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pportionment_NEW\Enrollment\Extracts\23-24\CFC\"/>
    </mc:Choice>
  </mc:AlternateContent>
  <xr:revisionPtr revIDLastSave="0" documentId="13_ncr:1_{54E3D1CD-0A90-4CD0-BE53-DECBB169441D}" xr6:coauthVersionLast="47" xr6:coauthVersionMax="47" xr10:uidLastSave="{00000000-0000-0000-0000-000000000000}"/>
  <bookViews>
    <workbookView xWindow="57480" yWindow="-120" windowWidth="29040" windowHeight="15840" xr2:uid="{00000000-000D-0000-FFFF-FFFF00000000}"/>
  </bookViews>
  <sheets>
    <sheet name="History" sheetId="1" r:id="rId1"/>
    <sheet name="0001_LINK" sheetId="2" state="hidden" r:id="rId2"/>
    <sheet name="ESA 112" sheetId="6" r:id="rId3"/>
    <sheet name="2324_link" sheetId="29" r:id="rId4"/>
    <sheet name="2223_link" sheetId="28" r:id="rId5"/>
    <sheet name="2122_link" sheetId="27" r:id="rId6"/>
    <sheet name="2021_link" sheetId="26" r:id="rId7"/>
    <sheet name="1920_link" sheetId="25" r:id="rId8"/>
    <sheet name="1819_link" sheetId="24" r:id="rId9"/>
    <sheet name="1718_link" sheetId="23" r:id="rId10"/>
    <sheet name="1617_link" sheetId="22" r:id="rId11"/>
    <sheet name="1516_link" sheetId="21" r:id="rId12"/>
    <sheet name="1415_link" sheetId="20" r:id="rId13"/>
    <sheet name="1314_link" sheetId="19" r:id="rId14"/>
    <sheet name="1213_link" sheetId="18" r:id="rId15"/>
    <sheet name="1112_link" sheetId="17" r:id="rId16"/>
    <sheet name="1011_link" sheetId="16" r:id="rId17"/>
    <sheet name="0910_link" sheetId="15" r:id="rId18"/>
    <sheet name="0809_link" sheetId="14" r:id="rId19"/>
  </sheets>
  <externalReferences>
    <externalReference r:id="rId20"/>
    <externalReference r:id="rId21"/>
  </externalReferences>
  <definedNames>
    <definedName name="\E">#REF!</definedName>
    <definedName name="\F">#REF!</definedName>
    <definedName name="_Fill" hidden="1">#REF!</definedName>
    <definedName name="_xlnm._FilterDatabase" localSheetId="9" hidden="1">'1718_link'!$A$3:$D$3</definedName>
    <definedName name="_xlnm._FilterDatabase" localSheetId="5" hidden="1">'2122_link'!$A$2:$F$325</definedName>
    <definedName name="_xlnm._FilterDatabase" localSheetId="0" hidden="1">History!$A$4:$EI$329</definedName>
    <definedName name="_Key1" hidden="1">History!#REF!</definedName>
    <definedName name="_Order1" hidden="1">255</definedName>
    <definedName name="_Sort" hidden="1">History!$B$6:$C$320</definedName>
    <definedName name="C\F">#REF!</definedName>
    <definedName name="CFCServEnr_03_04" localSheetId="18">'0809_link'!$AS$5:$AW$8607</definedName>
    <definedName name="COOP_0001">'ESA 112'!#REF!</definedName>
    <definedName name="COOP_0102">'ESA 112'!#REF!</definedName>
    <definedName name="COOP_0203">'ESA 112'!#REF!</definedName>
    <definedName name="Coop_0304">'ESA 112'!#REF!</definedName>
    <definedName name="COOP_0405">'ESA 112'!#REF!</definedName>
    <definedName name="COOP_0506">'ESA 112'!#REF!</definedName>
    <definedName name="COOP_0607">'ESA 112'!#REF!</definedName>
    <definedName name="COOP_0708">'ESA 112'!#REF!</definedName>
    <definedName name="coop_0809">'ESA 112'!$B$479:$K$502</definedName>
    <definedName name="Coop_9899">'ESA 112'!#REF!</definedName>
    <definedName name="COOP_9900">'ESA 112'!#REF!</definedName>
    <definedName name="DATAIN">'[1]BEA Rate In'!$B$3:$D$300</definedName>
    <definedName name="ENROLL">'[1]Enrollment In'!$L$7:$P$311</definedName>
    <definedName name="MEDDATA">[2]Summary!$A$5:$V$302</definedName>
    <definedName name="NNN">[1]Summary!$A$5:$V$302</definedName>
    <definedName name="_xlnm.Print_Area" localSheetId="2">'ESA 112'!$M$165:$Y$170</definedName>
    <definedName name="QueryResEnrCFC_03_04" localSheetId="18">'0809_link'!$AD$5:$AG$8606</definedName>
    <definedName name="QuerySpEdCFC_03_04" localSheetId="18">'0809_link'!$AL$5:$AP$6130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W16" i="1" l="1"/>
  <c r="DW241" i="1"/>
  <c r="DU241" i="1"/>
  <c r="DU111" i="1"/>
  <c r="DV204" i="1"/>
  <c r="DV332" i="1"/>
  <c r="DV331" i="1"/>
  <c r="DW330" i="1"/>
  <c r="DW329" i="1"/>
  <c r="DW328" i="1"/>
  <c r="DU328" i="1"/>
  <c r="DU327" i="1"/>
  <c r="DU326" i="1"/>
  <c r="DV325" i="1"/>
  <c r="DV324" i="1"/>
  <c r="DV322" i="1"/>
  <c r="DW321" i="1"/>
  <c r="DW320" i="1"/>
  <c r="DW319" i="1"/>
  <c r="DU319" i="1"/>
  <c r="DU318" i="1"/>
  <c r="DU317" i="1"/>
  <c r="DV316" i="1"/>
  <c r="DV315" i="1"/>
  <c r="DV314" i="1"/>
  <c r="DW313" i="1"/>
  <c r="DW312" i="1"/>
  <c r="DW311" i="1"/>
  <c r="DU311" i="1"/>
  <c r="DU310" i="1"/>
  <c r="DU309" i="1"/>
  <c r="DV308" i="1"/>
  <c r="DV307" i="1"/>
  <c r="DV306" i="1"/>
  <c r="DW305" i="1"/>
  <c r="DW304" i="1"/>
  <c r="DW303" i="1"/>
  <c r="DU303" i="1"/>
  <c r="DU302" i="1"/>
  <c r="DU301" i="1"/>
  <c r="DV300" i="1"/>
  <c r="DV299" i="1"/>
  <c r="DV298" i="1"/>
  <c r="DW297" i="1"/>
  <c r="DW296" i="1"/>
  <c r="DW295" i="1"/>
  <c r="DU295" i="1"/>
  <c r="DU294" i="1"/>
  <c r="DU293" i="1"/>
  <c r="DV292" i="1"/>
  <c r="DV291" i="1"/>
  <c r="DV290" i="1"/>
  <c r="DW289" i="1"/>
  <c r="DW288" i="1"/>
  <c r="DW287" i="1"/>
  <c r="DU287" i="1"/>
  <c r="DU286" i="1"/>
  <c r="DU285" i="1"/>
  <c r="DV284" i="1"/>
  <c r="DV283" i="1"/>
  <c r="DV282" i="1"/>
  <c r="DW281" i="1"/>
  <c r="DW280" i="1"/>
  <c r="DW279" i="1"/>
  <c r="DU279" i="1"/>
  <c r="DU278" i="1"/>
  <c r="DU277" i="1"/>
  <c r="DV276" i="1"/>
  <c r="DV275" i="1"/>
  <c r="DV274" i="1"/>
  <c r="DW273" i="1"/>
  <c r="DW272" i="1"/>
  <c r="DW271" i="1"/>
  <c r="DU271" i="1"/>
  <c r="DU270" i="1"/>
  <c r="DU269" i="1"/>
  <c r="DV268" i="1"/>
  <c r="DV267" i="1"/>
  <c r="DV266" i="1"/>
  <c r="DW265" i="1"/>
  <c r="DW264" i="1"/>
  <c r="DW263" i="1"/>
  <c r="DU263" i="1"/>
  <c r="DU262" i="1"/>
  <c r="DU261" i="1"/>
  <c r="DV260" i="1"/>
  <c r="DV258" i="1"/>
  <c r="DV257" i="1"/>
  <c r="DW256" i="1"/>
  <c r="DW255" i="1"/>
  <c r="DW254" i="1"/>
  <c r="DU254" i="1"/>
  <c r="DU253" i="1"/>
  <c r="DU252" i="1"/>
  <c r="DV251" i="1"/>
  <c r="DV250" i="1"/>
  <c r="DV249" i="1"/>
  <c r="DW248" i="1"/>
  <c r="DW247" i="1"/>
  <c r="DW246" i="1"/>
  <c r="DU246" i="1"/>
  <c r="DU245" i="1"/>
  <c r="DU244" i="1"/>
  <c r="DV243" i="1"/>
  <c r="DV242" i="1"/>
  <c r="DV240" i="1"/>
  <c r="DW239" i="1"/>
  <c r="DW238" i="1"/>
  <c r="DW237" i="1"/>
  <c r="DU237" i="1"/>
  <c r="DU236" i="1"/>
  <c r="DU235" i="1"/>
  <c r="DV234" i="1"/>
  <c r="DV233" i="1"/>
  <c r="DW232" i="1"/>
  <c r="DV232" i="1"/>
  <c r="DU232" i="1"/>
  <c r="DW231" i="1"/>
  <c r="DV231" i="1"/>
  <c r="DU231" i="1"/>
  <c r="DW230" i="1"/>
  <c r="DV230" i="1"/>
  <c r="DU230" i="1"/>
  <c r="DW228" i="1"/>
  <c r="DV228" i="1"/>
  <c r="DU228" i="1"/>
  <c r="DW227" i="1"/>
  <c r="DV227" i="1"/>
  <c r="DU227" i="1"/>
  <c r="DW226" i="1"/>
  <c r="DV226" i="1"/>
  <c r="DU226" i="1"/>
  <c r="DW225" i="1"/>
  <c r="DV225" i="1"/>
  <c r="DU225" i="1"/>
  <c r="DW224" i="1"/>
  <c r="DV224" i="1"/>
  <c r="DU224" i="1"/>
  <c r="DW223" i="1"/>
  <c r="DV223" i="1"/>
  <c r="DU223" i="1"/>
  <c r="DW222" i="1"/>
  <c r="DV222" i="1"/>
  <c r="DU222" i="1"/>
  <c r="DW221" i="1"/>
  <c r="DV221" i="1"/>
  <c r="DU221" i="1"/>
  <c r="DW220" i="1"/>
  <c r="DV220" i="1"/>
  <c r="DU220" i="1"/>
  <c r="DW219" i="1"/>
  <c r="DV219" i="1"/>
  <c r="DU219" i="1"/>
  <c r="DW218" i="1"/>
  <c r="DV218" i="1"/>
  <c r="DU218" i="1"/>
  <c r="DW217" i="1"/>
  <c r="DV217" i="1"/>
  <c r="DU217" i="1"/>
  <c r="DW216" i="1"/>
  <c r="DV216" i="1"/>
  <c r="DU216" i="1"/>
  <c r="DW215" i="1"/>
  <c r="DV215" i="1"/>
  <c r="DU215" i="1"/>
  <c r="DW214" i="1"/>
  <c r="DV214" i="1"/>
  <c r="DU214" i="1"/>
  <c r="DW213" i="1"/>
  <c r="DV213" i="1"/>
  <c r="DU213" i="1"/>
  <c r="DW212" i="1"/>
  <c r="DV212" i="1"/>
  <c r="DU212" i="1"/>
  <c r="DW211" i="1"/>
  <c r="DV211" i="1"/>
  <c r="DU211" i="1"/>
  <c r="DW210" i="1"/>
  <c r="DV210" i="1"/>
  <c r="DU210" i="1"/>
  <c r="DW209" i="1"/>
  <c r="DV209" i="1"/>
  <c r="DU209" i="1"/>
  <c r="DW208" i="1"/>
  <c r="DV208" i="1"/>
  <c r="DU208" i="1"/>
  <c r="DW207" i="1"/>
  <c r="DV207" i="1"/>
  <c r="DU207" i="1"/>
  <c r="DW206" i="1"/>
  <c r="DV206" i="1"/>
  <c r="DU206" i="1"/>
  <c r="DW205" i="1"/>
  <c r="DV205" i="1"/>
  <c r="DU205" i="1"/>
  <c r="DW203" i="1"/>
  <c r="DV203" i="1"/>
  <c r="DU203" i="1"/>
  <c r="DW202" i="1"/>
  <c r="DV202" i="1"/>
  <c r="DU202" i="1"/>
  <c r="DW201" i="1"/>
  <c r="DV201" i="1"/>
  <c r="DU201" i="1"/>
  <c r="DW200" i="1"/>
  <c r="DV200" i="1"/>
  <c r="DU200" i="1"/>
  <c r="DW199" i="1"/>
  <c r="DV199" i="1"/>
  <c r="DU199" i="1"/>
  <c r="DW198" i="1"/>
  <c r="DV198" i="1"/>
  <c r="DU198" i="1"/>
  <c r="DW197" i="1"/>
  <c r="DV197" i="1"/>
  <c r="DU197" i="1"/>
  <c r="DW196" i="1"/>
  <c r="DV196" i="1"/>
  <c r="DU196" i="1"/>
  <c r="DW195" i="1"/>
  <c r="DV195" i="1"/>
  <c r="DU195" i="1"/>
  <c r="DW194" i="1"/>
  <c r="DV194" i="1"/>
  <c r="DU194" i="1"/>
  <c r="DW193" i="1"/>
  <c r="DV193" i="1"/>
  <c r="DU193" i="1"/>
  <c r="DW192" i="1"/>
  <c r="DV192" i="1"/>
  <c r="DU192" i="1"/>
  <c r="DW191" i="1"/>
  <c r="DV191" i="1"/>
  <c r="DU191" i="1"/>
  <c r="DW190" i="1"/>
  <c r="DV190" i="1"/>
  <c r="DU190" i="1"/>
  <c r="DW189" i="1"/>
  <c r="DV189" i="1"/>
  <c r="DU189" i="1"/>
  <c r="DW188" i="1"/>
  <c r="DV188" i="1"/>
  <c r="DU188" i="1"/>
  <c r="DW187" i="1"/>
  <c r="DV187" i="1"/>
  <c r="DU187" i="1"/>
  <c r="DW186" i="1"/>
  <c r="DV186" i="1"/>
  <c r="DU186" i="1"/>
  <c r="DW185" i="1"/>
  <c r="DV185" i="1"/>
  <c r="DU185" i="1"/>
  <c r="DW184" i="1"/>
  <c r="DV184" i="1"/>
  <c r="DU184" i="1"/>
  <c r="DW183" i="1"/>
  <c r="DV183" i="1"/>
  <c r="DU183" i="1"/>
  <c r="DW182" i="1"/>
  <c r="DV182" i="1"/>
  <c r="DU182" i="1"/>
  <c r="DW181" i="1"/>
  <c r="DV181" i="1"/>
  <c r="DU181" i="1"/>
  <c r="DW180" i="1"/>
  <c r="DV180" i="1"/>
  <c r="DU180" i="1"/>
  <c r="DW179" i="1"/>
  <c r="DV179" i="1"/>
  <c r="DU179" i="1"/>
  <c r="DW178" i="1"/>
  <c r="DV178" i="1"/>
  <c r="DU178" i="1"/>
  <c r="DW177" i="1"/>
  <c r="DV177" i="1"/>
  <c r="DU177" i="1"/>
  <c r="DW176" i="1"/>
  <c r="DV176" i="1"/>
  <c r="DU176" i="1"/>
  <c r="DW175" i="1"/>
  <c r="DV175" i="1"/>
  <c r="DU175" i="1"/>
  <c r="DW174" i="1"/>
  <c r="DV174" i="1"/>
  <c r="DU174" i="1"/>
  <c r="DW173" i="1"/>
  <c r="DV173" i="1"/>
  <c r="DU173" i="1"/>
  <c r="DW172" i="1"/>
  <c r="DV172" i="1"/>
  <c r="DU172" i="1"/>
  <c r="DW171" i="1"/>
  <c r="DV171" i="1"/>
  <c r="DU171" i="1"/>
  <c r="DW170" i="1"/>
  <c r="DV170" i="1"/>
  <c r="DU170" i="1"/>
  <c r="DW169" i="1"/>
  <c r="DV169" i="1"/>
  <c r="DU169" i="1"/>
  <c r="DW168" i="1"/>
  <c r="DV168" i="1"/>
  <c r="DU168" i="1"/>
  <c r="DW167" i="1"/>
  <c r="DV167" i="1"/>
  <c r="DU167" i="1"/>
  <c r="DW166" i="1"/>
  <c r="DV166" i="1"/>
  <c r="DU166" i="1"/>
  <c r="DW165" i="1"/>
  <c r="DV165" i="1"/>
  <c r="DU165" i="1"/>
  <c r="DW164" i="1"/>
  <c r="DV164" i="1"/>
  <c r="DU164" i="1"/>
  <c r="DW163" i="1"/>
  <c r="DV163" i="1"/>
  <c r="DU163" i="1"/>
  <c r="DW162" i="1"/>
  <c r="DV162" i="1"/>
  <c r="DU162" i="1"/>
  <c r="DW161" i="1"/>
  <c r="DV161" i="1"/>
  <c r="DU161" i="1"/>
  <c r="DW160" i="1"/>
  <c r="DV160" i="1"/>
  <c r="DU160" i="1"/>
  <c r="DW159" i="1"/>
  <c r="DV159" i="1"/>
  <c r="DU159" i="1"/>
  <c r="DW158" i="1"/>
  <c r="DV158" i="1"/>
  <c r="DU158" i="1"/>
  <c r="DW157" i="1"/>
  <c r="DV157" i="1"/>
  <c r="DU157" i="1"/>
  <c r="DW156" i="1"/>
  <c r="DV156" i="1"/>
  <c r="DU156" i="1"/>
  <c r="DW155" i="1"/>
  <c r="DV155" i="1"/>
  <c r="DU155" i="1"/>
  <c r="DW154" i="1"/>
  <c r="DV154" i="1"/>
  <c r="DU154" i="1"/>
  <c r="DW153" i="1"/>
  <c r="DV153" i="1"/>
  <c r="DU153" i="1"/>
  <c r="DW152" i="1"/>
  <c r="DV152" i="1"/>
  <c r="DU152" i="1"/>
  <c r="DW151" i="1"/>
  <c r="DV151" i="1"/>
  <c r="DU151" i="1"/>
  <c r="DW150" i="1"/>
  <c r="DV150" i="1"/>
  <c r="DU150" i="1"/>
  <c r="DW149" i="1"/>
  <c r="DV149" i="1"/>
  <c r="DU149" i="1"/>
  <c r="DW148" i="1"/>
  <c r="DV148" i="1"/>
  <c r="DU148" i="1"/>
  <c r="DW147" i="1"/>
  <c r="DV147" i="1"/>
  <c r="DU147" i="1"/>
  <c r="DW146" i="1"/>
  <c r="DV146" i="1"/>
  <c r="DU146" i="1"/>
  <c r="DW145" i="1"/>
  <c r="DV145" i="1"/>
  <c r="DU145" i="1"/>
  <c r="DW144" i="1"/>
  <c r="DV144" i="1"/>
  <c r="DU144" i="1"/>
  <c r="DW143" i="1"/>
  <c r="DV143" i="1"/>
  <c r="DU143" i="1"/>
  <c r="DW142" i="1"/>
  <c r="DV142" i="1"/>
  <c r="DU142" i="1"/>
  <c r="DW141" i="1"/>
  <c r="DV141" i="1"/>
  <c r="DU141" i="1"/>
  <c r="DW140" i="1"/>
  <c r="DV140" i="1"/>
  <c r="DU140" i="1"/>
  <c r="DW139" i="1"/>
  <c r="DV139" i="1"/>
  <c r="DU139" i="1"/>
  <c r="DW138" i="1"/>
  <c r="DV138" i="1"/>
  <c r="DU138" i="1"/>
  <c r="DW137" i="1"/>
  <c r="DV137" i="1"/>
  <c r="DU137" i="1"/>
  <c r="DW136" i="1"/>
  <c r="DV136" i="1"/>
  <c r="DU136" i="1"/>
  <c r="DW135" i="1"/>
  <c r="DV135" i="1"/>
  <c r="DU135" i="1"/>
  <c r="DW134" i="1"/>
  <c r="DV134" i="1"/>
  <c r="DU134" i="1"/>
  <c r="DW133" i="1"/>
  <c r="DV133" i="1"/>
  <c r="DU133" i="1"/>
  <c r="DW132" i="1"/>
  <c r="DV132" i="1"/>
  <c r="DU132" i="1"/>
  <c r="DW131" i="1"/>
  <c r="DV131" i="1"/>
  <c r="DU131" i="1"/>
  <c r="DW130" i="1"/>
  <c r="DV130" i="1"/>
  <c r="DU130" i="1"/>
  <c r="DW129" i="1"/>
  <c r="DV129" i="1"/>
  <c r="DU129" i="1"/>
  <c r="DW128" i="1"/>
  <c r="DV128" i="1"/>
  <c r="DU128" i="1"/>
  <c r="DW127" i="1"/>
  <c r="DV127" i="1"/>
  <c r="DU127" i="1"/>
  <c r="DW126" i="1"/>
  <c r="DV126" i="1"/>
  <c r="DU126" i="1"/>
  <c r="DW125" i="1"/>
  <c r="DV125" i="1"/>
  <c r="DU125" i="1"/>
  <c r="DW124" i="1"/>
  <c r="DV124" i="1"/>
  <c r="DU124" i="1"/>
  <c r="DW123" i="1"/>
  <c r="DV123" i="1"/>
  <c r="DU123" i="1"/>
  <c r="DW122" i="1"/>
  <c r="DV122" i="1"/>
  <c r="DU122" i="1"/>
  <c r="DW121" i="1"/>
  <c r="DV121" i="1"/>
  <c r="DU121" i="1"/>
  <c r="DW120" i="1"/>
  <c r="DV120" i="1"/>
  <c r="DU120" i="1"/>
  <c r="DW119" i="1"/>
  <c r="DV119" i="1"/>
  <c r="DU119" i="1"/>
  <c r="DW118" i="1"/>
  <c r="DV118" i="1"/>
  <c r="DU118" i="1"/>
  <c r="DW117" i="1"/>
  <c r="DV117" i="1"/>
  <c r="DU117" i="1"/>
  <c r="DW116" i="1"/>
  <c r="DV116" i="1"/>
  <c r="DU116" i="1"/>
  <c r="DW115" i="1"/>
  <c r="DV115" i="1"/>
  <c r="DU115" i="1"/>
  <c r="DW114" i="1"/>
  <c r="DV114" i="1"/>
  <c r="DU114" i="1"/>
  <c r="DW113" i="1"/>
  <c r="DV113" i="1"/>
  <c r="DU113" i="1"/>
  <c r="DW112" i="1"/>
  <c r="DV112" i="1"/>
  <c r="DU112" i="1"/>
  <c r="DW110" i="1"/>
  <c r="DV110" i="1"/>
  <c r="DU110" i="1"/>
  <c r="DW109" i="1"/>
  <c r="DV109" i="1"/>
  <c r="DU109" i="1"/>
  <c r="DW108" i="1"/>
  <c r="DV108" i="1"/>
  <c r="DU108" i="1"/>
  <c r="DW107" i="1"/>
  <c r="DV107" i="1"/>
  <c r="DU107" i="1"/>
  <c r="DW106" i="1"/>
  <c r="DV106" i="1"/>
  <c r="DU106" i="1"/>
  <c r="DW105" i="1"/>
  <c r="DV105" i="1"/>
  <c r="DU105" i="1"/>
  <c r="DW104" i="1"/>
  <c r="DV104" i="1"/>
  <c r="DU104" i="1"/>
  <c r="DW103" i="1"/>
  <c r="DV103" i="1"/>
  <c r="DU103" i="1"/>
  <c r="DW229" i="1"/>
  <c r="DV229" i="1"/>
  <c r="DU229" i="1"/>
  <c r="DW100" i="1"/>
  <c r="DV100" i="1"/>
  <c r="DU100" i="1"/>
  <c r="DW99" i="1"/>
  <c r="DV99" i="1"/>
  <c r="DU99" i="1"/>
  <c r="DW98" i="1"/>
  <c r="DV98" i="1"/>
  <c r="DU98" i="1"/>
  <c r="DW97" i="1"/>
  <c r="DV97" i="1"/>
  <c r="DU97" i="1"/>
  <c r="DW96" i="1"/>
  <c r="DV96" i="1"/>
  <c r="DU96" i="1"/>
  <c r="DW95" i="1"/>
  <c r="DV95" i="1"/>
  <c r="DU95" i="1"/>
  <c r="DW94" i="1"/>
  <c r="DV94" i="1"/>
  <c r="DU94" i="1"/>
  <c r="DW93" i="1"/>
  <c r="DV93" i="1"/>
  <c r="DU93" i="1"/>
  <c r="DW92" i="1"/>
  <c r="DV92" i="1"/>
  <c r="DU92" i="1"/>
  <c r="DW91" i="1"/>
  <c r="DV91" i="1"/>
  <c r="DU91" i="1"/>
  <c r="DW90" i="1"/>
  <c r="DV90" i="1"/>
  <c r="DU90" i="1"/>
  <c r="DW88" i="1"/>
  <c r="DV88" i="1"/>
  <c r="DU88" i="1"/>
  <c r="DW87" i="1"/>
  <c r="DV87" i="1"/>
  <c r="DU87" i="1"/>
  <c r="DW86" i="1"/>
  <c r="DV86" i="1"/>
  <c r="DU86" i="1"/>
  <c r="DW85" i="1"/>
  <c r="DV85" i="1"/>
  <c r="DU85" i="1"/>
  <c r="DW84" i="1"/>
  <c r="DV84" i="1"/>
  <c r="DU84" i="1"/>
  <c r="DW83" i="1"/>
  <c r="DV83" i="1"/>
  <c r="DU83" i="1"/>
  <c r="DW82" i="1"/>
  <c r="DV82" i="1"/>
  <c r="DU82" i="1"/>
  <c r="DW81" i="1"/>
  <c r="DV81" i="1"/>
  <c r="DU81" i="1"/>
  <c r="DW80" i="1"/>
  <c r="DV80" i="1"/>
  <c r="DU80" i="1"/>
  <c r="DW79" i="1"/>
  <c r="DV79" i="1"/>
  <c r="DU79" i="1"/>
  <c r="DW78" i="1"/>
  <c r="DV78" i="1"/>
  <c r="DU78" i="1"/>
  <c r="DW77" i="1"/>
  <c r="DV77" i="1"/>
  <c r="DU77" i="1"/>
  <c r="DW76" i="1"/>
  <c r="DV76" i="1"/>
  <c r="DU76" i="1"/>
  <c r="DW75" i="1"/>
  <c r="DV75" i="1"/>
  <c r="DU75" i="1"/>
  <c r="DW74" i="1"/>
  <c r="DV74" i="1"/>
  <c r="DU74" i="1"/>
  <c r="DW73" i="1"/>
  <c r="DV73" i="1"/>
  <c r="DU73" i="1"/>
  <c r="DW72" i="1"/>
  <c r="DV72" i="1"/>
  <c r="DU72" i="1"/>
  <c r="DW71" i="1"/>
  <c r="DV71" i="1"/>
  <c r="DU71" i="1"/>
  <c r="DW70" i="1"/>
  <c r="DV70" i="1"/>
  <c r="DU70" i="1"/>
  <c r="DW69" i="1"/>
  <c r="DV69" i="1"/>
  <c r="DU69" i="1"/>
  <c r="DW68" i="1"/>
  <c r="DV68" i="1"/>
  <c r="DU68" i="1"/>
  <c r="DW67" i="1"/>
  <c r="DV67" i="1"/>
  <c r="DU67" i="1"/>
  <c r="DW66" i="1"/>
  <c r="DV66" i="1"/>
  <c r="DU66" i="1"/>
  <c r="DW65" i="1"/>
  <c r="DV65" i="1"/>
  <c r="DU65" i="1"/>
  <c r="DW64" i="1"/>
  <c r="DV64" i="1"/>
  <c r="DU64" i="1"/>
  <c r="DW63" i="1"/>
  <c r="DV63" i="1"/>
  <c r="DU63" i="1"/>
  <c r="DW62" i="1"/>
  <c r="DV62" i="1"/>
  <c r="DU62" i="1"/>
  <c r="DW61" i="1"/>
  <c r="DV61" i="1"/>
  <c r="DU61" i="1"/>
  <c r="DW60" i="1"/>
  <c r="DV60" i="1"/>
  <c r="DU60" i="1"/>
  <c r="DW59" i="1"/>
  <c r="DV59" i="1"/>
  <c r="DU59" i="1"/>
  <c r="DW58" i="1"/>
  <c r="DV58" i="1"/>
  <c r="DU58" i="1"/>
  <c r="DW57" i="1"/>
  <c r="DV57" i="1"/>
  <c r="DU57" i="1"/>
  <c r="DW56" i="1"/>
  <c r="DV56" i="1"/>
  <c r="DU56" i="1"/>
  <c r="DW55" i="1"/>
  <c r="DV55" i="1"/>
  <c r="DU55" i="1"/>
  <c r="DW54" i="1"/>
  <c r="DV54" i="1"/>
  <c r="DU54" i="1"/>
  <c r="DW53" i="1"/>
  <c r="DV53" i="1"/>
  <c r="DU53" i="1"/>
  <c r="DW52" i="1"/>
  <c r="DV52" i="1"/>
  <c r="DU52" i="1"/>
  <c r="DW51" i="1"/>
  <c r="DV51" i="1"/>
  <c r="DU51" i="1"/>
  <c r="DW50" i="1"/>
  <c r="DV50" i="1"/>
  <c r="DU50" i="1"/>
  <c r="DW49" i="1"/>
  <c r="DV49" i="1"/>
  <c r="DU49" i="1"/>
  <c r="DW48" i="1"/>
  <c r="DV48" i="1"/>
  <c r="DU48" i="1"/>
  <c r="DW47" i="1"/>
  <c r="DV47" i="1"/>
  <c r="DU47" i="1"/>
  <c r="DW46" i="1"/>
  <c r="DV46" i="1"/>
  <c r="DU46" i="1"/>
  <c r="DW45" i="1"/>
  <c r="DV45" i="1"/>
  <c r="DU45" i="1"/>
  <c r="DW44" i="1"/>
  <c r="DV44" i="1"/>
  <c r="DU44" i="1"/>
  <c r="DW43" i="1"/>
  <c r="DV43" i="1"/>
  <c r="DU43" i="1"/>
  <c r="DW42" i="1"/>
  <c r="DV42" i="1"/>
  <c r="DU42" i="1"/>
  <c r="DW41" i="1"/>
  <c r="DV41" i="1"/>
  <c r="DU41" i="1"/>
  <c r="DW40" i="1"/>
  <c r="DV40" i="1"/>
  <c r="DU40" i="1"/>
  <c r="DW39" i="1"/>
  <c r="DV39" i="1"/>
  <c r="DU39" i="1"/>
  <c r="DW38" i="1"/>
  <c r="DV38" i="1"/>
  <c r="DU38" i="1"/>
  <c r="DW37" i="1"/>
  <c r="DV37" i="1"/>
  <c r="DU37" i="1"/>
  <c r="DW36" i="1"/>
  <c r="DV36" i="1"/>
  <c r="DU36" i="1"/>
  <c r="DW35" i="1"/>
  <c r="DV35" i="1"/>
  <c r="DU35" i="1"/>
  <c r="DW34" i="1"/>
  <c r="DV34" i="1"/>
  <c r="DU34" i="1"/>
  <c r="DW33" i="1"/>
  <c r="DV33" i="1"/>
  <c r="DU33" i="1"/>
  <c r="DW32" i="1"/>
  <c r="DV32" i="1"/>
  <c r="DU32" i="1"/>
  <c r="DW31" i="1"/>
  <c r="DV31" i="1"/>
  <c r="DU31" i="1"/>
  <c r="DW30" i="1"/>
  <c r="DV30" i="1"/>
  <c r="DU30" i="1"/>
  <c r="DW29" i="1"/>
  <c r="DV29" i="1"/>
  <c r="DU29" i="1"/>
  <c r="DW28" i="1"/>
  <c r="DV28" i="1"/>
  <c r="DU28" i="1"/>
  <c r="DW27" i="1"/>
  <c r="DV27" i="1"/>
  <c r="DU27" i="1"/>
  <c r="DW26" i="1"/>
  <c r="DV26" i="1"/>
  <c r="DU26" i="1"/>
  <c r="DW25" i="1"/>
  <c r="DV25" i="1"/>
  <c r="DU25" i="1"/>
  <c r="DW24" i="1"/>
  <c r="DV24" i="1"/>
  <c r="DU24" i="1"/>
  <c r="DW23" i="1"/>
  <c r="DV23" i="1"/>
  <c r="DU23" i="1"/>
  <c r="DW22" i="1"/>
  <c r="DV22" i="1"/>
  <c r="DU22" i="1"/>
  <c r="DW21" i="1"/>
  <c r="DV21" i="1"/>
  <c r="DU21" i="1"/>
  <c r="DW20" i="1"/>
  <c r="DV20" i="1"/>
  <c r="DU20" i="1"/>
  <c r="DW19" i="1"/>
  <c r="DV19" i="1"/>
  <c r="DU19" i="1"/>
  <c r="DW18" i="1"/>
  <c r="DV18" i="1"/>
  <c r="DU18" i="1"/>
  <c r="DW17" i="1"/>
  <c r="DV17" i="1"/>
  <c r="DU17" i="1"/>
  <c r="DV16" i="1"/>
  <c r="DU16" i="1"/>
  <c r="DW15" i="1"/>
  <c r="DV15" i="1"/>
  <c r="DU15" i="1"/>
  <c r="DW14" i="1"/>
  <c r="DV14" i="1"/>
  <c r="DU14" i="1"/>
  <c r="DW13" i="1"/>
  <c r="DV13" i="1"/>
  <c r="DU13" i="1"/>
  <c r="DW12" i="1"/>
  <c r="DV12" i="1"/>
  <c r="DU12" i="1"/>
  <c r="DW10" i="1"/>
  <c r="DV10" i="1"/>
  <c r="DU10" i="1"/>
  <c r="DW9" i="1"/>
  <c r="DV9" i="1"/>
  <c r="DU9" i="1"/>
  <c r="DW8" i="1"/>
  <c r="DV8" i="1"/>
  <c r="DU8" i="1"/>
  <c r="DW7" i="1"/>
  <c r="DV7" i="1"/>
  <c r="DU7" i="1"/>
  <c r="DW6" i="1"/>
  <c r="DV6" i="1"/>
  <c r="DU6" i="1"/>
  <c r="DW234" i="1" l="1"/>
  <c r="DV237" i="1"/>
  <c r="DU240" i="1"/>
  <c r="DW243" i="1"/>
  <c r="DV246" i="1"/>
  <c r="DU249" i="1"/>
  <c r="DW251" i="1"/>
  <c r="DV254" i="1"/>
  <c r="DU257" i="1"/>
  <c r="DW260" i="1"/>
  <c r="DV263" i="1"/>
  <c r="DU266" i="1"/>
  <c r="DW268" i="1"/>
  <c r="DV271" i="1"/>
  <c r="DU274" i="1"/>
  <c r="DW276" i="1"/>
  <c r="DV279" i="1"/>
  <c r="DU282" i="1"/>
  <c r="DW284" i="1"/>
  <c r="DV287" i="1"/>
  <c r="DU290" i="1"/>
  <c r="DW292" i="1"/>
  <c r="DV295" i="1"/>
  <c r="DU298" i="1"/>
  <c r="DW300" i="1"/>
  <c r="DV303" i="1"/>
  <c r="DU306" i="1"/>
  <c r="DW308" i="1"/>
  <c r="DV311" i="1"/>
  <c r="DU314" i="1"/>
  <c r="DW316" i="1"/>
  <c r="DV319" i="1"/>
  <c r="DU322" i="1"/>
  <c r="DW325" i="1"/>
  <c r="DV328" i="1"/>
  <c r="DU331" i="1"/>
  <c r="DW204" i="1"/>
  <c r="DX204" i="1" s="1"/>
  <c r="DY204" i="1" s="1"/>
  <c r="DZ204" i="1" s="1"/>
  <c r="DV235" i="1"/>
  <c r="DU238" i="1"/>
  <c r="DW240" i="1"/>
  <c r="DV244" i="1"/>
  <c r="DU247" i="1"/>
  <c r="DW249" i="1"/>
  <c r="DV252" i="1"/>
  <c r="DU255" i="1"/>
  <c r="DW257" i="1"/>
  <c r="DV261" i="1"/>
  <c r="DU264" i="1"/>
  <c r="DW266" i="1"/>
  <c r="DV269" i="1"/>
  <c r="DU272" i="1"/>
  <c r="DW274" i="1"/>
  <c r="DV277" i="1"/>
  <c r="DU280" i="1"/>
  <c r="DW282" i="1"/>
  <c r="DV285" i="1"/>
  <c r="DU288" i="1"/>
  <c r="DW290" i="1"/>
  <c r="DV293" i="1"/>
  <c r="DU296" i="1"/>
  <c r="DW298" i="1"/>
  <c r="DV301" i="1"/>
  <c r="DU304" i="1"/>
  <c r="DW306" i="1"/>
  <c r="DV309" i="1"/>
  <c r="DU312" i="1"/>
  <c r="DW314" i="1"/>
  <c r="DV317" i="1"/>
  <c r="DU320" i="1"/>
  <c r="DW322" i="1"/>
  <c r="DV326" i="1"/>
  <c r="DU329" i="1"/>
  <c r="DW331" i="1"/>
  <c r="DV111" i="1"/>
  <c r="DU233" i="1"/>
  <c r="DW235" i="1"/>
  <c r="DV238" i="1"/>
  <c r="DU242" i="1"/>
  <c r="DW244" i="1"/>
  <c r="DV247" i="1"/>
  <c r="DU250" i="1"/>
  <c r="DW252" i="1"/>
  <c r="DV255" i="1"/>
  <c r="DU258" i="1"/>
  <c r="DW261" i="1"/>
  <c r="DV264" i="1"/>
  <c r="DU267" i="1"/>
  <c r="DW269" i="1"/>
  <c r="DV272" i="1"/>
  <c r="DU275" i="1"/>
  <c r="DW277" i="1"/>
  <c r="DV280" i="1"/>
  <c r="DU283" i="1"/>
  <c r="DW285" i="1"/>
  <c r="DV288" i="1"/>
  <c r="DU291" i="1"/>
  <c r="DW293" i="1"/>
  <c r="DV296" i="1"/>
  <c r="DU299" i="1"/>
  <c r="DW301" i="1"/>
  <c r="DV304" i="1"/>
  <c r="DU307" i="1"/>
  <c r="DW309" i="1"/>
  <c r="DV312" i="1"/>
  <c r="DU315" i="1"/>
  <c r="DW317" i="1"/>
  <c r="DV320" i="1"/>
  <c r="DU324" i="1"/>
  <c r="DW326" i="1"/>
  <c r="DV329" i="1"/>
  <c r="DU332" i="1"/>
  <c r="DW111" i="1"/>
  <c r="DW233" i="1"/>
  <c r="DV236" i="1"/>
  <c r="DU239" i="1"/>
  <c r="DW242" i="1"/>
  <c r="DV245" i="1"/>
  <c r="DU248" i="1"/>
  <c r="DW250" i="1"/>
  <c r="DV253" i="1"/>
  <c r="DU256" i="1"/>
  <c r="DW258" i="1"/>
  <c r="DV262" i="1"/>
  <c r="DU265" i="1"/>
  <c r="DW267" i="1"/>
  <c r="DV270" i="1"/>
  <c r="DU273" i="1"/>
  <c r="DW275" i="1"/>
  <c r="DV278" i="1"/>
  <c r="DU281" i="1"/>
  <c r="DW283" i="1"/>
  <c r="DV286" i="1"/>
  <c r="DU289" i="1"/>
  <c r="DW291" i="1"/>
  <c r="DV294" i="1"/>
  <c r="DU297" i="1"/>
  <c r="DW299" i="1"/>
  <c r="DV302" i="1"/>
  <c r="DU305" i="1"/>
  <c r="DW307" i="1"/>
  <c r="DV310" i="1"/>
  <c r="DU313" i="1"/>
  <c r="DW315" i="1"/>
  <c r="DV318" i="1"/>
  <c r="DU321" i="1"/>
  <c r="DW324" i="1"/>
  <c r="DV327" i="1"/>
  <c r="DU330" i="1"/>
  <c r="DW332" i="1"/>
  <c r="DV241" i="1"/>
  <c r="DX241" i="1" s="1"/>
  <c r="DY241" i="1" s="1"/>
  <c r="DZ241" i="1" s="1"/>
  <c r="EA241" i="1" s="1"/>
  <c r="DU234" i="1"/>
  <c r="DW236" i="1"/>
  <c r="DV239" i="1"/>
  <c r="DU243" i="1"/>
  <c r="DW245" i="1"/>
  <c r="DV248" i="1"/>
  <c r="DU251" i="1"/>
  <c r="DW253" i="1"/>
  <c r="DV256" i="1"/>
  <c r="DU260" i="1"/>
  <c r="DW262" i="1"/>
  <c r="DV265" i="1"/>
  <c r="DU268" i="1"/>
  <c r="DW270" i="1"/>
  <c r="DV273" i="1"/>
  <c r="DU276" i="1"/>
  <c r="DW278" i="1"/>
  <c r="DV281" i="1"/>
  <c r="DU284" i="1"/>
  <c r="DW286" i="1"/>
  <c r="DV289" i="1"/>
  <c r="DU292" i="1"/>
  <c r="DW294" i="1"/>
  <c r="DV297" i="1"/>
  <c r="DU300" i="1"/>
  <c r="DW302" i="1"/>
  <c r="DV305" i="1"/>
  <c r="DU308" i="1"/>
  <c r="DW310" i="1"/>
  <c r="DV313" i="1"/>
  <c r="DU316" i="1"/>
  <c r="DW318" i="1"/>
  <c r="DV321" i="1"/>
  <c r="DU325" i="1"/>
  <c r="DW327" i="1"/>
  <c r="DV330" i="1"/>
  <c r="DU204" i="1"/>
  <c r="EA204" i="1" l="1"/>
  <c r="DX111" i="1"/>
  <c r="DY111" i="1" s="1"/>
  <c r="DZ111" i="1" s="1"/>
  <c r="EA111" i="1" s="1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70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02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3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64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6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34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02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G3" i="6"/>
  <c r="F3" i="6"/>
  <c r="E3" i="6"/>
  <c r="G22" i="6"/>
  <c r="F22" i="6"/>
  <c r="E22" i="6"/>
  <c r="G15" i="6"/>
  <c r="F15" i="6"/>
  <c r="E15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5" i="6"/>
  <c r="G32" i="6"/>
  <c r="F32" i="6"/>
  <c r="E32" i="6"/>
  <c r="G31" i="6"/>
  <c r="F31" i="6"/>
  <c r="E31" i="6"/>
  <c r="G30" i="6"/>
  <c r="F30" i="6"/>
  <c r="E30" i="6"/>
  <c r="G29" i="6"/>
  <c r="F29" i="6"/>
  <c r="E29" i="6"/>
  <c r="G28" i="6"/>
  <c r="F28" i="6"/>
  <c r="E28" i="6"/>
  <c r="G27" i="6"/>
  <c r="F27" i="6"/>
  <c r="E27" i="6"/>
  <c r="G26" i="6"/>
  <c r="F26" i="6"/>
  <c r="E26" i="6"/>
  <c r="G25" i="6"/>
  <c r="F25" i="6"/>
  <c r="E25" i="6"/>
  <c r="G24" i="6"/>
  <c r="F24" i="6"/>
  <c r="E24" i="6"/>
  <c r="G23" i="6"/>
  <c r="F23" i="6"/>
  <c r="E23" i="6"/>
  <c r="G21" i="6"/>
  <c r="F21" i="6"/>
  <c r="E21" i="6"/>
  <c r="G20" i="6"/>
  <c r="F20" i="6"/>
  <c r="E20" i="6"/>
  <c r="G19" i="6"/>
  <c r="F19" i="6"/>
  <c r="E19" i="6"/>
  <c r="G18" i="6"/>
  <c r="F18" i="6"/>
  <c r="E18" i="6"/>
  <c r="G17" i="6"/>
  <c r="F17" i="6"/>
  <c r="E17" i="6"/>
  <c r="G16" i="6"/>
  <c r="F16" i="6"/>
  <c r="E16" i="6"/>
  <c r="G14" i="6"/>
  <c r="F14" i="6"/>
  <c r="E14" i="6"/>
  <c r="G13" i="6"/>
  <c r="F13" i="6"/>
  <c r="E13" i="6"/>
  <c r="G12" i="6"/>
  <c r="F12" i="6"/>
  <c r="E12" i="6"/>
  <c r="G11" i="6"/>
  <c r="F11" i="6"/>
  <c r="E11" i="6"/>
  <c r="G10" i="6"/>
  <c r="F10" i="6"/>
  <c r="E10" i="6"/>
  <c r="G9" i="6"/>
  <c r="F9" i="6"/>
  <c r="E9" i="6"/>
  <c r="G8" i="6"/>
  <c r="F8" i="6"/>
  <c r="E8" i="6"/>
  <c r="G7" i="6"/>
  <c r="F7" i="6"/>
  <c r="E7" i="6"/>
  <c r="G6" i="6"/>
  <c r="F6" i="6"/>
  <c r="E6" i="6"/>
  <c r="G5" i="6"/>
  <c r="F5" i="6"/>
  <c r="E5" i="6"/>
  <c r="G4" i="6"/>
  <c r="F4" i="6"/>
  <c r="E4" i="6"/>
  <c r="A4" i="6"/>
  <c r="DX332" i="1"/>
  <c r="DY332" i="1" s="1"/>
  <c r="DX331" i="1"/>
  <c r="DY331" i="1" s="1"/>
  <c r="DX330" i="1"/>
  <c r="DY330" i="1" s="1"/>
  <c r="DX329" i="1"/>
  <c r="DY329" i="1" s="1"/>
  <c r="DX328" i="1"/>
  <c r="DY328" i="1" s="1"/>
  <c r="DX327" i="1"/>
  <c r="DX326" i="1"/>
  <c r="DY326" i="1" s="1"/>
  <c r="DX325" i="1"/>
  <c r="DY325" i="1" s="1"/>
  <c r="DX324" i="1"/>
  <c r="DY324" i="1" s="1"/>
  <c r="DX322" i="1"/>
  <c r="DY322" i="1" s="1"/>
  <c r="DX321" i="1"/>
  <c r="DY321" i="1" s="1"/>
  <c r="DX320" i="1"/>
  <c r="DY320" i="1" s="1"/>
  <c r="DX319" i="1"/>
  <c r="DX318" i="1"/>
  <c r="DY318" i="1" s="1"/>
  <c r="DX317" i="1"/>
  <c r="DY317" i="1" s="1"/>
  <c r="DX316" i="1"/>
  <c r="DY316" i="1" s="1"/>
  <c r="DX315" i="1"/>
  <c r="DY315" i="1" s="1"/>
  <c r="DX314" i="1"/>
  <c r="DY314" i="1" s="1"/>
  <c r="DX313" i="1"/>
  <c r="DY313" i="1" s="1"/>
  <c r="DX312" i="1"/>
  <c r="DY312" i="1" s="1"/>
  <c r="DX311" i="1"/>
  <c r="DX310" i="1"/>
  <c r="DY310" i="1" s="1"/>
  <c r="DX309" i="1"/>
  <c r="DY309" i="1" s="1"/>
  <c r="DX307" i="1"/>
  <c r="DY307" i="1" s="1"/>
  <c r="DX306" i="1"/>
  <c r="DY306" i="1" s="1"/>
  <c r="DX305" i="1"/>
  <c r="DX304" i="1"/>
  <c r="DY304" i="1" s="1"/>
  <c r="DX303" i="1"/>
  <c r="DX302" i="1"/>
  <c r="DY302" i="1" s="1"/>
  <c r="DX301" i="1"/>
  <c r="DY301" i="1" s="1"/>
  <c r="DX300" i="1"/>
  <c r="DY300" i="1" s="1"/>
  <c r="DX299" i="1"/>
  <c r="DY299" i="1" s="1"/>
  <c r="DX298" i="1"/>
  <c r="DY298" i="1" s="1"/>
  <c r="DX297" i="1"/>
  <c r="DY297" i="1" s="1"/>
  <c r="DX296" i="1"/>
  <c r="DY296" i="1" s="1"/>
  <c r="DX295" i="1"/>
  <c r="DX294" i="1"/>
  <c r="DX293" i="1"/>
  <c r="DY293" i="1" s="1"/>
  <c r="DX292" i="1"/>
  <c r="DY292" i="1" s="1"/>
  <c r="DX291" i="1"/>
  <c r="DY291" i="1" s="1"/>
  <c r="DX290" i="1"/>
  <c r="DY290" i="1" s="1"/>
  <c r="DX289" i="1"/>
  <c r="DY289" i="1" s="1"/>
  <c r="DX288" i="1"/>
  <c r="DY288" i="1" s="1"/>
  <c r="DX287" i="1"/>
  <c r="DY287" i="1" s="1"/>
  <c r="DZ287" i="1" s="1"/>
  <c r="EA287" i="1" s="1"/>
  <c r="DX286" i="1"/>
  <c r="DY286" i="1" s="1"/>
  <c r="DX285" i="1"/>
  <c r="DY285" i="1" s="1"/>
  <c r="DX284" i="1"/>
  <c r="DY284" i="1" s="1"/>
  <c r="DX283" i="1"/>
  <c r="DY283" i="1" s="1"/>
  <c r="DX282" i="1"/>
  <c r="DY282" i="1" s="1"/>
  <c r="DX281" i="1"/>
  <c r="DY281" i="1" s="1"/>
  <c r="DX280" i="1"/>
  <c r="DY280" i="1" s="1"/>
  <c r="DX279" i="1"/>
  <c r="DY279" i="1" s="1"/>
  <c r="DX278" i="1"/>
  <c r="DY278" i="1" s="1"/>
  <c r="DX277" i="1"/>
  <c r="DY277" i="1" s="1"/>
  <c r="DX276" i="1"/>
  <c r="DY276" i="1" s="1"/>
  <c r="DX275" i="1"/>
  <c r="DX274" i="1"/>
  <c r="DY274" i="1" s="1"/>
  <c r="DX273" i="1"/>
  <c r="DY273" i="1" s="1"/>
  <c r="DX272" i="1"/>
  <c r="DY272" i="1" s="1"/>
  <c r="DX271" i="1"/>
  <c r="DY271" i="1" s="1"/>
  <c r="DX270" i="1"/>
  <c r="DY270" i="1" s="1"/>
  <c r="DX269" i="1"/>
  <c r="DY269" i="1" s="1"/>
  <c r="DX268" i="1"/>
  <c r="DY268" i="1" s="1"/>
  <c r="DX267" i="1"/>
  <c r="DY267" i="1" s="1"/>
  <c r="DX266" i="1"/>
  <c r="DY266" i="1" s="1"/>
  <c r="DX265" i="1"/>
  <c r="DY265" i="1" s="1"/>
  <c r="DX264" i="1"/>
  <c r="DY264" i="1" s="1"/>
  <c r="DX263" i="1"/>
  <c r="DY263" i="1" s="1"/>
  <c r="DX262" i="1"/>
  <c r="DY262" i="1" s="1"/>
  <c r="DX261" i="1"/>
  <c r="DY261" i="1" s="1"/>
  <c r="DX260" i="1"/>
  <c r="DX258" i="1"/>
  <c r="DY258" i="1" s="1"/>
  <c r="DX257" i="1"/>
  <c r="DY257" i="1" s="1"/>
  <c r="DX256" i="1"/>
  <c r="DY256" i="1" s="1"/>
  <c r="DX255" i="1"/>
  <c r="DY255" i="1" s="1"/>
  <c r="DX254" i="1"/>
  <c r="DX253" i="1"/>
  <c r="DY253" i="1" s="1"/>
  <c r="DX252" i="1"/>
  <c r="DY252" i="1" s="1"/>
  <c r="DX251" i="1"/>
  <c r="DY251" i="1" s="1"/>
  <c r="DX250" i="1"/>
  <c r="DY250" i="1" s="1"/>
  <c r="DX249" i="1"/>
  <c r="DY249" i="1" s="1"/>
  <c r="DX248" i="1"/>
  <c r="DY248" i="1" s="1"/>
  <c r="DX247" i="1"/>
  <c r="DY247" i="1" s="1"/>
  <c r="DX246" i="1"/>
  <c r="DY246" i="1" s="1"/>
  <c r="DX245" i="1"/>
  <c r="DY245" i="1" s="1"/>
  <c r="DX244" i="1"/>
  <c r="DY244" i="1" s="1"/>
  <c r="DX243" i="1"/>
  <c r="DY243" i="1" s="1"/>
  <c r="DX242" i="1"/>
  <c r="DY242" i="1" s="1"/>
  <c r="DX240" i="1"/>
  <c r="DX239" i="1"/>
  <c r="DY239" i="1" s="1"/>
  <c r="DX238" i="1"/>
  <c r="DY238" i="1" s="1"/>
  <c r="DX237" i="1"/>
  <c r="DY237" i="1" s="1"/>
  <c r="DX236" i="1"/>
  <c r="DY236" i="1" s="1"/>
  <c r="DX235" i="1"/>
  <c r="DY235" i="1" s="1"/>
  <c r="DX233" i="1"/>
  <c r="DY233" i="1" s="1"/>
  <c r="DX232" i="1"/>
  <c r="DY232" i="1" s="1"/>
  <c r="DX231" i="1"/>
  <c r="DY231" i="1" s="1"/>
  <c r="DX230" i="1"/>
  <c r="DY230" i="1" s="1"/>
  <c r="DX228" i="1"/>
  <c r="DY228" i="1" s="1"/>
  <c r="DX227" i="1"/>
  <c r="DY227" i="1" s="1"/>
  <c r="DX226" i="1"/>
  <c r="DY226" i="1" s="1"/>
  <c r="DX225" i="1"/>
  <c r="DX224" i="1"/>
  <c r="DY224" i="1" s="1"/>
  <c r="DX223" i="1"/>
  <c r="DY223" i="1" s="1"/>
  <c r="DX222" i="1"/>
  <c r="DY222" i="1" s="1"/>
  <c r="DX221" i="1"/>
  <c r="DX220" i="1"/>
  <c r="DY220" i="1" s="1"/>
  <c r="DX219" i="1"/>
  <c r="DY219" i="1" s="1"/>
  <c r="DX217" i="1"/>
  <c r="DY217" i="1" s="1"/>
  <c r="DX216" i="1"/>
  <c r="DY216" i="1" s="1"/>
  <c r="DX215" i="1"/>
  <c r="DY215" i="1" s="1"/>
  <c r="DX214" i="1"/>
  <c r="DY214" i="1" s="1"/>
  <c r="DX213" i="1"/>
  <c r="DY213" i="1" s="1"/>
  <c r="DX212" i="1"/>
  <c r="DY212" i="1" s="1"/>
  <c r="DX211" i="1"/>
  <c r="DY211" i="1" s="1"/>
  <c r="DX210" i="1"/>
  <c r="DY210" i="1" s="1"/>
  <c r="DX209" i="1"/>
  <c r="DY209" i="1" s="1"/>
  <c r="DZ209" i="1" s="1"/>
  <c r="DX208" i="1"/>
  <c r="DY208" i="1" s="1"/>
  <c r="DX207" i="1"/>
  <c r="DY207" i="1" s="1"/>
  <c r="DX206" i="1"/>
  <c r="DX205" i="1"/>
  <c r="DY205" i="1" s="1"/>
  <c r="DX203" i="1"/>
  <c r="DY203" i="1" s="1"/>
  <c r="DX202" i="1"/>
  <c r="DX201" i="1"/>
  <c r="DY201" i="1" s="1"/>
  <c r="DX200" i="1"/>
  <c r="DY200" i="1" s="1"/>
  <c r="DX199" i="1"/>
  <c r="DY199" i="1" s="1"/>
  <c r="DX198" i="1"/>
  <c r="DX197" i="1"/>
  <c r="DY197" i="1" s="1"/>
  <c r="DZ197" i="1" s="1"/>
  <c r="EA197" i="1" s="1"/>
  <c r="DX196" i="1"/>
  <c r="DY196" i="1" s="1"/>
  <c r="DX195" i="1"/>
  <c r="DY195" i="1" s="1"/>
  <c r="DX194" i="1"/>
  <c r="DY194" i="1" s="1"/>
  <c r="DX193" i="1"/>
  <c r="DY193" i="1" s="1"/>
  <c r="DX192" i="1"/>
  <c r="DY192" i="1" s="1"/>
  <c r="DZ192" i="1" s="1"/>
  <c r="EA192" i="1" s="1"/>
  <c r="DX191" i="1"/>
  <c r="DY191" i="1" s="1"/>
  <c r="DX190" i="1"/>
  <c r="DY190" i="1" s="1"/>
  <c r="DX189" i="1"/>
  <c r="DY189" i="1" s="1"/>
  <c r="DX188" i="1"/>
  <c r="DX187" i="1"/>
  <c r="DX186" i="1"/>
  <c r="DY186" i="1" s="1"/>
  <c r="DX184" i="1"/>
  <c r="DY184" i="1" s="1"/>
  <c r="DX183" i="1"/>
  <c r="DY183" i="1" s="1"/>
  <c r="DX182" i="1"/>
  <c r="DY182" i="1" s="1"/>
  <c r="DX180" i="1"/>
  <c r="DY180" i="1" s="1"/>
  <c r="DX178" i="1"/>
  <c r="DY178" i="1" s="1"/>
  <c r="DX177" i="1"/>
  <c r="DY177" i="1" s="1"/>
  <c r="DX176" i="1"/>
  <c r="DY176" i="1" s="1"/>
  <c r="DX175" i="1"/>
  <c r="DY175" i="1" s="1"/>
  <c r="DX174" i="1"/>
  <c r="DY174" i="1" s="1"/>
  <c r="DX173" i="1"/>
  <c r="DY173" i="1" s="1"/>
  <c r="DX172" i="1"/>
  <c r="DY172" i="1" s="1"/>
  <c r="DX171" i="1"/>
  <c r="DX170" i="1"/>
  <c r="DY170" i="1" s="1"/>
  <c r="DX168" i="1"/>
  <c r="DY168" i="1" s="1"/>
  <c r="DX167" i="1"/>
  <c r="DY167" i="1" s="1"/>
  <c r="DX166" i="1"/>
  <c r="DY166" i="1" s="1"/>
  <c r="DX164" i="1"/>
  <c r="DY164" i="1" s="1"/>
  <c r="DX162" i="1"/>
  <c r="DY162" i="1" s="1"/>
  <c r="DX161" i="1"/>
  <c r="DY161" i="1" s="1"/>
  <c r="DX160" i="1"/>
  <c r="DY160" i="1" s="1"/>
  <c r="DX159" i="1"/>
  <c r="DY159" i="1" s="1"/>
  <c r="DX158" i="1"/>
  <c r="DY158" i="1" s="1"/>
  <c r="DX157" i="1"/>
  <c r="DX156" i="1"/>
  <c r="DX155" i="1"/>
  <c r="DY155" i="1" s="1"/>
  <c r="DX153" i="1"/>
  <c r="DY153" i="1" s="1"/>
  <c r="DX152" i="1"/>
  <c r="DY152" i="1" s="1"/>
  <c r="DX151" i="1"/>
  <c r="DY151" i="1" s="1"/>
  <c r="DX150" i="1"/>
  <c r="DY150" i="1" s="1"/>
  <c r="DX149" i="1"/>
  <c r="DY149" i="1" s="1"/>
  <c r="DX148" i="1"/>
  <c r="DY148" i="1" s="1"/>
  <c r="DX147" i="1"/>
  <c r="DX146" i="1"/>
  <c r="DY146" i="1" s="1"/>
  <c r="DZ146" i="1" s="1"/>
  <c r="EA146" i="1" s="1"/>
  <c r="DX145" i="1"/>
  <c r="DY145" i="1" s="1"/>
  <c r="DX144" i="1"/>
  <c r="DY144" i="1" s="1"/>
  <c r="DX142" i="1"/>
  <c r="DY142" i="1" s="1"/>
  <c r="DX141" i="1"/>
  <c r="DY141" i="1" s="1"/>
  <c r="DZ141" i="1" s="1"/>
  <c r="EA141" i="1" s="1"/>
  <c r="DX140" i="1"/>
  <c r="DY140" i="1" s="1"/>
  <c r="DX139" i="1"/>
  <c r="DY139" i="1" s="1"/>
  <c r="DX138" i="1"/>
  <c r="DY138" i="1" s="1"/>
  <c r="DX137" i="1"/>
  <c r="DY137" i="1" s="1"/>
  <c r="DX136" i="1"/>
  <c r="DY136" i="1" s="1"/>
  <c r="DX135" i="1"/>
  <c r="DY135" i="1" s="1"/>
  <c r="DX134" i="1"/>
  <c r="DY134" i="1" s="1"/>
  <c r="DX133" i="1"/>
  <c r="DY133" i="1" s="1"/>
  <c r="DX132" i="1"/>
  <c r="DY132" i="1" s="1"/>
  <c r="DX131" i="1"/>
  <c r="DY131" i="1" s="1"/>
  <c r="DX130" i="1"/>
  <c r="DY130" i="1" s="1"/>
  <c r="DX129" i="1"/>
  <c r="DY129" i="1" s="1"/>
  <c r="DX128" i="1"/>
  <c r="DY128" i="1" s="1"/>
  <c r="DX126" i="1"/>
  <c r="DY126" i="1" s="1"/>
  <c r="DX125" i="1"/>
  <c r="DY125" i="1" s="1"/>
  <c r="DX124" i="1"/>
  <c r="DY124" i="1" s="1"/>
  <c r="DX123" i="1"/>
  <c r="DY123" i="1" s="1"/>
  <c r="DX122" i="1"/>
  <c r="DY122" i="1" s="1"/>
  <c r="DX121" i="1"/>
  <c r="DY121" i="1" s="1"/>
  <c r="DX120" i="1"/>
  <c r="DY120" i="1" s="1"/>
  <c r="DX118" i="1"/>
  <c r="DX117" i="1"/>
  <c r="DY117" i="1" s="1"/>
  <c r="DZ117" i="1" s="1"/>
  <c r="EA117" i="1" s="1"/>
  <c r="DX116" i="1"/>
  <c r="DY116" i="1" s="1"/>
  <c r="DX115" i="1"/>
  <c r="DY115" i="1" s="1"/>
  <c r="DX114" i="1"/>
  <c r="DY114" i="1" s="1"/>
  <c r="DX113" i="1"/>
  <c r="DY113" i="1" s="1"/>
  <c r="DX112" i="1"/>
  <c r="DY112" i="1" s="1"/>
  <c r="DX109" i="1"/>
  <c r="DY109" i="1" s="1"/>
  <c r="DX108" i="1"/>
  <c r="DY108" i="1" s="1"/>
  <c r="DZ108" i="1" s="1"/>
  <c r="DX107" i="1"/>
  <c r="DY107" i="1" s="1"/>
  <c r="DX106" i="1"/>
  <c r="DX105" i="1"/>
  <c r="DY105" i="1" s="1"/>
  <c r="DX103" i="1"/>
  <c r="DX229" i="1"/>
  <c r="DY229" i="1" s="1"/>
  <c r="DX100" i="1"/>
  <c r="DY100" i="1" s="1"/>
  <c r="DX98" i="1"/>
  <c r="DY98" i="1" s="1"/>
  <c r="DX97" i="1"/>
  <c r="DY97" i="1" s="1"/>
  <c r="DX96" i="1"/>
  <c r="DY96" i="1" s="1"/>
  <c r="DX95" i="1"/>
  <c r="DY95" i="1" s="1"/>
  <c r="DX94" i="1"/>
  <c r="DX93" i="1"/>
  <c r="DX92" i="1"/>
  <c r="DY92" i="1" s="1"/>
  <c r="DX91" i="1"/>
  <c r="DY91" i="1" s="1"/>
  <c r="DX90" i="1"/>
  <c r="DY90" i="1" s="1"/>
  <c r="DX88" i="1"/>
  <c r="DY88" i="1" s="1"/>
  <c r="DX87" i="1"/>
  <c r="DY87" i="1" s="1"/>
  <c r="DX86" i="1"/>
  <c r="DY86" i="1" s="1"/>
  <c r="DX85" i="1"/>
  <c r="DY85" i="1" s="1"/>
  <c r="DX84" i="1"/>
  <c r="DY84" i="1" s="1"/>
  <c r="DX82" i="1"/>
  <c r="DY82" i="1" s="1"/>
  <c r="DX81" i="1"/>
  <c r="DY81" i="1" s="1"/>
  <c r="DX80" i="1"/>
  <c r="DY80" i="1" s="1"/>
  <c r="DX79" i="1"/>
  <c r="DY79" i="1" s="1"/>
  <c r="DX78" i="1"/>
  <c r="DY78" i="1" s="1"/>
  <c r="DX77" i="1"/>
  <c r="DY77" i="1" s="1"/>
  <c r="DX76" i="1"/>
  <c r="DY76" i="1" s="1"/>
  <c r="DX74" i="1"/>
  <c r="DY74" i="1" s="1"/>
  <c r="DX73" i="1"/>
  <c r="DY73" i="1" s="1"/>
  <c r="DX72" i="1"/>
  <c r="DY72" i="1" s="1"/>
  <c r="DX71" i="1"/>
  <c r="DY71" i="1" s="1"/>
  <c r="DZ71" i="1" s="1"/>
  <c r="EA71" i="1" s="1"/>
  <c r="DX70" i="1"/>
  <c r="DY70" i="1" s="1"/>
  <c r="DX69" i="1"/>
  <c r="DY69" i="1" s="1"/>
  <c r="DX68" i="1"/>
  <c r="DX67" i="1"/>
  <c r="DY67" i="1" s="1"/>
  <c r="DX66" i="1"/>
  <c r="DY66" i="1" s="1"/>
  <c r="DX65" i="1"/>
  <c r="DX64" i="1"/>
  <c r="DY64" i="1" s="1"/>
  <c r="DX63" i="1"/>
  <c r="DX62" i="1"/>
  <c r="DY62" i="1" s="1"/>
  <c r="DX61" i="1"/>
  <c r="DY61" i="1" s="1"/>
  <c r="DX60" i="1"/>
  <c r="DY60" i="1" s="1"/>
  <c r="DX59" i="1"/>
  <c r="DY59" i="1" s="1"/>
  <c r="DX58" i="1"/>
  <c r="DY58" i="1" s="1"/>
  <c r="DX57" i="1"/>
  <c r="DY57" i="1" s="1"/>
  <c r="DX56" i="1"/>
  <c r="DY56" i="1" s="1"/>
  <c r="DX55" i="1"/>
  <c r="DX54" i="1"/>
  <c r="DY54" i="1" s="1"/>
  <c r="DX53" i="1"/>
  <c r="DY53" i="1" s="1"/>
  <c r="DX52" i="1"/>
  <c r="DY52" i="1" s="1"/>
  <c r="DX50" i="1"/>
  <c r="DY50" i="1" s="1"/>
  <c r="DX49" i="1"/>
  <c r="DY49" i="1" s="1"/>
  <c r="DX48" i="1"/>
  <c r="DY48" i="1" s="1"/>
  <c r="DX47" i="1"/>
  <c r="DY47" i="1" s="1"/>
  <c r="DX46" i="1"/>
  <c r="DY46" i="1" s="1"/>
  <c r="DX45" i="1"/>
  <c r="DY45" i="1" s="1"/>
  <c r="DX44" i="1"/>
  <c r="DY44" i="1" s="1"/>
  <c r="DX42" i="1"/>
  <c r="DY42" i="1" s="1"/>
  <c r="DX41" i="1"/>
  <c r="DY41" i="1" s="1"/>
  <c r="DX40" i="1"/>
  <c r="DY40" i="1" s="1"/>
  <c r="DX39" i="1"/>
  <c r="DY39" i="1" s="1"/>
  <c r="DX38" i="1"/>
  <c r="DY38" i="1" s="1"/>
  <c r="DX37" i="1"/>
  <c r="DY37" i="1" s="1"/>
  <c r="DX36" i="1"/>
  <c r="DY36" i="1" s="1"/>
  <c r="DX35" i="1"/>
  <c r="DX34" i="1"/>
  <c r="DY34" i="1" s="1"/>
  <c r="DX33" i="1"/>
  <c r="DY33" i="1" s="1"/>
  <c r="DX32" i="1"/>
  <c r="DY32" i="1" s="1"/>
  <c r="DX31" i="1"/>
  <c r="DX30" i="1"/>
  <c r="DY30" i="1" s="1"/>
  <c r="DX29" i="1"/>
  <c r="DY29" i="1" s="1"/>
  <c r="DX28" i="1"/>
  <c r="DY28" i="1" s="1"/>
  <c r="DX27" i="1"/>
  <c r="DY27" i="1" s="1"/>
  <c r="DX26" i="1"/>
  <c r="DY26" i="1" s="1"/>
  <c r="DX25" i="1"/>
  <c r="DY25" i="1" s="1"/>
  <c r="DX24" i="1"/>
  <c r="DY24" i="1" s="1"/>
  <c r="DX23" i="1"/>
  <c r="DX22" i="1"/>
  <c r="DX21" i="1"/>
  <c r="DY21" i="1" s="1"/>
  <c r="DX20" i="1"/>
  <c r="DX18" i="1"/>
  <c r="DY18" i="1" s="1"/>
  <c r="DX17" i="1"/>
  <c r="DY17" i="1" s="1"/>
  <c r="DX16" i="1"/>
  <c r="DY16" i="1" s="1"/>
  <c r="DX15" i="1"/>
  <c r="DY15" i="1" s="1"/>
  <c r="DW5" i="1"/>
  <c r="DX13" i="1"/>
  <c r="DY13" i="1" s="1"/>
  <c r="DX12" i="1"/>
  <c r="DY12" i="1" s="1"/>
  <c r="DX10" i="1"/>
  <c r="DY10" i="1" s="1"/>
  <c r="DX9" i="1"/>
  <c r="DY9" i="1" s="1"/>
  <c r="DX8" i="1"/>
  <c r="DY8" i="1" s="1"/>
  <c r="DX7" i="1"/>
  <c r="DY7" i="1" s="1"/>
  <c r="DU5" i="1"/>
  <c r="DX6" i="1"/>
  <c r="DY6" i="1" s="1"/>
  <c r="DV5" i="1"/>
  <c r="DN27" i="1"/>
  <c r="C1" i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DW1" i="1" s="1"/>
  <c r="DX1" i="1" s="1"/>
  <c r="DY1" i="1" s="1"/>
  <c r="DZ1" i="1" s="1"/>
  <c r="EA1" i="1" s="1"/>
  <c r="EB1" i="1" s="1"/>
  <c r="EC1" i="1" s="1"/>
  <c r="ED1" i="1" s="1"/>
  <c r="EE1" i="1" s="1"/>
  <c r="EF1" i="1" s="1"/>
  <c r="EG1" i="1" s="1"/>
  <c r="EH1" i="1" s="1"/>
  <c r="EI1" i="1" s="1"/>
  <c r="A38" i="6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DG332" i="1"/>
  <c r="DF332" i="1"/>
  <c r="DE332" i="1"/>
  <c r="DG331" i="1"/>
  <c r="DF331" i="1"/>
  <c r="DE331" i="1"/>
  <c r="DG330" i="1"/>
  <c r="DF330" i="1"/>
  <c r="DE330" i="1"/>
  <c r="DG329" i="1"/>
  <c r="DF329" i="1"/>
  <c r="DE329" i="1"/>
  <c r="DG328" i="1"/>
  <c r="DF328" i="1"/>
  <c r="DE328" i="1"/>
  <c r="DG327" i="1"/>
  <c r="DF327" i="1"/>
  <c r="DE327" i="1"/>
  <c r="DG326" i="1"/>
  <c r="DF326" i="1"/>
  <c r="DE326" i="1"/>
  <c r="DG325" i="1"/>
  <c r="DF325" i="1"/>
  <c r="DE325" i="1"/>
  <c r="DG324" i="1"/>
  <c r="DF324" i="1"/>
  <c r="DE324" i="1"/>
  <c r="DG322" i="1"/>
  <c r="DF322" i="1"/>
  <c r="DE322" i="1"/>
  <c r="DG321" i="1"/>
  <c r="DF321" i="1"/>
  <c r="DE321" i="1"/>
  <c r="DG320" i="1"/>
  <c r="DF320" i="1"/>
  <c r="DE320" i="1"/>
  <c r="DG319" i="1"/>
  <c r="DF319" i="1"/>
  <c r="DE319" i="1"/>
  <c r="DG318" i="1"/>
  <c r="DF318" i="1"/>
  <c r="DE318" i="1"/>
  <c r="DG317" i="1"/>
  <c r="DF317" i="1"/>
  <c r="DE317" i="1"/>
  <c r="DG316" i="1"/>
  <c r="DF316" i="1"/>
  <c r="DE316" i="1"/>
  <c r="DG315" i="1"/>
  <c r="DF315" i="1"/>
  <c r="DE315" i="1"/>
  <c r="DG314" i="1"/>
  <c r="DF314" i="1"/>
  <c r="DE314" i="1"/>
  <c r="DG313" i="1"/>
  <c r="DF313" i="1"/>
  <c r="DE313" i="1"/>
  <c r="DG312" i="1"/>
  <c r="DF312" i="1"/>
  <c r="DE312" i="1"/>
  <c r="DG311" i="1"/>
  <c r="DF311" i="1"/>
  <c r="DE311" i="1"/>
  <c r="DG310" i="1"/>
  <c r="DF310" i="1"/>
  <c r="DE310" i="1"/>
  <c r="DG309" i="1"/>
  <c r="DF309" i="1"/>
  <c r="DE309" i="1"/>
  <c r="DG308" i="1"/>
  <c r="DF308" i="1"/>
  <c r="DE308" i="1"/>
  <c r="DG307" i="1"/>
  <c r="DF307" i="1"/>
  <c r="DE307" i="1"/>
  <c r="DG306" i="1"/>
  <c r="DF306" i="1"/>
  <c r="DE306" i="1"/>
  <c r="DG305" i="1"/>
  <c r="DF305" i="1"/>
  <c r="DE305" i="1"/>
  <c r="DG304" i="1"/>
  <c r="DF304" i="1"/>
  <c r="DE304" i="1"/>
  <c r="DG303" i="1"/>
  <c r="DF303" i="1"/>
  <c r="DE303" i="1"/>
  <c r="DG302" i="1"/>
  <c r="DF302" i="1"/>
  <c r="DE302" i="1"/>
  <c r="DG301" i="1"/>
  <c r="DF301" i="1"/>
  <c r="DE301" i="1"/>
  <c r="DG300" i="1"/>
  <c r="DF300" i="1"/>
  <c r="DE300" i="1"/>
  <c r="DG299" i="1"/>
  <c r="DF299" i="1"/>
  <c r="DE299" i="1"/>
  <c r="DG298" i="1"/>
  <c r="DF298" i="1"/>
  <c r="DE298" i="1"/>
  <c r="DG297" i="1"/>
  <c r="DF297" i="1"/>
  <c r="DE297" i="1"/>
  <c r="DG296" i="1"/>
  <c r="DF296" i="1"/>
  <c r="DE296" i="1"/>
  <c r="DG295" i="1"/>
  <c r="DF295" i="1"/>
  <c r="DE295" i="1"/>
  <c r="DG294" i="1"/>
  <c r="DF294" i="1"/>
  <c r="DE294" i="1"/>
  <c r="DG293" i="1"/>
  <c r="DF293" i="1"/>
  <c r="DE293" i="1"/>
  <c r="DG292" i="1"/>
  <c r="DF292" i="1"/>
  <c r="DE292" i="1"/>
  <c r="DG291" i="1"/>
  <c r="DF291" i="1"/>
  <c r="DE291" i="1"/>
  <c r="DG290" i="1"/>
  <c r="DF290" i="1"/>
  <c r="DE290" i="1"/>
  <c r="DG289" i="1"/>
  <c r="DF289" i="1"/>
  <c r="DE289" i="1"/>
  <c r="DG288" i="1"/>
  <c r="DF288" i="1"/>
  <c r="DE288" i="1"/>
  <c r="DG287" i="1"/>
  <c r="DF287" i="1"/>
  <c r="DE287" i="1"/>
  <c r="DG286" i="1"/>
  <c r="DF286" i="1"/>
  <c r="DE286" i="1"/>
  <c r="DG285" i="1"/>
  <c r="DF285" i="1"/>
  <c r="DE285" i="1"/>
  <c r="DG284" i="1"/>
  <c r="DF284" i="1"/>
  <c r="DE284" i="1"/>
  <c r="DG283" i="1"/>
  <c r="DF283" i="1"/>
  <c r="DE283" i="1"/>
  <c r="DG282" i="1"/>
  <c r="DF282" i="1"/>
  <c r="DE282" i="1"/>
  <c r="DG281" i="1"/>
  <c r="DF281" i="1"/>
  <c r="DE281" i="1"/>
  <c r="DG280" i="1"/>
  <c r="DF280" i="1"/>
  <c r="DE280" i="1"/>
  <c r="DG279" i="1"/>
  <c r="DF279" i="1"/>
  <c r="DE279" i="1"/>
  <c r="DG278" i="1"/>
  <c r="DF278" i="1"/>
  <c r="DE278" i="1"/>
  <c r="DG277" i="1"/>
  <c r="DF277" i="1"/>
  <c r="DE277" i="1"/>
  <c r="DG276" i="1"/>
  <c r="DF276" i="1"/>
  <c r="DE276" i="1"/>
  <c r="DG275" i="1"/>
  <c r="DF275" i="1"/>
  <c r="DE275" i="1"/>
  <c r="DG274" i="1"/>
  <c r="DF274" i="1"/>
  <c r="DE274" i="1"/>
  <c r="DG273" i="1"/>
  <c r="DF273" i="1"/>
  <c r="DE273" i="1"/>
  <c r="DG272" i="1"/>
  <c r="DF272" i="1"/>
  <c r="DE272" i="1"/>
  <c r="DG271" i="1"/>
  <c r="DF271" i="1"/>
  <c r="DE271" i="1"/>
  <c r="DG270" i="1"/>
  <c r="DF270" i="1"/>
  <c r="DE270" i="1"/>
  <c r="DG269" i="1"/>
  <c r="DF269" i="1"/>
  <c r="DE269" i="1"/>
  <c r="DG268" i="1"/>
  <c r="DF268" i="1"/>
  <c r="DE268" i="1"/>
  <c r="DG267" i="1"/>
  <c r="DF267" i="1"/>
  <c r="DE267" i="1"/>
  <c r="DG266" i="1"/>
  <c r="DF266" i="1"/>
  <c r="DE266" i="1"/>
  <c r="DG265" i="1"/>
  <c r="DF265" i="1"/>
  <c r="DE265" i="1"/>
  <c r="DG264" i="1"/>
  <c r="DF264" i="1"/>
  <c r="DE264" i="1"/>
  <c r="DG263" i="1"/>
  <c r="DF263" i="1"/>
  <c r="DE263" i="1"/>
  <c r="DG262" i="1"/>
  <c r="DF262" i="1"/>
  <c r="DE262" i="1"/>
  <c r="DG261" i="1"/>
  <c r="DF261" i="1"/>
  <c r="DE261" i="1"/>
  <c r="DG260" i="1"/>
  <c r="DF260" i="1"/>
  <c r="DE260" i="1"/>
  <c r="DG258" i="1"/>
  <c r="DF258" i="1"/>
  <c r="DE258" i="1"/>
  <c r="DG257" i="1"/>
  <c r="DF257" i="1"/>
  <c r="DE257" i="1"/>
  <c r="DG256" i="1"/>
  <c r="DF256" i="1"/>
  <c r="DE256" i="1"/>
  <c r="DG255" i="1"/>
  <c r="DF255" i="1"/>
  <c r="DE255" i="1"/>
  <c r="DG254" i="1"/>
  <c r="DF254" i="1"/>
  <c r="DE254" i="1"/>
  <c r="DG253" i="1"/>
  <c r="DF253" i="1"/>
  <c r="DE253" i="1"/>
  <c r="DG252" i="1"/>
  <c r="DF252" i="1"/>
  <c r="DE252" i="1"/>
  <c r="DG251" i="1"/>
  <c r="DF251" i="1"/>
  <c r="DE251" i="1"/>
  <c r="DG250" i="1"/>
  <c r="DF250" i="1"/>
  <c r="DE250" i="1"/>
  <c r="DG249" i="1"/>
  <c r="DF249" i="1"/>
  <c r="DE249" i="1"/>
  <c r="DG248" i="1"/>
  <c r="DF248" i="1"/>
  <c r="DE248" i="1"/>
  <c r="DG247" i="1"/>
  <c r="DF247" i="1"/>
  <c r="DE247" i="1"/>
  <c r="DG246" i="1"/>
  <c r="DF246" i="1"/>
  <c r="DE246" i="1"/>
  <c r="DG245" i="1"/>
  <c r="DF245" i="1"/>
  <c r="DE245" i="1"/>
  <c r="DG244" i="1"/>
  <c r="DF244" i="1"/>
  <c r="DE244" i="1"/>
  <c r="DG243" i="1"/>
  <c r="DF243" i="1"/>
  <c r="DE243" i="1"/>
  <c r="DG242" i="1"/>
  <c r="DF242" i="1"/>
  <c r="DE242" i="1"/>
  <c r="DG240" i="1"/>
  <c r="DF240" i="1"/>
  <c r="DE240" i="1"/>
  <c r="DG239" i="1"/>
  <c r="DF239" i="1"/>
  <c r="DE239" i="1"/>
  <c r="DG238" i="1"/>
  <c r="DF238" i="1"/>
  <c r="DE238" i="1"/>
  <c r="DG237" i="1"/>
  <c r="DF237" i="1"/>
  <c r="DE237" i="1"/>
  <c r="DG236" i="1"/>
  <c r="DF236" i="1"/>
  <c r="DE236" i="1"/>
  <c r="DG235" i="1"/>
  <c r="DF235" i="1"/>
  <c r="DE235" i="1"/>
  <c r="DG234" i="1"/>
  <c r="DF234" i="1"/>
  <c r="DE234" i="1"/>
  <c r="DG233" i="1"/>
  <c r="DF233" i="1"/>
  <c r="DE233" i="1"/>
  <c r="DG232" i="1"/>
  <c r="DF232" i="1"/>
  <c r="DE232" i="1"/>
  <c r="DG231" i="1"/>
  <c r="DF231" i="1"/>
  <c r="DE231" i="1"/>
  <c r="DG230" i="1"/>
  <c r="DF230" i="1"/>
  <c r="DE230" i="1"/>
  <c r="DG228" i="1"/>
  <c r="DF228" i="1"/>
  <c r="DE228" i="1"/>
  <c r="DG227" i="1"/>
  <c r="DF227" i="1"/>
  <c r="DE227" i="1"/>
  <c r="DG226" i="1"/>
  <c r="DF226" i="1"/>
  <c r="DE226" i="1"/>
  <c r="DG225" i="1"/>
  <c r="DF225" i="1"/>
  <c r="DE225" i="1"/>
  <c r="DG224" i="1"/>
  <c r="DF224" i="1"/>
  <c r="DE224" i="1"/>
  <c r="DG223" i="1"/>
  <c r="DF223" i="1"/>
  <c r="DE223" i="1"/>
  <c r="DG222" i="1"/>
  <c r="DF222" i="1"/>
  <c r="DE222" i="1"/>
  <c r="DG221" i="1"/>
  <c r="DF221" i="1"/>
  <c r="DE221" i="1"/>
  <c r="DG220" i="1"/>
  <c r="DF220" i="1"/>
  <c r="DE220" i="1"/>
  <c r="DG219" i="1"/>
  <c r="DF219" i="1"/>
  <c r="DE219" i="1"/>
  <c r="DG218" i="1"/>
  <c r="DF218" i="1"/>
  <c r="DE218" i="1"/>
  <c r="DG217" i="1"/>
  <c r="DF217" i="1"/>
  <c r="DE217" i="1"/>
  <c r="DG216" i="1"/>
  <c r="DF216" i="1"/>
  <c r="DE216" i="1"/>
  <c r="DG215" i="1"/>
  <c r="DF215" i="1"/>
  <c r="DE215" i="1"/>
  <c r="DG214" i="1"/>
  <c r="DF214" i="1"/>
  <c r="DE214" i="1"/>
  <c r="DG213" i="1"/>
  <c r="DF213" i="1"/>
  <c r="DE213" i="1"/>
  <c r="DG212" i="1"/>
  <c r="DF212" i="1"/>
  <c r="DE212" i="1"/>
  <c r="DG211" i="1"/>
  <c r="DF211" i="1"/>
  <c r="DE211" i="1"/>
  <c r="DG210" i="1"/>
  <c r="DF210" i="1"/>
  <c r="DE210" i="1"/>
  <c r="DG209" i="1"/>
  <c r="DF209" i="1"/>
  <c r="DE209" i="1"/>
  <c r="DG208" i="1"/>
  <c r="DF208" i="1"/>
  <c r="DE208" i="1"/>
  <c r="DG207" i="1"/>
  <c r="DF207" i="1"/>
  <c r="DE207" i="1"/>
  <c r="DG206" i="1"/>
  <c r="DF206" i="1"/>
  <c r="DE206" i="1"/>
  <c r="DG205" i="1"/>
  <c r="DF205" i="1"/>
  <c r="DE205" i="1"/>
  <c r="DG203" i="1"/>
  <c r="DF203" i="1"/>
  <c r="DE203" i="1"/>
  <c r="DG202" i="1"/>
  <c r="DF202" i="1"/>
  <c r="DE202" i="1"/>
  <c r="DG201" i="1"/>
  <c r="DF201" i="1"/>
  <c r="DE201" i="1"/>
  <c r="DG200" i="1"/>
  <c r="DF200" i="1"/>
  <c r="DE200" i="1"/>
  <c r="DG199" i="1"/>
  <c r="DF199" i="1"/>
  <c r="DE199" i="1"/>
  <c r="DG198" i="1"/>
  <c r="DF198" i="1"/>
  <c r="DE198" i="1"/>
  <c r="DG197" i="1"/>
  <c r="DF197" i="1"/>
  <c r="DE197" i="1"/>
  <c r="DG196" i="1"/>
  <c r="DF196" i="1"/>
  <c r="DE196" i="1"/>
  <c r="DG195" i="1"/>
  <c r="DF195" i="1"/>
  <c r="DE195" i="1"/>
  <c r="DG194" i="1"/>
  <c r="DF194" i="1"/>
  <c r="DE194" i="1"/>
  <c r="DG193" i="1"/>
  <c r="DF193" i="1"/>
  <c r="DE193" i="1"/>
  <c r="DG192" i="1"/>
  <c r="DF192" i="1"/>
  <c r="DE192" i="1"/>
  <c r="DG191" i="1"/>
  <c r="DF191" i="1"/>
  <c r="DE191" i="1"/>
  <c r="DG190" i="1"/>
  <c r="DF190" i="1"/>
  <c r="DE190" i="1"/>
  <c r="DG189" i="1"/>
  <c r="DF189" i="1"/>
  <c r="DE189" i="1"/>
  <c r="DG188" i="1"/>
  <c r="DF188" i="1"/>
  <c r="DE188" i="1"/>
  <c r="DG187" i="1"/>
  <c r="DF187" i="1"/>
  <c r="DE187" i="1"/>
  <c r="DG186" i="1"/>
  <c r="DF186" i="1"/>
  <c r="DE186" i="1"/>
  <c r="DG185" i="1"/>
  <c r="DF185" i="1"/>
  <c r="DE185" i="1"/>
  <c r="DG184" i="1"/>
  <c r="DF184" i="1"/>
  <c r="DE184" i="1"/>
  <c r="DG183" i="1"/>
  <c r="DF183" i="1"/>
  <c r="DE183" i="1"/>
  <c r="DG182" i="1"/>
  <c r="DF182" i="1"/>
  <c r="DE182" i="1"/>
  <c r="DG181" i="1"/>
  <c r="DF181" i="1"/>
  <c r="DE181" i="1"/>
  <c r="DG180" i="1"/>
  <c r="DF180" i="1"/>
  <c r="DE180" i="1"/>
  <c r="DG179" i="1"/>
  <c r="DF179" i="1"/>
  <c r="DE179" i="1"/>
  <c r="DG178" i="1"/>
  <c r="DF178" i="1"/>
  <c r="DE178" i="1"/>
  <c r="DG177" i="1"/>
  <c r="DF177" i="1"/>
  <c r="DE177" i="1"/>
  <c r="DG176" i="1"/>
  <c r="DF176" i="1"/>
  <c r="DE176" i="1"/>
  <c r="DG175" i="1"/>
  <c r="DF175" i="1"/>
  <c r="DE175" i="1"/>
  <c r="DG174" i="1"/>
  <c r="DF174" i="1"/>
  <c r="DE174" i="1"/>
  <c r="DG173" i="1"/>
  <c r="DF173" i="1"/>
  <c r="DE173" i="1"/>
  <c r="DG172" i="1"/>
  <c r="DF172" i="1"/>
  <c r="DE172" i="1"/>
  <c r="DG171" i="1"/>
  <c r="DF171" i="1"/>
  <c r="DE171" i="1"/>
  <c r="DG170" i="1"/>
  <c r="DF170" i="1"/>
  <c r="DE170" i="1"/>
  <c r="DG169" i="1"/>
  <c r="DF169" i="1"/>
  <c r="DE169" i="1"/>
  <c r="DG168" i="1"/>
  <c r="DF168" i="1"/>
  <c r="DE168" i="1"/>
  <c r="DG167" i="1"/>
  <c r="DF167" i="1"/>
  <c r="DE167" i="1"/>
  <c r="DG166" i="1"/>
  <c r="DF166" i="1"/>
  <c r="DE166" i="1"/>
  <c r="DG165" i="1"/>
  <c r="DF165" i="1"/>
  <c r="DE165" i="1"/>
  <c r="DG164" i="1"/>
  <c r="DF164" i="1"/>
  <c r="DE164" i="1"/>
  <c r="DG163" i="1"/>
  <c r="DF163" i="1"/>
  <c r="DE163" i="1"/>
  <c r="DG162" i="1"/>
  <c r="DF162" i="1"/>
  <c r="DE162" i="1"/>
  <c r="DG161" i="1"/>
  <c r="DF161" i="1"/>
  <c r="DE161" i="1"/>
  <c r="DG160" i="1"/>
  <c r="DF160" i="1"/>
  <c r="DE160" i="1"/>
  <c r="DG159" i="1"/>
  <c r="DF159" i="1"/>
  <c r="DE159" i="1"/>
  <c r="DG158" i="1"/>
  <c r="DF158" i="1"/>
  <c r="DE158" i="1"/>
  <c r="DG157" i="1"/>
  <c r="DF157" i="1"/>
  <c r="DE157" i="1"/>
  <c r="DG156" i="1"/>
  <c r="DF156" i="1"/>
  <c r="DE156" i="1"/>
  <c r="DG155" i="1"/>
  <c r="DF155" i="1"/>
  <c r="DE155" i="1"/>
  <c r="DG154" i="1"/>
  <c r="DF154" i="1"/>
  <c r="DE154" i="1"/>
  <c r="DG153" i="1"/>
  <c r="DF153" i="1"/>
  <c r="DE153" i="1"/>
  <c r="DG152" i="1"/>
  <c r="DF152" i="1"/>
  <c r="DE152" i="1"/>
  <c r="DG151" i="1"/>
  <c r="DF151" i="1"/>
  <c r="DE151" i="1"/>
  <c r="DG150" i="1"/>
  <c r="DF150" i="1"/>
  <c r="DE150" i="1"/>
  <c r="DG149" i="1"/>
  <c r="DF149" i="1"/>
  <c r="DE149" i="1"/>
  <c r="DG148" i="1"/>
  <c r="DF148" i="1"/>
  <c r="DE148" i="1"/>
  <c r="DG147" i="1"/>
  <c r="DF147" i="1"/>
  <c r="DE147" i="1"/>
  <c r="DG146" i="1"/>
  <c r="DF146" i="1"/>
  <c r="DE146" i="1"/>
  <c r="DG145" i="1"/>
  <c r="DF145" i="1"/>
  <c r="DE145" i="1"/>
  <c r="DG144" i="1"/>
  <c r="DF144" i="1"/>
  <c r="DE144" i="1"/>
  <c r="DG143" i="1"/>
  <c r="DF143" i="1"/>
  <c r="DE143" i="1"/>
  <c r="DG142" i="1"/>
  <c r="DF142" i="1"/>
  <c r="DE142" i="1"/>
  <c r="DG141" i="1"/>
  <c r="DF141" i="1"/>
  <c r="DE141" i="1"/>
  <c r="DG140" i="1"/>
  <c r="DF140" i="1"/>
  <c r="DE140" i="1"/>
  <c r="DG139" i="1"/>
  <c r="DF139" i="1"/>
  <c r="DE139" i="1"/>
  <c r="DG138" i="1"/>
  <c r="DF138" i="1"/>
  <c r="DE138" i="1"/>
  <c r="DG137" i="1"/>
  <c r="DF137" i="1"/>
  <c r="DE137" i="1"/>
  <c r="DG136" i="1"/>
  <c r="DF136" i="1"/>
  <c r="DE136" i="1"/>
  <c r="DG135" i="1"/>
  <c r="DF135" i="1"/>
  <c r="DE135" i="1"/>
  <c r="DG134" i="1"/>
  <c r="DF134" i="1"/>
  <c r="DE134" i="1"/>
  <c r="DG133" i="1"/>
  <c r="DF133" i="1"/>
  <c r="DE133" i="1"/>
  <c r="DG132" i="1"/>
  <c r="DF132" i="1"/>
  <c r="DE132" i="1"/>
  <c r="DG131" i="1"/>
  <c r="DF131" i="1"/>
  <c r="DE131" i="1"/>
  <c r="DG130" i="1"/>
  <c r="DF130" i="1"/>
  <c r="DE130" i="1"/>
  <c r="DG129" i="1"/>
  <c r="DF129" i="1"/>
  <c r="DE129" i="1"/>
  <c r="DG128" i="1"/>
  <c r="DF128" i="1"/>
  <c r="DE128" i="1"/>
  <c r="DG127" i="1"/>
  <c r="DF127" i="1"/>
  <c r="DE127" i="1"/>
  <c r="DG126" i="1"/>
  <c r="DF126" i="1"/>
  <c r="DE126" i="1"/>
  <c r="DG125" i="1"/>
  <c r="DF125" i="1"/>
  <c r="DE125" i="1"/>
  <c r="DG124" i="1"/>
  <c r="DF124" i="1"/>
  <c r="DE124" i="1"/>
  <c r="DG123" i="1"/>
  <c r="DF123" i="1"/>
  <c r="DE123" i="1"/>
  <c r="DG122" i="1"/>
  <c r="DF122" i="1"/>
  <c r="DE122" i="1"/>
  <c r="DG121" i="1"/>
  <c r="DF121" i="1"/>
  <c r="DE121" i="1"/>
  <c r="DG120" i="1"/>
  <c r="DF120" i="1"/>
  <c r="DE120" i="1"/>
  <c r="DG119" i="1"/>
  <c r="DF119" i="1"/>
  <c r="DE119" i="1"/>
  <c r="DG118" i="1"/>
  <c r="DF118" i="1"/>
  <c r="DE118" i="1"/>
  <c r="DG117" i="1"/>
  <c r="DF117" i="1"/>
  <c r="DE117" i="1"/>
  <c r="DG116" i="1"/>
  <c r="DF116" i="1"/>
  <c r="DE116" i="1"/>
  <c r="DG115" i="1"/>
  <c r="DF115" i="1"/>
  <c r="DE115" i="1"/>
  <c r="DG114" i="1"/>
  <c r="DF114" i="1"/>
  <c r="DE114" i="1"/>
  <c r="DG113" i="1"/>
  <c r="DF113" i="1"/>
  <c r="DE113" i="1"/>
  <c r="DG112" i="1"/>
  <c r="DF112" i="1"/>
  <c r="DE112" i="1"/>
  <c r="DG110" i="1"/>
  <c r="DF110" i="1"/>
  <c r="DE110" i="1"/>
  <c r="DG109" i="1"/>
  <c r="DF109" i="1"/>
  <c r="DE109" i="1"/>
  <c r="DG108" i="1"/>
  <c r="DF108" i="1"/>
  <c r="DE108" i="1"/>
  <c r="DG107" i="1"/>
  <c r="DF107" i="1"/>
  <c r="DE107" i="1"/>
  <c r="DG106" i="1"/>
  <c r="DF106" i="1"/>
  <c r="DE106" i="1"/>
  <c r="DG105" i="1"/>
  <c r="DF105" i="1"/>
  <c r="DE105" i="1"/>
  <c r="DG104" i="1"/>
  <c r="DF104" i="1"/>
  <c r="DE104" i="1"/>
  <c r="DG103" i="1"/>
  <c r="DF103" i="1"/>
  <c r="DE103" i="1"/>
  <c r="DG229" i="1"/>
  <c r="DF229" i="1"/>
  <c r="DE229" i="1"/>
  <c r="DG100" i="1"/>
  <c r="DF100" i="1"/>
  <c r="DE100" i="1"/>
  <c r="DG99" i="1"/>
  <c r="DF99" i="1"/>
  <c r="DE99" i="1"/>
  <c r="DG98" i="1"/>
  <c r="DF98" i="1"/>
  <c r="DE98" i="1"/>
  <c r="DG97" i="1"/>
  <c r="DF97" i="1"/>
  <c r="DE97" i="1"/>
  <c r="DG96" i="1"/>
  <c r="DF96" i="1"/>
  <c r="DE96" i="1"/>
  <c r="DG95" i="1"/>
  <c r="DF95" i="1"/>
  <c r="DE95" i="1"/>
  <c r="DG94" i="1"/>
  <c r="DF94" i="1"/>
  <c r="DE94" i="1"/>
  <c r="DG93" i="1"/>
  <c r="DF93" i="1"/>
  <c r="DE93" i="1"/>
  <c r="DG92" i="1"/>
  <c r="DF92" i="1"/>
  <c r="DE92" i="1"/>
  <c r="DG91" i="1"/>
  <c r="DF91" i="1"/>
  <c r="DE91" i="1"/>
  <c r="DG90" i="1"/>
  <c r="DF90" i="1"/>
  <c r="DE90" i="1"/>
  <c r="DG88" i="1"/>
  <c r="DF88" i="1"/>
  <c r="DE88" i="1"/>
  <c r="DG87" i="1"/>
  <c r="DF87" i="1"/>
  <c r="DE87" i="1"/>
  <c r="DG86" i="1"/>
  <c r="DF86" i="1"/>
  <c r="DE86" i="1"/>
  <c r="DG85" i="1"/>
  <c r="DF85" i="1"/>
  <c r="DE85" i="1"/>
  <c r="DG84" i="1"/>
  <c r="DF84" i="1"/>
  <c r="DE84" i="1"/>
  <c r="DG83" i="1"/>
  <c r="DF83" i="1"/>
  <c r="DE83" i="1"/>
  <c r="DG82" i="1"/>
  <c r="DF82" i="1"/>
  <c r="DE82" i="1"/>
  <c r="DG81" i="1"/>
  <c r="DF81" i="1"/>
  <c r="DE81" i="1"/>
  <c r="DG80" i="1"/>
  <c r="DF80" i="1"/>
  <c r="DE80" i="1"/>
  <c r="DG79" i="1"/>
  <c r="DF79" i="1"/>
  <c r="DE79" i="1"/>
  <c r="DG78" i="1"/>
  <c r="DF78" i="1"/>
  <c r="DE78" i="1"/>
  <c r="DG77" i="1"/>
  <c r="DF77" i="1"/>
  <c r="DE77" i="1"/>
  <c r="DG76" i="1"/>
  <c r="DF76" i="1"/>
  <c r="DE76" i="1"/>
  <c r="DG75" i="1"/>
  <c r="DF75" i="1"/>
  <c r="DE75" i="1"/>
  <c r="DG74" i="1"/>
  <c r="DF74" i="1"/>
  <c r="DE74" i="1"/>
  <c r="DG73" i="1"/>
  <c r="DF73" i="1"/>
  <c r="DE73" i="1"/>
  <c r="DG72" i="1"/>
  <c r="DF72" i="1"/>
  <c r="DE72" i="1"/>
  <c r="DG71" i="1"/>
  <c r="DF71" i="1"/>
  <c r="DE71" i="1"/>
  <c r="DG70" i="1"/>
  <c r="DF70" i="1"/>
  <c r="DE70" i="1"/>
  <c r="DG69" i="1"/>
  <c r="DF69" i="1"/>
  <c r="DE69" i="1"/>
  <c r="DG68" i="1"/>
  <c r="DF68" i="1"/>
  <c r="DE68" i="1"/>
  <c r="DG67" i="1"/>
  <c r="DF67" i="1"/>
  <c r="DE67" i="1"/>
  <c r="DG66" i="1"/>
  <c r="DF66" i="1"/>
  <c r="DE66" i="1"/>
  <c r="DG65" i="1"/>
  <c r="DF65" i="1"/>
  <c r="DE65" i="1"/>
  <c r="DG64" i="1"/>
  <c r="DF64" i="1"/>
  <c r="DE64" i="1"/>
  <c r="DG63" i="1"/>
  <c r="DF63" i="1"/>
  <c r="DE63" i="1"/>
  <c r="DG62" i="1"/>
  <c r="DF62" i="1"/>
  <c r="DE62" i="1"/>
  <c r="DG61" i="1"/>
  <c r="DF61" i="1"/>
  <c r="DE61" i="1"/>
  <c r="DG60" i="1"/>
  <c r="DF60" i="1"/>
  <c r="DE60" i="1"/>
  <c r="DG59" i="1"/>
  <c r="DF59" i="1"/>
  <c r="DE59" i="1"/>
  <c r="DG58" i="1"/>
  <c r="DF58" i="1"/>
  <c r="DE58" i="1"/>
  <c r="DG57" i="1"/>
  <c r="DF57" i="1"/>
  <c r="DE57" i="1"/>
  <c r="DG56" i="1"/>
  <c r="DF56" i="1"/>
  <c r="DE56" i="1"/>
  <c r="DG55" i="1"/>
  <c r="DF55" i="1"/>
  <c r="DE55" i="1"/>
  <c r="DG54" i="1"/>
  <c r="DF54" i="1"/>
  <c r="DE54" i="1"/>
  <c r="DG53" i="1"/>
  <c r="DF53" i="1"/>
  <c r="DE53" i="1"/>
  <c r="DG52" i="1"/>
  <c r="DF52" i="1"/>
  <c r="DE52" i="1"/>
  <c r="DG51" i="1"/>
  <c r="DF51" i="1"/>
  <c r="DE51" i="1"/>
  <c r="DG50" i="1"/>
  <c r="DF50" i="1"/>
  <c r="DE50" i="1"/>
  <c r="DG49" i="1"/>
  <c r="DF49" i="1"/>
  <c r="DE49" i="1"/>
  <c r="DG48" i="1"/>
  <c r="DF48" i="1"/>
  <c r="DE48" i="1"/>
  <c r="DG47" i="1"/>
  <c r="DF47" i="1"/>
  <c r="DE47" i="1"/>
  <c r="DG46" i="1"/>
  <c r="DF46" i="1"/>
  <c r="DE46" i="1"/>
  <c r="DG45" i="1"/>
  <c r="DF45" i="1"/>
  <c r="DE45" i="1"/>
  <c r="DG44" i="1"/>
  <c r="DF44" i="1"/>
  <c r="DE44" i="1"/>
  <c r="DG43" i="1"/>
  <c r="DF43" i="1"/>
  <c r="DE43" i="1"/>
  <c r="DG42" i="1"/>
  <c r="DF42" i="1"/>
  <c r="DE42" i="1"/>
  <c r="DG41" i="1"/>
  <c r="DF41" i="1"/>
  <c r="DE41" i="1"/>
  <c r="DG40" i="1"/>
  <c r="DF40" i="1"/>
  <c r="DE40" i="1"/>
  <c r="DG39" i="1"/>
  <c r="DF39" i="1"/>
  <c r="DE39" i="1"/>
  <c r="DG38" i="1"/>
  <c r="DF38" i="1"/>
  <c r="DE38" i="1"/>
  <c r="DG37" i="1"/>
  <c r="DF37" i="1"/>
  <c r="DE37" i="1"/>
  <c r="DG36" i="1"/>
  <c r="DF36" i="1"/>
  <c r="DE36" i="1"/>
  <c r="DG35" i="1"/>
  <c r="DF35" i="1"/>
  <c r="DE35" i="1"/>
  <c r="DG34" i="1"/>
  <c r="DF34" i="1"/>
  <c r="DE34" i="1"/>
  <c r="DG33" i="1"/>
  <c r="DF33" i="1"/>
  <c r="DE33" i="1"/>
  <c r="DG32" i="1"/>
  <c r="DF32" i="1"/>
  <c r="DE32" i="1"/>
  <c r="DG31" i="1"/>
  <c r="DF31" i="1"/>
  <c r="DE31" i="1"/>
  <c r="DG30" i="1"/>
  <c r="DF30" i="1"/>
  <c r="DE30" i="1"/>
  <c r="DG29" i="1"/>
  <c r="DF29" i="1"/>
  <c r="DE29" i="1"/>
  <c r="DG28" i="1"/>
  <c r="DF28" i="1"/>
  <c r="DE28" i="1"/>
  <c r="DG27" i="1"/>
  <c r="DF27" i="1"/>
  <c r="DE27" i="1"/>
  <c r="DG26" i="1"/>
  <c r="DF26" i="1"/>
  <c r="DE26" i="1"/>
  <c r="DG25" i="1"/>
  <c r="DF25" i="1"/>
  <c r="DE25" i="1"/>
  <c r="DG24" i="1"/>
  <c r="DF24" i="1"/>
  <c r="DE24" i="1"/>
  <c r="DG23" i="1"/>
  <c r="DF23" i="1"/>
  <c r="DE23" i="1"/>
  <c r="DG22" i="1"/>
  <c r="DF22" i="1"/>
  <c r="DE22" i="1"/>
  <c r="DG21" i="1"/>
  <c r="DF21" i="1"/>
  <c r="DE21" i="1"/>
  <c r="DG20" i="1"/>
  <c r="DF20" i="1"/>
  <c r="DE20" i="1"/>
  <c r="DG19" i="1"/>
  <c r="DF19" i="1"/>
  <c r="DE19" i="1"/>
  <c r="DG17" i="1"/>
  <c r="DF17" i="1"/>
  <c r="DE17" i="1"/>
  <c r="DG16" i="1"/>
  <c r="DF16" i="1"/>
  <c r="DE16" i="1"/>
  <c r="DG15" i="1"/>
  <c r="DF15" i="1"/>
  <c r="DE15" i="1"/>
  <c r="DG14" i="1"/>
  <c r="DF14" i="1"/>
  <c r="DE14" i="1"/>
  <c r="DG13" i="1"/>
  <c r="DF13" i="1"/>
  <c r="DE13" i="1"/>
  <c r="DG12" i="1"/>
  <c r="DF12" i="1"/>
  <c r="DE12" i="1"/>
  <c r="DG10" i="1"/>
  <c r="DF10" i="1"/>
  <c r="DE10" i="1"/>
  <c r="DG9" i="1"/>
  <c r="DF9" i="1"/>
  <c r="DE9" i="1"/>
  <c r="DG8" i="1"/>
  <c r="DF8" i="1"/>
  <c r="DE8" i="1"/>
  <c r="DG7" i="1"/>
  <c r="DF7" i="1"/>
  <c r="DE7" i="1"/>
  <c r="DG6" i="1"/>
  <c r="DF6" i="1"/>
  <c r="DE6" i="1"/>
  <c r="DE18" i="1"/>
  <c r="DG18" i="1"/>
  <c r="DF18" i="1"/>
  <c r="H16" i="6" l="1"/>
  <c r="D16" i="6" s="1"/>
  <c r="H23" i="6"/>
  <c r="D23" i="6" s="1"/>
  <c r="DZ232" i="1"/>
  <c r="EA232" i="1" s="1"/>
  <c r="DZ281" i="1"/>
  <c r="EA281" i="1" s="1"/>
  <c r="DY260" i="1"/>
  <c r="DZ260" i="1" s="1"/>
  <c r="EA260" i="1" s="1"/>
  <c r="DZ172" i="1"/>
  <c r="EA172" i="1" s="1"/>
  <c r="DZ215" i="1"/>
  <c r="EA215" i="1" s="1"/>
  <c r="DZ243" i="1"/>
  <c r="EA243" i="1" s="1"/>
  <c r="DZ107" i="1"/>
  <c r="EA107" i="1" s="1"/>
  <c r="DZ124" i="1"/>
  <c r="EA124" i="1" s="1"/>
  <c r="DY106" i="1"/>
  <c r="DZ106" i="1" s="1"/>
  <c r="EA106" i="1" s="1"/>
  <c r="DZ134" i="1"/>
  <c r="EA134" i="1" s="1"/>
  <c r="DZ150" i="1"/>
  <c r="EA150" i="1" s="1"/>
  <c r="DZ246" i="1"/>
  <c r="EA246" i="1" s="1"/>
  <c r="DY188" i="1"/>
  <c r="DZ188" i="1" s="1"/>
  <c r="EA188" i="1" s="1"/>
  <c r="DY221" i="1"/>
  <c r="DZ221" i="1" s="1"/>
  <c r="EA221" i="1" s="1"/>
  <c r="DZ126" i="1"/>
  <c r="EA126" i="1" s="1"/>
  <c r="DZ238" i="1"/>
  <c r="EA238" i="1" s="1"/>
  <c r="DY206" i="1"/>
  <c r="DZ206" i="1" s="1"/>
  <c r="EA206" i="1" s="1"/>
  <c r="DZ100" i="1"/>
  <c r="EA100" i="1" s="1"/>
  <c r="DZ30" i="1"/>
  <c r="EA30" i="1" s="1"/>
  <c r="DZ86" i="1"/>
  <c r="EA86" i="1" s="1"/>
  <c r="DZ38" i="1"/>
  <c r="EA38" i="1" s="1"/>
  <c r="DZ79" i="1"/>
  <c r="EA79" i="1" s="1"/>
  <c r="DY22" i="1"/>
  <c r="DZ22" i="1" s="1"/>
  <c r="EA22" i="1" s="1"/>
  <c r="DY23" i="1"/>
  <c r="DZ23" i="1" s="1"/>
  <c r="EA23" i="1" s="1"/>
  <c r="DY31" i="1"/>
  <c r="DZ31" i="1" s="1"/>
  <c r="EA31" i="1" s="1"/>
  <c r="DY55" i="1"/>
  <c r="DZ55" i="1" s="1"/>
  <c r="EA55" i="1" s="1"/>
  <c r="DY63" i="1"/>
  <c r="DZ63" i="1" s="1"/>
  <c r="EA63" i="1" s="1"/>
  <c r="DX5" i="1"/>
  <c r="DZ298" i="1"/>
  <c r="EA298" i="1" s="1"/>
  <c r="DZ184" i="1"/>
  <c r="EA184" i="1" s="1"/>
  <c r="DZ168" i="1"/>
  <c r="EA168" i="1" s="1"/>
  <c r="DZ217" i="1"/>
  <c r="EA217" i="1" s="1"/>
  <c r="DZ200" i="1"/>
  <c r="EA200" i="1" s="1"/>
  <c r="H22" i="6"/>
  <c r="H15" i="6"/>
  <c r="H5" i="6"/>
  <c r="D5" i="6" s="1"/>
  <c r="H9" i="6"/>
  <c r="D9" i="6" s="1"/>
  <c r="H14" i="6"/>
  <c r="D14" i="6" s="1"/>
  <c r="H24" i="6"/>
  <c r="D24" i="6" s="1"/>
  <c r="H3" i="6"/>
  <c r="D3" i="6" s="1"/>
  <c r="H7" i="6"/>
  <c r="D7" i="6" s="1"/>
  <c r="H25" i="6"/>
  <c r="D25" i="6" s="1"/>
  <c r="H10" i="6"/>
  <c r="D10" i="6" s="1"/>
  <c r="H13" i="6"/>
  <c r="D13" i="6" s="1"/>
  <c r="H19" i="6"/>
  <c r="D19" i="6" s="1"/>
  <c r="H26" i="6"/>
  <c r="D26" i="6" s="1"/>
  <c r="H17" i="6"/>
  <c r="D17" i="6" s="1"/>
  <c r="DZ85" i="1"/>
  <c r="EA85" i="1" s="1"/>
  <c r="F33" i="6"/>
  <c r="H6" i="6"/>
  <c r="D6" i="6" s="1"/>
  <c r="H28" i="6"/>
  <c r="D28" i="6" s="1"/>
  <c r="H18" i="6"/>
  <c r="D18" i="6" s="1"/>
  <c r="E33" i="6"/>
  <c r="H8" i="6"/>
  <c r="D8" i="6" s="1"/>
  <c r="H27" i="6"/>
  <c r="D27" i="6" s="1"/>
  <c r="H4" i="6"/>
  <c r="D4" i="6" s="1"/>
  <c r="H11" i="6"/>
  <c r="D11" i="6" s="1"/>
  <c r="H20" i="6"/>
  <c r="D20" i="6" s="1"/>
  <c r="H29" i="6"/>
  <c r="D29" i="6" s="1"/>
  <c r="H12" i="6"/>
  <c r="D12" i="6" s="1"/>
  <c r="H21" i="6"/>
  <c r="D21" i="6" s="1"/>
  <c r="H30" i="6"/>
  <c r="D30" i="6" s="1"/>
  <c r="H31" i="6"/>
  <c r="D31" i="6" s="1"/>
  <c r="G33" i="6"/>
  <c r="H32" i="6"/>
  <c r="D32" i="6" s="1"/>
  <c r="DZ77" i="1"/>
  <c r="EA77" i="1" s="1"/>
  <c r="DZ69" i="1"/>
  <c r="EA69" i="1" s="1"/>
  <c r="DZ105" i="1"/>
  <c r="EA105" i="1" s="1"/>
  <c r="DZ279" i="1"/>
  <c r="EA279" i="1" s="1"/>
  <c r="DZ18" i="1"/>
  <c r="EA18" i="1" s="1"/>
  <c r="DZ7" i="1"/>
  <c r="EA7" i="1" s="1"/>
  <c r="DZ13" i="1"/>
  <c r="EA13" i="1" s="1"/>
  <c r="DZ8" i="1"/>
  <c r="EA8" i="1" s="1"/>
  <c r="DZ16" i="1"/>
  <c r="EA16" i="1" s="1"/>
  <c r="DZ36" i="1"/>
  <c r="EA36" i="1" s="1"/>
  <c r="DZ60" i="1"/>
  <c r="EA60" i="1" s="1"/>
  <c r="DZ12" i="1"/>
  <c r="EA12" i="1" s="1"/>
  <c r="DZ17" i="1"/>
  <c r="EA17" i="1" s="1"/>
  <c r="DZ9" i="1"/>
  <c r="EA9" i="1" s="1"/>
  <c r="DZ42" i="1"/>
  <c r="EA42" i="1" s="1"/>
  <c r="DZ271" i="1"/>
  <c r="EA271" i="1" s="1"/>
  <c r="DZ6" i="1"/>
  <c r="DX14" i="1"/>
  <c r="DY14" i="1" s="1"/>
  <c r="DZ15" i="1"/>
  <c r="EA15" i="1" s="1"/>
  <c r="DZ27" i="1"/>
  <c r="EA27" i="1" s="1"/>
  <c r="DZ46" i="1"/>
  <c r="EA46" i="1" s="1"/>
  <c r="DZ48" i="1"/>
  <c r="EA48" i="1" s="1"/>
  <c r="DZ54" i="1"/>
  <c r="EA54" i="1" s="1"/>
  <c r="DZ58" i="1"/>
  <c r="EA58" i="1" s="1"/>
  <c r="DZ87" i="1"/>
  <c r="EA87" i="1" s="1"/>
  <c r="DZ90" i="1"/>
  <c r="EA90" i="1" s="1"/>
  <c r="DZ128" i="1"/>
  <c r="EA128" i="1" s="1"/>
  <c r="DZ130" i="1"/>
  <c r="EA130" i="1" s="1"/>
  <c r="DZ161" i="1"/>
  <c r="EA161" i="1" s="1"/>
  <c r="DZ212" i="1"/>
  <c r="EA212" i="1" s="1"/>
  <c r="DZ214" i="1"/>
  <c r="EA214" i="1" s="1"/>
  <c r="DZ222" i="1"/>
  <c r="EA222" i="1" s="1"/>
  <c r="DZ226" i="1"/>
  <c r="EA226" i="1" s="1"/>
  <c r="DZ235" i="1"/>
  <c r="EA235" i="1" s="1"/>
  <c r="DZ269" i="1"/>
  <c r="EA269" i="1" s="1"/>
  <c r="DZ52" i="1"/>
  <c r="EA52" i="1" s="1"/>
  <c r="DZ152" i="1"/>
  <c r="EA152" i="1" s="1"/>
  <c r="DX19" i="1"/>
  <c r="DY19" i="1" s="1"/>
  <c r="DZ21" i="1"/>
  <c r="EA21" i="1" s="1"/>
  <c r="DZ29" i="1"/>
  <c r="EA29" i="1" s="1"/>
  <c r="DZ56" i="1"/>
  <c r="EA56" i="1" s="1"/>
  <c r="DZ62" i="1"/>
  <c r="EA62" i="1" s="1"/>
  <c r="DZ73" i="1"/>
  <c r="EA73" i="1" s="1"/>
  <c r="DZ81" i="1"/>
  <c r="EA81" i="1" s="1"/>
  <c r="DZ116" i="1"/>
  <c r="EA116" i="1" s="1"/>
  <c r="DZ133" i="1"/>
  <c r="EA133" i="1" s="1"/>
  <c r="DZ138" i="1"/>
  <c r="EA138" i="1" s="1"/>
  <c r="DZ153" i="1"/>
  <c r="EA153" i="1" s="1"/>
  <c r="DZ155" i="1"/>
  <c r="EA155" i="1" s="1"/>
  <c r="DZ193" i="1"/>
  <c r="EA193" i="1" s="1"/>
  <c r="DZ50" i="1"/>
  <c r="EA50" i="1" s="1"/>
  <c r="DZ37" i="1"/>
  <c r="EA37" i="1" s="1"/>
  <c r="DX43" i="1"/>
  <c r="DY43" i="1" s="1"/>
  <c r="DX51" i="1"/>
  <c r="DY51" i="1" s="1"/>
  <c r="DZ64" i="1"/>
  <c r="EA64" i="1" s="1"/>
  <c r="DZ66" i="1"/>
  <c r="EA66" i="1" s="1"/>
  <c r="DZ91" i="1"/>
  <c r="EA91" i="1" s="1"/>
  <c r="DZ95" i="1"/>
  <c r="EA95" i="1" s="1"/>
  <c r="DZ97" i="1"/>
  <c r="EA97" i="1" s="1"/>
  <c r="EA108" i="1"/>
  <c r="DZ112" i="1"/>
  <c r="EA112" i="1" s="1"/>
  <c r="DZ120" i="1"/>
  <c r="EA120" i="1" s="1"/>
  <c r="DZ140" i="1"/>
  <c r="EA140" i="1" s="1"/>
  <c r="DZ159" i="1"/>
  <c r="EA159" i="1" s="1"/>
  <c r="DZ170" i="1"/>
  <c r="EA170" i="1" s="1"/>
  <c r="DZ174" i="1"/>
  <c r="EA174" i="1" s="1"/>
  <c r="DZ210" i="1"/>
  <c r="EA210" i="1" s="1"/>
  <c r="DZ220" i="1"/>
  <c r="EA220" i="1" s="1"/>
  <c r="DZ122" i="1"/>
  <c r="EA122" i="1" s="1"/>
  <c r="DZ25" i="1"/>
  <c r="EA25" i="1" s="1"/>
  <c r="DZ33" i="1"/>
  <c r="EA33" i="1" s="1"/>
  <c r="DZ59" i="1"/>
  <c r="EA59" i="1" s="1"/>
  <c r="DZ74" i="1"/>
  <c r="EA74" i="1" s="1"/>
  <c r="DZ76" i="1"/>
  <c r="EA76" i="1" s="1"/>
  <c r="DZ82" i="1"/>
  <c r="EA82" i="1" s="1"/>
  <c r="DZ84" i="1"/>
  <c r="EA84" i="1" s="1"/>
  <c r="DZ129" i="1"/>
  <c r="EA129" i="1" s="1"/>
  <c r="DZ131" i="1"/>
  <c r="EA131" i="1" s="1"/>
  <c r="DZ136" i="1"/>
  <c r="EA136" i="1" s="1"/>
  <c r="DZ144" i="1"/>
  <c r="EA144" i="1" s="1"/>
  <c r="DZ151" i="1"/>
  <c r="EA151" i="1" s="1"/>
  <c r="DZ203" i="1"/>
  <c r="EA203" i="1" s="1"/>
  <c r="DZ245" i="1"/>
  <c r="EA245" i="1" s="1"/>
  <c r="DZ263" i="1"/>
  <c r="EA263" i="1" s="1"/>
  <c r="DZ44" i="1"/>
  <c r="EA44" i="1" s="1"/>
  <c r="DZ10" i="1"/>
  <c r="EA10" i="1" s="1"/>
  <c r="DZ39" i="1"/>
  <c r="EA39" i="1" s="1"/>
  <c r="DZ45" i="1"/>
  <c r="EA45" i="1" s="1"/>
  <c r="DZ49" i="1"/>
  <c r="EA49" i="1" s="1"/>
  <c r="DZ53" i="1"/>
  <c r="EA53" i="1" s="1"/>
  <c r="DZ61" i="1"/>
  <c r="EA61" i="1" s="1"/>
  <c r="DZ70" i="1"/>
  <c r="EA70" i="1" s="1"/>
  <c r="DZ78" i="1"/>
  <c r="EA78" i="1" s="1"/>
  <c r="DZ88" i="1"/>
  <c r="EA88" i="1" s="1"/>
  <c r="DZ98" i="1"/>
  <c r="EA98" i="1" s="1"/>
  <c r="DZ121" i="1"/>
  <c r="EA121" i="1" s="1"/>
  <c r="DZ123" i="1"/>
  <c r="EA123" i="1" s="1"/>
  <c r="DZ149" i="1"/>
  <c r="EA149" i="1" s="1"/>
  <c r="DZ166" i="1"/>
  <c r="EA166" i="1" s="1"/>
  <c r="DZ196" i="1"/>
  <c r="EA196" i="1" s="1"/>
  <c r="DZ258" i="1"/>
  <c r="EA258" i="1" s="1"/>
  <c r="DZ26" i="1"/>
  <c r="EA26" i="1" s="1"/>
  <c r="DZ28" i="1"/>
  <c r="EA28" i="1" s="1"/>
  <c r="DZ34" i="1"/>
  <c r="EA34" i="1" s="1"/>
  <c r="DZ47" i="1"/>
  <c r="EA47" i="1" s="1"/>
  <c r="DZ67" i="1"/>
  <c r="EA67" i="1" s="1"/>
  <c r="DZ72" i="1"/>
  <c r="EA72" i="1" s="1"/>
  <c r="DZ80" i="1"/>
  <c r="EA80" i="1" s="1"/>
  <c r="DZ92" i="1"/>
  <c r="EA92" i="1" s="1"/>
  <c r="DZ115" i="1"/>
  <c r="EA115" i="1" s="1"/>
  <c r="DZ145" i="1"/>
  <c r="EA145" i="1" s="1"/>
  <c r="DZ237" i="1"/>
  <c r="EA237" i="1" s="1"/>
  <c r="DZ40" i="1"/>
  <c r="EA40" i="1" s="1"/>
  <c r="DZ229" i="1"/>
  <c r="EA229" i="1" s="1"/>
  <c r="DZ24" i="1"/>
  <c r="EA24" i="1" s="1"/>
  <c r="DZ32" i="1"/>
  <c r="EA32" i="1" s="1"/>
  <c r="DZ57" i="1"/>
  <c r="EA57" i="1" s="1"/>
  <c r="DX75" i="1"/>
  <c r="DY75" i="1" s="1"/>
  <c r="DX83" i="1"/>
  <c r="DY83" i="1" s="1"/>
  <c r="DZ96" i="1"/>
  <c r="EA96" i="1" s="1"/>
  <c r="DX104" i="1"/>
  <c r="DY104" i="1" s="1"/>
  <c r="DZ113" i="1"/>
  <c r="EA113" i="1" s="1"/>
  <c r="DZ137" i="1"/>
  <c r="EA137" i="1" s="1"/>
  <c r="DZ139" i="1"/>
  <c r="EA139" i="1" s="1"/>
  <c r="DZ186" i="1"/>
  <c r="EA186" i="1" s="1"/>
  <c r="EA209" i="1"/>
  <c r="DZ109" i="1"/>
  <c r="EA109" i="1" s="1"/>
  <c r="DX119" i="1"/>
  <c r="DX163" i="1"/>
  <c r="DY163" i="1" s="1"/>
  <c r="DX165" i="1"/>
  <c r="DZ176" i="1"/>
  <c r="EA176" i="1" s="1"/>
  <c r="DZ178" i="1"/>
  <c r="EA178" i="1" s="1"/>
  <c r="DZ189" i="1"/>
  <c r="EA189" i="1" s="1"/>
  <c r="DZ199" i="1"/>
  <c r="EA199" i="1" s="1"/>
  <c r="DZ205" i="1"/>
  <c r="EA205" i="1" s="1"/>
  <c r="DZ233" i="1"/>
  <c r="EA233" i="1" s="1"/>
  <c r="DZ256" i="1"/>
  <c r="EA256" i="1" s="1"/>
  <c r="DZ273" i="1"/>
  <c r="EA273" i="1" s="1"/>
  <c r="DZ286" i="1"/>
  <c r="EA286" i="1" s="1"/>
  <c r="DZ191" i="1"/>
  <c r="EA191" i="1" s="1"/>
  <c r="DZ201" i="1"/>
  <c r="EA201" i="1" s="1"/>
  <c r="DZ207" i="1"/>
  <c r="EA207" i="1" s="1"/>
  <c r="DZ296" i="1"/>
  <c r="EA296" i="1" s="1"/>
  <c r="DZ301" i="1"/>
  <c r="EA301" i="1" s="1"/>
  <c r="DZ316" i="1"/>
  <c r="EA316" i="1" s="1"/>
  <c r="DZ135" i="1"/>
  <c r="EA135" i="1" s="1"/>
  <c r="DZ148" i="1"/>
  <c r="EA148" i="1" s="1"/>
  <c r="DZ158" i="1"/>
  <c r="EA158" i="1" s="1"/>
  <c r="DZ180" i="1"/>
  <c r="EA180" i="1" s="1"/>
  <c r="DZ183" i="1"/>
  <c r="EA183" i="1" s="1"/>
  <c r="DZ195" i="1"/>
  <c r="EA195" i="1" s="1"/>
  <c r="DZ211" i="1"/>
  <c r="EA211" i="1" s="1"/>
  <c r="DZ224" i="1"/>
  <c r="EA224" i="1" s="1"/>
  <c r="DZ264" i="1"/>
  <c r="EA264" i="1" s="1"/>
  <c r="DZ41" i="1"/>
  <c r="EA41" i="1" s="1"/>
  <c r="DX110" i="1"/>
  <c r="DY110" i="1" s="1"/>
  <c r="DZ114" i="1"/>
  <c r="EA114" i="1" s="1"/>
  <c r="DZ132" i="1"/>
  <c r="EA132" i="1" s="1"/>
  <c r="DZ142" i="1"/>
  <c r="EA142" i="1" s="1"/>
  <c r="DZ160" i="1"/>
  <c r="EA160" i="1" s="1"/>
  <c r="DZ162" i="1"/>
  <c r="EA162" i="1" s="1"/>
  <c r="DZ173" i="1"/>
  <c r="EA173" i="1" s="1"/>
  <c r="DX185" i="1"/>
  <c r="DY185" i="1" s="1"/>
  <c r="DZ219" i="1"/>
  <c r="EA219" i="1" s="1"/>
  <c r="DZ228" i="1"/>
  <c r="EA228" i="1" s="1"/>
  <c r="DZ247" i="1"/>
  <c r="EA247" i="1" s="1"/>
  <c r="DZ249" i="1"/>
  <c r="EA249" i="1" s="1"/>
  <c r="DZ253" i="1"/>
  <c r="EA253" i="1" s="1"/>
  <c r="DZ255" i="1"/>
  <c r="EA255" i="1" s="1"/>
  <c r="DZ272" i="1"/>
  <c r="EA272" i="1" s="1"/>
  <c r="DZ278" i="1"/>
  <c r="EA278" i="1" s="1"/>
  <c r="DZ282" i="1"/>
  <c r="EA282" i="1" s="1"/>
  <c r="DZ288" i="1"/>
  <c r="EA288" i="1" s="1"/>
  <c r="DZ297" i="1"/>
  <c r="EA297" i="1" s="1"/>
  <c r="DZ302" i="1"/>
  <c r="EA302" i="1" s="1"/>
  <c r="DX308" i="1"/>
  <c r="DY308" i="1" s="1"/>
  <c r="DZ125" i="1"/>
  <c r="EA125" i="1" s="1"/>
  <c r="DX154" i="1"/>
  <c r="DY154" i="1" s="1"/>
  <c r="DZ175" i="1"/>
  <c r="EA175" i="1" s="1"/>
  <c r="DZ190" i="1"/>
  <c r="EA190" i="1" s="1"/>
  <c r="DZ213" i="1"/>
  <c r="EA213" i="1" s="1"/>
  <c r="DZ216" i="1"/>
  <c r="EA216" i="1" s="1"/>
  <c r="DZ236" i="1"/>
  <c r="EA236" i="1" s="1"/>
  <c r="DZ262" i="1"/>
  <c r="EA262" i="1" s="1"/>
  <c r="DZ266" i="1"/>
  <c r="EA266" i="1" s="1"/>
  <c r="DZ270" i="1"/>
  <c r="EA270" i="1" s="1"/>
  <c r="DZ293" i="1"/>
  <c r="EA293" i="1" s="1"/>
  <c r="DZ310" i="1"/>
  <c r="EA310" i="1" s="1"/>
  <c r="DX127" i="1"/>
  <c r="DZ164" i="1"/>
  <c r="EA164" i="1" s="1"/>
  <c r="DZ167" i="1"/>
  <c r="EA167" i="1" s="1"/>
  <c r="DZ177" i="1"/>
  <c r="EA177" i="1" s="1"/>
  <c r="DX179" i="1"/>
  <c r="DY179" i="1" s="1"/>
  <c r="DX181" i="1"/>
  <c r="DY181" i="1" s="1"/>
  <c r="DZ182" i="1"/>
  <c r="EA182" i="1" s="1"/>
  <c r="DZ194" i="1"/>
  <c r="EA194" i="1" s="1"/>
  <c r="DX218" i="1"/>
  <c r="DY218" i="1" s="1"/>
  <c r="DZ223" i="1"/>
  <c r="EA223" i="1" s="1"/>
  <c r="DZ227" i="1"/>
  <c r="EA227" i="1" s="1"/>
  <c r="DZ239" i="1"/>
  <c r="EA239" i="1" s="1"/>
  <c r="DZ244" i="1"/>
  <c r="EA244" i="1" s="1"/>
  <c r="DZ248" i="1"/>
  <c r="EA248" i="1" s="1"/>
  <c r="DZ250" i="1"/>
  <c r="EA250" i="1" s="1"/>
  <c r="DZ257" i="1"/>
  <c r="EA257" i="1" s="1"/>
  <c r="DZ274" i="1"/>
  <c r="EA274" i="1" s="1"/>
  <c r="DZ289" i="1"/>
  <c r="EA289" i="1" s="1"/>
  <c r="DZ317" i="1"/>
  <c r="EA317" i="1" s="1"/>
  <c r="DX99" i="1"/>
  <c r="DY99" i="1" s="1"/>
  <c r="DX143" i="1"/>
  <c r="DX169" i="1"/>
  <c r="DY169" i="1" s="1"/>
  <c r="DZ208" i="1"/>
  <c r="EA208" i="1" s="1"/>
  <c r="DZ231" i="1"/>
  <c r="EA231" i="1" s="1"/>
  <c r="DZ242" i="1"/>
  <c r="EA242" i="1" s="1"/>
  <c r="DZ252" i="1"/>
  <c r="EA252" i="1" s="1"/>
  <c r="DZ261" i="1"/>
  <c r="EA261" i="1" s="1"/>
  <c r="DZ265" i="1"/>
  <c r="EA265" i="1" s="1"/>
  <c r="DZ267" i="1"/>
  <c r="EA267" i="1" s="1"/>
  <c r="DZ277" i="1"/>
  <c r="EA277" i="1" s="1"/>
  <c r="DZ285" i="1"/>
  <c r="EA285" i="1" s="1"/>
  <c r="DZ304" i="1"/>
  <c r="EA304" i="1" s="1"/>
  <c r="DZ283" i="1"/>
  <c r="EA283" i="1" s="1"/>
  <c r="DZ292" i="1"/>
  <c r="EA292" i="1" s="1"/>
  <c r="DZ299" i="1"/>
  <c r="EA299" i="1" s="1"/>
  <c r="DZ306" i="1"/>
  <c r="EA306" i="1" s="1"/>
  <c r="DZ322" i="1"/>
  <c r="EA322" i="1" s="1"/>
  <c r="DZ330" i="1"/>
  <c r="EA330" i="1" s="1"/>
  <c r="DZ280" i="1"/>
  <c r="EA280" i="1" s="1"/>
  <c r="DZ314" i="1"/>
  <c r="EA314" i="1" s="1"/>
  <c r="DZ318" i="1"/>
  <c r="EA318" i="1" s="1"/>
  <c r="DZ320" i="1"/>
  <c r="EA320" i="1" s="1"/>
  <c r="DZ251" i="1"/>
  <c r="EA251" i="1" s="1"/>
  <c r="DZ268" i="1"/>
  <c r="EA268" i="1" s="1"/>
  <c r="DZ290" i="1"/>
  <c r="EA290" i="1" s="1"/>
  <c r="DZ312" i="1"/>
  <c r="EA312" i="1" s="1"/>
  <c r="DZ307" i="1"/>
  <c r="EA307" i="1" s="1"/>
  <c r="DZ309" i="1"/>
  <c r="EA309" i="1" s="1"/>
  <c r="DZ324" i="1"/>
  <c r="EA324" i="1" s="1"/>
  <c r="DZ326" i="1"/>
  <c r="EA326" i="1" s="1"/>
  <c r="DZ331" i="1"/>
  <c r="EA331" i="1" s="1"/>
  <c r="DZ276" i="1"/>
  <c r="EA276" i="1" s="1"/>
  <c r="DZ284" i="1"/>
  <c r="EA284" i="1" s="1"/>
  <c r="DZ291" i="1"/>
  <c r="EA291" i="1" s="1"/>
  <c r="DZ300" i="1"/>
  <c r="EA300" i="1" s="1"/>
  <c r="DZ315" i="1"/>
  <c r="EA315" i="1" s="1"/>
  <c r="DX234" i="1"/>
  <c r="DY234" i="1" s="1"/>
  <c r="DZ313" i="1"/>
  <c r="EA313" i="1" s="1"/>
  <c r="DZ321" i="1"/>
  <c r="EA321" i="1" s="1"/>
  <c r="DZ329" i="1"/>
  <c r="EA329" i="1" s="1"/>
  <c r="DZ332" i="1"/>
  <c r="EA332" i="1" s="1"/>
  <c r="DZ325" i="1"/>
  <c r="EA325" i="1" s="1"/>
  <c r="DZ328" i="1"/>
  <c r="EA328" i="1" s="1"/>
  <c r="DO248" i="1"/>
  <c r="DN41" i="1"/>
  <c r="DO220" i="1"/>
  <c r="DN7" i="1"/>
  <c r="DM35" i="1"/>
  <c r="DN190" i="1"/>
  <c r="DM164" i="1"/>
  <c r="DO77" i="1"/>
  <c r="DM20" i="1"/>
  <c r="DN134" i="1"/>
  <c r="DM84" i="1"/>
  <c r="DM70" i="1"/>
  <c r="DO13" i="1"/>
  <c r="DM104" i="1"/>
  <c r="DO62" i="1"/>
  <c r="DM95" i="1"/>
  <c r="DO298" i="1"/>
  <c r="DN56" i="1"/>
  <c r="DM256" i="1"/>
  <c r="DM269" i="1"/>
  <c r="DO48" i="1"/>
  <c r="DN327" i="1"/>
  <c r="DM330" i="1"/>
  <c r="DO332" i="1"/>
  <c r="DN262" i="1"/>
  <c r="DM265" i="1"/>
  <c r="DO267" i="1"/>
  <c r="DN270" i="1"/>
  <c r="DM273" i="1"/>
  <c r="DO275" i="1"/>
  <c r="DN278" i="1"/>
  <c r="DM281" i="1"/>
  <c r="DO283" i="1"/>
  <c r="DN286" i="1"/>
  <c r="DM289" i="1"/>
  <c r="DO291" i="1"/>
  <c r="DN294" i="1"/>
  <c r="DM297" i="1"/>
  <c r="DO299" i="1"/>
  <c r="DN302" i="1"/>
  <c r="DM305" i="1"/>
  <c r="DO307" i="1"/>
  <c r="DN310" i="1"/>
  <c r="DM313" i="1"/>
  <c r="DO315" i="1"/>
  <c r="DN318" i="1"/>
  <c r="DM321" i="1"/>
  <c r="DM260" i="1"/>
  <c r="DN105" i="1"/>
  <c r="DM108" i="1"/>
  <c r="DO110" i="1"/>
  <c r="DN114" i="1"/>
  <c r="DM117" i="1"/>
  <c r="DO119" i="1"/>
  <c r="DN122" i="1"/>
  <c r="DM125" i="1"/>
  <c r="DO127" i="1"/>
  <c r="DN130" i="1"/>
  <c r="DM133" i="1"/>
  <c r="DO135" i="1"/>
  <c r="DN138" i="1"/>
  <c r="DM141" i="1"/>
  <c r="DO143" i="1"/>
  <c r="DN146" i="1"/>
  <c r="DM149" i="1"/>
  <c r="DO151" i="1"/>
  <c r="DN154" i="1"/>
  <c r="DM157" i="1"/>
  <c r="DO159" i="1"/>
  <c r="DN162" i="1"/>
  <c r="DM165" i="1"/>
  <c r="DO167" i="1"/>
  <c r="DN170" i="1"/>
  <c r="DM173" i="1"/>
  <c r="DO175" i="1"/>
  <c r="DN178" i="1"/>
  <c r="DM181" i="1"/>
  <c r="DO183" i="1"/>
  <c r="DN186" i="1"/>
  <c r="DM189" i="1"/>
  <c r="DO191" i="1"/>
  <c r="DN194" i="1"/>
  <c r="DM197" i="1"/>
  <c r="DO199" i="1"/>
  <c r="DN202" i="1"/>
  <c r="DM206" i="1"/>
  <c r="DO208" i="1"/>
  <c r="DN211" i="1"/>
  <c r="DM214" i="1"/>
  <c r="DO216" i="1"/>
  <c r="DN219" i="1"/>
  <c r="DM222" i="1"/>
  <c r="DO224" i="1"/>
  <c r="DN227" i="1"/>
  <c r="DM231" i="1"/>
  <c r="DO233" i="1"/>
  <c r="DN236" i="1"/>
  <c r="DM239" i="1"/>
  <c r="DO242" i="1"/>
  <c r="DN245" i="1"/>
  <c r="DM325" i="1"/>
  <c r="DO327" i="1"/>
  <c r="DN330" i="1"/>
  <c r="DO324" i="1"/>
  <c r="DO262" i="1"/>
  <c r="DN265" i="1"/>
  <c r="DM268" i="1"/>
  <c r="DO270" i="1"/>
  <c r="DN273" i="1"/>
  <c r="DM276" i="1"/>
  <c r="DO278" i="1"/>
  <c r="DN281" i="1"/>
  <c r="DM284" i="1"/>
  <c r="DO286" i="1"/>
  <c r="DN289" i="1"/>
  <c r="DM292" i="1"/>
  <c r="DO294" i="1"/>
  <c r="DN297" i="1"/>
  <c r="DM300" i="1"/>
  <c r="DO302" i="1"/>
  <c r="DN305" i="1"/>
  <c r="DM308" i="1"/>
  <c r="DO310" i="1"/>
  <c r="DN313" i="1"/>
  <c r="DM316" i="1"/>
  <c r="DO318" i="1"/>
  <c r="DN321" i="1"/>
  <c r="DM103" i="1"/>
  <c r="DO105" i="1"/>
  <c r="DN108" i="1"/>
  <c r="DM112" i="1"/>
  <c r="DO114" i="1"/>
  <c r="DN117" i="1"/>
  <c r="DM120" i="1"/>
  <c r="DO122" i="1"/>
  <c r="DN125" i="1"/>
  <c r="DM128" i="1"/>
  <c r="DO130" i="1"/>
  <c r="DN133" i="1"/>
  <c r="DM136" i="1"/>
  <c r="DO138" i="1"/>
  <c r="DN141" i="1"/>
  <c r="DM144" i="1"/>
  <c r="DO146" i="1"/>
  <c r="DN149" i="1"/>
  <c r="DM152" i="1"/>
  <c r="DO154" i="1"/>
  <c r="DN157" i="1"/>
  <c r="DM160" i="1"/>
  <c r="DO162" i="1"/>
  <c r="DN165" i="1"/>
  <c r="DM168" i="1"/>
  <c r="DO170" i="1"/>
  <c r="DN173" i="1"/>
  <c r="DM176" i="1"/>
  <c r="DO178" i="1"/>
  <c r="DN181" i="1"/>
  <c r="DM184" i="1"/>
  <c r="DO186" i="1"/>
  <c r="DN189" i="1"/>
  <c r="DM192" i="1"/>
  <c r="DO194" i="1"/>
  <c r="DN197" i="1"/>
  <c r="DM200" i="1"/>
  <c r="DO202" i="1"/>
  <c r="DN206" i="1"/>
  <c r="DM209" i="1"/>
  <c r="DO211" i="1"/>
  <c r="DN214" i="1"/>
  <c r="DM217" i="1"/>
  <c r="DO219" i="1"/>
  <c r="DN222" i="1"/>
  <c r="DM225" i="1"/>
  <c r="DO227" i="1"/>
  <c r="DN231" i="1"/>
  <c r="DM234" i="1"/>
  <c r="DO236" i="1"/>
  <c r="DN239" i="1"/>
  <c r="DM243" i="1"/>
  <c r="DO245" i="1"/>
  <c r="DN325" i="1"/>
  <c r="DM328" i="1"/>
  <c r="DO330" i="1"/>
  <c r="DN324" i="1"/>
  <c r="DP324" i="1" s="1"/>
  <c r="DQ324" i="1" s="1"/>
  <c r="DM263" i="1"/>
  <c r="DO265" i="1"/>
  <c r="DN268" i="1"/>
  <c r="DM271" i="1"/>
  <c r="DO273" i="1"/>
  <c r="DN276" i="1"/>
  <c r="DM279" i="1"/>
  <c r="DO281" i="1"/>
  <c r="DN284" i="1"/>
  <c r="DM287" i="1"/>
  <c r="DO289" i="1"/>
  <c r="DN292" i="1"/>
  <c r="DM295" i="1"/>
  <c r="DO297" i="1"/>
  <c r="DN300" i="1"/>
  <c r="DM303" i="1"/>
  <c r="DO305" i="1"/>
  <c r="DN308" i="1"/>
  <c r="DM311" i="1"/>
  <c r="DO313" i="1"/>
  <c r="DN316" i="1"/>
  <c r="DM319" i="1"/>
  <c r="DO321" i="1"/>
  <c r="DN103" i="1"/>
  <c r="DM106" i="1"/>
  <c r="DO108" i="1"/>
  <c r="DN112" i="1"/>
  <c r="DM115" i="1"/>
  <c r="DO117" i="1"/>
  <c r="DN120" i="1"/>
  <c r="DM123" i="1"/>
  <c r="DO125" i="1"/>
  <c r="DN128" i="1"/>
  <c r="DM131" i="1"/>
  <c r="DO133" i="1"/>
  <c r="DN136" i="1"/>
  <c r="DM139" i="1"/>
  <c r="DO141" i="1"/>
  <c r="DN144" i="1"/>
  <c r="DM147" i="1"/>
  <c r="DO149" i="1"/>
  <c r="DN152" i="1"/>
  <c r="DM155" i="1"/>
  <c r="DO157" i="1"/>
  <c r="DN160" i="1"/>
  <c r="DM163" i="1"/>
  <c r="DO165" i="1"/>
  <c r="DN168" i="1"/>
  <c r="DM171" i="1"/>
  <c r="DO173" i="1"/>
  <c r="DN176" i="1"/>
  <c r="DM179" i="1"/>
  <c r="DO181" i="1"/>
  <c r="DN184" i="1"/>
  <c r="DM187" i="1"/>
  <c r="DO189" i="1"/>
  <c r="DN192" i="1"/>
  <c r="DM195" i="1"/>
  <c r="DO197" i="1"/>
  <c r="DN200" i="1"/>
  <c r="DM203" i="1"/>
  <c r="DO206" i="1"/>
  <c r="DN209" i="1"/>
  <c r="DM212" i="1"/>
  <c r="DO214" i="1"/>
  <c r="DN217" i="1"/>
  <c r="DM220" i="1"/>
  <c r="DO222" i="1"/>
  <c r="DN225" i="1"/>
  <c r="DM228" i="1"/>
  <c r="DO231" i="1"/>
  <c r="DN234" i="1"/>
  <c r="DM237" i="1"/>
  <c r="DO239" i="1"/>
  <c r="DN243" i="1"/>
  <c r="DM246" i="1"/>
  <c r="DO325" i="1"/>
  <c r="DN328" i="1"/>
  <c r="DM331" i="1"/>
  <c r="DM324" i="1"/>
  <c r="DN263" i="1"/>
  <c r="DM266" i="1"/>
  <c r="DO268" i="1"/>
  <c r="DN271" i="1"/>
  <c r="DM274" i="1"/>
  <c r="DO276" i="1"/>
  <c r="DP276" i="1" s="1"/>
  <c r="DQ276" i="1" s="1"/>
  <c r="DN279" i="1"/>
  <c r="DM282" i="1"/>
  <c r="DO284" i="1"/>
  <c r="DP284" i="1" s="1"/>
  <c r="DQ284" i="1" s="1"/>
  <c r="DN287" i="1"/>
  <c r="DM290" i="1"/>
  <c r="DO292" i="1"/>
  <c r="DP292" i="1" s="1"/>
  <c r="DQ292" i="1" s="1"/>
  <c r="DN295" i="1"/>
  <c r="DM298" i="1"/>
  <c r="DO300" i="1"/>
  <c r="DN303" i="1"/>
  <c r="DM306" i="1"/>
  <c r="DO308" i="1"/>
  <c r="DP308" i="1" s="1"/>
  <c r="DQ308" i="1" s="1"/>
  <c r="DN311" i="1"/>
  <c r="DM314" i="1"/>
  <c r="DO316" i="1"/>
  <c r="DP316" i="1" s="1"/>
  <c r="DQ316" i="1" s="1"/>
  <c r="DN319" i="1"/>
  <c r="DM322" i="1"/>
  <c r="DO103" i="1"/>
  <c r="DN106" i="1"/>
  <c r="DM109" i="1"/>
  <c r="DO112" i="1"/>
  <c r="DN115" i="1"/>
  <c r="DM118" i="1"/>
  <c r="DO120" i="1"/>
  <c r="DN123" i="1"/>
  <c r="DM126" i="1"/>
  <c r="DO128" i="1"/>
  <c r="DN131" i="1"/>
  <c r="DM134" i="1"/>
  <c r="DO136" i="1"/>
  <c r="DN139" i="1"/>
  <c r="DM142" i="1"/>
  <c r="DO144" i="1"/>
  <c r="DN147" i="1"/>
  <c r="DM150" i="1"/>
  <c r="DO152" i="1"/>
  <c r="DN155" i="1"/>
  <c r="DM158" i="1"/>
  <c r="DO160" i="1"/>
  <c r="DN163" i="1"/>
  <c r="DM166" i="1"/>
  <c r="DO168" i="1"/>
  <c r="DN171" i="1"/>
  <c r="DM174" i="1"/>
  <c r="DO176" i="1"/>
  <c r="DN179" i="1"/>
  <c r="DM182" i="1"/>
  <c r="DO184" i="1"/>
  <c r="DN187" i="1"/>
  <c r="DM190" i="1"/>
  <c r="DO192" i="1"/>
  <c r="DN195" i="1"/>
  <c r="DM198" i="1"/>
  <c r="DO200" i="1"/>
  <c r="DN203" i="1"/>
  <c r="DM207" i="1"/>
  <c r="DO209" i="1"/>
  <c r="DN212" i="1"/>
  <c r="DM215" i="1"/>
  <c r="DO217" i="1"/>
  <c r="DN220" i="1"/>
  <c r="DP220" i="1" s="1"/>
  <c r="DQ220" i="1" s="1"/>
  <c r="DM223" i="1"/>
  <c r="DO225" i="1"/>
  <c r="DN228" i="1"/>
  <c r="DM232" i="1"/>
  <c r="DO234" i="1"/>
  <c r="DN237" i="1"/>
  <c r="DM240" i="1"/>
  <c r="DO243" i="1"/>
  <c r="DN246" i="1"/>
  <c r="DO326" i="1"/>
  <c r="DN329" i="1"/>
  <c r="DM332" i="1"/>
  <c r="DO261" i="1"/>
  <c r="DN264" i="1"/>
  <c r="DM267" i="1"/>
  <c r="DO269" i="1"/>
  <c r="DN272" i="1"/>
  <c r="DM275" i="1"/>
  <c r="DO277" i="1"/>
  <c r="DN280" i="1"/>
  <c r="DM283" i="1"/>
  <c r="DO285" i="1"/>
  <c r="DN288" i="1"/>
  <c r="DM291" i="1"/>
  <c r="DO293" i="1"/>
  <c r="DN296" i="1"/>
  <c r="DM299" i="1"/>
  <c r="DO301" i="1"/>
  <c r="DN304" i="1"/>
  <c r="DM307" i="1"/>
  <c r="DO309" i="1"/>
  <c r="DN312" i="1"/>
  <c r="DM315" i="1"/>
  <c r="DO317" i="1"/>
  <c r="DN320" i="1"/>
  <c r="DO260" i="1"/>
  <c r="DO104" i="1"/>
  <c r="DN107" i="1"/>
  <c r="DM110" i="1"/>
  <c r="DO113" i="1"/>
  <c r="DN116" i="1"/>
  <c r="DM119" i="1"/>
  <c r="DO121" i="1"/>
  <c r="DN124" i="1"/>
  <c r="DM127" i="1"/>
  <c r="DO129" i="1"/>
  <c r="DN132" i="1"/>
  <c r="DM135" i="1"/>
  <c r="DO137" i="1"/>
  <c r="DN140" i="1"/>
  <c r="DM143" i="1"/>
  <c r="DO145" i="1"/>
  <c r="DN148" i="1"/>
  <c r="DM151" i="1"/>
  <c r="DO153" i="1"/>
  <c r="DN156" i="1"/>
  <c r="DM159" i="1"/>
  <c r="DO161" i="1"/>
  <c r="DN164" i="1"/>
  <c r="DM167" i="1"/>
  <c r="DO169" i="1"/>
  <c r="DN172" i="1"/>
  <c r="DM175" i="1"/>
  <c r="DO177" i="1"/>
  <c r="DN180" i="1"/>
  <c r="DM183" i="1"/>
  <c r="DO185" i="1"/>
  <c r="DN188" i="1"/>
  <c r="DM191" i="1"/>
  <c r="DO193" i="1"/>
  <c r="DN196" i="1"/>
  <c r="DM199" i="1"/>
  <c r="DO201" i="1"/>
  <c r="DN205" i="1"/>
  <c r="DM208" i="1"/>
  <c r="DO210" i="1"/>
  <c r="DN213" i="1"/>
  <c r="DM216" i="1"/>
  <c r="DO218" i="1"/>
  <c r="DN221" i="1"/>
  <c r="DM224" i="1"/>
  <c r="DO226" i="1"/>
  <c r="DN230" i="1"/>
  <c r="DM233" i="1"/>
  <c r="DO235" i="1"/>
  <c r="DN238" i="1"/>
  <c r="DM242" i="1"/>
  <c r="DO244" i="1"/>
  <c r="DN247" i="1"/>
  <c r="DM250" i="1"/>
  <c r="DO252" i="1"/>
  <c r="DN255" i="1"/>
  <c r="DM258" i="1"/>
  <c r="DO91" i="1"/>
  <c r="DM327" i="1"/>
  <c r="DO329" i="1"/>
  <c r="DN332" i="1"/>
  <c r="DM262" i="1"/>
  <c r="DO264" i="1"/>
  <c r="DN267" i="1"/>
  <c r="DM270" i="1"/>
  <c r="DO272" i="1"/>
  <c r="DN275" i="1"/>
  <c r="DM278" i="1"/>
  <c r="DO280" i="1"/>
  <c r="DN283" i="1"/>
  <c r="DM286" i="1"/>
  <c r="DO288" i="1"/>
  <c r="DN291" i="1"/>
  <c r="DM294" i="1"/>
  <c r="DO296" i="1"/>
  <c r="DN299" i="1"/>
  <c r="DM302" i="1"/>
  <c r="DO304" i="1"/>
  <c r="DN307" i="1"/>
  <c r="DM310" i="1"/>
  <c r="DO312" i="1"/>
  <c r="DN315" i="1"/>
  <c r="DM318" i="1"/>
  <c r="DO320" i="1"/>
  <c r="DN260" i="1"/>
  <c r="DM105" i="1"/>
  <c r="DO107" i="1"/>
  <c r="DN110" i="1"/>
  <c r="DP110" i="1" s="1"/>
  <c r="DQ110" i="1" s="1"/>
  <c r="DM114" i="1"/>
  <c r="DO116" i="1"/>
  <c r="DN119" i="1"/>
  <c r="DM122" i="1"/>
  <c r="DO124" i="1"/>
  <c r="DN127" i="1"/>
  <c r="DM130" i="1"/>
  <c r="DO132" i="1"/>
  <c r="DN135" i="1"/>
  <c r="DM138" i="1"/>
  <c r="DO140" i="1"/>
  <c r="DN143" i="1"/>
  <c r="DM146" i="1"/>
  <c r="DO148" i="1"/>
  <c r="DN151" i="1"/>
  <c r="DM154" i="1"/>
  <c r="DO156" i="1"/>
  <c r="DN159" i="1"/>
  <c r="DM162" i="1"/>
  <c r="DO164" i="1"/>
  <c r="DN167" i="1"/>
  <c r="DM170" i="1"/>
  <c r="DO172" i="1"/>
  <c r="DN175" i="1"/>
  <c r="DM178" i="1"/>
  <c r="DO180" i="1"/>
  <c r="DN183" i="1"/>
  <c r="DM186" i="1"/>
  <c r="DO188" i="1"/>
  <c r="DN191" i="1"/>
  <c r="DM194" i="1"/>
  <c r="DO196" i="1"/>
  <c r="DN199" i="1"/>
  <c r="DM202" i="1"/>
  <c r="DO205" i="1"/>
  <c r="DN208" i="1"/>
  <c r="DM211" i="1"/>
  <c r="DO213" i="1"/>
  <c r="DN216" i="1"/>
  <c r="DM219" i="1"/>
  <c r="DO221" i="1"/>
  <c r="DN224" i="1"/>
  <c r="DM227" i="1"/>
  <c r="DO230" i="1"/>
  <c r="DN233" i="1"/>
  <c r="DM236" i="1"/>
  <c r="DO238" i="1"/>
  <c r="DN242" i="1"/>
  <c r="DM245" i="1"/>
  <c r="DN261" i="1"/>
  <c r="DM272" i="1"/>
  <c r="DO282" i="1"/>
  <c r="DN293" i="1"/>
  <c r="DP293" i="1" s="1"/>
  <c r="DQ293" i="1" s="1"/>
  <c r="DM304" i="1"/>
  <c r="DO314" i="1"/>
  <c r="DN104" i="1"/>
  <c r="DM116" i="1"/>
  <c r="DO126" i="1"/>
  <c r="DN137" i="1"/>
  <c r="DM148" i="1"/>
  <c r="DO158" i="1"/>
  <c r="DN169" i="1"/>
  <c r="DM180" i="1"/>
  <c r="DO190" i="1"/>
  <c r="DN201" i="1"/>
  <c r="DM213" i="1"/>
  <c r="DO223" i="1"/>
  <c r="DN235" i="1"/>
  <c r="DM247" i="1"/>
  <c r="DN250" i="1"/>
  <c r="DN253" i="1"/>
  <c r="DN256" i="1"/>
  <c r="DN229" i="1"/>
  <c r="DN93" i="1"/>
  <c r="DM96" i="1"/>
  <c r="DO98" i="1"/>
  <c r="DN90" i="1"/>
  <c r="DM15" i="1"/>
  <c r="DO17" i="1"/>
  <c r="DN20" i="1"/>
  <c r="DM23" i="1"/>
  <c r="DO25" i="1"/>
  <c r="DN28" i="1"/>
  <c r="DM31" i="1"/>
  <c r="DO33" i="1"/>
  <c r="DN36" i="1"/>
  <c r="DM39" i="1"/>
  <c r="DO41" i="1"/>
  <c r="DN44" i="1"/>
  <c r="DM47" i="1"/>
  <c r="DO49" i="1"/>
  <c r="DN52" i="1"/>
  <c r="DM55" i="1"/>
  <c r="DO57" i="1"/>
  <c r="DN60" i="1"/>
  <c r="DM63" i="1"/>
  <c r="DO65" i="1"/>
  <c r="DN68" i="1"/>
  <c r="DM71" i="1"/>
  <c r="DO73" i="1"/>
  <c r="DN76" i="1"/>
  <c r="DM79" i="1"/>
  <c r="DO81" i="1"/>
  <c r="DN84" i="1"/>
  <c r="DM87" i="1"/>
  <c r="DM12" i="1"/>
  <c r="DN10" i="1"/>
  <c r="DM326" i="1"/>
  <c r="DO263" i="1"/>
  <c r="DN274" i="1"/>
  <c r="DM285" i="1"/>
  <c r="DO295" i="1"/>
  <c r="DN306" i="1"/>
  <c r="DM317" i="1"/>
  <c r="DO106" i="1"/>
  <c r="DN118" i="1"/>
  <c r="DM129" i="1"/>
  <c r="DO139" i="1"/>
  <c r="DN150" i="1"/>
  <c r="DM161" i="1"/>
  <c r="DO171" i="1"/>
  <c r="DN182" i="1"/>
  <c r="DM193" i="1"/>
  <c r="DO203" i="1"/>
  <c r="DN215" i="1"/>
  <c r="DM226" i="1"/>
  <c r="DO237" i="1"/>
  <c r="DO247" i="1"/>
  <c r="DO250" i="1"/>
  <c r="DO253" i="1"/>
  <c r="DO256" i="1"/>
  <c r="DM229" i="1"/>
  <c r="DO93" i="1"/>
  <c r="DN96" i="1"/>
  <c r="DM99" i="1"/>
  <c r="DM90" i="1"/>
  <c r="DN15" i="1"/>
  <c r="DM18" i="1"/>
  <c r="DO20" i="1"/>
  <c r="DN23" i="1"/>
  <c r="DM26" i="1"/>
  <c r="DO28" i="1"/>
  <c r="DN31" i="1"/>
  <c r="DM34" i="1"/>
  <c r="DO36" i="1"/>
  <c r="DN39" i="1"/>
  <c r="DM42" i="1"/>
  <c r="DO44" i="1"/>
  <c r="DN47" i="1"/>
  <c r="DM50" i="1"/>
  <c r="DO52" i="1"/>
  <c r="DN55" i="1"/>
  <c r="DM58" i="1"/>
  <c r="DO60" i="1"/>
  <c r="DN63" i="1"/>
  <c r="DM66" i="1"/>
  <c r="DO68" i="1"/>
  <c r="DN71" i="1"/>
  <c r="DM74" i="1"/>
  <c r="DO76" i="1"/>
  <c r="DN79" i="1"/>
  <c r="DM82" i="1"/>
  <c r="DO84" i="1"/>
  <c r="DN87" i="1"/>
  <c r="DM7" i="1"/>
  <c r="DO7" i="1"/>
  <c r="DP7" i="1" s="1"/>
  <c r="DN6" i="1"/>
  <c r="DN326" i="1"/>
  <c r="DM264" i="1"/>
  <c r="DO274" i="1"/>
  <c r="DN285" i="1"/>
  <c r="DM296" i="1"/>
  <c r="DO306" i="1"/>
  <c r="DN317" i="1"/>
  <c r="DP317" i="1" s="1"/>
  <c r="DQ317" i="1" s="1"/>
  <c r="DR317" i="1" s="1"/>
  <c r="DM107" i="1"/>
  <c r="DO118" i="1"/>
  <c r="DN129" i="1"/>
  <c r="DM140" i="1"/>
  <c r="DO150" i="1"/>
  <c r="DN161" i="1"/>
  <c r="DM172" i="1"/>
  <c r="DO182" i="1"/>
  <c r="DN193" i="1"/>
  <c r="DM205" i="1"/>
  <c r="DO215" i="1"/>
  <c r="DN226" i="1"/>
  <c r="DM238" i="1"/>
  <c r="DM248" i="1"/>
  <c r="DM251" i="1"/>
  <c r="DM254" i="1"/>
  <c r="DM257" i="1"/>
  <c r="DM91" i="1"/>
  <c r="DM94" i="1"/>
  <c r="DO96" i="1"/>
  <c r="DN99" i="1"/>
  <c r="DM13" i="1"/>
  <c r="DO15" i="1"/>
  <c r="DN18" i="1"/>
  <c r="DM21" i="1"/>
  <c r="DO23" i="1"/>
  <c r="DN26" i="1"/>
  <c r="DM29" i="1"/>
  <c r="DO31" i="1"/>
  <c r="DN34" i="1"/>
  <c r="DM37" i="1"/>
  <c r="DO39" i="1"/>
  <c r="DN42" i="1"/>
  <c r="DM45" i="1"/>
  <c r="DO47" i="1"/>
  <c r="DN50" i="1"/>
  <c r="DM53" i="1"/>
  <c r="DO55" i="1"/>
  <c r="DN58" i="1"/>
  <c r="DM61" i="1"/>
  <c r="DO63" i="1"/>
  <c r="DN66" i="1"/>
  <c r="DM69" i="1"/>
  <c r="DO71" i="1"/>
  <c r="DN74" i="1"/>
  <c r="DM77" i="1"/>
  <c r="DO79" i="1"/>
  <c r="DN82" i="1"/>
  <c r="DM85" i="1"/>
  <c r="DO87" i="1"/>
  <c r="DM8" i="1"/>
  <c r="DO8" i="1"/>
  <c r="DO328" i="1"/>
  <c r="DN266" i="1"/>
  <c r="DM277" i="1"/>
  <c r="DO287" i="1"/>
  <c r="DN298" i="1"/>
  <c r="DM309" i="1"/>
  <c r="DO319" i="1"/>
  <c r="DN109" i="1"/>
  <c r="DM121" i="1"/>
  <c r="DO131" i="1"/>
  <c r="DN142" i="1"/>
  <c r="DM153" i="1"/>
  <c r="DO163" i="1"/>
  <c r="DN174" i="1"/>
  <c r="DM185" i="1"/>
  <c r="DO195" i="1"/>
  <c r="DN207" i="1"/>
  <c r="DM218" i="1"/>
  <c r="DO228" i="1"/>
  <c r="DN240" i="1"/>
  <c r="DN248" i="1"/>
  <c r="DN251" i="1"/>
  <c r="DN254" i="1"/>
  <c r="DN257" i="1"/>
  <c r="DN91" i="1"/>
  <c r="DN94" i="1"/>
  <c r="DM97" i="1"/>
  <c r="DO99" i="1"/>
  <c r="DN13" i="1"/>
  <c r="DM16" i="1"/>
  <c r="DO18" i="1"/>
  <c r="DN21" i="1"/>
  <c r="DM24" i="1"/>
  <c r="DO26" i="1"/>
  <c r="DN29" i="1"/>
  <c r="DM32" i="1"/>
  <c r="DO34" i="1"/>
  <c r="DN37" i="1"/>
  <c r="DM40" i="1"/>
  <c r="DO42" i="1"/>
  <c r="DN45" i="1"/>
  <c r="DM48" i="1"/>
  <c r="DO50" i="1"/>
  <c r="DN53" i="1"/>
  <c r="DM56" i="1"/>
  <c r="DO58" i="1"/>
  <c r="DN61" i="1"/>
  <c r="DM64" i="1"/>
  <c r="DO66" i="1"/>
  <c r="DN69" i="1"/>
  <c r="DM72" i="1"/>
  <c r="DO74" i="1"/>
  <c r="DN77" i="1"/>
  <c r="DM80" i="1"/>
  <c r="DO82" i="1"/>
  <c r="DN85" i="1"/>
  <c r="DM88" i="1"/>
  <c r="DM9" i="1"/>
  <c r="DO9" i="1"/>
  <c r="DO331" i="1"/>
  <c r="DN269" i="1"/>
  <c r="DM280" i="1"/>
  <c r="DO290" i="1"/>
  <c r="DN301" i="1"/>
  <c r="DM312" i="1"/>
  <c r="DO322" i="1"/>
  <c r="DN113" i="1"/>
  <c r="DM124" i="1"/>
  <c r="DO134" i="1"/>
  <c r="DN145" i="1"/>
  <c r="DP145" i="1" s="1"/>
  <c r="DQ145" i="1" s="1"/>
  <c r="DM156" i="1"/>
  <c r="DO166" i="1"/>
  <c r="DN177" i="1"/>
  <c r="DM188" i="1"/>
  <c r="DO198" i="1"/>
  <c r="DN210" i="1"/>
  <c r="DM221" i="1"/>
  <c r="DO232" i="1"/>
  <c r="DN244" i="1"/>
  <c r="DN249" i="1"/>
  <c r="DN252" i="1"/>
  <c r="DO255" i="1"/>
  <c r="DO258" i="1"/>
  <c r="DO92" i="1"/>
  <c r="DN95" i="1"/>
  <c r="DM98" i="1"/>
  <c r="DO100" i="1"/>
  <c r="DN14" i="1"/>
  <c r="DM17" i="1"/>
  <c r="DO19" i="1"/>
  <c r="DN22" i="1"/>
  <c r="DM25" i="1"/>
  <c r="DO27" i="1"/>
  <c r="DP27" i="1" s="1"/>
  <c r="DQ27" i="1" s="1"/>
  <c r="DN30" i="1"/>
  <c r="DM33" i="1"/>
  <c r="DO35" i="1"/>
  <c r="DN38" i="1"/>
  <c r="DM41" i="1"/>
  <c r="DO43" i="1"/>
  <c r="DN46" i="1"/>
  <c r="DM49" i="1"/>
  <c r="DO51" i="1"/>
  <c r="DN54" i="1"/>
  <c r="DM57" i="1"/>
  <c r="DO59" i="1"/>
  <c r="DN62" i="1"/>
  <c r="DM65" i="1"/>
  <c r="DO67" i="1"/>
  <c r="DN70" i="1"/>
  <c r="DM73" i="1"/>
  <c r="DO75" i="1"/>
  <c r="DN78" i="1"/>
  <c r="DM81" i="1"/>
  <c r="DO83" i="1"/>
  <c r="DN86" i="1"/>
  <c r="DO12" i="1"/>
  <c r="DN8" i="1"/>
  <c r="DM62" i="1"/>
  <c r="DN19" i="1"/>
  <c r="DO187" i="1"/>
  <c r="DO10" i="1"/>
  <c r="DM86" i="1"/>
  <c r="DO78" i="1"/>
  <c r="DN72" i="1"/>
  <c r="DO64" i="1"/>
  <c r="DN57" i="1"/>
  <c r="DM51" i="1"/>
  <c r="DN43" i="1"/>
  <c r="DM36" i="1"/>
  <c r="DO29" i="1"/>
  <c r="DM22" i="1"/>
  <c r="DO14" i="1"/>
  <c r="DN97" i="1"/>
  <c r="DN258" i="1"/>
  <c r="DO249" i="1"/>
  <c r="DM230" i="1"/>
  <c r="DN198" i="1"/>
  <c r="DM169" i="1"/>
  <c r="DO142" i="1"/>
  <c r="DM113" i="1"/>
  <c r="DO303" i="1"/>
  <c r="DN277" i="1"/>
  <c r="DN9" i="1"/>
  <c r="DO85" i="1"/>
  <c r="DM78" i="1"/>
  <c r="DO70" i="1"/>
  <c r="DN64" i="1"/>
  <c r="DO56" i="1"/>
  <c r="DN49" i="1"/>
  <c r="DM43" i="1"/>
  <c r="DN35" i="1"/>
  <c r="DM28" i="1"/>
  <c r="DO21" i="1"/>
  <c r="DM14" i="1"/>
  <c r="DO95" i="1"/>
  <c r="DO257" i="1"/>
  <c r="DM249" i="1"/>
  <c r="DN223" i="1"/>
  <c r="DM196" i="1"/>
  <c r="DN166" i="1"/>
  <c r="DM137" i="1"/>
  <c r="DO109" i="1"/>
  <c r="DM301" i="1"/>
  <c r="DO271" i="1"/>
  <c r="DM10" i="1"/>
  <c r="DO40" i="1"/>
  <c r="DO246" i="1"/>
  <c r="DM293" i="1"/>
  <c r="DO69" i="1"/>
  <c r="DN33" i="1"/>
  <c r="DM255" i="1"/>
  <c r="DM132" i="1"/>
  <c r="DN12" i="1"/>
  <c r="DM83" i="1"/>
  <c r="DN75" i="1"/>
  <c r="DP75" i="1" s="1"/>
  <c r="DQ75" i="1" s="1"/>
  <c r="DM68" i="1"/>
  <c r="DO61" i="1"/>
  <c r="DM54" i="1"/>
  <c r="DO46" i="1"/>
  <c r="DN40" i="1"/>
  <c r="DO32" i="1"/>
  <c r="DN25" i="1"/>
  <c r="DM19" i="1"/>
  <c r="DN100" i="1"/>
  <c r="DM93" i="1"/>
  <c r="DO254" i="1"/>
  <c r="DM244" i="1"/>
  <c r="DO212" i="1"/>
  <c r="DN185" i="1"/>
  <c r="DP185" i="1" s="1"/>
  <c r="DQ185" i="1" s="1"/>
  <c r="DO155" i="1"/>
  <c r="DN126" i="1"/>
  <c r="DM320" i="1"/>
  <c r="DN290" i="1"/>
  <c r="DM261" i="1"/>
  <c r="DN83" i="1"/>
  <c r="DN48" i="1"/>
  <c r="DP48" i="1" s="1"/>
  <c r="DQ48" i="1" s="1"/>
  <c r="DO94" i="1"/>
  <c r="DN218" i="1"/>
  <c r="DN322" i="1"/>
  <c r="DO6" i="1"/>
  <c r="DO88" i="1"/>
  <c r="DN81" i="1"/>
  <c r="DM75" i="1"/>
  <c r="DN67" i="1"/>
  <c r="DP67" i="1" s="1"/>
  <c r="DQ67" i="1" s="1"/>
  <c r="DM60" i="1"/>
  <c r="DO53" i="1"/>
  <c r="DM46" i="1"/>
  <c r="DO38" i="1"/>
  <c r="DN32" i="1"/>
  <c r="DO24" i="1"/>
  <c r="DN17" i="1"/>
  <c r="DM100" i="1"/>
  <c r="DN92" i="1"/>
  <c r="DM253" i="1"/>
  <c r="DO240" i="1"/>
  <c r="DM210" i="1"/>
  <c r="DO179" i="1"/>
  <c r="DN153" i="1"/>
  <c r="DO123" i="1"/>
  <c r="DN314" i="1"/>
  <c r="DM288" i="1"/>
  <c r="DN331" i="1"/>
  <c r="DM76" i="1"/>
  <c r="DM27" i="1"/>
  <c r="G59" i="6"/>
  <c r="DN88" i="1"/>
  <c r="DO80" i="1"/>
  <c r="DN73" i="1"/>
  <c r="DM67" i="1"/>
  <c r="DN59" i="1"/>
  <c r="DM52" i="1"/>
  <c r="DO45" i="1"/>
  <c r="DM38" i="1"/>
  <c r="DO30" i="1"/>
  <c r="DN24" i="1"/>
  <c r="DO16" i="1"/>
  <c r="DN98" i="1"/>
  <c r="DM92" i="1"/>
  <c r="DM252" i="1"/>
  <c r="DM235" i="1"/>
  <c r="DO207" i="1"/>
  <c r="DM177" i="1"/>
  <c r="DO147" i="1"/>
  <c r="DN121" i="1"/>
  <c r="DO311" i="1"/>
  <c r="DN282" i="1"/>
  <c r="DM329" i="1"/>
  <c r="DO54" i="1"/>
  <c r="DO90" i="1"/>
  <c r="DN158" i="1"/>
  <c r="DO266" i="1"/>
  <c r="DO86" i="1"/>
  <c r="DN80" i="1"/>
  <c r="DO72" i="1"/>
  <c r="DN65" i="1"/>
  <c r="DP65" i="1" s="1"/>
  <c r="DM59" i="1"/>
  <c r="DN51" i="1"/>
  <c r="DM44" i="1"/>
  <c r="DO37" i="1"/>
  <c r="DM30" i="1"/>
  <c r="DO22" i="1"/>
  <c r="DN16" i="1"/>
  <c r="DO97" i="1"/>
  <c r="DO229" i="1"/>
  <c r="DO251" i="1"/>
  <c r="DN232" i="1"/>
  <c r="DM201" i="1"/>
  <c r="DO174" i="1"/>
  <c r="DM145" i="1"/>
  <c r="DO115" i="1"/>
  <c r="DN309" i="1"/>
  <c r="DO279" i="1"/>
  <c r="F37" i="6"/>
  <c r="E57" i="6"/>
  <c r="G60" i="6"/>
  <c r="E38" i="6"/>
  <c r="E42" i="6"/>
  <c r="E46" i="6"/>
  <c r="E50" i="6"/>
  <c r="E54" i="6"/>
  <c r="E58" i="6"/>
  <c r="E62" i="6"/>
  <c r="G38" i="6"/>
  <c r="G46" i="6"/>
  <c r="G54" i="6"/>
  <c r="G62" i="6"/>
  <c r="E41" i="6"/>
  <c r="E49" i="6"/>
  <c r="G44" i="6"/>
  <c r="F45" i="6"/>
  <c r="F57" i="6"/>
  <c r="G53" i="6"/>
  <c r="F38" i="6"/>
  <c r="F42" i="6"/>
  <c r="F46" i="6"/>
  <c r="F50" i="6"/>
  <c r="F54" i="6"/>
  <c r="F58" i="6"/>
  <c r="F62" i="6"/>
  <c r="G39" i="6"/>
  <c r="G47" i="6"/>
  <c r="G55" i="6"/>
  <c r="G63" i="6"/>
  <c r="E45" i="6"/>
  <c r="E53" i="6"/>
  <c r="G52" i="6"/>
  <c r="G37" i="6"/>
  <c r="F49" i="6"/>
  <c r="F65" i="6"/>
  <c r="E39" i="6"/>
  <c r="E43" i="6"/>
  <c r="E47" i="6"/>
  <c r="E51" i="6"/>
  <c r="E55" i="6"/>
  <c r="E59" i="6"/>
  <c r="E63" i="6"/>
  <c r="G40" i="6"/>
  <c r="G48" i="6"/>
  <c r="G56" i="6"/>
  <c r="G64" i="6"/>
  <c r="E61" i="6"/>
  <c r="G45" i="6"/>
  <c r="F39" i="6"/>
  <c r="F43" i="6"/>
  <c r="F47" i="6"/>
  <c r="H47" i="6" s="1"/>
  <c r="D47" i="6" s="1"/>
  <c r="F51" i="6"/>
  <c r="F55" i="6"/>
  <c r="F59" i="6"/>
  <c r="F63" i="6"/>
  <c r="G41" i="6"/>
  <c r="G49" i="6"/>
  <c r="G57" i="6"/>
  <c r="G65" i="6"/>
  <c r="E40" i="6"/>
  <c r="E44" i="6"/>
  <c r="E48" i="6"/>
  <c r="E52" i="6"/>
  <c r="E56" i="6"/>
  <c r="E60" i="6"/>
  <c r="E64" i="6"/>
  <c r="G42" i="6"/>
  <c r="G50" i="6"/>
  <c r="G58" i="6"/>
  <c r="DM6" i="1"/>
  <c r="E65" i="6"/>
  <c r="F41" i="6"/>
  <c r="H41" i="6" s="1"/>
  <c r="F53" i="6"/>
  <c r="F61" i="6"/>
  <c r="G61" i="6"/>
  <c r="E37" i="6"/>
  <c r="F40" i="6"/>
  <c r="F44" i="6"/>
  <c r="F48" i="6"/>
  <c r="F52" i="6"/>
  <c r="F56" i="6"/>
  <c r="F60" i="6"/>
  <c r="F64" i="6"/>
  <c r="G43" i="6"/>
  <c r="G51" i="6"/>
  <c r="DH229" i="1"/>
  <c r="DH302" i="1"/>
  <c r="G97" i="6"/>
  <c r="F97" i="6"/>
  <c r="E97" i="6"/>
  <c r="G96" i="6"/>
  <c r="F96" i="6"/>
  <c r="E96" i="6"/>
  <c r="G95" i="6"/>
  <c r="F95" i="6"/>
  <c r="E95" i="6"/>
  <c r="G94" i="6"/>
  <c r="F94" i="6"/>
  <c r="E94" i="6"/>
  <c r="G93" i="6"/>
  <c r="F93" i="6"/>
  <c r="E93" i="6"/>
  <c r="G92" i="6"/>
  <c r="F92" i="6"/>
  <c r="E92" i="6"/>
  <c r="G91" i="6"/>
  <c r="F91" i="6"/>
  <c r="E91" i="6"/>
  <c r="G90" i="6"/>
  <c r="F90" i="6"/>
  <c r="E90" i="6"/>
  <c r="G89" i="6"/>
  <c r="F89" i="6"/>
  <c r="E89" i="6"/>
  <c r="G88" i="6"/>
  <c r="F88" i="6"/>
  <c r="E88" i="6"/>
  <c r="G87" i="6"/>
  <c r="F87" i="6"/>
  <c r="E87" i="6"/>
  <c r="G86" i="6"/>
  <c r="F86" i="6"/>
  <c r="E86" i="6"/>
  <c r="G85" i="6"/>
  <c r="F85" i="6"/>
  <c r="E85" i="6"/>
  <c r="G84" i="6"/>
  <c r="F84" i="6"/>
  <c r="E84" i="6"/>
  <c r="G83" i="6"/>
  <c r="F83" i="6"/>
  <c r="E83" i="6"/>
  <c r="G82" i="6"/>
  <c r="F82" i="6"/>
  <c r="E82" i="6"/>
  <c r="G81" i="6"/>
  <c r="F81" i="6"/>
  <c r="E81" i="6"/>
  <c r="G80" i="6"/>
  <c r="F80" i="6"/>
  <c r="E80" i="6"/>
  <c r="G79" i="6"/>
  <c r="F79" i="6"/>
  <c r="E79" i="6"/>
  <c r="G78" i="6"/>
  <c r="F78" i="6"/>
  <c r="E78" i="6"/>
  <c r="G77" i="6"/>
  <c r="F77" i="6"/>
  <c r="E77" i="6"/>
  <c r="G76" i="6"/>
  <c r="F76" i="6"/>
  <c r="E76" i="6"/>
  <c r="G75" i="6"/>
  <c r="F75" i="6"/>
  <c r="E75" i="6"/>
  <c r="G74" i="6"/>
  <c r="F74" i="6"/>
  <c r="E74" i="6"/>
  <c r="G73" i="6"/>
  <c r="F73" i="6"/>
  <c r="E73" i="6"/>
  <c r="G72" i="6"/>
  <c r="F72" i="6"/>
  <c r="E72" i="6"/>
  <c r="G71" i="6"/>
  <c r="F71" i="6"/>
  <c r="E71" i="6"/>
  <c r="G70" i="6"/>
  <c r="F70" i="6"/>
  <c r="E70" i="6"/>
  <c r="DP158" i="1" l="1"/>
  <c r="DQ158" i="1" s="1"/>
  <c r="DR158" i="1" s="1"/>
  <c r="DS158" i="1" s="1"/>
  <c r="D22" i="6"/>
  <c r="H33" i="6"/>
  <c r="D15" i="6"/>
  <c r="D33" i="6" s="1"/>
  <c r="DP166" i="1"/>
  <c r="DQ166" i="1" s="1"/>
  <c r="DP127" i="1"/>
  <c r="EA6" i="1"/>
  <c r="DZ104" i="1"/>
  <c r="EA104" i="1" s="1"/>
  <c r="DZ51" i="1"/>
  <c r="EA51" i="1" s="1"/>
  <c r="DZ181" i="1"/>
  <c r="EA181" i="1" s="1"/>
  <c r="DZ110" i="1"/>
  <c r="EA110" i="1" s="1"/>
  <c r="DZ185" i="1"/>
  <c r="EA185" i="1" s="1"/>
  <c r="DZ43" i="1"/>
  <c r="EA43" i="1" s="1"/>
  <c r="DZ163" i="1"/>
  <c r="EA163" i="1" s="1"/>
  <c r="DZ19" i="1"/>
  <c r="EA19" i="1" s="1"/>
  <c r="DZ179" i="1"/>
  <c r="EA179" i="1" s="1"/>
  <c r="DZ14" i="1"/>
  <c r="DZ218" i="1"/>
  <c r="EA218" i="1" s="1"/>
  <c r="DZ154" i="1"/>
  <c r="EA154" i="1" s="1"/>
  <c r="DZ83" i="1"/>
  <c r="EA83" i="1" s="1"/>
  <c r="DZ99" i="1"/>
  <c r="EA99" i="1" s="1"/>
  <c r="DZ234" i="1"/>
  <c r="EA234" i="1" s="1"/>
  <c r="DZ75" i="1"/>
  <c r="EA75" i="1" s="1"/>
  <c r="DZ169" i="1"/>
  <c r="EA169" i="1" s="1"/>
  <c r="DZ308" i="1"/>
  <c r="EA308" i="1" s="1"/>
  <c r="DR293" i="1"/>
  <c r="DS293" i="1" s="1"/>
  <c r="DR292" i="1"/>
  <c r="DS292" i="1" s="1"/>
  <c r="DP199" i="1"/>
  <c r="DQ199" i="1" s="1"/>
  <c r="DP135" i="1"/>
  <c r="DQ135" i="1" s="1"/>
  <c r="DP291" i="1"/>
  <c r="DQ291" i="1" s="1"/>
  <c r="DP76" i="1"/>
  <c r="DQ76" i="1" s="1"/>
  <c r="DR76" i="1" s="1"/>
  <c r="DS76" i="1" s="1"/>
  <c r="DP33" i="1"/>
  <c r="DQ33" i="1" s="1"/>
  <c r="DR33" i="1" s="1"/>
  <c r="DS33" i="1" s="1"/>
  <c r="DP225" i="1"/>
  <c r="DP6" i="1"/>
  <c r="DQ6" i="1" s="1"/>
  <c r="DR6" i="1" s="1"/>
  <c r="DP16" i="1"/>
  <c r="DQ16" i="1" s="1"/>
  <c r="DP331" i="1"/>
  <c r="DQ331" i="1" s="1"/>
  <c r="DP57" i="1"/>
  <c r="DQ57" i="1" s="1"/>
  <c r="DP326" i="1"/>
  <c r="DQ326" i="1" s="1"/>
  <c r="DP92" i="1"/>
  <c r="DQ92" i="1" s="1"/>
  <c r="DP12" i="1"/>
  <c r="DQ12" i="1" s="1"/>
  <c r="DP13" i="1"/>
  <c r="DQ13" i="1" s="1"/>
  <c r="DP161" i="1"/>
  <c r="DQ161" i="1" s="1"/>
  <c r="DR161" i="1" s="1"/>
  <c r="DS161" i="1" s="1"/>
  <c r="DR67" i="1"/>
  <c r="DS67" i="1" s="1"/>
  <c r="DP226" i="1"/>
  <c r="DP159" i="1"/>
  <c r="DQ159" i="1" s="1"/>
  <c r="DR159" i="1" s="1"/>
  <c r="DS159" i="1" s="1"/>
  <c r="DP315" i="1"/>
  <c r="DQ315" i="1" s="1"/>
  <c r="DP217" i="1"/>
  <c r="DQ217" i="1" s="1"/>
  <c r="DP39" i="1"/>
  <c r="DQ39" i="1" s="1"/>
  <c r="DP191" i="1"/>
  <c r="DQ191" i="1" s="1"/>
  <c r="DP126" i="1"/>
  <c r="DQ126" i="1" s="1"/>
  <c r="DP35" i="1"/>
  <c r="DP129" i="1"/>
  <c r="DQ129" i="1" s="1"/>
  <c r="DP25" i="1"/>
  <c r="DQ25" i="1" s="1"/>
  <c r="DP37" i="1"/>
  <c r="DQ37" i="1" s="1"/>
  <c r="DP41" i="1"/>
  <c r="DQ41" i="1" s="1"/>
  <c r="DP209" i="1"/>
  <c r="DQ209" i="1" s="1"/>
  <c r="DP300" i="1"/>
  <c r="DQ300" i="1" s="1"/>
  <c r="DP8" i="1"/>
  <c r="DQ8" i="1" s="1"/>
  <c r="DP248" i="1"/>
  <c r="DQ248" i="1" s="1"/>
  <c r="DP298" i="1"/>
  <c r="DQ298" i="1" s="1"/>
  <c r="DP193" i="1"/>
  <c r="DQ193" i="1" s="1"/>
  <c r="DP60" i="1"/>
  <c r="DQ60" i="1" s="1"/>
  <c r="DR60" i="1" s="1"/>
  <c r="DS60" i="1" s="1"/>
  <c r="DR284" i="1"/>
  <c r="DS284" i="1" s="1"/>
  <c r="DP283" i="1"/>
  <c r="H59" i="6"/>
  <c r="D59" i="6" s="1"/>
  <c r="DP153" i="1"/>
  <c r="DQ153" i="1" s="1"/>
  <c r="DR153" i="1" s="1"/>
  <c r="DS153" i="1" s="1"/>
  <c r="DP210" i="1"/>
  <c r="DS317" i="1"/>
  <c r="DP68" i="1"/>
  <c r="H38" i="6"/>
  <c r="D38" i="6" s="1"/>
  <c r="DP62" i="1"/>
  <c r="DQ62" i="1" s="1"/>
  <c r="DP143" i="1"/>
  <c r="DP299" i="1"/>
  <c r="DQ299" i="1" s="1"/>
  <c r="H65" i="6"/>
  <c r="D65" i="6" s="1"/>
  <c r="DR145" i="1"/>
  <c r="DS145" i="1" s="1"/>
  <c r="DP91" i="1"/>
  <c r="DQ91" i="1" s="1"/>
  <c r="DP285" i="1"/>
  <c r="DQ285" i="1" s="1"/>
  <c r="DP20" i="1"/>
  <c r="DP301" i="1"/>
  <c r="DR48" i="1"/>
  <c r="DS48" i="1" s="1"/>
  <c r="H54" i="6"/>
  <c r="D54" i="6" s="1"/>
  <c r="DP97" i="1"/>
  <c r="DQ97" i="1" s="1"/>
  <c r="DP9" i="1"/>
  <c r="DQ9" i="1" s="1"/>
  <c r="DP47" i="1"/>
  <c r="DQ47" i="1" s="1"/>
  <c r="DP36" i="1"/>
  <c r="DQ36" i="1" s="1"/>
  <c r="DP250" i="1"/>
  <c r="DQ250" i="1" s="1"/>
  <c r="DP201" i="1"/>
  <c r="DQ201" i="1" s="1"/>
  <c r="DP232" i="1"/>
  <c r="DQ232" i="1" s="1"/>
  <c r="DR232" i="1" s="1"/>
  <c r="DS232" i="1" s="1"/>
  <c r="DP251" i="1"/>
  <c r="DQ251" i="1" s="1"/>
  <c r="DP51" i="1"/>
  <c r="DQ51" i="1" s="1"/>
  <c r="DR51" i="1" s="1"/>
  <c r="DS51" i="1" s="1"/>
  <c r="DP84" i="1"/>
  <c r="DQ84" i="1" s="1"/>
  <c r="DP137" i="1"/>
  <c r="DQ137" i="1" s="1"/>
  <c r="DP184" i="1"/>
  <c r="DQ184" i="1" s="1"/>
  <c r="DP233" i="1"/>
  <c r="DQ233" i="1" s="1"/>
  <c r="DP167" i="1"/>
  <c r="DQ167" i="1" s="1"/>
  <c r="DP332" i="1"/>
  <c r="DQ332" i="1" s="1"/>
  <c r="DP277" i="1"/>
  <c r="DP190" i="1"/>
  <c r="DQ190" i="1" s="1"/>
  <c r="DR190" i="1" s="1"/>
  <c r="DS190" i="1" s="1"/>
  <c r="DP121" i="1"/>
  <c r="DP314" i="1"/>
  <c r="DP17" i="1"/>
  <c r="DR185" i="1"/>
  <c r="DS185" i="1" s="1"/>
  <c r="DP88" i="1"/>
  <c r="DQ88" i="1" s="1"/>
  <c r="DR88" i="1" s="1"/>
  <c r="DS88" i="1" s="1"/>
  <c r="DP81" i="1"/>
  <c r="DQ81" i="1" s="1"/>
  <c r="DR81" i="1" s="1"/>
  <c r="DS81" i="1" s="1"/>
  <c r="DP183" i="1"/>
  <c r="DQ183" i="1" s="1"/>
  <c r="DP119" i="1"/>
  <c r="DP275" i="1"/>
  <c r="DP234" i="1"/>
  <c r="DQ234" i="1" s="1"/>
  <c r="DP258" i="1"/>
  <c r="DQ258" i="1" s="1"/>
  <c r="DR258" i="1" s="1"/>
  <c r="DS258" i="1" s="1"/>
  <c r="DP164" i="1"/>
  <c r="DQ164" i="1" s="1"/>
  <c r="DR27" i="1"/>
  <c r="DS27" i="1" s="1"/>
  <c r="DP198" i="1"/>
  <c r="DP252" i="1"/>
  <c r="DQ252" i="1" s="1"/>
  <c r="DP104" i="1"/>
  <c r="DP188" i="1"/>
  <c r="DP124" i="1"/>
  <c r="DP280" i="1"/>
  <c r="DP77" i="1"/>
  <c r="DR324" i="1"/>
  <c r="DS324" i="1" s="1"/>
  <c r="DP69" i="1"/>
  <c r="DQ69" i="1" s="1"/>
  <c r="DP94" i="1"/>
  <c r="DP266" i="1"/>
  <c r="DQ266" i="1" s="1"/>
  <c r="DP34" i="1"/>
  <c r="DQ34" i="1" s="1"/>
  <c r="DP87" i="1"/>
  <c r="DQ87" i="1" s="1"/>
  <c r="DP44" i="1"/>
  <c r="DQ44" i="1" s="1"/>
  <c r="DP23" i="1"/>
  <c r="DQ23" i="1" s="1"/>
  <c r="DP118" i="1"/>
  <c r="DP52" i="1"/>
  <c r="DQ52" i="1" s="1"/>
  <c r="DR52" i="1" s="1"/>
  <c r="DS52" i="1" s="1"/>
  <c r="DP235" i="1"/>
  <c r="DQ235" i="1" s="1"/>
  <c r="DP221" i="1"/>
  <c r="DQ221" i="1" s="1"/>
  <c r="DP156" i="1"/>
  <c r="DP312" i="1"/>
  <c r="DQ312" i="1" s="1"/>
  <c r="DP155" i="1"/>
  <c r="DQ155" i="1" s="1"/>
  <c r="DP243" i="1"/>
  <c r="DQ243" i="1" s="1"/>
  <c r="DP268" i="1"/>
  <c r="DQ268" i="1" s="1"/>
  <c r="DP242" i="1"/>
  <c r="DQ242" i="1" s="1"/>
  <c r="DR242" i="1" s="1"/>
  <c r="DS242" i="1" s="1"/>
  <c r="DP175" i="1"/>
  <c r="DQ175" i="1" s="1"/>
  <c r="DR175" i="1" s="1"/>
  <c r="DS175" i="1" s="1"/>
  <c r="DP32" i="1"/>
  <c r="DQ32" i="1" s="1"/>
  <c r="DP290" i="1"/>
  <c r="DQ290" i="1" s="1"/>
  <c r="DR290" i="1" s="1"/>
  <c r="DS290" i="1" s="1"/>
  <c r="DP38" i="1"/>
  <c r="DQ38" i="1" s="1"/>
  <c r="DP45" i="1"/>
  <c r="DQ45" i="1" s="1"/>
  <c r="DP74" i="1"/>
  <c r="DQ74" i="1" s="1"/>
  <c r="DR74" i="1" s="1"/>
  <c r="DS74" i="1" s="1"/>
  <c r="DP99" i="1"/>
  <c r="DQ99" i="1" s="1"/>
  <c r="DP63" i="1"/>
  <c r="DQ63" i="1" s="1"/>
  <c r="DP196" i="1"/>
  <c r="DQ196" i="1" s="1"/>
  <c r="DP132" i="1"/>
  <c r="DQ132" i="1" s="1"/>
  <c r="DP288" i="1"/>
  <c r="DQ288" i="1" s="1"/>
  <c r="DP195" i="1"/>
  <c r="DQ195" i="1" s="1"/>
  <c r="DP287" i="1"/>
  <c r="DQ287" i="1" s="1"/>
  <c r="DR287" i="1" s="1"/>
  <c r="DS287" i="1" s="1"/>
  <c r="DP173" i="1"/>
  <c r="DQ173" i="1" s="1"/>
  <c r="DP151" i="1"/>
  <c r="DQ151" i="1" s="1"/>
  <c r="DR151" i="1" s="1"/>
  <c r="DS151" i="1" s="1"/>
  <c r="DP261" i="1"/>
  <c r="DR220" i="1"/>
  <c r="DS220" i="1" s="1"/>
  <c r="DP54" i="1"/>
  <c r="DP79" i="1"/>
  <c r="DP15" i="1"/>
  <c r="DP306" i="1"/>
  <c r="DP213" i="1"/>
  <c r="DQ213" i="1" s="1"/>
  <c r="DR213" i="1" s="1"/>
  <c r="DS213" i="1" s="1"/>
  <c r="DP148" i="1"/>
  <c r="DP304" i="1"/>
  <c r="DR308" i="1"/>
  <c r="DS308" i="1" s="1"/>
  <c r="DP174" i="1"/>
  <c r="DP267" i="1"/>
  <c r="DP177" i="1"/>
  <c r="DQ177" i="1" s="1"/>
  <c r="H51" i="6"/>
  <c r="D51" i="6" s="1"/>
  <c r="H40" i="6"/>
  <c r="D40" i="6" s="1"/>
  <c r="H55" i="6"/>
  <c r="D55" i="6" s="1"/>
  <c r="DP80" i="1"/>
  <c r="DP95" i="1"/>
  <c r="DP134" i="1"/>
  <c r="DQ134" i="1" s="1"/>
  <c r="DP42" i="1"/>
  <c r="DP253" i="1"/>
  <c r="DP307" i="1"/>
  <c r="H50" i="6"/>
  <c r="D50" i="6" s="1"/>
  <c r="H42" i="6"/>
  <c r="D42" i="6" s="1"/>
  <c r="H62" i="6"/>
  <c r="D62" i="6" s="1"/>
  <c r="DP56" i="1"/>
  <c r="H64" i="6"/>
  <c r="D64" i="6" s="1"/>
  <c r="DQ7" i="1"/>
  <c r="DR7" i="1" s="1"/>
  <c r="DS7" i="1" s="1"/>
  <c r="DO5" i="1"/>
  <c r="DN5" i="1"/>
  <c r="H43" i="6"/>
  <c r="D43" i="6" s="1"/>
  <c r="H49" i="6"/>
  <c r="D49" i="6" s="1"/>
  <c r="H39" i="6"/>
  <c r="D39" i="6" s="1"/>
  <c r="H46" i="6"/>
  <c r="D46" i="6" s="1"/>
  <c r="DP309" i="1"/>
  <c r="DP322" i="1"/>
  <c r="DQ322" i="1" s="1"/>
  <c r="DR322" i="1" s="1"/>
  <c r="DS322" i="1" s="1"/>
  <c r="DP19" i="1"/>
  <c r="DP244" i="1"/>
  <c r="DP61" i="1"/>
  <c r="DQ61" i="1" s="1"/>
  <c r="DR61" i="1" s="1"/>
  <c r="DS61" i="1" s="1"/>
  <c r="DP254" i="1"/>
  <c r="DP26" i="1"/>
  <c r="DP229" i="1"/>
  <c r="DP212" i="1"/>
  <c r="DP147" i="1"/>
  <c r="DP303" i="1"/>
  <c r="DP168" i="1"/>
  <c r="DP103" i="1"/>
  <c r="DP189" i="1"/>
  <c r="DP125" i="1"/>
  <c r="DP281" i="1"/>
  <c r="DP211" i="1"/>
  <c r="DP146" i="1"/>
  <c r="DP302" i="1"/>
  <c r="DP207" i="1"/>
  <c r="DP282" i="1"/>
  <c r="DP59" i="1"/>
  <c r="DP218" i="1"/>
  <c r="DP223" i="1"/>
  <c r="DP30" i="1"/>
  <c r="DP66" i="1"/>
  <c r="DP55" i="1"/>
  <c r="DP256" i="1"/>
  <c r="DP255" i="1"/>
  <c r="DP187" i="1"/>
  <c r="DP123" i="1"/>
  <c r="DP279" i="1"/>
  <c r="DQ279" i="1" s="1"/>
  <c r="DR279" i="1" s="1"/>
  <c r="DS279" i="1" s="1"/>
  <c r="DP144" i="1"/>
  <c r="DP231" i="1"/>
  <c r="DP165" i="1"/>
  <c r="DP321" i="1"/>
  <c r="DQ321" i="1" s="1"/>
  <c r="DR321" i="1" s="1"/>
  <c r="DS321" i="1" s="1"/>
  <c r="DP330" i="1"/>
  <c r="DP208" i="1"/>
  <c r="DP186" i="1"/>
  <c r="DP122" i="1"/>
  <c r="DP278" i="1"/>
  <c r="H45" i="6"/>
  <c r="D45" i="6" s="1"/>
  <c r="DP98" i="1"/>
  <c r="DP49" i="1"/>
  <c r="DP70" i="1"/>
  <c r="DP269" i="1"/>
  <c r="DP31" i="1"/>
  <c r="DP150" i="1"/>
  <c r="DQ150" i="1" s="1"/>
  <c r="DR150" i="1" s="1"/>
  <c r="DS150" i="1" s="1"/>
  <c r="DP230" i="1"/>
  <c r="DP320" i="1"/>
  <c r="DQ320" i="1" s="1"/>
  <c r="DR320" i="1" s="1"/>
  <c r="DS320" i="1" s="1"/>
  <c r="DP329" i="1"/>
  <c r="DP228" i="1"/>
  <c r="DQ228" i="1" s="1"/>
  <c r="DR228" i="1" s="1"/>
  <c r="DS228" i="1" s="1"/>
  <c r="DP163" i="1"/>
  <c r="DP319" i="1"/>
  <c r="DP328" i="1"/>
  <c r="DP120" i="1"/>
  <c r="DP206" i="1"/>
  <c r="DP141" i="1"/>
  <c r="DP297" i="1"/>
  <c r="DP227" i="1"/>
  <c r="DQ227" i="1" s="1"/>
  <c r="DR227" i="1" s="1"/>
  <c r="DS227" i="1" s="1"/>
  <c r="DP162" i="1"/>
  <c r="DP318" i="1"/>
  <c r="DP327" i="1"/>
  <c r="DP73" i="1"/>
  <c r="DP40" i="1"/>
  <c r="DP72" i="1"/>
  <c r="DP46" i="1"/>
  <c r="DP53" i="1"/>
  <c r="DP240" i="1"/>
  <c r="DP82" i="1"/>
  <c r="DP18" i="1"/>
  <c r="DP71" i="1"/>
  <c r="DP28" i="1"/>
  <c r="DP96" i="1"/>
  <c r="DP274" i="1"/>
  <c r="DP169" i="1"/>
  <c r="DP205" i="1"/>
  <c r="DQ205" i="1" s="1"/>
  <c r="DR205" i="1" s="1"/>
  <c r="DS205" i="1" s="1"/>
  <c r="DP140" i="1"/>
  <c r="DP296" i="1"/>
  <c r="DP203" i="1"/>
  <c r="DP139" i="1"/>
  <c r="DP295" i="1"/>
  <c r="DP160" i="1"/>
  <c r="DP325" i="1"/>
  <c r="DP181" i="1"/>
  <c r="DP117" i="1"/>
  <c r="DP273" i="1"/>
  <c r="DP224" i="1"/>
  <c r="DP202" i="1"/>
  <c r="DP138" i="1"/>
  <c r="DP294" i="1"/>
  <c r="H48" i="6"/>
  <c r="D48" i="6" s="1"/>
  <c r="DM5" i="1"/>
  <c r="DP24" i="1"/>
  <c r="DP83" i="1"/>
  <c r="DP64" i="1"/>
  <c r="DP86" i="1"/>
  <c r="DP22" i="1"/>
  <c r="DP113" i="1"/>
  <c r="DP29" i="1"/>
  <c r="DP142" i="1"/>
  <c r="DP58" i="1"/>
  <c r="DP215" i="1"/>
  <c r="DP90" i="1"/>
  <c r="DP260" i="1"/>
  <c r="DP247" i="1"/>
  <c r="DP180" i="1"/>
  <c r="DP116" i="1"/>
  <c r="DP272" i="1"/>
  <c r="DP246" i="1"/>
  <c r="DQ246" i="1" s="1"/>
  <c r="DR246" i="1" s="1"/>
  <c r="DS246" i="1" s="1"/>
  <c r="DP179" i="1"/>
  <c r="DP115" i="1"/>
  <c r="DP271" i="1"/>
  <c r="DQ271" i="1" s="1"/>
  <c r="DR271" i="1" s="1"/>
  <c r="DS271" i="1" s="1"/>
  <c r="DP200" i="1"/>
  <c r="DP136" i="1"/>
  <c r="DP222" i="1"/>
  <c r="DP157" i="1"/>
  <c r="DP313" i="1"/>
  <c r="DP245" i="1"/>
  <c r="DP178" i="1"/>
  <c r="DP114" i="1"/>
  <c r="DP270" i="1"/>
  <c r="DP311" i="1"/>
  <c r="DP176" i="1"/>
  <c r="DP112" i="1"/>
  <c r="DP197" i="1"/>
  <c r="DP133" i="1"/>
  <c r="DP289" i="1"/>
  <c r="DP219" i="1"/>
  <c r="DP154" i="1"/>
  <c r="DP310" i="1"/>
  <c r="DP10" i="1"/>
  <c r="DP131" i="1"/>
  <c r="DP152" i="1"/>
  <c r="DP239" i="1"/>
  <c r="DP108" i="1"/>
  <c r="DP265" i="1"/>
  <c r="DP216" i="1"/>
  <c r="DP194" i="1"/>
  <c r="DP130" i="1"/>
  <c r="DP286" i="1"/>
  <c r="DR75" i="1"/>
  <c r="DS75" i="1" s="1"/>
  <c r="DP100" i="1"/>
  <c r="DP43" i="1"/>
  <c r="DP78" i="1"/>
  <c r="DP14" i="1"/>
  <c r="DP249" i="1"/>
  <c r="DP85" i="1"/>
  <c r="DP21" i="1"/>
  <c r="DP257" i="1"/>
  <c r="DP109" i="1"/>
  <c r="DQ109" i="1" s="1"/>
  <c r="DR109" i="1" s="1"/>
  <c r="DS109" i="1" s="1"/>
  <c r="DP50" i="1"/>
  <c r="DP182" i="1"/>
  <c r="DP93" i="1"/>
  <c r="DP238" i="1"/>
  <c r="DP172" i="1"/>
  <c r="DP107" i="1"/>
  <c r="DP264" i="1"/>
  <c r="DP237" i="1"/>
  <c r="DQ237" i="1" s="1"/>
  <c r="DR237" i="1" s="1"/>
  <c r="DS237" i="1" s="1"/>
  <c r="DP171" i="1"/>
  <c r="DP106" i="1"/>
  <c r="DP263" i="1"/>
  <c r="DQ263" i="1" s="1"/>
  <c r="DR263" i="1" s="1"/>
  <c r="DS263" i="1" s="1"/>
  <c r="DP192" i="1"/>
  <c r="DP128" i="1"/>
  <c r="DP214" i="1"/>
  <c r="DP149" i="1"/>
  <c r="DP305" i="1"/>
  <c r="DP236" i="1"/>
  <c r="DP170" i="1"/>
  <c r="DP105" i="1"/>
  <c r="DP262" i="1"/>
  <c r="DR110" i="1"/>
  <c r="DS110" i="1" s="1"/>
  <c r="E66" i="6"/>
  <c r="H56" i="6"/>
  <c r="D56" i="6" s="1"/>
  <c r="G66" i="6"/>
  <c r="H57" i="6"/>
  <c r="D57" i="6" s="1"/>
  <c r="H63" i="6"/>
  <c r="D63" i="6" s="1"/>
  <c r="H44" i="6"/>
  <c r="D44" i="6" s="1"/>
  <c r="F66" i="6"/>
  <c r="H37" i="6"/>
  <c r="D37" i="6" s="1"/>
  <c r="H52" i="6"/>
  <c r="D52" i="6" s="1"/>
  <c r="H58" i="6"/>
  <c r="D58" i="6" s="1"/>
  <c r="H53" i="6"/>
  <c r="D53" i="6" s="1"/>
  <c r="H61" i="6"/>
  <c r="H60" i="6"/>
  <c r="D60" i="6" s="1"/>
  <c r="DR316" i="1"/>
  <c r="DS316" i="1" s="1"/>
  <c r="DR276" i="1"/>
  <c r="DS276" i="1" s="1"/>
  <c r="D41" i="6"/>
  <c r="H81" i="6"/>
  <c r="H77" i="6"/>
  <c r="DH277" i="1"/>
  <c r="DI277" i="1" s="1"/>
  <c r="DJ277" i="1" s="1"/>
  <c r="DK277" i="1" s="1"/>
  <c r="DI229" i="1"/>
  <c r="DJ229" i="1" s="1"/>
  <c r="DK229" i="1" s="1"/>
  <c r="DI302" i="1"/>
  <c r="DJ302" i="1" s="1"/>
  <c r="DK302" i="1" s="1"/>
  <c r="H95" i="6"/>
  <c r="H76" i="6"/>
  <c r="H80" i="6"/>
  <c r="H71" i="6"/>
  <c r="D71" i="6" s="1"/>
  <c r="H78" i="6"/>
  <c r="H82" i="6"/>
  <c r="H83" i="6"/>
  <c r="D83" i="6" s="1"/>
  <c r="H84" i="6"/>
  <c r="H85" i="6"/>
  <c r="H86" i="6"/>
  <c r="D86" i="6" s="1"/>
  <c r="H87" i="6"/>
  <c r="H88" i="6"/>
  <c r="D88" i="6" s="1"/>
  <c r="H89" i="6"/>
  <c r="D89" i="6" s="1"/>
  <c r="H90" i="6"/>
  <c r="H91" i="6"/>
  <c r="H92" i="6"/>
  <c r="H93" i="6"/>
  <c r="H94" i="6"/>
  <c r="D94" i="6" s="1"/>
  <c r="H72" i="6"/>
  <c r="H73" i="6"/>
  <c r="H74" i="6"/>
  <c r="D74" i="6" s="1"/>
  <c r="H75" i="6"/>
  <c r="D75" i="6" s="1"/>
  <c r="H79" i="6"/>
  <c r="H96" i="6"/>
  <c r="H97" i="6"/>
  <c r="DH34" i="1"/>
  <c r="DI34" i="1" s="1"/>
  <c r="DH42" i="1"/>
  <c r="DI42" i="1" s="1"/>
  <c r="DJ42" i="1" s="1"/>
  <c r="DK42" i="1" s="1"/>
  <c r="DH219" i="1"/>
  <c r="DI219" i="1" s="1"/>
  <c r="DH329" i="1"/>
  <c r="DH112" i="1"/>
  <c r="DI112" i="1" s="1"/>
  <c r="DH210" i="1"/>
  <c r="DI210" i="1" s="1"/>
  <c r="DH316" i="1"/>
  <c r="DI316" i="1" s="1"/>
  <c r="DH320" i="1"/>
  <c r="DI320" i="1" s="1"/>
  <c r="J6" i="6" l="1"/>
  <c r="J14" i="6"/>
  <c r="J22" i="6"/>
  <c r="K22" i="6" s="1"/>
  <c r="J30" i="6"/>
  <c r="I31" i="6"/>
  <c r="DY319" i="1" s="1"/>
  <c r="I23" i="6"/>
  <c r="DY240" i="1" s="1"/>
  <c r="I15" i="6"/>
  <c r="DY147" i="1" s="1"/>
  <c r="DZ147" i="1" s="1"/>
  <c r="EA147" i="1" s="1"/>
  <c r="I7" i="6"/>
  <c r="DY93" i="1" s="1"/>
  <c r="J4" i="6"/>
  <c r="J12" i="6"/>
  <c r="J20" i="6"/>
  <c r="I25" i="6"/>
  <c r="DY275" i="1" s="1"/>
  <c r="I32" i="6"/>
  <c r="DY327" i="1" s="1"/>
  <c r="J7" i="6"/>
  <c r="J15" i="6"/>
  <c r="K15" i="6" s="1"/>
  <c r="J23" i="6"/>
  <c r="J31" i="6"/>
  <c r="I30" i="6"/>
  <c r="DY311" i="1" s="1"/>
  <c r="I22" i="6"/>
  <c r="DY202" i="1" s="1"/>
  <c r="DZ202" i="1" s="1"/>
  <c r="EA202" i="1" s="1"/>
  <c r="I14" i="6"/>
  <c r="DY143" i="1" s="1"/>
  <c r="I6" i="6"/>
  <c r="DY68" i="1" s="1"/>
  <c r="J8" i="6"/>
  <c r="J16" i="6"/>
  <c r="J24" i="6"/>
  <c r="J32" i="6"/>
  <c r="I29" i="6"/>
  <c r="DY303" i="1" s="1"/>
  <c r="I21" i="6"/>
  <c r="DY198" i="1" s="1"/>
  <c r="I13" i="6"/>
  <c r="DY225" i="1" s="1"/>
  <c r="I5" i="6"/>
  <c r="DY65" i="1" s="1"/>
  <c r="J5" i="6"/>
  <c r="J9" i="6"/>
  <c r="J17" i="6"/>
  <c r="J25" i="6"/>
  <c r="J3" i="6"/>
  <c r="I28" i="6"/>
  <c r="DY305" i="1" s="1"/>
  <c r="I20" i="6"/>
  <c r="DY187" i="1" s="1"/>
  <c r="I12" i="6"/>
  <c r="DY127" i="1" s="1"/>
  <c r="I3" i="6"/>
  <c r="DY35" i="1" s="1"/>
  <c r="I17" i="6"/>
  <c r="DY157" i="1" s="1"/>
  <c r="J13" i="6"/>
  <c r="J21" i="6"/>
  <c r="I24" i="6"/>
  <c r="DY254" i="1" s="1"/>
  <c r="J10" i="6"/>
  <c r="J18" i="6"/>
  <c r="J26" i="6"/>
  <c r="I27" i="6"/>
  <c r="DY295" i="1" s="1"/>
  <c r="I19" i="6"/>
  <c r="DY171" i="1" s="1"/>
  <c r="I11" i="6"/>
  <c r="DY119" i="1" s="1"/>
  <c r="I9" i="6"/>
  <c r="DY103" i="1" s="1"/>
  <c r="J29" i="6"/>
  <c r="I8" i="6"/>
  <c r="DY94" i="1" s="1"/>
  <c r="J11" i="6"/>
  <c r="J19" i="6"/>
  <c r="J27" i="6"/>
  <c r="I26" i="6"/>
  <c r="DY294" i="1" s="1"/>
  <c r="I18" i="6"/>
  <c r="DY165" i="1" s="1"/>
  <c r="I10" i="6"/>
  <c r="DY118" i="1" s="1"/>
  <c r="J28" i="6"/>
  <c r="I4" i="6"/>
  <c r="DY20" i="1" s="1"/>
  <c r="I16" i="6"/>
  <c r="DY156" i="1" s="1"/>
  <c r="DR166" i="1"/>
  <c r="DS166" i="1" s="1"/>
  <c r="DR135" i="1"/>
  <c r="DS135" i="1" s="1"/>
  <c r="EA14" i="1"/>
  <c r="DR16" i="1"/>
  <c r="DS16" i="1" s="1"/>
  <c r="DR199" i="1"/>
  <c r="DS199" i="1" s="1"/>
  <c r="DR291" i="1"/>
  <c r="DS291" i="1" s="1"/>
  <c r="DR8" i="1"/>
  <c r="DS8" i="1" s="1"/>
  <c r="DR126" i="1"/>
  <c r="DS126" i="1" s="1"/>
  <c r="DR45" i="1"/>
  <c r="DS45" i="1" s="1"/>
  <c r="DR62" i="1"/>
  <c r="DS62" i="1" s="1"/>
  <c r="DR331" i="1"/>
  <c r="DS331" i="1" s="1"/>
  <c r="DR184" i="1"/>
  <c r="DS184" i="1" s="1"/>
  <c r="DR173" i="1"/>
  <c r="DS173" i="1" s="1"/>
  <c r="DR326" i="1"/>
  <c r="DS326" i="1" s="1"/>
  <c r="DR57" i="1"/>
  <c r="DS57" i="1" s="1"/>
  <c r="DR39" i="1"/>
  <c r="DS39" i="1" s="1"/>
  <c r="DR315" i="1"/>
  <c r="DS315" i="1" s="1"/>
  <c r="DR9" i="1"/>
  <c r="DS9" i="1" s="1"/>
  <c r="DR217" i="1"/>
  <c r="DS217" i="1" s="1"/>
  <c r="DR12" i="1"/>
  <c r="DS12" i="1" s="1"/>
  <c r="DR209" i="1"/>
  <c r="DS209" i="1" s="1"/>
  <c r="DR91" i="1"/>
  <c r="DS91" i="1" s="1"/>
  <c r="DR13" i="1"/>
  <c r="DS13" i="1" s="1"/>
  <c r="DR69" i="1"/>
  <c r="DS69" i="1" s="1"/>
  <c r="DR92" i="1"/>
  <c r="DS92" i="1" s="1"/>
  <c r="DQ226" i="1"/>
  <c r="DR226" i="1" s="1"/>
  <c r="DS226" i="1" s="1"/>
  <c r="DR300" i="1"/>
  <c r="DS300" i="1" s="1"/>
  <c r="DR37" i="1"/>
  <c r="DS37" i="1" s="1"/>
  <c r="DR251" i="1"/>
  <c r="DS251" i="1" s="1"/>
  <c r="DR193" i="1"/>
  <c r="DS193" i="1" s="1"/>
  <c r="DR298" i="1"/>
  <c r="DS298" i="1" s="1"/>
  <c r="DR234" i="1"/>
  <c r="DS234" i="1" s="1"/>
  <c r="DR129" i="1"/>
  <c r="DS129" i="1" s="1"/>
  <c r="DR191" i="1"/>
  <c r="DS191" i="1" s="1"/>
  <c r="DR36" i="1"/>
  <c r="DS36" i="1" s="1"/>
  <c r="DR201" i="1"/>
  <c r="DS201" i="1" s="1"/>
  <c r="DR268" i="1"/>
  <c r="DS268" i="1" s="1"/>
  <c r="DR248" i="1"/>
  <c r="DS248" i="1" s="1"/>
  <c r="DR25" i="1"/>
  <c r="DS25" i="1" s="1"/>
  <c r="DR233" i="1"/>
  <c r="DS233" i="1" s="1"/>
  <c r="DR332" i="1"/>
  <c r="DS332" i="1" s="1"/>
  <c r="DQ283" i="1"/>
  <c r="DR283" i="1" s="1"/>
  <c r="DS283" i="1" s="1"/>
  <c r="DR177" i="1"/>
  <c r="DS177" i="1" s="1"/>
  <c r="DR285" i="1"/>
  <c r="DS285" i="1" s="1"/>
  <c r="DR47" i="1"/>
  <c r="DS47" i="1" s="1"/>
  <c r="DS6" i="1"/>
  <c r="DR41" i="1"/>
  <c r="DS41" i="1" s="1"/>
  <c r="DR235" i="1"/>
  <c r="DS235" i="1" s="1"/>
  <c r="DR99" i="1"/>
  <c r="DS99" i="1" s="1"/>
  <c r="DR97" i="1"/>
  <c r="DS97" i="1" s="1"/>
  <c r="DQ301" i="1"/>
  <c r="DR301" i="1" s="1"/>
  <c r="DS301" i="1" s="1"/>
  <c r="DR164" i="1"/>
  <c r="DS164" i="1" s="1"/>
  <c r="DR34" i="1"/>
  <c r="DS34" i="1" s="1"/>
  <c r="DR299" i="1"/>
  <c r="DS299" i="1" s="1"/>
  <c r="DQ210" i="1"/>
  <c r="DR210" i="1" s="1"/>
  <c r="DS210" i="1" s="1"/>
  <c r="DR196" i="1"/>
  <c r="DS196" i="1" s="1"/>
  <c r="DR137" i="1"/>
  <c r="DS137" i="1" s="1"/>
  <c r="DR250" i="1"/>
  <c r="DS250" i="1" s="1"/>
  <c r="DR84" i="1"/>
  <c r="DS84" i="1" s="1"/>
  <c r="DR183" i="1"/>
  <c r="DS183" i="1" s="1"/>
  <c r="DR167" i="1"/>
  <c r="DS167" i="1" s="1"/>
  <c r="DR252" i="1"/>
  <c r="DS252" i="1" s="1"/>
  <c r="DQ314" i="1"/>
  <c r="DR314" i="1" s="1"/>
  <c r="DS314" i="1" s="1"/>
  <c r="DR44" i="1"/>
  <c r="DS44" i="1" s="1"/>
  <c r="DQ121" i="1"/>
  <c r="DR121" i="1" s="1"/>
  <c r="DS121" i="1" s="1"/>
  <c r="H66" i="6"/>
  <c r="DQ277" i="1"/>
  <c r="DR277" i="1" s="1"/>
  <c r="DS277" i="1" s="1"/>
  <c r="DR288" i="1"/>
  <c r="DS288" i="1" s="1"/>
  <c r="DQ17" i="1"/>
  <c r="DR17" i="1" s="1"/>
  <c r="DS17" i="1" s="1"/>
  <c r="DR243" i="1"/>
  <c r="DS243" i="1" s="1"/>
  <c r="DR23" i="1"/>
  <c r="DS23" i="1" s="1"/>
  <c r="DR32" i="1"/>
  <c r="DS32" i="1" s="1"/>
  <c r="DR132" i="1"/>
  <c r="DS132" i="1" s="1"/>
  <c r="DR155" i="1"/>
  <c r="DS155" i="1" s="1"/>
  <c r="DR38" i="1"/>
  <c r="DS38" i="1" s="1"/>
  <c r="DR312" i="1"/>
  <c r="DS312" i="1" s="1"/>
  <c r="DR195" i="1"/>
  <c r="DS195" i="1" s="1"/>
  <c r="DR87" i="1"/>
  <c r="DS87" i="1" s="1"/>
  <c r="DP5" i="1"/>
  <c r="DR266" i="1"/>
  <c r="DS266" i="1" s="1"/>
  <c r="DR63" i="1"/>
  <c r="DS63" i="1" s="1"/>
  <c r="DQ77" i="1"/>
  <c r="DR77" i="1" s="1"/>
  <c r="DS77" i="1" s="1"/>
  <c r="DR221" i="1"/>
  <c r="DS221" i="1" s="1"/>
  <c r="DQ280" i="1"/>
  <c r="DR280" i="1" s="1"/>
  <c r="DS280" i="1" s="1"/>
  <c r="DQ124" i="1"/>
  <c r="DR124" i="1" s="1"/>
  <c r="DS124" i="1" s="1"/>
  <c r="DQ188" i="1"/>
  <c r="DR188" i="1" s="1"/>
  <c r="DS188" i="1" s="1"/>
  <c r="DQ104" i="1"/>
  <c r="DR104" i="1" s="1"/>
  <c r="DS104" i="1" s="1"/>
  <c r="DQ261" i="1"/>
  <c r="DR261" i="1" s="1"/>
  <c r="DS261" i="1" s="1"/>
  <c r="DQ267" i="1"/>
  <c r="DR267" i="1" s="1"/>
  <c r="DS267" i="1" s="1"/>
  <c r="DQ80" i="1"/>
  <c r="DR80" i="1" s="1"/>
  <c r="DS80" i="1" s="1"/>
  <c r="DQ54" i="1"/>
  <c r="DR54" i="1" s="1"/>
  <c r="DS54" i="1" s="1"/>
  <c r="DQ15" i="1"/>
  <c r="DR15" i="1" s="1"/>
  <c r="DS15" i="1" s="1"/>
  <c r="DQ56" i="1"/>
  <c r="DR56" i="1" s="1"/>
  <c r="DS56" i="1" s="1"/>
  <c r="DQ95" i="1"/>
  <c r="DR95" i="1" s="1"/>
  <c r="DS95" i="1" s="1"/>
  <c r="DQ174" i="1"/>
  <c r="DR174" i="1" s="1"/>
  <c r="DS174" i="1" s="1"/>
  <c r="DQ79" i="1"/>
  <c r="DR79" i="1" s="1"/>
  <c r="DS79" i="1" s="1"/>
  <c r="DQ304" i="1"/>
  <c r="DR304" i="1" s="1"/>
  <c r="DS304" i="1" s="1"/>
  <c r="DR134" i="1"/>
  <c r="DS134" i="1" s="1"/>
  <c r="DQ307" i="1"/>
  <c r="DR307" i="1" s="1"/>
  <c r="DS307" i="1" s="1"/>
  <c r="DQ148" i="1"/>
  <c r="DR148" i="1" s="1"/>
  <c r="DS148" i="1" s="1"/>
  <c r="DQ253" i="1"/>
  <c r="DR253" i="1" s="1"/>
  <c r="DS253" i="1" s="1"/>
  <c r="DQ42" i="1"/>
  <c r="DR42" i="1" s="1"/>
  <c r="DS42" i="1" s="1"/>
  <c r="DQ306" i="1"/>
  <c r="DR306" i="1" s="1"/>
  <c r="DS306" i="1" s="1"/>
  <c r="DQ270" i="1"/>
  <c r="DR270" i="1" s="1"/>
  <c r="DS270" i="1" s="1"/>
  <c r="DQ236" i="1"/>
  <c r="DR236" i="1" s="1"/>
  <c r="DS236" i="1" s="1"/>
  <c r="DQ50" i="1"/>
  <c r="DR50" i="1" s="1"/>
  <c r="DS50" i="1" s="1"/>
  <c r="DQ43" i="1"/>
  <c r="DR43" i="1" s="1"/>
  <c r="DS43" i="1" s="1"/>
  <c r="DQ108" i="1"/>
  <c r="DR108" i="1" s="1"/>
  <c r="DS108" i="1" s="1"/>
  <c r="DQ289" i="1"/>
  <c r="DR289" i="1" s="1"/>
  <c r="DS289" i="1" s="1"/>
  <c r="DQ178" i="1"/>
  <c r="DR178" i="1" s="1"/>
  <c r="DS178" i="1" s="1"/>
  <c r="DQ115" i="1"/>
  <c r="DR115" i="1" s="1"/>
  <c r="DS115" i="1" s="1"/>
  <c r="DQ90" i="1"/>
  <c r="DR90" i="1" s="1"/>
  <c r="DS90" i="1" s="1"/>
  <c r="DQ64" i="1"/>
  <c r="DR64" i="1" s="1"/>
  <c r="DS64" i="1" s="1"/>
  <c r="DQ325" i="1"/>
  <c r="DR325" i="1" s="1"/>
  <c r="DS325" i="1" s="1"/>
  <c r="DQ169" i="1"/>
  <c r="DR169" i="1" s="1"/>
  <c r="DS169" i="1" s="1"/>
  <c r="DQ53" i="1"/>
  <c r="DR53" i="1" s="1"/>
  <c r="DS53" i="1" s="1"/>
  <c r="DQ49" i="1"/>
  <c r="DR49" i="1" s="1"/>
  <c r="DS49" i="1" s="1"/>
  <c r="DQ278" i="1"/>
  <c r="DR278" i="1" s="1"/>
  <c r="DS278" i="1" s="1"/>
  <c r="DQ144" i="1"/>
  <c r="DR144" i="1" s="1"/>
  <c r="DS144" i="1" s="1"/>
  <c r="DQ30" i="1"/>
  <c r="DR30" i="1" s="1"/>
  <c r="DS30" i="1" s="1"/>
  <c r="DQ302" i="1"/>
  <c r="DR302" i="1" s="1"/>
  <c r="DS302" i="1" s="1"/>
  <c r="DQ19" i="1"/>
  <c r="DR19" i="1" s="1"/>
  <c r="DS19" i="1" s="1"/>
  <c r="DQ154" i="1"/>
  <c r="DR154" i="1" s="1"/>
  <c r="DS154" i="1" s="1"/>
  <c r="DQ22" i="1"/>
  <c r="DR22" i="1" s="1"/>
  <c r="DS22" i="1" s="1"/>
  <c r="DQ140" i="1"/>
  <c r="DR140" i="1" s="1"/>
  <c r="DS140" i="1" s="1"/>
  <c r="DQ318" i="1"/>
  <c r="DR318" i="1" s="1"/>
  <c r="DS318" i="1" s="1"/>
  <c r="DQ106" i="1"/>
  <c r="DR106" i="1" s="1"/>
  <c r="DS106" i="1" s="1"/>
  <c r="DQ114" i="1"/>
  <c r="DR114" i="1" s="1"/>
  <c r="DS114" i="1" s="1"/>
  <c r="DQ66" i="1"/>
  <c r="DR66" i="1" s="1"/>
  <c r="DS66" i="1" s="1"/>
  <c r="DQ100" i="1"/>
  <c r="DR100" i="1" s="1"/>
  <c r="DS100" i="1" s="1"/>
  <c r="DQ239" i="1"/>
  <c r="DR239" i="1" s="1"/>
  <c r="DS239" i="1" s="1"/>
  <c r="DQ133" i="1"/>
  <c r="DR133" i="1" s="1"/>
  <c r="DS133" i="1" s="1"/>
  <c r="DQ245" i="1"/>
  <c r="DR245" i="1" s="1"/>
  <c r="DS245" i="1" s="1"/>
  <c r="DQ179" i="1"/>
  <c r="DR179" i="1" s="1"/>
  <c r="DS179" i="1" s="1"/>
  <c r="DQ215" i="1"/>
  <c r="DR215" i="1" s="1"/>
  <c r="DS215" i="1" s="1"/>
  <c r="DQ83" i="1"/>
  <c r="DR83" i="1" s="1"/>
  <c r="DS83" i="1" s="1"/>
  <c r="DQ160" i="1"/>
  <c r="DR160" i="1" s="1"/>
  <c r="DS160" i="1" s="1"/>
  <c r="DQ274" i="1"/>
  <c r="DR274" i="1" s="1"/>
  <c r="DS274" i="1" s="1"/>
  <c r="DQ46" i="1"/>
  <c r="DR46" i="1" s="1"/>
  <c r="DS46" i="1" s="1"/>
  <c r="DQ297" i="1"/>
  <c r="DR297" i="1" s="1"/>
  <c r="DS297" i="1" s="1"/>
  <c r="DQ329" i="1"/>
  <c r="DR329" i="1" s="1"/>
  <c r="DS329" i="1" s="1"/>
  <c r="DQ98" i="1"/>
  <c r="DR98" i="1" s="1"/>
  <c r="DS98" i="1" s="1"/>
  <c r="DQ122" i="1"/>
  <c r="DR122" i="1" s="1"/>
  <c r="DS122" i="1" s="1"/>
  <c r="DQ223" i="1"/>
  <c r="DR223" i="1" s="1"/>
  <c r="DS223" i="1" s="1"/>
  <c r="DQ146" i="1"/>
  <c r="DR146" i="1" s="1"/>
  <c r="DS146" i="1" s="1"/>
  <c r="DQ147" i="1"/>
  <c r="DR147" i="1" s="1"/>
  <c r="DS147" i="1" s="1"/>
  <c r="DQ170" i="1"/>
  <c r="DR170" i="1" s="1"/>
  <c r="DS170" i="1" s="1"/>
  <c r="DQ182" i="1"/>
  <c r="DR182" i="1" s="1"/>
  <c r="DS182" i="1" s="1"/>
  <c r="DQ265" i="1"/>
  <c r="DR265" i="1" s="1"/>
  <c r="DS265" i="1" s="1"/>
  <c r="DQ219" i="1"/>
  <c r="DR219" i="1" s="1"/>
  <c r="DS219" i="1" s="1"/>
  <c r="DQ260" i="1"/>
  <c r="DR260" i="1" s="1"/>
  <c r="DS260" i="1" s="1"/>
  <c r="DQ163" i="1"/>
  <c r="DR163" i="1" s="1"/>
  <c r="DS163" i="1" s="1"/>
  <c r="DQ244" i="1"/>
  <c r="DR244" i="1" s="1"/>
  <c r="DS244" i="1" s="1"/>
  <c r="DQ149" i="1"/>
  <c r="DR149" i="1" s="1"/>
  <c r="DS149" i="1" s="1"/>
  <c r="DQ264" i="1"/>
  <c r="DR264" i="1" s="1"/>
  <c r="DS264" i="1" s="1"/>
  <c r="DQ257" i="1"/>
  <c r="DR257" i="1" s="1"/>
  <c r="DS257" i="1" s="1"/>
  <c r="DQ152" i="1"/>
  <c r="DR152" i="1" s="1"/>
  <c r="DS152" i="1" s="1"/>
  <c r="DQ197" i="1"/>
  <c r="DR197" i="1" s="1"/>
  <c r="DS197" i="1" s="1"/>
  <c r="DQ313" i="1"/>
  <c r="DR313" i="1" s="1"/>
  <c r="DS313" i="1" s="1"/>
  <c r="DQ58" i="1"/>
  <c r="DR58" i="1" s="1"/>
  <c r="DS58" i="1" s="1"/>
  <c r="DQ24" i="1"/>
  <c r="DR24" i="1" s="1"/>
  <c r="DS24" i="1" s="1"/>
  <c r="DQ138" i="1"/>
  <c r="DR138" i="1" s="1"/>
  <c r="DS138" i="1" s="1"/>
  <c r="DQ96" i="1"/>
  <c r="DR96" i="1" s="1"/>
  <c r="DS96" i="1" s="1"/>
  <c r="DQ72" i="1"/>
  <c r="DR72" i="1" s="1"/>
  <c r="DS72" i="1" s="1"/>
  <c r="DQ141" i="1"/>
  <c r="DR141" i="1" s="1"/>
  <c r="DS141" i="1" s="1"/>
  <c r="DQ186" i="1"/>
  <c r="DR186" i="1" s="1"/>
  <c r="DS186" i="1" s="1"/>
  <c r="DQ123" i="1"/>
  <c r="DR123" i="1" s="1"/>
  <c r="DS123" i="1" s="1"/>
  <c r="DQ218" i="1"/>
  <c r="DR218" i="1" s="1"/>
  <c r="DS218" i="1" s="1"/>
  <c r="DQ211" i="1"/>
  <c r="DR211" i="1" s="1"/>
  <c r="DS211" i="1" s="1"/>
  <c r="DQ212" i="1"/>
  <c r="DR212" i="1" s="1"/>
  <c r="DS212" i="1" s="1"/>
  <c r="DQ309" i="1"/>
  <c r="DR309" i="1" s="1"/>
  <c r="DS309" i="1" s="1"/>
  <c r="DQ105" i="1"/>
  <c r="DR105" i="1" s="1"/>
  <c r="DS105" i="1" s="1"/>
  <c r="DQ216" i="1"/>
  <c r="DR216" i="1" s="1"/>
  <c r="DS216" i="1" s="1"/>
  <c r="DQ247" i="1"/>
  <c r="DR247" i="1" s="1"/>
  <c r="DS247" i="1" s="1"/>
  <c r="DQ117" i="1"/>
  <c r="DR117" i="1" s="1"/>
  <c r="DS117" i="1" s="1"/>
  <c r="DQ78" i="1"/>
  <c r="DR78" i="1" s="1"/>
  <c r="DS78" i="1" s="1"/>
  <c r="DQ70" i="1"/>
  <c r="DR70" i="1" s="1"/>
  <c r="DS70" i="1" s="1"/>
  <c r="DQ231" i="1"/>
  <c r="DR231" i="1" s="1"/>
  <c r="DS231" i="1" s="1"/>
  <c r="DQ207" i="1"/>
  <c r="DR207" i="1" s="1"/>
  <c r="DS207" i="1" s="1"/>
  <c r="DQ202" i="1"/>
  <c r="DR202" i="1" s="1"/>
  <c r="DS202" i="1" s="1"/>
  <c r="DQ139" i="1"/>
  <c r="DR139" i="1" s="1"/>
  <c r="DS139" i="1" s="1"/>
  <c r="DQ28" i="1"/>
  <c r="DR28" i="1" s="1"/>
  <c r="DS28" i="1" s="1"/>
  <c r="DQ40" i="1"/>
  <c r="DR40" i="1" s="1"/>
  <c r="DS40" i="1" s="1"/>
  <c r="DQ206" i="1"/>
  <c r="DR206" i="1" s="1"/>
  <c r="DS206" i="1" s="1"/>
  <c r="DQ208" i="1"/>
  <c r="DR208" i="1" s="1"/>
  <c r="DS208" i="1" s="1"/>
  <c r="DQ59" i="1"/>
  <c r="DR59" i="1" s="1"/>
  <c r="DS59" i="1" s="1"/>
  <c r="DQ281" i="1"/>
  <c r="DR281" i="1" s="1"/>
  <c r="DS281" i="1" s="1"/>
  <c r="DQ229" i="1"/>
  <c r="DR229" i="1" s="1"/>
  <c r="DS229" i="1" s="1"/>
  <c r="DQ214" i="1"/>
  <c r="DR214" i="1" s="1"/>
  <c r="DS214" i="1" s="1"/>
  <c r="DQ107" i="1"/>
  <c r="DR107" i="1" s="1"/>
  <c r="DS107" i="1" s="1"/>
  <c r="DQ21" i="1"/>
  <c r="DR21" i="1" s="1"/>
  <c r="DS21" i="1" s="1"/>
  <c r="DQ286" i="1"/>
  <c r="DR286" i="1" s="1"/>
  <c r="DS286" i="1" s="1"/>
  <c r="DQ131" i="1"/>
  <c r="DR131" i="1" s="1"/>
  <c r="DS131" i="1" s="1"/>
  <c r="DQ112" i="1"/>
  <c r="DR112" i="1" s="1"/>
  <c r="DS112" i="1" s="1"/>
  <c r="DQ272" i="1"/>
  <c r="DR272" i="1" s="1"/>
  <c r="DS272" i="1" s="1"/>
  <c r="DQ142" i="1"/>
  <c r="DR142" i="1" s="1"/>
  <c r="DS142" i="1" s="1"/>
  <c r="DQ128" i="1"/>
  <c r="DR128" i="1" s="1"/>
  <c r="DS128" i="1" s="1"/>
  <c r="DQ172" i="1"/>
  <c r="DR172" i="1" s="1"/>
  <c r="DS172" i="1" s="1"/>
  <c r="DQ85" i="1"/>
  <c r="DR85" i="1" s="1"/>
  <c r="DS85" i="1" s="1"/>
  <c r="DQ130" i="1"/>
  <c r="DR130" i="1" s="1"/>
  <c r="DS130" i="1" s="1"/>
  <c r="DQ10" i="1"/>
  <c r="DR10" i="1" s="1"/>
  <c r="DS10" i="1" s="1"/>
  <c r="DQ176" i="1"/>
  <c r="DR176" i="1" s="1"/>
  <c r="DS176" i="1" s="1"/>
  <c r="DQ222" i="1"/>
  <c r="DR222" i="1" s="1"/>
  <c r="DS222" i="1" s="1"/>
  <c r="DQ116" i="1"/>
  <c r="DR116" i="1" s="1"/>
  <c r="DS116" i="1" s="1"/>
  <c r="DQ29" i="1"/>
  <c r="DR29" i="1" s="1"/>
  <c r="DS29" i="1" s="1"/>
  <c r="DQ224" i="1"/>
  <c r="DR224" i="1" s="1"/>
  <c r="DS224" i="1" s="1"/>
  <c r="DQ203" i="1"/>
  <c r="DR203" i="1" s="1"/>
  <c r="DS203" i="1" s="1"/>
  <c r="DQ71" i="1"/>
  <c r="DR71" i="1" s="1"/>
  <c r="DS71" i="1" s="1"/>
  <c r="DQ73" i="1"/>
  <c r="DR73" i="1" s="1"/>
  <c r="DS73" i="1" s="1"/>
  <c r="DQ120" i="1"/>
  <c r="DR120" i="1" s="1"/>
  <c r="DS120" i="1" s="1"/>
  <c r="DQ330" i="1"/>
  <c r="DR330" i="1" s="1"/>
  <c r="DS330" i="1" s="1"/>
  <c r="DQ255" i="1"/>
  <c r="DR255" i="1" s="1"/>
  <c r="DS255" i="1" s="1"/>
  <c r="DQ282" i="1"/>
  <c r="DR282" i="1" s="1"/>
  <c r="DS282" i="1" s="1"/>
  <c r="DQ125" i="1"/>
  <c r="DR125" i="1" s="1"/>
  <c r="DS125" i="1" s="1"/>
  <c r="DQ26" i="1"/>
  <c r="DR26" i="1" s="1"/>
  <c r="DS26" i="1" s="1"/>
  <c r="DQ14" i="1"/>
  <c r="DR14" i="1" s="1"/>
  <c r="DS14" i="1" s="1"/>
  <c r="DQ200" i="1"/>
  <c r="DR200" i="1" s="1"/>
  <c r="DS200" i="1" s="1"/>
  <c r="DQ82" i="1"/>
  <c r="DR82" i="1" s="1"/>
  <c r="DS82" i="1" s="1"/>
  <c r="DQ269" i="1"/>
  <c r="DR269" i="1" s="1"/>
  <c r="DS269" i="1" s="1"/>
  <c r="DQ55" i="1"/>
  <c r="DR55" i="1" s="1"/>
  <c r="DS55" i="1" s="1"/>
  <c r="DQ86" i="1"/>
  <c r="DR86" i="1" s="1"/>
  <c r="DS86" i="1" s="1"/>
  <c r="DQ181" i="1"/>
  <c r="DR181" i="1" s="1"/>
  <c r="DS181" i="1" s="1"/>
  <c r="DQ162" i="1"/>
  <c r="DR162" i="1" s="1"/>
  <c r="DS162" i="1" s="1"/>
  <c r="DQ168" i="1"/>
  <c r="DR168" i="1" s="1"/>
  <c r="DS168" i="1" s="1"/>
  <c r="DQ262" i="1"/>
  <c r="DR262" i="1" s="1"/>
  <c r="DS262" i="1" s="1"/>
  <c r="DQ192" i="1"/>
  <c r="DR192" i="1" s="1"/>
  <c r="DS192" i="1" s="1"/>
  <c r="DQ238" i="1"/>
  <c r="DR238" i="1" s="1"/>
  <c r="DS238" i="1" s="1"/>
  <c r="DQ249" i="1"/>
  <c r="DR249" i="1" s="1"/>
  <c r="DS249" i="1" s="1"/>
  <c r="DQ194" i="1"/>
  <c r="DR194" i="1" s="1"/>
  <c r="DS194" i="1" s="1"/>
  <c r="DQ310" i="1"/>
  <c r="DR310" i="1" s="1"/>
  <c r="DS310" i="1" s="1"/>
  <c r="DQ136" i="1"/>
  <c r="DR136" i="1" s="1"/>
  <c r="DS136" i="1" s="1"/>
  <c r="DQ180" i="1"/>
  <c r="DR180" i="1" s="1"/>
  <c r="DS180" i="1" s="1"/>
  <c r="DQ113" i="1"/>
  <c r="DR113" i="1" s="1"/>
  <c r="DS113" i="1" s="1"/>
  <c r="DQ273" i="1"/>
  <c r="DR273" i="1" s="1"/>
  <c r="DS273" i="1" s="1"/>
  <c r="DQ296" i="1"/>
  <c r="DR296" i="1" s="1"/>
  <c r="DS296" i="1" s="1"/>
  <c r="DQ18" i="1"/>
  <c r="DR18" i="1" s="1"/>
  <c r="DS18" i="1" s="1"/>
  <c r="DQ328" i="1"/>
  <c r="DR328" i="1" s="1"/>
  <c r="DS328" i="1" s="1"/>
  <c r="DQ31" i="1"/>
  <c r="DR31" i="1" s="1"/>
  <c r="DS31" i="1" s="1"/>
  <c r="DQ256" i="1"/>
  <c r="DR256" i="1" s="1"/>
  <c r="DS256" i="1" s="1"/>
  <c r="DQ189" i="1"/>
  <c r="DR189" i="1" s="1"/>
  <c r="DS189" i="1" s="1"/>
  <c r="D61" i="6"/>
  <c r="D66" i="6" s="1"/>
  <c r="DJ219" i="1"/>
  <c r="DK219" i="1" s="1"/>
  <c r="D85" i="6"/>
  <c r="D81" i="6"/>
  <c r="D90" i="6"/>
  <c r="D77" i="6"/>
  <c r="D92" i="6"/>
  <c r="D91" i="6"/>
  <c r="DJ34" i="1"/>
  <c r="DK34" i="1" s="1"/>
  <c r="D80" i="6"/>
  <c r="D84" i="6"/>
  <c r="D95" i="6"/>
  <c r="D87" i="6"/>
  <c r="D76" i="6"/>
  <c r="D96" i="6"/>
  <c r="D79" i="6"/>
  <c r="D72" i="6"/>
  <c r="D78" i="6"/>
  <c r="D73" i="6"/>
  <c r="D97" i="6"/>
  <c r="D93" i="6"/>
  <c r="D82" i="6"/>
  <c r="DJ112" i="1"/>
  <c r="DK112" i="1" s="1"/>
  <c r="DI329" i="1"/>
  <c r="DJ329" i="1" s="1"/>
  <c r="DK329" i="1" s="1"/>
  <c r="DJ210" i="1"/>
  <c r="DK210" i="1" s="1"/>
  <c r="DJ320" i="1"/>
  <c r="DK320" i="1" s="1"/>
  <c r="DJ316" i="1"/>
  <c r="DK316" i="1" s="1"/>
  <c r="I64" i="6" l="1"/>
  <c r="J64" i="6" s="1"/>
  <c r="I56" i="6"/>
  <c r="J56" i="6" s="1"/>
  <c r="I48" i="6"/>
  <c r="J48" i="6" s="1"/>
  <c r="I40" i="6"/>
  <c r="J40" i="6" s="1"/>
  <c r="I63" i="6"/>
  <c r="J63" i="6" s="1"/>
  <c r="I55" i="6"/>
  <c r="J55" i="6" s="1"/>
  <c r="I47" i="6"/>
  <c r="J47" i="6" s="1"/>
  <c r="I39" i="6"/>
  <c r="J39" i="6" s="1"/>
  <c r="I62" i="6"/>
  <c r="J62" i="6" s="1"/>
  <c r="I54" i="6"/>
  <c r="J54" i="6" s="1"/>
  <c r="I46" i="6"/>
  <c r="J46" i="6" s="1"/>
  <c r="I38" i="6"/>
  <c r="J38" i="6" s="1"/>
  <c r="I61" i="6"/>
  <c r="J61" i="6" s="1"/>
  <c r="I53" i="6"/>
  <c r="J53" i="6" s="1"/>
  <c r="I45" i="6"/>
  <c r="J45" i="6" s="1"/>
  <c r="I37" i="6"/>
  <c r="J37" i="6" s="1"/>
  <c r="I60" i="6"/>
  <c r="J60" i="6" s="1"/>
  <c r="I52" i="6"/>
  <c r="J52" i="6" s="1"/>
  <c r="I44" i="6"/>
  <c r="J44" i="6" s="1"/>
  <c r="I59" i="6"/>
  <c r="J59" i="6" s="1"/>
  <c r="I51" i="6"/>
  <c r="J51" i="6" s="1"/>
  <c r="I43" i="6"/>
  <c r="J43" i="6" s="1"/>
  <c r="I58" i="6"/>
  <c r="J58" i="6" s="1"/>
  <c r="I50" i="6"/>
  <c r="J50" i="6" s="1"/>
  <c r="I42" i="6"/>
  <c r="J42" i="6" s="1"/>
  <c r="I65" i="6"/>
  <c r="J65" i="6" s="1"/>
  <c r="I57" i="6"/>
  <c r="J57" i="6" s="1"/>
  <c r="I49" i="6"/>
  <c r="J49" i="6" s="1"/>
  <c r="I41" i="6"/>
  <c r="J41" i="6" s="1"/>
  <c r="DH7" i="1"/>
  <c r="DI7" i="1" s="1"/>
  <c r="A71" i="6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G98" i="6"/>
  <c r="F98" i="6"/>
  <c r="H98" i="6" l="1"/>
  <c r="DH194" i="1"/>
  <c r="DI194" i="1" s="1"/>
  <c r="DH202" i="1"/>
  <c r="DI202" i="1" s="1"/>
  <c r="DH77" i="1"/>
  <c r="DI77" i="1" s="1"/>
  <c r="DJ77" i="1" s="1"/>
  <c r="DK77" i="1" s="1"/>
  <c r="DH332" i="1"/>
  <c r="DH182" i="1"/>
  <c r="DI182" i="1" s="1"/>
  <c r="DH68" i="1"/>
  <c r="DH173" i="1"/>
  <c r="DI173" i="1" s="1"/>
  <c r="DH177" i="1"/>
  <c r="DI177" i="1" s="1"/>
  <c r="DJ177" i="1" s="1"/>
  <c r="DK177" i="1" s="1"/>
  <c r="DH181" i="1"/>
  <c r="DI181" i="1" s="1"/>
  <c r="DH185" i="1"/>
  <c r="DI185" i="1" s="1"/>
  <c r="DH228" i="1"/>
  <c r="DI228" i="1" s="1"/>
  <c r="DH233" i="1"/>
  <c r="DI233" i="1" s="1"/>
  <c r="DH250" i="1"/>
  <c r="DI250" i="1" s="1"/>
  <c r="DH284" i="1"/>
  <c r="DI284" i="1" s="1"/>
  <c r="DH309" i="1"/>
  <c r="DI309" i="1" s="1"/>
  <c r="DH313" i="1"/>
  <c r="DI313" i="1" s="1"/>
  <c r="DH328" i="1"/>
  <c r="DI328" i="1" s="1"/>
  <c r="DF5" i="1"/>
  <c r="DG5" i="1"/>
  <c r="DE5" i="1"/>
  <c r="DH253" i="1"/>
  <c r="DH60" i="1"/>
  <c r="DI60" i="1" s="1"/>
  <c r="DH168" i="1"/>
  <c r="DI168" i="1" s="1"/>
  <c r="DH275" i="1"/>
  <c r="DH58" i="1"/>
  <c r="DH213" i="1"/>
  <c r="DI213" i="1" s="1"/>
  <c r="DH217" i="1"/>
  <c r="DI217" i="1" s="1"/>
  <c r="DH222" i="1"/>
  <c r="DI222" i="1" s="1"/>
  <c r="DH306" i="1"/>
  <c r="DH310" i="1"/>
  <c r="DI310" i="1" s="1"/>
  <c r="DH326" i="1"/>
  <c r="DI326" i="1" s="1"/>
  <c r="DH55" i="1"/>
  <c r="DH238" i="1"/>
  <c r="DI238" i="1" s="1"/>
  <c r="DJ202" i="1"/>
  <c r="DK202" i="1" s="1"/>
  <c r="DH59" i="1"/>
  <c r="DI59" i="1" s="1"/>
  <c r="DH13" i="1"/>
  <c r="DH16" i="1"/>
  <c r="DH20" i="1"/>
  <c r="DH21" i="1"/>
  <c r="DH25" i="1"/>
  <c r="DH33" i="1"/>
  <c r="DH39" i="1"/>
  <c r="DI39" i="1" s="1"/>
  <c r="DH48" i="1"/>
  <c r="DH52" i="1"/>
  <c r="DH56" i="1"/>
  <c r="DH80" i="1"/>
  <c r="DI80" i="1" s="1"/>
  <c r="DH142" i="1"/>
  <c r="DH147" i="1"/>
  <c r="DI147" i="1" s="1"/>
  <c r="DH166" i="1"/>
  <c r="DH189" i="1"/>
  <c r="DI189" i="1" s="1"/>
  <c r="DH197" i="1"/>
  <c r="DI197" i="1" s="1"/>
  <c r="DH201" i="1"/>
  <c r="DH206" i="1"/>
  <c r="DH225" i="1"/>
  <c r="DH230" i="1"/>
  <c r="DH242" i="1"/>
  <c r="DH88" i="1"/>
  <c r="DH93" i="1"/>
  <c r="DH94" i="1"/>
  <c r="DH131" i="1"/>
  <c r="DI131" i="1" s="1"/>
  <c r="DH245" i="1"/>
  <c r="DH249" i="1"/>
  <c r="DH264" i="1"/>
  <c r="DI264" i="1" s="1"/>
  <c r="DH276" i="1"/>
  <c r="DH285" i="1"/>
  <c r="DH289" i="1"/>
  <c r="DI289" i="1" s="1"/>
  <c r="DH315" i="1"/>
  <c r="DI315" i="1" s="1"/>
  <c r="DH324" i="1"/>
  <c r="DH82" i="1"/>
  <c r="DH103" i="1"/>
  <c r="DH118" i="1"/>
  <c r="DH119" i="1"/>
  <c r="DH18" i="1"/>
  <c r="DH22" i="1"/>
  <c r="DH26" i="1"/>
  <c r="DH35" i="1"/>
  <c r="DH37" i="1"/>
  <c r="DH49" i="1"/>
  <c r="DI49" i="1" s="1"/>
  <c r="DH53" i="1"/>
  <c r="DH57" i="1"/>
  <c r="DH62" i="1"/>
  <c r="DH91" i="1"/>
  <c r="DH96" i="1"/>
  <c r="DI96" i="1" s="1"/>
  <c r="DH100" i="1"/>
  <c r="DH113" i="1"/>
  <c r="DH117" i="1"/>
  <c r="DI117" i="1" s="1"/>
  <c r="DH123" i="1"/>
  <c r="DI123" i="1" s="1"/>
  <c r="DH137" i="1"/>
  <c r="DH141" i="1"/>
  <c r="DH146" i="1"/>
  <c r="DH150" i="1"/>
  <c r="DH154" i="1"/>
  <c r="DH178" i="1"/>
  <c r="DH190" i="1"/>
  <c r="DI190" i="1" s="1"/>
  <c r="DH193" i="1"/>
  <c r="DH198" i="1"/>
  <c r="DH218" i="1"/>
  <c r="DH224" i="1"/>
  <c r="DH237" i="1"/>
  <c r="DH243" i="1"/>
  <c r="DH246" i="1"/>
  <c r="DH281" i="1"/>
  <c r="DH254" i="1"/>
  <c r="DH255" i="1"/>
  <c r="DI255" i="1" s="1"/>
  <c r="DH268" i="1"/>
  <c r="DH272" i="1"/>
  <c r="DH279" i="1"/>
  <c r="DH295" i="1"/>
  <c r="DH305" i="1"/>
  <c r="DH319" i="1"/>
  <c r="DH321" i="1"/>
  <c r="DH70" i="1"/>
  <c r="DH79" i="1"/>
  <c r="DH84" i="1"/>
  <c r="DI84" i="1" s="1"/>
  <c r="DH92" i="1"/>
  <c r="DH105" i="1"/>
  <c r="DI105" i="1" s="1"/>
  <c r="DH109" i="1"/>
  <c r="DH125" i="1"/>
  <c r="DH130" i="1"/>
  <c r="DH134" i="1"/>
  <c r="DH138" i="1"/>
  <c r="DH153" i="1"/>
  <c r="DH158" i="1"/>
  <c r="DH162" i="1"/>
  <c r="DH171" i="1"/>
  <c r="DH172" i="1"/>
  <c r="DH186" i="1"/>
  <c r="DH207" i="1"/>
  <c r="DI207" i="1" s="1"/>
  <c r="DH212" i="1"/>
  <c r="DH234" i="1"/>
  <c r="DH258" i="1"/>
  <c r="DI258" i="1" s="1"/>
  <c r="DH290" i="1"/>
  <c r="DH294" i="1"/>
  <c r="DH318" i="1"/>
  <c r="DH83" i="1"/>
  <c r="DI83" i="1" s="1"/>
  <c r="DH263" i="1"/>
  <c r="DH280" i="1"/>
  <c r="DH300" i="1"/>
  <c r="DI300" i="1" s="1"/>
  <c r="DH327" i="1"/>
  <c r="DH157" i="1"/>
  <c r="DH6" i="1"/>
  <c r="DH10" i="1"/>
  <c r="DH15" i="1"/>
  <c r="DI15" i="1" s="1"/>
  <c r="DH19" i="1"/>
  <c r="DH24" i="1"/>
  <c r="DH29" i="1"/>
  <c r="DI29" i="1" s="1"/>
  <c r="DH44" i="1"/>
  <c r="DH67" i="1"/>
  <c r="DH72" i="1"/>
  <c r="DH76" i="1"/>
  <c r="DH81" i="1"/>
  <c r="DH86" i="1"/>
  <c r="DH99" i="1"/>
  <c r="DH104" i="1"/>
  <c r="DH108" i="1"/>
  <c r="DI108" i="1" s="1"/>
  <c r="DH115" i="1"/>
  <c r="DI115" i="1" s="1"/>
  <c r="DH122" i="1"/>
  <c r="DH127" i="1"/>
  <c r="DH128" i="1"/>
  <c r="DI128" i="1" s="1"/>
  <c r="DH143" i="1"/>
  <c r="DH144" i="1"/>
  <c r="DI144" i="1" s="1"/>
  <c r="DH165" i="1"/>
  <c r="DH170" i="1"/>
  <c r="DH175" i="1"/>
  <c r="DI175" i="1" s="1"/>
  <c r="DH205" i="1"/>
  <c r="DH211" i="1"/>
  <c r="DI211" i="1" s="1"/>
  <c r="DH216" i="1"/>
  <c r="DI216" i="1" s="1"/>
  <c r="DH221" i="1"/>
  <c r="DH251" i="1"/>
  <c r="DI251" i="1" s="1"/>
  <c r="DH252" i="1"/>
  <c r="DI252" i="1" s="1"/>
  <c r="DH257" i="1"/>
  <c r="DH261" i="1"/>
  <c r="DH266" i="1"/>
  <c r="DH267" i="1"/>
  <c r="DI267" i="1" s="1"/>
  <c r="DH287" i="1"/>
  <c r="DI287" i="1" s="1"/>
  <c r="DH293" i="1"/>
  <c r="DH17" i="1"/>
  <c r="DH8" i="1"/>
  <c r="DI8" i="1" s="1"/>
  <c r="DH23" i="1"/>
  <c r="DH27" i="1"/>
  <c r="DH31" i="1"/>
  <c r="DI31" i="1" s="1"/>
  <c r="DH41" i="1"/>
  <c r="DH46" i="1"/>
  <c r="DI46" i="1" s="1"/>
  <c r="DH64" i="1"/>
  <c r="DH97" i="1"/>
  <c r="DI97" i="1" s="1"/>
  <c r="DH107" i="1"/>
  <c r="DH114" i="1"/>
  <c r="DI114" i="1" s="1"/>
  <c r="DH121" i="1"/>
  <c r="DH126" i="1"/>
  <c r="DH132" i="1"/>
  <c r="DI132" i="1" s="1"/>
  <c r="DH148" i="1"/>
  <c r="DI148" i="1" s="1"/>
  <c r="DH163" i="1"/>
  <c r="DH169" i="1"/>
  <c r="DH174" i="1"/>
  <c r="DI174" i="1" s="1"/>
  <c r="DH208" i="1"/>
  <c r="DI208" i="1" s="1"/>
  <c r="DH215" i="1"/>
  <c r="DH220" i="1"/>
  <c r="DI220" i="1" s="1"/>
  <c r="DH240" i="1"/>
  <c r="DH260" i="1"/>
  <c r="DH286" i="1"/>
  <c r="DH297" i="1"/>
  <c r="DH301" i="1"/>
  <c r="DH314" i="1"/>
  <c r="DH331" i="1"/>
  <c r="DH9" i="1"/>
  <c r="DH54" i="1"/>
  <c r="DI54" i="1" s="1"/>
  <c r="DH65" i="1"/>
  <c r="DH66" i="1"/>
  <c r="DI66" i="1" s="1"/>
  <c r="DH73" i="1"/>
  <c r="DI73" i="1" s="1"/>
  <c r="DH78" i="1"/>
  <c r="DH90" i="1"/>
  <c r="DH98" i="1"/>
  <c r="DH135" i="1"/>
  <c r="DI135" i="1" s="1"/>
  <c r="DH136" i="1"/>
  <c r="DI136" i="1" s="1"/>
  <c r="DH151" i="1"/>
  <c r="DH152" i="1"/>
  <c r="DI152" i="1" s="1"/>
  <c r="DH159" i="1"/>
  <c r="DI159" i="1" s="1"/>
  <c r="DH164" i="1"/>
  <c r="DI164" i="1" s="1"/>
  <c r="DH176" i="1"/>
  <c r="DH179" i="1"/>
  <c r="DI179" i="1" s="1"/>
  <c r="DH183" i="1"/>
  <c r="DI183" i="1" s="1"/>
  <c r="DH187" i="1"/>
  <c r="DH188" i="1"/>
  <c r="DI188" i="1" s="1"/>
  <c r="DH191" i="1"/>
  <c r="DI191" i="1" s="1"/>
  <c r="DH195" i="1"/>
  <c r="DI195" i="1" s="1"/>
  <c r="DH199" i="1"/>
  <c r="DH223" i="1"/>
  <c r="DH226" i="1"/>
  <c r="DI226" i="1" s="1"/>
  <c r="DH231" i="1"/>
  <c r="DI231" i="1" s="1"/>
  <c r="DH235" i="1"/>
  <c r="DH244" i="1"/>
  <c r="DI244" i="1" s="1"/>
  <c r="DH262" i="1"/>
  <c r="DH273" i="1"/>
  <c r="DI273" i="1" s="1"/>
  <c r="DH288" i="1"/>
  <c r="DH298" i="1"/>
  <c r="DH303" i="1"/>
  <c r="DH304" i="1"/>
  <c r="DI304" i="1" s="1"/>
  <c r="DH307" i="1"/>
  <c r="DH317" i="1"/>
  <c r="DH330" i="1"/>
  <c r="DI330" i="1" s="1"/>
  <c r="DJ330" i="1" s="1"/>
  <c r="DK330" i="1" s="1"/>
  <c r="DH28" i="1"/>
  <c r="DH43" i="1"/>
  <c r="DH32" i="1"/>
  <c r="DH40" i="1"/>
  <c r="DH47" i="1"/>
  <c r="DH63" i="1"/>
  <c r="DH71" i="1"/>
  <c r="DH87" i="1"/>
  <c r="DH133" i="1"/>
  <c r="DH149" i="1"/>
  <c r="DH265" i="1"/>
  <c r="DH270" i="1"/>
  <c r="DH271" i="1"/>
  <c r="DH278" i="1"/>
  <c r="DH283" i="1"/>
  <c r="DH292" i="1"/>
  <c r="DH296" i="1"/>
  <c r="DH325" i="1"/>
  <c r="DH36" i="1"/>
  <c r="DH12" i="1"/>
  <c r="DH14" i="1"/>
  <c r="DH30" i="1"/>
  <c r="DH38" i="1"/>
  <c r="DH45" i="1"/>
  <c r="DI45" i="1" s="1"/>
  <c r="DH50" i="1"/>
  <c r="DH51" i="1"/>
  <c r="DH61" i="1"/>
  <c r="DH69" i="1"/>
  <c r="DH74" i="1"/>
  <c r="DH75" i="1"/>
  <c r="DH85" i="1"/>
  <c r="DH95" i="1"/>
  <c r="DH129" i="1"/>
  <c r="DH139" i="1"/>
  <c r="DI139" i="1" s="1"/>
  <c r="DH140" i="1"/>
  <c r="DI140" i="1" s="1"/>
  <c r="DH145" i="1"/>
  <c r="DH155" i="1"/>
  <c r="DI155" i="1" s="1"/>
  <c r="DH156" i="1"/>
  <c r="DH160" i="1"/>
  <c r="DI160" i="1" s="1"/>
  <c r="DH161" i="1"/>
  <c r="DH167" i="1"/>
  <c r="DH200" i="1"/>
  <c r="DH203" i="1"/>
  <c r="DI203" i="1" s="1"/>
  <c r="DH236" i="1"/>
  <c r="DH239" i="1"/>
  <c r="DI239" i="1" s="1"/>
  <c r="DH247" i="1"/>
  <c r="DI247" i="1" s="1"/>
  <c r="DH248" i="1"/>
  <c r="DI248" i="1" s="1"/>
  <c r="DH256" i="1"/>
  <c r="DI256" i="1" s="1"/>
  <c r="DH269" i="1"/>
  <c r="DH274" i="1"/>
  <c r="DH282" i="1"/>
  <c r="DH291" i="1"/>
  <c r="DH299" i="1"/>
  <c r="DI299" i="1" s="1"/>
  <c r="DH308" i="1"/>
  <c r="DH311" i="1"/>
  <c r="DH312" i="1"/>
  <c r="DH322" i="1"/>
  <c r="DH106" i="1"/>
  <c r="DI106" i="1" s="1"/>
  <c r="DH110" i="1"/>
  <c r="DI110" i="1" s="1"/>
  <c r="DH116" i="1"/>
  <c r="DI116" i="1" s="1"/>
  <c r="DH120" i="1"/>
  <c r="DI120" i="1" s="1"/>
  <c r="DH124" i="1"/>
  <c r="DI124" i="1" s="1"/>
  <c r="DH180" i="1"/>
  <c r="DI180" i="1" s="1"/>
  <c r="DH192" i="1"/>
  <c r="DI192" i="1" s="1"/>
  <c r="DH209" i="1"/>
  <c r="DI209" i="1" s="1"/>
  <c r="DH227" i="1"/>
  <c r="DI227" i="1" s="1"/>
  <c r="DH184" i="1"/>
  <c r="DI184" i="1" s="1"/>
  <c r="DH196" i="1"/>
  <c r="DI196" i="1" s="1"/>
  <c r="DH214" i="1"/>
  <c r="DI214" i="1" s="1"/>
  <c r="DH232" i="1"/>
  <c r="DI232" i="1" s="1"/>
  <c r="DJ7" i="1"/>
  <c r="DK7" i="1" s="1"/>
  <c r="E98" i="6"/>
  <c r="H70" i="6"/>
  <c r="D4" i="26"/>
  <c r="C4" i="26"/>
  <c r="B4" i="26"/>
  <c r="DI332" i="1" l="1"/>
  <c r="DJ332" i="1" s="1"/>
  <c r="DK332" i="1" s="1"/>
  <c r="DJ194" i="1"/>
  <c r="DK194" i="1" s="1"/>
  <c r="DJ213" i="1"/>
  <c r="DK213" i="1" s="1"/>
  <c r="DJ313" i="1"/>
  <c r="DK313" i="1" s="1"/>
  <c r="DJ182" i="1"/>
  <c r="DK182" i="1" s="1"/>
  <c r="DJ250" i="1"/>
  <c r="DK250" i="1" s="1"/>
  <c r="DJ328" i="1"/>
  <c r="DK328" i="1" s="1"/>
  <c r="DJ233" i="1"/>
  <c r="DK233" i="1" s="1"/>
  <c r="DJ117" i="1"/>
  <c r="DK117" i="1" s="1"/>
  <c r="DJ60" i="1"/>
  <c r="DK60" i="1" s="1"/>
  <c r="DJ300" i="1"/>
  <c r="DK300" i="1" s="1"/>
  <c r="DJ189" i="1"/>
  <c r="DK189" i="1" s="1"/>
  <c r="DJ31" i="1"/>
  <c r="DK31" i="1" s="1"/>
  <c r="DJ185" i="1"/>
  <c r="DK185" i="1" s="1"/>
  <c r="DJ284" i="1"/>
  <c r="DK284" i="1" s="1"/>
  <c r="DJ39" i="1"/>
  <c r="DK39" i="1" s="1"/>
  <c r="DJ168" i="1"/>
  <c r="DK168" i="1" s="1"/>
  <c r="DJ84" i="1"/>
  <c r="DK84" i="1" s="1"/>
  <c r="DJ49" i="1"/>
  <c r="DK49" i="1" s="1"/>
  <c r="DJ273" i="1"/>
  <c r="DK273" i="1" s="1"/>
  <c r="DJ29" i="1"/>
  <c r="DK29" i="1" s="1"/>
  <c r="DJ80" i="1"/>
  <c r="DK80" i="1" s="1"/>
  <c r="DJ97" i="1"/>
  <c r="DK97" i="1" s="1"/>
  <c r="DJ190" i="1"/>
  <c r="DK190" i="1" s="1"/>
  <c r="DJ211" i="1"/>
  <c r="DK211" i="1" s="1"/>
  <c r="DJ289" i="1"/>
  <c r="DK289" i="1" s="1"/>
  <c r="DJ310" i="1"/>
  <c r="DK310" i="1" s="1"/>
  <c r="DJ59" i="1"/>
  <c r="DK59" i="1" s="1"/>
  <c r="DJ220" i="1"/>
  <c r="DK220" i="1" s="1"/>
  <c r="DJ304" i="1"/>
  <c r="DK304" i="1" s="1"/>
  <c r="DJ73" i="1"/>
  <c r="DK73" i="1" s="1"/>
  <c r="DJ8" i="1"/>
  <c r="DK8" i="1" s="1"/>
  <c r="DJ15" i="1"/>
  <c r="DK15" i="1" s="1"/>
  <c r="DJ258" i="1"/>
  <c r="DK258" i="1" s="1"/>
  <c r="DJ197" i="1"/>
  <c r="DK197" i="1" s="1"/>
  <c r="DJ315" i="1"/>
  <c r="DK315" i="1" s="1"/>
  <c r="DJ83" i="1"/>
  <c r="DK83" i="1" s="1"/>
  <c r="DJ54" i="1"/>
  <c r="DK54" i="1" s="1"/>
  <c r="DJ173" i="1"/>
  <c r="DK173" i="1" s="1"/>
  <c r="DJ228" i="1"/>
  <c r="DK228" i="1" s="1"/>
  <c r="DJ267" i="1"/>
  <c r="DK267" i="1" s="1"/>
  <c r="DJ217" i="1"/>
  <c r="DK217" i="1" s="1"/>
  <c r="DJ309" i="1"/>
  <c r="DK309" i="1" s="1"/>
  <c r="DJ326" i="1"/>
  <c r="DK326" i="1" s="1"/>
  <c r="DJ181" i="1"/>
  <c r="DK181" i="1" s="1"/>
  <c r="DI322" i="1"/>
  <c r="DJ322" i="1" s="1"/>
  <c r="DK322" i="1" s="1"/>
  <c r="DI50" i="1"/>
  <c r="DJ50" i="1" s="1"/>
  <c r="DK50" i="1" s="1"/>
  <c r="DI32" i="1"/>
  <c r="DJ32" i="1" s="1"/>
  <c r="DK32" i="1" s="1"/>
  <c r="DI317" i="1"/>
  <c r="DJ317" i="1" s="1"/>
  <c r="DK317" i="1" s="1"/>
  <c r="DI262" i="1"/>
  <c r="DJ262" i="1" s="1"/>
  <c r="DK262" i="1" s="1"/>
  <c r="DI98" i="1"/>
  <c r="DJ98" i="1" s="1"/>
  <c r="DK98" i="1" s="1"/>
  <c r="DI331" i="1"/>
  <c r="DJ331" i="1" s="1"/>
  <c r="DK331" i="1" s="1"/>
  <c r="DI286" i="1"/>
  <c r="DJ286" i="1" s="1"/>
  <c r="DK286" i="1" s="1"/>
  <c r="DI215" i="1"/>
  <c r="DJ215" i="1" s="1"/>
  <c r="DK215" i="1" s="1"/>
  <c r="DI163" i="1"/>
  <c r="DJ163" i="1" s="1"/>
  <c r="DK163" i="1" s="1"/>
  <c r="DI121" i="1"/>
  <c r="DJ121" i="1" s="1"/>
  <c r="DK121" i="1" s="1"/>
  <c r="DI64" i="1"/>
  <c r="DJ64" i="1" s="1"/>
  <c r="DK64" i="1" s="1"/>
  <c r="DI27" i="1"/>
  <c r="DJ27" i="1" s="1"/>
  <c r="DK27" i="1" s="1"/>
  <c r="DI293" i="1"/>
  <c r="DJ293" i="1" s="1"/>
  <c r="DK293" i="1" s="1"/>
  <c r="DI261" i="1"/>
  <c r="DJ261" i="1" s="1"/>
  <c r="DK261" i="1" s="1"/>
  <c r="DI221" i="1"/>
  <c r="DJ221" i="1" s="1"/>
  <c r="DK221" i="1" s="1"/>
  <c r="DI205" i="1"/>
  <c r="DJ205" i="1" s="1"/>
  <c r="DK205" i="1" s="1"/>
  <c r="DI122" i="1"/>
  <c r="DJ122" i="1" s="1"/>
  <c r="DK122" i="1" s="1"/>
  <c r="DI99" i="1"/>
  <c r="DJ99" i="1" s="1"/>
  <c r="DK99" i="1" s="1"/>
  <c r="DI72" i="1"/>
  <c r="DJ72" i="1" s="1"/>
  <c r="DK72" i="1" s="1"/>
  <c r="DI24" i="1"/>
  <c r="DJ24" i="1" s="1"/>
  <c r="DK24" i="1" s="1"/>
  <c r="DI280" i="1"/>
  <c r="DJ280" i="1" s="1"/>
  <c r="DK280" i="1" s="1"/>
  <c r="DI212" i="1"/>
  <c r="DJ212" i="1" s="1"/>
  <c r="DK212" i="1" s="1"/>
  <c r="DI138" i="1"/>
  <c r="DJ138" i="1" s="1"/>
  <c r="DK138" i="1" s="1"/>
  <c r="DI109" i="1"/>
  <c r="DJ109" i="1" s="1"/>
  <c r="DK109" i="1" s="1"/>
  <c r="DI79" i="1"/>
  <c r="DJ79" i="1" s="1"/>
  <c r="DK79" i="1" s="1"/>
  <c r="DI305" i="1"/>
  <c r="DJ305" i="1" s="1"/>
  <c r="DK305" i="1" s="1"/>
  <c r="DI268" i="1"/>
  <c r="DJ268" i="1" s="1"/>
  <c r="DK268" i="1" s="1"/>
  <c r="DI246" i="1"/>
  <c r="DJ246" i="1" s="1"/>
  <c r="DK246" i="1" s="1"/>
  <c r="DI218" i="1"/>
  <c r="DJ218" i="1" s="1"/>
  <c r="DK218" i="1" s="1"/>
  <c r="DI178" i="1"/>
  <c r="DJ178" i="1" s="1"/>
  <c r="DK178" i="1" s="1"/>
  <c r="DI141" i="1"/>
  <c r="DJ141" i="1" s="1"/>
  <c r="DK141" i="1" s="1"/>
  <c r="DI113" i="1"/>
  <c r="DJ113" i="1" s="1"/>
  <c r="DK113" i="1" s="1"/>
  <c r="DI62" i="1"/>
  <c r="DJ62" i="1" s="1"/>
  <c r="DK62" i="1" s="1"/>
  <c r="DI37" i="1"/>
  <c r="DJ37" i="1" s="1"/>
  <c r="DK37" i="1" s="1"/>
  <c r="DI82" i="1"/>
  <c r="DJ82" i="1" s="1"/>
  <c r="DK82" i="1" s="1"/>
  <c r="DI285" i="1"/>
  <c r="DJ285" i="1" s="1"/>
  <c r="DK285" i="1" s="1"/>
  <c r="DI245" i="1"/>
  <c r="DJ245" i="1" s="1"/>
  <c r="DK245" i="1" s="1"/>
  <c r="DI88" i="1"/>
  <c r="DJ88" i="1" s="1"/>
  <c r="DK88" i="1" s="1"/>
  <c r="DI206" i="1"/>
  <c r="DJ206" i="1" s="1"/>
  <c r="DK206" i="1" s="1"/>
  <c r="DI166" i="1"/>
  <c r="DJ166" i="1" s="1"/>
  <c r="DK166" i="1" s="1"/>
  <c r="DI56" i="1"/>
  <c r="DJ56" i="1" s="1"/>
  <c r="DK56" i="1" s="1"/>
  <c r="DI33" i="1"/>
  <c r="DJ33" i="1" s="1"/>
  <c r="DK33" i="1" s="1"/>
  <c r="DI306" i="1"/>
  <c r="DJ306" i="1" s="1"/>
  <c r="DK306" i="1" s="1"/>
  <c r="DI58" i="1"/>
  <c r="DJ58" i="1" s="1"/>
  <c r="DK58" i="1" s="1"/>
  <c r="DI253" i="1"/>
  <c r="DJ253" i="1" s="1"/>
  <c r="DK253" i="1" s="1"/>
  <c r="DI312" i="1"/>
  <c r="DJ312" i="1" s="1"/>
  <c r="DK312" i="1" s="1"/>
  <c r="DI291" i="1"/>
  <c r="DJ291" i="1" s="1"/>
  <c r="DK291" i="1" s="1"/>
  <c r="DI236" i="1"/>
  <c r="DJ236" i="1" s="1"/>
  <c r="DK236" i="1" s="1"/>
  <c r="DI161" i="1"/>
  <c r="DJ161" i="1" s="1"/>
  <c r="DK161" i="1" s="1"/>
  <c r="DI145" i="1"/>
  <c r="DJ145" i="1" s="1"/>
  <c r="DK145" i="1" s="1"/>
  <c r="DI95" i="1"/>
  <c r="DJ95" i="1" s="1"/>
  <c r="DK95" i="1" s="1"/>
  <c r="DI69" i="1"/>
  <c r="DJ69" i="1" s="1"/>
  <c r="DK69" i="1" s="1"/>
  <c r="DI292" i="1"/>
  <c r="DJ292" i="1" s="1"/>
  <c r="DK292" i="1" s="1"/>
  <c r="DI270" i="1"/>
  <c r="DJ270" i="1" s="1"/>
  <c r="DK270" i="1" s="1"/>
  <c r="DI149" i="1"/>
  <c r="DJ149" i="1" s="1"/>
  <c r="DK149" i="1" s="1"/>
  <c r="DI63" i="1"/>
  <c r="DJ63" i="1" s="1"/>
  <c r="DK63" i="1" s="1"/>
  <c r="DI43" i="1"/>
  <c r="DJ43" i="1" s="1"/>
  <c r="DK43" i="1" s="1"/>
  <c r="DI298" i="1"/>
  <c r="DJ298" i="1" s="1"/>
  <c r="DK298" i="1" s="1"/>
  <c r="DI223" i="1"/>
  <c r="DJ223" i="1" s="1"/>
  <c r="DK223" i="1" s="1"/>
  <c r="DI176" i="1"/>
  <c r="DJ176" i="1" s="1"/>
  <c r="DK176" i="1" s="1"/>
  <c r="DI151" i="1"/>
  <c r="DJ151" i="1" s="1"/>
  <c r="DK151" i="1" s="1"/>
  <c r="DI90" i="1"/>
  <c r="DJ90" i="1" s="1"/>
  <c r="DK90" i="1" s="1"/>
  <c r="DI314" i="1"/>
  <c r="DJ314" i="1" s="1"/>
  <c r="DK314" i="1" s="1"/>
  <c r="DI260" i="1"/>
  <c r="DJ260" i="1" s="1"/>
  <c r="DK260" i="1" s="1"/>
  <c r="DI23" i="1"/>
  <c r="DJ23" i="1" s="1"/>
  <c r="DK23" i="1" s="1"/>
  <c r="DI257" i="1"/>
  <c r="DJ257" i="1" s="1"/>
  <c r="DK257" i="1" s="1"/>
  <c r="DI86" i="1"/>
  <c r="DJ86" i="1" s="1"/>
  <c r="DK86" i="1" s="1"/>
  <c r="DI67" i="1"/>
  <c r="DJ67" i="1" s="1"/>
  <c r="DK67" i="1" s="1"/>
  <c r="DI263" i="1"/>
  <c r="DJ263" i="1" s="1"/>
  <c r="DK263" i="1" s="1"/>
  <c r="DI290" i="1"/>
  <c r="DJ290" i="1" s="1"/>
  <c r="DK290" i="1" s="1"/>
  <c r="DI162" i="1"/>
  <c r="DJ162" i="1" s="1"/>
  <c r="DK162" i="1" s="1"/>
  <c r="DI134" i="1"/>
  <c r="DJ134" i="1" s="1"/>
  <c r="DK134" i="1" s="1"/>
  <c r="DI70" i="1"/>
  <c r="DJ70" i="1" s="1"/>
  <c r="DK70" i="1" s="1"/>
  <c r="DI243" i="1"/>
  <c r="DJ243" i="1" s="1"/>
  <c r="DK243" i="1" s="1"/>
  <c r="DI154" i="1"/>
  <c r="DJ154" i="1" s="1"/>
  <c r="DK154" i="1" s="1"/>
  <c r="DI137" i="1"/>
  <c r="DJ137" i="1" s="1"/>
  <c r="DK137" i="1" s="1"/>
  <c r="DI100" i="1"/>
  <c r="DJ100" i="1" s="1"/>
  <c r="DK100" i="1" s="1"/>
  <c r="DI57" i="1"/>
  <c r="DJ57" i="1" s="1"/>
  <c r="DK57" i="1" s="1"/>
  <c r="DI324" i="1"/>
  <c r="DJ324" i="1" s="1"/>
  <c r="DK324" i="1" s="1"/>
  <c r="DI276" i="1"/>
  <c r="DJ276" i="1" s="1"/>
  <c r="DK276" i="1" s="1"/>
  <c r="DI242" i="1"/>
  <c r="DJ242" i="1" s="1"/>
  <c r="DK242" i="1" s="1"/>
  <c r="DI201" i="1"/>
  <c r="DJ201" i="1" s="1"/>
  <c r="DK201" i="1" s="1"/>
  <c r="DI52" i="1"/>
  <c r="DJ52" i="1" s="1"/>
  <c r="DK52" i="1" s="1"/>
  <c r="DI25" i="1"/>
  <c r="DJ25" i="1" s="1"/>
  <c r="DK25" i="1" s="1"/>
  <c r="DI55" i="1"/>
  <c r="DJ55" i="1" s="1"/>
  <c r="DK55" i="1" s="1"/>
  <c r="DI85" i="1"/>
  <c r="DJ85" i="1" s="1"/>
  <c r="DK85" i="1" s="1"/>
  <c r="DI61" i="1"/>
  <c r="DJ61" i="1" s="1"/>
  <c r="DK61" i="1" s="1"/>
  <c r="DI38" i="1"/>
  <c r="DJ38" i="1" s="1"/>
  <c r="DK38" i="1" s="1"/>
  <c r="DI36" i="1"/>
  <c r="DJ36" i="1" s="1"/>
  <c r="DK36" i="1" s="1"/>
  <c r="DI283" i="1"/>
  <c r="DJ283" i="1" s="1"/>
  <c r="DK283" i="1" s="1"/>
  <c r="DI265" i="1"/>
  <c r="DJ265" i="1" s="1"/>
  <c r="DK265" i="1" s="1"/>
  <c r="DI133" i="1"/>
  <c r="DJ133" i="1" s="1"/>
  <c r="DK133" i="1" s="1"/>
  <c r="DI47" i="1"/>
  <c r="DJ47" i="1" s="1"/>
  <c r="DK47" i="1" s="1"/>
  <c r="DI28" i="1"/>
  <c r="DJ28" i="1" s="1"/>
  <c r="DK28" i="1" s="1"/>
  <c r="DI307" i="1"/>
  <c r="DJ307" i="1" s="1"/>
  <c r="DK307" i="1" s="1"/>
  <c r="DI288" i="1"/>
  <c r="DJ288" i="1" s="1"/>
  <c r="DK288" i="1" s="1"/>
  <c r="DI235" i="1"/>
  <c r="DJ235" i="1" s="1"/>
  <c r="DK235" i="1" s="1"/>
  <c r="DI199" i="1"/>
  <c r="DJ199" i="1" s="1"/>
  <c r="DK199" i="1" s="1"/>
  <c r="DI78" i="1"/>
  <c r="DJ78" i="1" s="1"/>
  <c r="DK78" i="1" s="1"/>
  <c r="DI301" i="1"/>
  <c r="DJ301" i="1" s="1"/>
  <c r="DK301" i="1" s="1"/>
  <c r="DI107" i="1"/>
  <c r="DJ107" i="1" s="1"/>
  <c r="DK107" i="1" s="1"/>
  <c r="DI41" i="1"/>
  <c r="DJ41" i="1" s="1"/>
  <c r="DK41" i="1" s="1"/>
  <c r="DI170" i="1"/>
  <c r="DJ170" i="1" s="1"/>
  <c r="DK170" i="1" s="1"/>
  <c r="DI81" i="1"/>
  <c r="DJ81" i="1" s="1"/>
  <c r="DK81" i="1" s="1"/>
  <c r="DI44" i="1"/>
  <c r="DJ44" i="1" s="1"/>
  <c r="DK44" i="1" s="1"/>
  <c r="DI186" i="1"/>
  <c r="DJ186" i="1" s="1"/>
  <c r="DK186" i="1" s="1"/>
  <c r="DI158" i="1"/>
  <c r="DJ158" i="1" s="1"/>
  <c r="DK158" i="1" s="1"/>
  <c r="DI130" i="1"/>
  <c r="DJ130" i="1" s="1"/>
  <c r="DK130" i="1" s="1"/>
  <c r="DI92" i="1"/>
  <c r="DJ92" i="1" s="1"/>
  <c r="DK92" i="1" s="1"/>
  <c r="DI321" i="1"/>
  <c r="DJ321" i="1" s="1"/>
  <c r="DK321" i="1" s="1"/>
  <c r="DI279" i="1"/>
  <c r="DJ279" i="1" s="1"/>
  <c r="DK279" i="1" s="1"/>
  <c r="DI237" i="1"/>
  <c r="DJ237" i="1" s="1"/>
  <c r="DK237" i="1" s="1"/>
  <c r="DI193" i="1"/>
  <c r="DJ193" i="1" s="1"/>
  <c r="DK193" i="1" s="1"/>
  <c r="DI150" i="1"/>
  <c r="DJ150" i="1" s="1"/>
  <c r="DK150" i="1" s="1"/>
  <c r="DI53" i="1"/>
  <c r="DJ53" i="1" s="1"/>
  <c r="DK53" i="1" s="1"/>
  <c r="DI26" i="1"/>
  <c r="DJ26" i="1" s="1"/>
  <c r="DK26" i="1" s="1"/>
  <c r="DI142" i="1"/>
  <c r="DJ142" i="1" s="1"/>
  <c r="DK142" i="1" s="1"/>
  <c r="DI48" i="1"/>
  <c r="DJ48" i="1" s="1"/>
  <c r="DK48" i="1" s="1"/>
  <c r="DI21" i="1"/>
  <c r="DJ21" i="1" s="1"/>
  <c r="DK21" i="1" s="1"/>
  <c r="DI269" i="1"/>
  <c r="DJ269" i="1" s="1"/>
  <c r="DK269" i="1" s="1"/>
  <c r="DI167" i="1"/>
  <c r="DJ167" i="1" s="1"/>
  <c r="DK167" i="1" s="1"/>
  <c r="DI129" i="1"/>
  <c r="DJ129" i="1" s="1"/>
  <c r="DK129" i="1" s="1"/>
  <c r="DI74" i="1"/>
  <c r="DJ74" i="1" s="1"/>
  <c r="DK74" i="1" s="1"/>
  <c r="DI296" i="1"/>
  <c r="DJ296" i="1" s="1"/>
  <c r="DK296" i="1" s="1"/>
  <c r="DI271" i="1"/>
  <c r="DJ271" i="1" s="1"/>
  <c r="DK271" i="1" s="1"/>
  <c r="DI71" i="1"/>
  <c r="DJ71" i="1" s="1"/>
  <c r="DK71" i="1" s="1"/>
  <c r="DI282" i="1"/>
  <c r="DJ282" i="1" s="1"/>
  <c r="DK282" i="1" s="1"/>
  <c r="DI308" i="1"/>
  <c r="DJ308" i="1" s="1"/>
  <c r="DK308" i="1" s="1"/>
  <c r="DI274" i="1"/>
  <c r="DJ274" i="1" s="1"/>
  <c r="DK274" i="1" s="1"/>
  <c r="DI200" i="1"/>
  <c r="DJ200" i="1" s="1"/>
  <c r="DK200" i="1" s="1"/>
  <c r="DI75" i="1"/>
  <c r="DJ75" i="1" s="1"/>
  <c r="DK75" i="1" s="1"/>
  <c r="DI51" i="1"/>
  <c r="DJ51" i="1" s="1"/>
  <c r="DK51" i="1" s="1"/>
  <c r="DI30" i="1"/>
  <c r="DJ30" i="1" s="1"/>
  <c r="DK30" i="1" s="1"/>
  <c r="DI325" i="1"/>
  <c r="DJ325" i="1" s="1"/>
  <c r="DK325" i="1" s="1"/>
  <c r="DI278" i="1"/>
  <c r="DJ278" i="1" s="1"/>
  <c r="DK278" i="1" s="1"/>
  <c r="DI87" i="1"/>
  <c r="DJ87" i="1" s="1"/>
  <c r="DK87" i="1" s="1"/>
  <c r="DI40" i="1"/>
  <c r="DJ40" i="1" s="1"/>
  <c r="DK40" i="1" s="1"/>
  <c r="DI297" i="1"/>
  <c r="DJ297" i="1" s="1"/>
  <c r="DK297" i="1" s="1"/>
  <c r="DI169" i="1"/>
  <c r="DJ169" i="1" s="1"/>
  <c r="DK169" i="1" s="1"/>
  <c r="DI126" i="1"/>
  <c r="DJ126" i="1" s="1"/>
  <c r="DK126" i="1" s="1"/>
  <c r="DI266" i="1"/>
  <c r="DJ266" i="1" s="1"/>
  <c r="DK266" i="1" s="1"/>
  <c r="DI104" i="1"/>
  <c r="DJ104" i="1" s="1"/>
  <c r="DK104" i="1" s="1"/>
  <c r="DI76" i="1"/>
  <c r="DJ76" i="1" s="1"/>
  <c r="DK76" i="1" s="1"/>
  <c r="DI318" i="1"/>
  <c r="DJ318" i="1" s="1"/>
  <c r="DK318" i="1" s="1"/>
  <c r="DI234" i="1"/>
  <c r="DJ234" i="1" s="1"/>
  <c r="DK234" i="1" s="1"/>
  <c r="DI172" i="1"/>
  <c r="DJ172" i="1" s="1"/>
  <c r="DK172" i="1" s="1"/>
  <c r="DI153" i="1"/>
  <c r="DJ153" i="1" s="1"/>
  <c r="DK153" i="1" s="1"/>
  <c r="DI125" i="1"/>
  <c r="DJ125" i="1" s="1"/>
  <c r="DK125" i="1" s="1"/>
  <c r="DI272" i="1"/>
  <c r="DJ272" i="1" s="1"/>
  <c r="DK272" i="1" s="1"/>
  <c r="DI281" i="1"/>
  <c r="DJ281" i="1" s="1"/>
  <c r="DK281" i="1" s="1"/>
  <c r="DI224" i="1"/>
  <c r="DJ224" i="1" s="1"/>
  <c r="DK224" i="1" s="1"/>
  <c r="DI146" i="1"/>
  <c r="DJ146" i="1" s="1"/>
  <c r="DK146" i="1" s="1"/>
  <c r="DI91" i="1"/>
  <c r="DJ91" i="1" s="1"/>
  <c r="DK91" i="1" s="1"/>
  <c r="DI22" i="1"/>
  <c r="DJ22" i="1" s="1"/>
  <c r="DK22" i="1" s="1"/>
  <c r="DI249" i="1"/>
  <c r="DJ249" i="1" s="1"/>
  <c r="DK249" i="1" s="1"/>
  <c r="DI6" i="1"/>
  <c r="DJ6" i="1" s="1"/>
  <c r="DI18" i="1"/>
  <c r="DJ18" i="1" s="1"/>
  <c r="DK18" i="1" s="1"/>
  <c r="DI12" i="1"/>
  <c r="DJ12" i="1" s="1"/>
  <c r="DK12" i="1" s="1"/>
  <c r="DI13" i="1"/>
  <c r="DJ13" i="1" s="1"/>
  <c r="DK13" i="1" s="1"/>
  <c r="DI14" i="1"/>
  <c r="DJ14" i="1" s="1"/>
  <c r="DK14" i="1" s="1"/>
  <c r="DI16" i="1"/>
  <c r="DJ16" i="1" s="1"/>
  <c r="DK16" i="1" s="1"/>
  <c r="DI19" i="1"/>
  <c r="DJ19" i="1" s="1"/>
  <c r="DK19" i="1" s="1"/>
  <c r="DI9" i="1"/>
  <c r="DJ9" i="1" s="1"/>
  <c r="DK9" i="1" s="1"/>
  <c r="DI17" i="1"/>
  <c r="DJ17" i="1" s="1"/>
  <c r="DK17" i="1" s="1"/>
  <c r="DI10" i="1"/>
  <c r="DJ10" i="1" s="1"/>
  <c r="DK10" i="1" s="1"/>
  <c r="DJ207" i="1"/>
  <c r="DK207" i="1" s="1"/>
  <c r="DJ105" i="1"/>
  <c r="DK105" i="1" s="1"/>
  <c r="DJ238" i="1"/>
  <c r="DK238" i="1" s="1"/>
  <c r="DJ131" i="1"/>
  <c r="DK131" i="1" s="1"/>
  <c r="DJ256" i="1"/>
  <c r="DK256" i="1" s="1"/>
  <c r="DJ147" i="1"/>
  <c r="DK147" i="1" s="1"/>
  <c r="DJ222" i="1"/>
  <c r="DK222" i="1" s="1"/>
  <c r="DJ203" i="1"/>
  <c r="DK203" i="1" s="1"/>
  <c r="DJ108" i="1"/>
  <c r="DK108" i="1" s="1"/>
  <c r="DJ160" i="1"/>
  <c r="DK160" i="1" s="1"/>
  <c r="DJ264" i="1"/>
  <c r="DK264" i="1" s="1"/>
  <c r="DJ132" i="1"/>
  <c r="DK132" i="1" s="1"/>
  <c r="DJ174" i="1"/>
  <c r="DK174" i="1" s="1"/>
  <c r="DJ96" i="1"/>
  <c r="DK96" i="1" s="1"/>
  <c r="DJ251" i="1"/>
  <c r="DK251" i="1" s="1"/>
  <c r="DJ155" i="1"/>
  <c r="DK155" i="1" s="1"/>
  <c r="DJ123" i="1"/>
  <c r="DK123" i="1" s="1"/>
  <c r="DJ45" i="1"/>
  <c r="DK45" i="1" s="1"/>
  <c r="DJ239" i="1"/>
  <c r="DK239" i="1" s="1"/>
  <c r="DJ46" i="1"/>
  <c r="DK46" i="1" s="1"/>
  <c r="DJ66" i="1"/>
  <c r="DK66" i="1" s="1"/>
  <c r="DJ247" i="1"/>
  <c r="DK247" i="1" s="1"/>
  <c r="DJ164" i="1"/>
  <c r="DK164" i="1" s="1"/>
  <c r="DJ287" i="1"/>
  <c r="DK287" i="1" s="1"/>
  <c r="DJ139" i="1"/>
  <c r="DK139" i="1" s="1"/>
  <c r="DJ255" i="1"/>
  <c r="DK255" i="1" s="1"/>
  <c r="DJ114" i="1"/>
  <c r="DK114" i="1" s="1"/>
  <c r="DJ159" i="1"/>
  <c r="DK159" i="1" s="1"/>
  <c r="DJ175" i="1"/>
  <c r="DK175" i="1" s="1"/>
  <c r="DJ135" i="1"/>
  <c r="DK135" i="1" s="1"/>
  <c r="DJ216" i="1"/>
  <c r="DK216" i="1" s="1"/>
  <c r="DJ148" i="1"/>
  <c r="DK148" i="1" s="1"/>
  <c r="DJ115" i="1"/>
  <c r="DK115" i="1" s="1"/>
  <c r="DJ208" i="1"/>
  <c r="DK208" i="1" s="1"/>
  <c r="DJ252" i="1"/>
  <c r="DK252" i="1" s="1"/>
  <c r="DJ128" i="1"/>
  <c r="DK128" i="1" s="1"/>
  <c r="DJ188" i="1"/>
  <c r="DK188" i="1" s="1"/>
  <c r="DJ144" i="1"/>
  <c r="DK144" i="1" s="1"/>
  <c r="DJ140" i="1"/>
  <c r="DK140" i="1" s="1"/>
  <c r="DJ231" i="1"/>
  <c r="DK231" i="1" s="1"/>
  <c r="DJ152" i="1"/>
  <c r="DK152" i="1" s="1"/>
  <c r="DJ226" i="1"/>
  <c r="DK226" i="1" s="1"/>
  <c r="DJ299" i="1"/>
  <c r="DK299" i="1" s="1"/>
  <c r="DJ244" i="1"/>
  <c r="DK244" i="1" s="1"/>
  <c r="DJ195" i="1"/>
  <c r="DK195" i="1" s="1"/>
  <c r="DJ183" i="1"/>
  <c r="DK183" i="1" s="1"/>
  <c r="DJ248" i="1"/>
  <c r="DK248" i="1" s="1"/>
  <c r="DJ191" i="1"/>
  <c r="DK191" i="1" s="1"/>
  <c r="DJ179" i="1"/>
  <c r="DK179" i="1" s="1"/>
  <c r="DJ136" i="1"/>
  <c r="DK136" i="1" s="1"/>
  <c r="DJ232" i="1"/>
  <c r="DK232" i="1" s="1"/>
  <c r="DJ180" i="1"/>
  <c r="DK180" i="1" s="1"/>
  <c r="DJ120" i="1"/>
  <c r="DK120" i="1" s="1"/>
  <c r="DJ110" i="1"/>
  <c r="DK110" i="1" s="1"/>
  <c r="DJ209" i="1"/>
  <c r="DK209" i="1" s="1"/>
  <c r="DJ192" i="1"/>
  <c r="DK192" i="1" s="1"/>
  <c r="DJ214" i="1"/>
  <c r="DK214" i="1" s="1"/>
  <c r="DJ227" i="1"/>
  <c r="DK227" i="1" s="1"/>
  <c r="DJ196" i="1"/>
  <c r="DK196" i="1" s="1"/>
  <c r="DJ184" i="1"/>
  <c r="DK184" i="1" s="1"/>
  <c r="DJ124" i="1"/>
  <c r="DK124" i="1" s="1"/>
  <c r="DJ116" i="1"/>
  <c r="DK116" i="1" s="1"/>
  <c r="DJ106" i="1"/>
  <c r="DK106" i="1" s="1"/>
  <c r="DH5" i="1"/>
  <c r="D70" i="6"/>
  <c r="D98" i="6" s="1"/>
  <c r="CY114" i="1"/>
  <c r="CX114" i="1"/>
  <c r="CW114" i="1"/>
  <c r="CY141" i="1"/>
  <c r="CX141" i="1"/>
  <c r="CW141" i="1"/>
  <c r="CY34" i="1"/>
  <c r="CX34" i="1"/>
  <c r="CW34" i="1"/>
  <c r="CY329" i="1"/>
  <c r="CX329" i="1"/>
  <c r="CW329" i="1"/>
  <c r="CY163" i="1"/>
  <c r="CX163" i="1"/>
  <c r="CW163" i="1"/>
  <c r="CY315" i="1"/>
  <c r="CX315" i="1"/>
  <c r="CW315" i="1"/>
  <c r="CY307" i="1"/>
  <c r="CX307" i="1"/>
  <c r="CW307" i="1"/>
  <c r="CY332" i="1"/>
  <c r="CX332" i="1"/>
  <c r="CW332" i="1"/>
  <c r="CY97" i="1"/>
  <c r="CX97" i="1"/>
  <c r="CW97" i="1"/>
  <c r="CY106" i="1"/>
  <c r="CX106" i="1"/>
  <c r="CW106" i="1"/>
  <c r="CY292" i="1"/>
  <c r="CX292" i="1"/>
  <c r="CW292" i="1"/>
  <c r="CY282" i="1"/>
  <c r="CX282" i="1"/>
  <c r="CW282" i="1"/>
  <c r="CY96" i="1"/>
  <c r="CX96" i="1"/>
  <c r="CW96" i="1"/>
  <c r="CY145" i="1"/>
  <c r="CX145" i="1"/>
  <c r="CW145" i="1"/>
  <c r="CY248" i="1"/>
  <c r="CX248" i="1"/>
  <c r="CW248" i="1"/>
  <c r="CY70" i="1"/>
  <c r="CX70" i="1"/>
  <c r="CW70" i="1"/>
  <c r="CY330" i="1"/>
  <c r="CX330" i="1"/>
  <c r="CW330" i="1"/>
  <c r="CY169" i="1"/>
  <c r="CX169" i="1"/>
  <c r="CW169" i="1"/>
  <c r="CY297" i="1"/>
  <c r="CX297" i="1"/>
  <c r="CW297" i="1"/>
  <c r="CY185" i="1"/>
  <c r="CX185" i="1"/>
  <c r="CW185" i="1"/>
  <c r="CY268" i="1"/>
  <c r="CX268" i="1"/>
  <c r="CW268" i="1"/>
  <c r="CY242" i="1"/>
  <c r="CX242" i="1"/>
  <c r="CW242" i="1"/>
  <c r="CY77" i="1"/>
  <c r="CX77" i="1"/>
  <c r="CW77" i="1"/>
  <c r="CY49" i="1"/>
  <c r="CX49" i="1"/>
  <c r="CW49" i="1"/>
  <c r="CY274" i="1"/>
  <c r="CX274" i="1"/>
  <c r="CW274" i="1"/>
  <c r="CY92" i="1"/>
  <c r="CX92" i="1"/>
  <c r="CW92" i="1"/>
  <c r="CY203" i="1"/>
  <c r="CX203" i="1"/>
  <c r="CW203" i="1"/>
  <c r="CY47" i="1"/>
  <c r="CX47" i="1"/>
  <c r="CW47" i="1"/>
  <c r="CY218" i="1"/>
  <c r="CX218" i="1"/>
  <c r="CW218" i="1"/>
  <c r="CY287" i="1"/>
  <c r="CX287" i="1"/>
  <c r="CW287" i="1"/>
  <c r="CY135" i="1"/>
  <c r="CX135" i="1"/>
  <c r="CW135" i="1"/>
  <c r="CY130" i="1"/>
  <c r="CX130" i="1"/>
  <c r="CW130" i="1"/>
  <c r="CY142" i="1"/>
  <c r="CX142" i="1"/>
  <c r="CW142" i="1"/>
  <c r="CY164" i="1"/>
  <c r="CX164" i="1"/>
  <c r="CW164" i="1"/>
  <c r="CY175" i="1"/>
  <c r="CX175" i="1"/>
  <c r="CW175" i="1"/>
  <c r="CY155" i="1"/>
  <c r="CX155" i="1"/>
  <c r="CW155" i="1"/>
  <c r="CY144" i="1"/>
  <c r="CX144" i="1"/>
  <c r="CW144" i="1"/>
  <c r="CY21" i="1"/>
  <c r="CX21" i="1"/>
  <c r="CW21" i="1"/>
  <c r="CY86" i="1"/>
  <c r="CX86" i="1"/>
  <c r="CW86" i="1"/>
  <c r="CY17" i="1"/>
  <c r="CX17" i="1"/>
  <c r="CW17" i="1"/>
  <c r="CY323" i="1"/>
  <c r="CX323" i="1"/>
  <c r="CW323" i="1"/>
  <c r="CY215" i="1"/>
  <c r="CX215" i="1"/>
  <c r="CW215" i="1"/>
  <c r="CY305" i="1"/>
  <c r="CX305" i="1"/>
  <c r="CW305" i="1"/>
  <c r="CY51" i="1"/>
  <c r="CX51" i="1"/>
  <c r="CW51" i="1"/>
  <c r="CY293" i="1"/>
  <c r="CX293" i="1"/>
  <c r="CW293" i="1"/>
  <c r="CY48" i="1"/>
  <c r="CX48" i="1"/>
  <c r="CW48" i="1"/>
  <c r="CY306" i="1"/>
  <c r="CX306" i="1"/>
  <c r="CW306" i="1"/>
  <c r="CY68" i="1"/>
  <c r="CX68" i="1"/>
  <c r="CW68" i="1"/>
  <c r="CY303" i="1"/>
  <c r="CX303" i="1"/>
  <c r="CW303" i="1"/>
  <c r="CY302" i="1"/>
  <c r="CX302" i="1"/>
  <c r="CW302" i="1"/>
  <c r="CY288" i="1"/>
  <c r="CX288" i="1"/>
  <c r="CW288" i="1"/>
  <c r="CY239" i="1"/>
  <c r="CX239" i="1"/>
  <c r="CW239" i="1"/>
  <c r="CY104" i="1"/>
  <c r="CX104" i="1"/>
  <c r="CW104" i="1"/>
  <c r="CY227" i="1"/>
  <c r="CX227" i="1"/>
  <c r="CW227" i="1"/>
  <c r="CY191" i="1"/>
  <c r="CX191" i="1"/>
  <c r="CW191" i="1"/>
  <c r="CY296" i="1"/>
  <c r="CX296" i="1"/>
  <c r="CW296" i="1"/>
  <c r="CY181" i="1"/>
  <c r="CX181" i="1"/>
  <c r="CW181" i="1"/>
  <c r="CY331" i="1"/>
  <c r="CX331" i="1"/>
  <c r="CW331" i="1"/>
  <c r="CY124" i="1"/>
  <c r="CX124" i="1"/>
  <c r="CW124" i="1"/>
  <c r="CY182" i="1"/>
  <c r="CX182" i="1"/>
  <c r="CW182" i="1"/>
  <c r="CY149" i="1"/>
  <c r="CX149" i="1"/>
  <c r="CW149" i="1"/>
  <c r="CY50" i="1"/>
  <c r="CX50" i="1"/>
  <c r="CW50" i="1"/>
  <c r="CY84" i="1"/>
  <c r="CX84" i="1"/>
  <c r="CW84" i="1"/>
  <c r="CY280" i="1"/>
  <c r="CX280" i="1"/>
  <c r="CW280" i="1"/>
  <c r="CY139" i="1"/>
  <c r="CX139" i="1"/>
  <c r="CW139" i="1"/>
  <c r="CY52" i="1"/>
  <c r="CX52" i="1"/>
  <c r="CW52" i="1"/>
  <c r="CY299" i="1"/>
  <c r="CX299" i="1"/>
  <c r="CW299" i="1"/>
  <c r="CY312" i="1"/>
  <c r="CX312" i="1"/>
  <c r="CW312" i="1"/>
  <c r="CY41" i="1"/>
  <c r="CX41" i="1"/>
  <c r="CW41" i="1"/>
  <c r="CY194" i="1"/>
  <c r="CX194" i="1"/>
  <c r="CW194" i="1"/>
  <c r="CY216" i="1"/>
  <c r="CX216" i="1"/>
  <c r="CW216" i="1"/>
  <c r="CY266" i="1"/>
  <c r="CX266" i="1"/>
  <c r="CW266" i="1"/>
  <c r="CY237" i="1"/>
  <c r="CX237" i="1"/>
  <c r="CW237" i="1"/>
  <c r="CY66" i="1"/>
  <c r="CX66" i="1"/>
  <c r="CW66" i="1"/>
  <c r="CY314" i="1"/>
  <c r="CX314" i="1"/>
  <c r="CW314" i="1"/>
  <c r="CY136" i="1"/>
  <c r="CX136" i="1"/>
  <c r="CW136" i="1"/>
  <c r="CY69" i="1"/>
  <c r="CX69" i="1"/>
  <c r="CW69" i="1"/>
  <c r="CY40" i="1"/>
  <c r="CX40" i="1"/>
  <c r="CW40" i="1"/>
  <c r="CY91" i="1"/>
  <c r="CX91" i="1"/>
  <c r="CW91" i="1"/>
  <c r="CY37" i="1"/>
  <c r="CX37" i="1"/>
  <c r="CW37" i="1"/>
  <c r="CY152" i="1"/>
  <c r="CX152" i="1"/>
  <c r="CW152" i="1"/>
  <c r="CY153" i="1"/>
  <c r="CX153" i="1"/>
  <c r="CW153" i="1"/>
  <c r="CY174" i="1"/>
  <c r="CX174" i="1"/>
  <c r="CW174" i="1"/>
  <c r="CY100" i="1"/>
  <c r="CX100" i="1"/>
  <c r="CW100" i="1"/>
  <c r="CY196" i="1"/>
  <c r="CX196" i="1"/>
  <c r="CW196" i="1"/>
  <c r="CY265" i="1"/>
  <c r="CX265" i="1"/>
  <c r="CW265" i="1"/>
  <c r="CY269" i="1"/>
  <c r="CX269" i="1"/>
  <c r="CW269" i="1"/>
  <c r="CY98" i="1"/>
  <c r="CX98" i="1"/>
  <c r="CW98" i="1"/>
  <c r="CY63" i="1"/>
  <c r="CX63" i="1"/>
  <c r="CW63" i="1"/>
  <c r="CY276" i="1"/>
  <c r="CX276" i="1"/>
  <c r="CW276" i="1"/>
  <c r="CY134" i="1"/>
  <c r="CX134" i="1"/>
  <c r="CW134" i="1"/>
  <c r="CY256" i="1"/>
  <c r="CX256" i="1"/>
  <c r="CW256" i="1"/>
  <c r="CY158" i="1"/>
  <c r="CX158" i="1"/>
  <c r="CW158" i="1"/>
  <c r="CY116" i="1"/>
  <c r="CX116" i="1"/>
  <c r="CW116" i="1"/>
  <c r="CY150" i="1"/>
  <c r="CX150" i="1"/>
  <c r="CW150" i="1"/>
  <c r="CY10" i="1"/>
  <c r="CX10" i="1"/>
  <c r="CW10" i="1"/>
  <c r="CY74" i="1"/>
  <c r="CX74" i="1"/>
  <c r="CW74" i="1"/>
  <c r="CY168" i="1"/>
  <c r="CX168" i="1"/>
  <c r="CW168" i="1"/>
  <c r="CY132" i="1"/>
  <c r="CX132" i="1"/>
  <c r="CW132" i="1"/>
  <c r="CY82" i="1"/>
  <c r="CX82" i="1"/>
  <c r="CW82" i="1"/>
  <c r="CY275" i="1"/>
  <c r="CX275" i="1"/>
  <c r="CW275" i="1"/>
  <c r="CY157" i="1"/>
  <c r="CX157" i="1"/>
  <c r="CW157" i="1"/>
  <c r="CY165" i="1"/>
  <c r="CX165" i="1"/>
  <c r="CW165" i="1"/>
  <c r="CY254" i="1"/>
  <c r="CX254" i="1"/>
  <c r="CW254" i="1"/>
  <c r="CY166" i="1"/>
  <c r="CX166" i="1"/>
  <c r="CW166" i="1"/>
  <c r="CY54" i="1"/>
  <c r="CX54" i="1"/>
  <c r="CW54" i="1"/>
  <c r="CY128" i="1"/>
  <c r="CX128" i="1"/>
  <c r="CW128" i="1"/>
  <c r="CY9" i="1"/>
  <c r="CX9" i="1"/>
  <c r="CW9" i="1"/>
  <c r="CY247" i="1"/>
  <c r="CX247" i="1"/>
  <c r="CW247" i="1"/>
  <c r="CY27" i="1"/>
  <c r="CX27" i="1"/>
  <c r="CW27" i="1"/>
  <c r="CY53" i="1"/>
  <c r="CX53" i="1"/>
  <c r="CW53" i="1"/>
  <c r="CY244" i="1"/>
  <c r="CX244" i="1"/>
  <c r="CW244" i="1"/>
  <c r="CY140" i="1"/>
  <c r="CX140" i="1"/>
  <c r="CW140" i="1"/>
  <c r="CY195" i="1"/>
  <c r="CX195" i="1"/>
  <c r="CW195" i="1"/>
  <c r="CY251" i="1"/>
  <c r="CX251" i="1"/>
  <c r="CW251" i="1"/>
  <c r="CY278" i="1"/>
  <c r="CX278" i="1"/>
  <c r="CW278" i="1"/>
  <c r="CY42" i="1"/>
  <c r="CX42" i="1"/>
  <c r="CW42" i="1"/>
  <c r="CY87" i="1"/>
  <c r="CX87" i="1"/>
  <c r="CW87" i="1"/>
  <c r="CY318" i="1"/>
  <c r="CX318" i="1"/>
  <c r="CW318" i="1"/>
  <c r="CY73" i="1"/>
  <c r="CX73" i="1"/>
  <c r="CW73" i="1"/>
  <c r="CY19" i="1"/>
  <c r="CX19" i="1"/>
  <c r="CW19" i="1"/>
  <c r="CY90" i="1"/>
  <c r="CX90" i="1"/>
  <c r="CW90" i="1"/>
  <c r="CY209" i="1"/>
  <c r="CX209" i="1"/>
  <c r="CW209" i="1"/>
  <c r="CY46" i="1"/>
  <c r="CX46" i="1"/>
  <c r="CW46" i="1"/>
  <c r="CY200" i="1"/>
  <c r="CX200" i="1"/>
  <c r="CW200" i="1"/>
  <c r="CY67" i="1"/>
  <c r="CX67" i="1"/>
  <c r="CW67" i="1"/>
  <c r="CY281" i="1"/>
  <c r="CX281" i="1"/>
  <c r="CW281" i="1"/>
  <c r="CY298" i="1"/>
  <c r="CX298" i="1"/>
  <c r="CW298" i="1"/>
  <c r="CY30" i="1"/>
  <c r="CX30" i="1"/>
  <c r="CW30" i="1"/>
  <c r="CY284" i="1"/>
  <c r="CX284" i="1"/>
  <c r="CW284" i="1"/>
  <c r="CY220" i="1"/>
  <c r="CX220" i="1"/>
  <c r="CW220" i="1"/>
  <c r="CY273" i="1"/>
  <c r="CX273" i="1"/>
  <c r="CW273" i="1"/>
  <c r="CY249" i="1"/>
  <c r="CX249" i="1"/>
  <c r="CW249" i="1"/>
  <c r="CY61" i="1"/>
  <c r="CX61" i="1"/>
  <c r="CW61" i="1"/>
  <c r="CY173" i="1"/>
  <c r="CX173" i="1"/>
  <c r="CW173" i="1"/>
  <c r="CY180" i="1"/>
  <c r="CX180" i="1"/>
  <c r="CW180" i="1"/>
  <c r="CY322" i="1"/>
  <c r="CX322" i="1"/>
  <c r="CW322" i="1"/>
  <c r="CY171" i="1"/>
  <c r="CX171" i="1"/>
  <c r="CW171" i="1"/>
  <c r="CY260" i="1"/>
  <c r="CX260" i="1"/>
  <c r="CW260" i="1"/>
  <c r="CY230" i="1"/>
  <c r="CX230" i="1"/>
  <c r="CW230" i="1"/>
  <c r="CY187" i="1"/>
  <c r="CX187" i="1"/>
  <c r="CW187" i="1"/>
  <c r="CY199" i="1"/>
  <c r="CX199" i="1"/>
  <c r="CW199" i="1"/>
  <c r="CY291" i="1"/>
  <c r="CX291" i="1"/>
  <c r="CW291" i="1"/>
  <c r="CY156" i="1"/>
  <c r="CX156" i="1"/>
  <c r="CW156" i="1"/>
  <c r="CY206" i="1"/>
  <c r="CX206" i="1"/>
  <c r="CW206" i="1"/>
  <c r="CY24" i="1"/>
  <c r="CX24" i="1"/>
  <c r="CW24" i="1"/>
  <c r="CY190" i="1"/>
  <c r="CX190" i="1"/>
  <c r="CW190" i="1"/>
  <c r="CY192" i="1"/>
  <c r="CX192" i="1"/>
  <c r="CW192" i="1"/>
  <c r="CY172" i="1"/>
  <c r="CX172" i="1"/>
  <c r="CW172" i="1"/>
  <c r="CY109" i="1"/>
  <c r="CX109" i="1"/>
  <c r="CW109" i="1"/>
  <c r="CY179" i="1"/>
  <c r="CX179" i="1"/>
  <c r="CW179" i="1"/>
  <c r="CY211" i="1"/>
  <c r="CX211" i="1"/>
  <c r="CW211" i="1"/>
  <c r="CY148" i="1"/>
  <c r="CX148" i="1"/>
  <c r="CW148" i="1"/>
  <c r="CY252" i="1"/>
  <c r="CX252" i="1"/>
  <c r="CW252" i="1"/>
  <c r="CY99" i="1"/>
  <c r="CX99" i="1"/>
  <c r="CW99" i="1"/>
  <c r="CY264" i="1"/>
  <c r="CX264" i="1"/>
  <c r="CW264" i="1"/>
  <c r="CY64" i="1"/>
  <c r="CX64" i="1"/>
  <c r="CW64" i="1"/>
  <c r="CY105" i="1"/>
  <c r="CX105" i="1"/>
  <c r="CW105" i="1"/>
  <c r="CY321" i="1"/>
  <c r="CX321" i="1"/>
  <c r="CW321" i="1"/>
  <c r="CY189" i="1"/>
  <c r="CX189" i="1"/>
  <c r="CW189" i="1"/>
  <c r="CY59" i="1"/>
  <c r="CX59" i="1"/>
  <c r="CW59" i="1"/>
  <c r="CY8" i="1"/>
  <c r="CX8" i="1"/>
  <c r="CW8" i="1"/>
  <c r="CY231" i="1"/>
  <c r="CX231" i="1"/>
  <c r="CW231" i="1"/>
  <c r="CY267" i="1"/>
  <c r="CX267" i="1"/>
  <c r="CW267" i="1"/>
  <c r="CY38" i="1"/>
  <c r="CX38" i="1"/>
  <c r="CW38" i="1"/>
  <c r="CY317" i="1"/>
  <c r="CX317" i="1"/>
  <c r="CW317" i="1"/>
  <c r="CY39" i="1"/>
  <c r="CX39" i="1"/>
  <c r="CW39" i="1"/>
  <c r="CY208" i="1"/>
  <c r="CX208" i="1"/>
  <c r="CW208" i="1"/>
  <c r="CY193" i="1"/>
  <c r="CX193" i="1"/>
  <c r="CW193" i="1"/>
  <c r="CY290" i="1"/>
  <c r="CX290" i="1"/>
  <c r="CW290" i="1"/>
  <c r="CY22" i="1"/>
  <c r="CX22" i="1"/>
  <c r="CW22" i="1"/>
  <c r="CY325" i="1"/>
  <c r="CX325" i="1"/>
  <c r="CW325" i="1"/>
  <c r="CY7" i="1"/>
  <c r="CX7" i="1"/>
  <c r="CW7" i="1"/>
  <c r="CY160" i="1"/>
  <c r="CX160" i="1"/>
  <c r="CW160" i="1"/>
  <c r="CY162" i="1"/>
  <c r="CX162" i="1"/>
  <c r="CW162" i="1"/>
  <c r="CY81" i="1"/>
  <c r="CX81" i="1"/>
  <c r="CW81" i="1"/>
  <c r="CY170" i="1"/>
  <c r="CX170" i="1"/>
  <c r="CW170" i="1"/>
  <c r="CY143" i="1"/>
  <c r="CX143" i="1"/>
  <c r="CW143" i="1"/>
  <c r="CY319" i="1"/>
  <c r="CX319" i="1"/>
  <c r="CW319" i="1"/>
  <c r="CY94" i="1"/>
  <c r="CX94" i="1"/>
  <c r="CW94" i="1"/>
  <c r="CY240" i="1"/>
  <c r="CX240" i="1"/>
  <c r="CW240" i="1"/>
  <c r="CY127" i="1"/>
  <c r="CX127" i="1"/>
  <c r="CW127" i="1"/>
  <c r="CY93" i="1"/>
  <c r="CX93" i="1"/>
  <c r="CW93" i="1"/>
  <c r="CY295" i="1"/>
  <c r="CX295" i="1"/>
  <c r="CW295" i="1"/>
  <c r="CY35" i="1"/>
  <c r="CX35" i="1"/>
  <c r="CW35" i="1"/>
  <c r="CY20" i="1"/>
  <c r="CX20" i="1"/>
  <c r="CW20" i="1"/>
  <c r="CY327" i="1"/>
  <c r="CX327" i="1"/>
  <c r="CW327" i="1"/>
  <c r="CY45" i="1"/>
  <c r="CX45" i="1"/>
  <c r="CW45" i="1"/>
  <c r="CY126" i="1"/>
  <c r="CX126" i="1"/>
  <c r="CW126" i="1"/>
  <c r="CY75" i="1"/>
  <c r="CX75" i="1"/>
  <c r="CW75" i="1"/>
  <c r="CY289" i="1"/>
  <c r="CX289" i="1"/>
  <c r="CW289" i="1"/>
  <c r="CY72" i="1"/>
  <c r="CX72" i="1"/>
  <c r="CW72" i="1"/>
  <c r="CY62" i="1"/>
  <c r="CX62" i="1"/>
  <c r="CW62" i="1"/>
  <c r="CY283" i="1"/>
  <c r="CX283" i="1"/>
  <c r="CW283" i="1"/>
  <c r="CY262" i="1"/>
  <c r="CX262" i="1"/>
  <c r="CW262" i="1"/>
  <c r="CY36" i="1"/>
  <c r="CX36" i="1"/>
  <c r="CW36" i="1"/>
  <c r="CY178" i="1"/>
  <c r="CX178" i="1"/>
  <c r="CW178" i="1"/>
  <c r="CY14" i="1"/>
  <c r="CX14" i="1"/>
  <c r="CW14" i="1"/>
  <c r="CY23" i="1"/>
  <c r="CX23" i="1"/>
  <c r="CW23" i="1"/>
  <c r="CY113" i="1"/>
  <c r="CX113" i="1"/>
  <c r="CW113" i="1"/>
  <c r="CY229" i="1"/>
  <c r="CX229" i="1"/>
  <c r="CW229" i="1"/>
  <c r="CY228" i="1"/>
  <c r="CX228" i="1"/>
  <c r="CW228" i="1"/>
  <c r="CY277" i="1"/>
  <c r="CX277" i="1"/>
  <c r="CW277" i="1"/>
  <c r="CY167" i="1"/>
  <c r="CX167" i="1"/>
  <c r="CW167" i="1"/>
  <c r="CY279" i="1"/>
  <c r="CX279" i="1"/>
  <c r="CW279" i="1"/>
  <c r="CY183" i="1"/>
  <c r="CX183" i="1"/>
  <c r="CW183" i="1"/>
  <c r="CY123" i="1"/>
  <c r="CX123" i="1"/>
  <c r="CW123" i="1"/>
  <c r="CY133" i="1"/>
  <c r="CX133" i="1"/>
  <c r="CW133" i="1"/>
  <c r="CY253" i="1"/>
  <c r="CX253" i="1"/>
  <c r="CW253" i="1"/>
  <c r="CY117" i="1"/>
  <c r="CX117" i="1"/>
  <c r="CW117" i="1"/>
  <c r="CY257" i="1"/>
  <c r="CX257" i="1"/>
  <c r="CW257" i="1"/>
  <c r="CY286" i="1"/>
  <c r="CX286" i="1"/>
  <c r="CW286" i="1"/>
  <c r="CY13" i="1"/>
  <c r="CX13" i="1"/>
  <c r="CW13" i="1"/>
  <c r="CY238" i="1"/>
  <c r="CX238" i="1"/>
  <c r="CW238" i="1"/>
  <c r="CY261" i="1"/>
  <c r="CX261" i="1"/>
  <c r="CW261" i="1"/>
  <c r="CY16" i="1"/>
  <c r="CX16" i="1"/>
  <c r="CW16" i="1"/>
  <c r="CY255" i="1"/>
  <c r="CX255" i="1"/>
  <c r="CW255" i="1"/>
  <c r="CY232" i="1"/>
  <c r="CX232" i="1"/>
  <c r="CW232" i="1"/>
  <c r="CY301" i="1"/>
  <c r="CX301" i="1"/>
  <c r="CW301" i="1"/>
  <c r="CY107" i="1"/>
  <c r="CX107" i="1"/>
  <c r="CW107" i="1"/>
  <c r="CY154" i="1"/>
  <c r="CX154" i="1"/>
  <c r="CW154" i="1"/>
  <c r="CY79" i="1"/>
  <c r="CX79" i="1"/>
  <c r="CW79" i="1"/>
  <c r="CY85" i="1"/>
  <c r="CX85" i="1"/>
  <c r="CW85" i="1"/>
  <c r="CY246" i="1"/>
  <c r="CX246" i="1"/>
  <c r="CW246" i="1"/>
  <c r="CY214" i="1"/>
  <c r="CX214" i="1"/>
  <c r="CW214" i="1"/>
  <c r="CY43" i="1"/>
  <c r="CX43" i="1"/>
  <c r="CW43" i="1"/>
  <c r="CY222" i="1"/>
  <c r="CX222" i="1"/>
  <c r="CW222" i="1"/>
  <c r="CY26" i="1"/>
  <c r="CX26" i="1"/>
  <c r="CW26" i="1"/>
  <c r="CY221" i="1"/>
  <c r="CX221" i="1"/>
  <c r="CW221" i="1"/>
  <c r="CY263" i="1"/>
  <c r="CX263" i="1"/>
  <c r="CW263" i="1"/>
  <c r="CY57" i="1"/>
  <c r="CX57" i="1"/>
  <c r="CW57" i="1"/>
  <c r="CY184" i="1"/>
  <c r="CX184" i="1"/>
  <c r="CW184" i="1"/>
  <c r="CY186" i="1"/>
  <c r="CX186" i="1"/>
  <c r="CW186" i="1"/>
  <c r="CY188" i="1"/>
  <c r="CX188" i="1"/>
  <c r="CW188" i="1"/>
  <c r="CY326" i="1"/>
  <c r="CX326" i="1"/>
  <c r="CW326" i="1"/>
  <c r="CY245" i="1"/>
  <c r="CX245" i="1"/>
  <c r="CW245" i="1"/>
  <c r="CY55" i="1"/>
  <c r="CX55" i="1"/>
  <c r="CW55" i="1"/>
  <c r="CY225" i="1"/>
  <c r="CX225" i="1"/>
  <c r="CW225" i="1"/>
  <c r="CY285" i="1"/>
  <c r="CX285" i="1"/>
  <c r="CW285" i="1"/>
  <c r="CY76" i="1"/>
  <c r="CX76" i="1"/>
  <c r="CW76" i="1"/>
  <c r="CY159" i="1"/>
  <c r="CX159" i="1"/>
  <c r="CW159" i="1"/>
  <c r="CY151" i="1"/>
  <c r="CX151" i="1"/>
  <c r="CW151" i="1"/>
  <c r="CY176" i="1"/>
  <c r="CX176" i="1"/>
  <c r="CW176" i="1"/>
  <c r="CY110" i="1"/>
  <c r="CX110" i="1"/>
  <c r="CW110" i="1"/>
  <c r="CY6" i="1"/>
  <c r="CX6" i="1"/>
  <c r="CW6" i="1"/>
  <c r="CY95" i="1"/>
  <c r="CX95" i="1"/>
  <c r="CW95" i="1"/>
  <c r="CY324" i="1"/>
  <c r="CX324" i="1"/>
  <c r="CW324" i="1"/>
  <c r="CY80" i="1"/>
  <c r="CX80" i="1"/>
  <c r="CW80" i="1"/>
  <c r="CY161" i="1"/>
  <c r="CX161" i="1"/>
  <c r="CW161" i="1"/>
  <c r="CY243" i="1"/>
  <c r="CX243" i="1"/>
  <c r="CW243" i="1"/>
  <c r="CY258" i="1"/>
  <c r="CX258" i="1"/>
  <c r="CW258" i="1"/>
  <c r="CY56" i="1"/>
  <c r="CX56" i="1"/>
  <c r="CW56" i="1"/>
  <c r="CY308" i="1"/>
  <c r="CX308" i="1"/>
  <c r="CW308" i="1"/>
  <c r="CY226" i="1"/>
  <c r="CX226" i="1"/>
  <c r="CW226" i="1"/>
  <c r="CY304" i="1"/>
  <c r="CX304" i="1"/>
  <c r="CW304" i="1"/>
  <c r="CY212" i="1"/>
  <c r="CX212" i="1"/>
  <c r="CW212" i="1"/>
  <c r="CY118" i="1"/>
  <c r="CX118" i="1"/>
  <c r="CW118" i="1"/>
  <c r="CY270" i="1"/>
  <c r="CX270" i="1"/>
  <c r="CW270" i="1"/>
  <c r="CY177" i="1"/>
  <c r="CX177" i="1"/>
  <c r="CW177" i="1"/>
  <c r="CY205" i="1"/>
  <c r="CX205" i="1"/>
  <c r="CW205" i="1"/>
  <c r="CY233" i="1"/>
  <c r="CX233" i="1"/>
  <c r="CW233" i="1"/>
  <c r="CY115" i="1"/>
  <c r="CX115" i="1"/>
  <c r="CW115" i="1"/>
  <c r="CY197" i="1"/>
  <c r="CX197" i="1"/>
  <c r="CW197" i="1"/>
  <c r="CY60" i="1"/>
  <c r="CX60" i="1"/>
  <c r="CW60" i="1"/>
  <c r="CY120" i="1"/>
  <c r="CX120" i="1"/>
  <c r="CW120" i="1"/>
  <c r="CY311" i="1"/>
  <c r="CX311" i="1"/>
  <c r="CW311" i="1"/>
  <c r="CY146" i="1"/>
  <c r="CX146" i="1"/>
  <c r="CW146" i="1"/>
  <c r="CY71" i="1"/>
  <c r="CX71" i="1"/>
  <c r="CW71" i="1"/>
  <c r="CY202" i="1"/>
  <c r="CX202" i="1"/>
  <c r="CW202" i="1"/>
  <c r="CY25" i="1"/>
  <c r="CX25" i="1"/>
  <c r="CW25" i="1"/>
  <c r="CY198" i="1"/>
  <c r="CX198" i="1"/>
  <c r="CW198" i="1"/>
  <c r="CY121" i="1"/>
  <c r="CX121" i="1"/>
  <c r="CW121" i="1"/>
  <c r="CY328" i="1"/>
  <c r="CX328" i="1"/>
  <c r="CW328" i="1"/>
  <c r="CY119" i="1"/>
  <c r="CX119" i="1"/>
  <c r="CW119" i="1"/>
  <c r="CY33" i="1"/>
  <c r="CX33" i="1"/>
  <c r="CW33" i="1"/>
  <c r="CY294" i="1"/>
  <c r="CX294" i="1"/>
  <c r="CW294" i="1"/>
  <c r="CY138" i="1"/>
  <c r="CX138" i="1"/>
  <c r="CW138" i="1"/>
  <c r="CY271" i="1"/>
  <c r="CX271" i="1"/>
  <c r="CW271" i="1"/>
  <c r="CY235" i="1"/>
  <c r="CX235" i="1"/>
  <c r="CW235" i="1"/>
  <c r="CY15" i="1"/>
  <c r="CX15" i="1"/>
  <c r="CW15" i="1"/>
  <c r="CY28" i="1"/>
  <c r="CX28" i="1"/>
  <c r="CW28" i="1"/>
  <c r="CY83" i="1"/>
  <c r="CX83" i="1"/>
  <c r="CW83" i="1"/>
  <c r="CY309" i="1"/>
  <c r="CX309" i="1"/>
  <c r="CW309" i="1"/>
  <c r="CY103" i="1"/>
  <c r="CX103" i="1"/>
  <c r="CW103" i="1"/>
  <c r="CY129" i="1"/>
  <c r="CX129" i="1"/>
  <c r="CW129" i="1"/>
  <c r="CY108" i="1"/>
  <c r="CX108" i="1"/>
  <c r="CW108" i="1"/>
  <c r="CY300" i="1"/>
  <c r="CX300" i="1"/>
  <c r="CW300" i="1"/>
  <c r="CY223" i="1"/>
  <c r="CX223" i="1"/>
  <c r="CW223" i="1"/>
  <c r="CY224" i="1"/>
  <c r="CX224" i="1"/>
  <c r="CW224" i="1"/>
  <c r="CY29" i="1"/>
  <c r="CX29" i="1"/>
  <c r="CW29" i="1"/>
  <c r="CY250" i="1"/>
  <c r="CX250" i="1"/>
  <c r="CW250" i="1"/>
  <c r="CY58" i="1"/>
  <c r="CX58" i="1"/>
  <c r="CW58" i="1"/>
  <c r="CY213" i="1"/>
  <c r="CX213" i="1"/>
  <c r="CW213" i="1"/>
  <c r="CY313" i="1"/>
  <c r="CX313" i="1"/>
  <c r="CW313" i="1"/>
  <c r="CY31" i="1"/>
  <c r="CX31" i="1"/>
  <c r="CW31" i="1"/>
  <c r="CY32" i="1"/>
  <c r="CX32" i="1"/>
  <c r="CW32" i="1"/>
  <c r="CY131" i="1"/>
  <c r="CX131" i="1"/>
  <c r="CW131" i="1"/>
  <c r="CY78" i="1"/>
  <c r="CX78" i="1"/>
  <c r="CW78" i="1"/>
  <c r="CY272" i="1"/>
  <c r="CX272" i="1"/>
  <c r="CW272" i="1"/>
  <c r="CY147" i="1"/>
  <c r="CX147" i="1"/>
  <c r="CW147" i="1"/>
  <c r="CY234" i="1"/>
  <c r="CX234" i="1"/>
  <c r="CW234" i="1"/>
  <c r="CY217" i="1"/>
  <c r="CX217" i="1"/>
  <c r="CW217" i="1"/>
  <c r="CY88" i="1"/>
  <c r="CX88" i="1"/>
  <c r="CW88" i="1"/>
  <c r="CY125" i="1"/>
  <c r="CX125" i="1"/>
  <c r="CW125" i="1"/>
  <c r="CY207" i="1"/>
  <c r="CX207" i="1"/>
  <c r="CW207" i="1"/>
  <c r="CY122" i="1"/>
  <c r="CX122" i="1"/>
  <c r="CW122" i="1"/>
  <c r="CY12" i="1"/>
  <c r="CX12" i="1"/>
  <c r="CW12" i="1"/>
  <c r="CY44" i="1"/>
  <c r="CX44" i="1"/>
  <c r="CW44" i="1"/>
  <c r="CY236" i="1"/>
  <c r="CX236" i="1"/>
  <c r="CW236" i="1"/>
  <c r="CY137" i="1"/>
  <c r="CX137" i="1"/>
  <c r="CW137" i="1"/>
  <c r="CY201" i="1"/>
  <c r="CX201" i="1"/>
  <c r="CW201" i="1"/>
  <c r="CY18" i="1"/>
  <c r="CX18" i="1"/>
  <c r="CW18" i="1"/>
  <c r="CY310" i="1"/>
  <c r="CX310" i="1"/>
  <c r="CW310" i="1"/>
  <c r="CY65" i="1"/>
  <c r="CX65" i="1"/>
  <c r="CW65" i="1"/>
  <c r="G129" i="6"/>
  <c r="F129" i="6"/>
  <c r="E129" i="6"/>
  <c r="G128" i="6"/>
  <c r="F128" i="6"/>
  <c r="E128" i="6"/>
  <c r="G127" i="6"/>
  <c r="F127" i="6"/>
  <c r="E127" i="6"/>
  <c r="G126" i="6"/>
  <c r="F126" i="6"/>
  <c r="E126" i="6"/>
  <c r="G125" i="6"/>
  <c r="F125" i="6"/>
  <c r="E125" i="6"/>
  <c r="G124" i="6"/>
  <c r="F124" i="6"/>
  <c r="E124" i="6"/>
  <c r="G123" i="6"/>
  <c r="F123" i="6"/>
  <c r="E123" i="6"/>
  <c r="G122" i="6"/>
  <c r="F122" i="6"/>
  <c r="E122" i="6"/>
  <c r="G121" i="6"/>
  <c r="F121" i="6"/>
  <c r="E121" i="6"/>
  <c r="G120" i="6"/>
  <c r="F120" i="6"/>
  <c r="E120" i="6"/>
  <c r="G119" i="6"/>
  <c r="F119" i="6"/>
  <c r="E119" i="6"/>
  <c r="G118" i="6"/>
  <c r="F118" i="6"/>
  <c r="E118" i="6"/>
  <c r="G117" i="6"/>
  <c r="F117" i="6"/>
  <c r="E117" i="6"/>
  <c r="G116" i="6"/>
  <c r="F116" i="6"/>
  <c r="E116" i="6"/>
  <c r="G115" i="6"/>
  <c r="F115" i="6"/>
  <c r="E115" i="6"/>
  <c r="G114" i="6"/>
  <c r="F114" i="6"/>
  <c r="E114" i="6"/>
  <c r="G113" i="6"/>
  <c r="F113" i="6"/>
  <c r="E113" i="6"/>
  <c r="G112" i="6"/>
  <c r="F112" i="6"/>
  <c r="E112" i="6"/>
  <c r="G111" i="6"/>
  <c r="F111" i="6"/>
  <c r="E111" i="6"/>
  <c r="G110" i="6"/>
  <c r="F110" i="6"/>
  <c r="E110" i="6"/>
  <c r="G109" i="6"/>
  <c r="F109" i="6"/>
  <c r="E109" i="6"/>
  <c r="G108" i="6"/>
  <c r="F108" i="6"/>
  <c r="E108" i="6"/>
  <c r="G107" i="6"/>
  <c r="F107" i="6"/>
  <c r="E107" i="6"/>
  <c r="G106" i="6"/>
  <c r="F106" i="6"/>
  <c r="E106" i="6"/>
  <c r="G105" i="6"/>
  <c r="F105" i="6"/>
  <c r="E105" i="6"/>
  <c r="G104" i="6"/>
  <c r="F104" i="6"/>
  <c r="E104" i="6"/>
  <c r="G103" i="6"/>
  <c r="F103" i="6"/>
  <c r="E103" i="6"/>
  <c r="G102" i="6"/>
  <c r="F102" i="6"/>
  <c r="E102" i="6"/>
  <c r="A103" i="6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DK6" i="1" l="1"/>
  <c r="CZ114" i="1"/>
  <c r="CZ309" i="1"/>
  <c r="CZ197" i="1"/>
  <c r="DA197" i="1" s="1"/>
  <c r="DB197" i="1" s="1"/>
  <c r="DC197" i="1" s="1"/>
  <c r="CZ277" i="1"/>
  <c r="DA277" i="1" s="1"/>
  <c r="CZ22" i="1"/>
  <c r="DA22" i="1" s="1"/>
  <c r="DB22" i="1" s="1"/>
  <c r="DC22" i="1" s="1"/>
  <c r="CZ39" i="1"/>
  <c r="CZ231" i="1"/>
  <c r="DA231" i="1" s="1"/>
  <c r="DB231" i="1" s="1"/>
  <c r="DC231" i="1" s="1"/>
  <c r="CZ248" i="1"/>
  <c r="DA248" i="1" s="1"/>
  <c r="DB248" i="1" s="1"/>
  <c r="DC248" i="1" s="1"/>
  <c r="CZ307" i="1"/>
  <c r="DA307" i="1" s="1"/>
  <c r="CZ47" i="1"/>
  <c r="DA47" i="1" s="1"/>
  <c r="CZ70" i="1"/>
  <c r="DA70" i="1" s="1"/>
  <c r="H106" i="6"/>
  <c r="CZ18" i="1"/>
  <c r="DA18" i="1" s="1"/>
  <c r="DB18" i="1" s="1"/>
  <c r="DC18" i="1" s="1"/>
  <c r="CZ44" i="1"/>
  <c r="DA44" i="1" s="1"/>
  <c r="DB44" i="1" s="1"/>
  <c r="DC44" i="1" s="1"/>
  <c r="CZ125" i="1"/>
  <c r="DA125" i="1" s="1"/>
  <c r="DB125" i="1" s="1"/>
  <c r="DC125" i="1" s="1"/>
  <c r="CZ58" i="1"/>
  <c r="DA58" i="1" s="1"/>
  <c r="DB58" i="1" s="1"/>
  <c r="DC58" i="1" s="1"/>
  <c r="CZ223" i="1"/>
  <c r="DA223" i="1" s="1"/>
  <c r="DB223" i="1" s="1"/>
  <c r="DC223" i="1" s="1"/>
  <c r="CZ103" i="1"/>
  <c r="CZ45" i="1"/>
  <c r="DA45" i="1" s="1"/>
  <c r="DB45" i="1" s="1"/>
  <c r="DC45" i="1" s="1"/>
  <c r="CZ310" i="1"/>
  <c r="DA310" i="1" s="1"/>
  <c r="DB310" i="1" s="1"/>
  <c r="DC310" i="1" s="1"/>
  <c r="CZ234" i="1"/>
  <c r="DA234" i="1" s="1"/>
  <c r="DB234" i="1" s="1"/>
  <c r="DC234" i="1" s="1"/>
  <c r="CZ144" i="1"/>
  <c r="DA144" i="1" s="1"/>
  <c r="DB144" i="1" s="1"/>
  <c r="DC144" i="1" s="1"/>
  <c r="CZ218" i="1"/>
  <c r="DA218" i="1" s="1"/>
  <c r="DB218" i="1" s="1"/>
  <c r="DC218" i="1" s="1"/>
  <c r="CZ274" i="1"/>
  <c r="DA274" i="1" s="1"/>
  <c r="DB274" i="1" s="1"/>
  <c r="DC274" i="1" s="1"/>
  <c r="CZ268" i="1"/>
  <c r="DA268" i="1" s="1"/>
  <c r="DB268" i="1" s="1"/>
  <c r="DC268" i="1" s="1"/>
  <c r="CZ330" i="1"/>
  <c r="DA330" i="1" s="1"/>
  <c r="DB330" i="1" s="1"/>
  <c r="DC330" i="1" s="1"/>
  <c r="CZ63" i="1"/>
  <c r="DA63" i="1" s="1"/>
  <c r="CZ152" i="1"/>
  <c r="DA152" i="1" s="1"/>
  <c r="DB152" i="1" s="1"/>
  <c r="DC152" i="1" s="1"/>
  <c r="CZ69" i="1"/>
  <c r="DA69" i="1" s="1"/>
  <c r="DB69" i="1" s="1"/>
  <c r="DC69" i="1" s="1"/>
  <c r="CZ41" i="1"/>
  <c r="DA41" i="1" s="1"/>
  <c r="DB41" i="1" s="1"/>
  <c r="DC41" i="1" s="1"/>
  <c r="H111" i="6"/>
  <c r="CZ55" i="1"/>
  <c r="DA55" i="1" s="1"/>
  <c r="DB55" i="1" s="1"/>
  <c r="DC55" i="1" s="1"/>
  <c r="CZ255" i="1"/>
  <c r="CZ253" i="1"/>
  <c r="DA253" i="1" s="1"/>
  <c r="DB253" i="1" s="1"/>
  <c r="DC253" i="1" s="1"/>
  <c r="H112" i="6"/>
  <c r="D112" i="6" s="1"/>
  <c r="CZ236" i="1"/>
  <c r="DA236" i="1" s="1"/>
  <c r="DB236" i="1" s="1"/>
  <c r="DC236" i="1" s="1"/>
  <c r="CZ131" i="1"/>
  <c r="DA131" i="1" s="1"/>
  <c r="DB131" i="1" s="1"/>
  <c r="DC131" i="1" s="1"/>
  <c r="CZ272" i="1"/>
  <c r="DA272" i="1" s="1"/>
  <c r="DB272" i="1" s="1"/>
  <c r="DC272" i="1" s="1"/>
  <c r="CW5" i="1"/>
  <c r="CZ165" i="1"/>
  <c r="CX5" i="1"/>
  <c r="CZ113" i="1"/>
  <c r="DA113" i="1" s="1"/>
  <c r="CZ266" i="1"/>
  <c r="DA266" i="1" s="1"/>
  <c r="DB266" i="1" s="1"/>
  <c r="DC266" i="1" s="1"/>
  <c r="H105" i="6"/>
  <c r="CZ201" i="1"/>
  <c r="DA201" i="1" s="1"/>
  <c r="DB201" i="1" s="1"/>
  <c r="DC201" i="1" s="1"/>
  <c r="H104" i="6"/>
  <c r="H124" i="6"/>
  <c r="D124" i="6" s="1"/>
  <c r="H123" i="6"/>
  <c r="CZ65" i="1"/>
  <c r="CZ95" i="1"/>
  <c r="DA95" i="1" s="1"/>
  <c r="CY5" i="1"/>
  <c r="CZ151" i="1"/>
  <c r="DA151" i="1" s="1"/>
  <c r="DB151" i="1" s="1"/>
  <c r="DC151" i="1" s="1"/>
  <c r="CZ75" i="1"/>
  <c r="DA75" i="1" s="1"/>
  <c r="DB75" i="1" s="1"/>
  <c r="DC75" i="1" s="1"/>
  <c r="CZ160" i="1"/>
  <c r="DA160" i="1" s="1"/>
  <c r="DB160" i="1" s="1"/>
  <c r="DC160" i="1" s="1"/>
  <c r="CZ61" i="1"/>
  <c r="DA61" i="1" s="1"/>
  <c r="DB61" i="1" s="1"/>
  <c r="DC61" i="1" s="1"/>
  <c r="CZ90" i="1"/>
  <c r="DA90" i="1" s="1"/>
  <c r="DB90" i="1" s="1"/>
  <c r="DC90" i="1" s="1"/>
  <c r="CZ87" i="1"/>
  <c r="DA87" i="1" s="1"/>
  <c r="DB87" i="1" s="1"/>
  <c r="DC87" i="1" s="1"/>
  <c r="CZ195" i="1"/>
  <c r="DA195" i="1" s="1"/>
  <c r="DB195" i="1" s="1"/>
  <c r="DC195" i="1" s="1"/>
  <c r="CZ54" i="1"/>
  <c r="DA54" i="1" s="1"/>
  <c r="DB54" i="1" s="1"/>
  <c r="DC54" i="1" s="1"/>
  <c r="CZ168" i="1"/>
  <c r="DA168" i="1" s="1"/>
  <c r="DB168" i="1" s="1"/>
  <c r="DC168" i="1" s="1"/>
  <c r="CZ276" i="1"/>
  <c r="DA276" i="1" s="1"/>
  <c r="DB276" i="1" s="1"/>
  <c r="DC276" i="1" s="1"/>
  <c r="H107" i="6"/>
  <c r="H108" i="6"/>
  <c r="D108" i="6" s="1"/>
  <c r="H109" i="6"/>
  <c r="D109" i="6" s="1"/>
  <c r="H113" i="6"/>
  <c r="H114" i="6"/>
  <c r="D114" i="6" s="1"/>
  <c r="H115" i="6"/>
  <c r="D115" i="6" s="1"/>
  <c r="H116" i="6"/>
  <c r="D116" i="6" s="1"/>
  <c r="H117" i="6"/>
  <c r="D117" i="6" s="1"/>
  <c r="H118" i="6"/>
  <c r="D118" i="6" s="1"/>
  <c r="H119" i="6"/>
  <c r="D119" i="6" s="1"/>
  <c r="H125" i="6"/>
  <c r="H126" i="6"/>
  <c r="D126" i="6" s="1"/>
  <c r="H127" i="6"/>
  <c r="D127" i="6" s="1"/>
  <c r="H128" i="6"/>
  <c r="D128" i="6" s="1"/>
  <c r="CZ304" i="1"/>
  <c r="DA304" i="1" s="1"/>
  <c r="DB304" i="1" s="1"/>
  <c r="DC304" i="1" s="1"/>
  <c r="CZ285" i="1"/>
  <c r="DA285" i="1" s="1"/>
  <c r="DB285" i="1" s="1"/>
  <c r="DC285" i="1" s="1"/>
  <c r="CZ38" i="1"/>
  <c r="DA38" i="1" s="1"/>
  <c r="H103" i="6"/>
  <c r="H110" i="6"/>
  <c r="H120" i="6"/>
  <c r="H121" i="6"/>
  <c r="H122" i="6"/>
  <c r="H129" i="6"/>
  <c r="CZ311" i="1"/>
  <c r="CZ115" i="1"/>
  <c r="DA115" i="1" s="1"/>
  <c r="DB115" i="1" s="1"/>
  <c r="DC115" i="1" s="1"/>
  <c r="CZ159" i="1"/>
  <c r="DA159" i="1" s="1"/>
  <c r="DB159" i="1" s="1"/>
  <c r="DC159" i="1" s="1"/>
  <c r="CZ36" i="1"/>
  <c r="DA36" i="1" s="1"/>
  <c r="CZ327" i="1"/>
  <c r="CZ20" i="1"/>
  <c r="CZ295" i="1"/>
  <c r="CZ127" i="1"/>
  <c r="CZ143" i="1"/>
  <c r="CZ211" i="1"/>
  <c r="DA211" i="1" s="1"/>
  <c r="CZ156" i="1"/>
  <c r="CZ180" i="1"/>
  <c r="DA180" i="1" s="1"/>
  <c r="CZ48" i="1"/>
  <c r="DA48" i="1" s="1"/>
  <c r="DB48" i="1" s="1"/>
  <c r="DC48" i="1" s="1"/>
  <c r="CZ164" i="1"/>
  <c r="DA164" i="1" s="1"/>
  <c r="DB164" i="1" s="1"/>
  <c r="DC164" i="1" s="1"/>
  <c r="CZ146" i="1"/>
  <c r="DA146" i="1" s="1"/>
  <c r="DB146" i="1" s="1"/>
  <c r="DC146" i="1" s="1"/>
  <c r="CZ284" i="1"/>
  <c r="DA284" i="1" s="1"/>
  <c r="CZ323" i="1"/>
  <c r="DA323" i="1" s="1"/>
  <c r="CZ130" i="1"/>
  <c r="DA130" i="1" s="1"/>
  <c r="DB130" i="1" s="1"/>
  <c r="DC130" i="1" s="1"/>
  <c r="CZ122" i="1"/>
  <c r="DA122" i="1" s="1"/>
  <c r="DB122" i="1" s="1"/>
  <c r="DC122" i="1" s="1"/>
  <c r="CZ217" i="1"/>
  <c r="DA217" i="1" s="1"/>
  <c r="DB217" i="1" s="1"/>
  <c r="DC217" i="1" s="1"/>
  <c r="CZ313" i="1"/>
  <c r="DA313" i="1" s="1"/>
  <c r="DB313" i="1" s="1"/>
  <c r="DC313" i="1" s="1"/>
  <c r="CZ15" i="1"/>
  <c r="DA15" i="1" s="1"/>
  <c r="DB15" i="1" s="1"/>
  <c r="DC15" i="1" s="1"/>
  <c r="CZ235" i="1"/>
  <c r="DA235" i="1" s="1"/>
  <c r="DB235" i="1" s="1"/>
  <c r="DC235" i="1" s="1"/>
  <c r="CZ119" i="1"/>
  <c r="CZ202" i="1"/>
  <c r="DA202" i="1" s="1"/>
  <c r="DB202" i="1" s="1"/>
  <c r="DC202" i="1" s="1"/>
  <c r="CZ226" i="1"/>
  <c r="DA226" i="1" s="1"/>
  <c r="DB226" i="1" s="1"/>
  <c r="DC226" i="1" s="1"/>
  <c r="CZ324" i="1"/>
  <c r="DA324" i="1" s="1"/>
  <c r="DB324" i="1" s="1"/>
  <c r="DC324" i="1" s="1"/>
  <c r="CZ188" i="1"/>
  <c r="DA188" i="1" s="1"/>
  <c r="DB188" i="1" s="1"/>
  <c r="DC188" i="1" s="1"/>
  <c r="CZ263" i="1"/>
  <c r="DA263" i="1" s="1"/>
  <c r="DB263" i="1" s="1"/>
  <c r="DC263" i="1" s="1"/>
  <c r="CZ79" i="1"/>
  <c r="DA79" i="1" s="1"/>
  <c r="DB79" i="1" s="1"/>
  <c r="DC79" i="1" s="1"/>
  <c r="CZ232" i="1"/>
  <c r="DA232" i="1" s="1"/>
  <c r="CZ117" i="1"/>
  <c r="DA117" i="1" s="1"/>
  <c r="CZ14" i="1"/>
  <c r="DA14" i="1" s="1"/>
  <c r="DB14" i="1" s="1"/>
  <c r="DC14" i="1" s="1"/>
  <c r="CZ7" i="1"/>
  <c r="DA7" i="1" s="1"/>
  <c r="CZ171" i="1"/>
  <c r="CZ273" i="1"/>
  <c r="DA273" i="1" s="1"/>
  <c r="CZ298" i="1"/>
  <c r="DA298" i="1" s="1"/>
  <c r="CZ174" i="1"/>
  <c r="DA174" i="1" s="1"/>
  <c r="CZ91" i="1"/>
  <c r="DA91" i="1" s="1"/>
  <c r="CZ314" i="1"/>
  <c r="DA314" i="1" s="1"/>
  <c r="DB314" i="1" s="1"/>
  <c r="DC314" i="1" s="1"/>
  <c r="CZ216" i="1"/>
  <c r="DA216" i="1" s="1"/>
  <c r="CZ139" i="1"/>
  <c r="DA139" i="1" s="1"/>
  <c r="DB139" i="1" s="1"/>
  <c r="DC139" i="1" s="1"/>
  <c r="CZ104" i="1"/>
  <c r="DA104" i="1" s="1"/>
  <c r="DB104" i="1" s="1"/>
  <c r="DC104" i="1" s="1"/>
  <c r="CZ303" i="1"/>
  <c r="CZ68" i="1"/>
  <c r="CZ306" i="1"/>
  <c r="DA306" i="1" s="1"/>
  <c r="DB306" i="1" s="1"/>
  <c r="DC306" i="1" s="1"/>
  <c r="CZ96" i="1"/>
  <c r="DA96" i="1" s="1"/>
  <c r="DB96" i="1" s="1"/>
  <c r="DC96" i="1" s="1"/>
  <c r="CZ97" i="1"/>
  <c r="DA97" i="1" s="1"/>
  <c r="DB97" i="1" s="1"/>
  <c r="DC97" i="1" s="1"/>
  <c r="CZ332" i="1"/>
  <c r="DA332" i="1" s="1"/>
  <c r="DB332" i="1" s="1"/>
  <c r="DC332" i="1" s="1"/>
  <c r="CZ163" i="1"/>
  <c r="DA163" i="1" s="1"/>
  <c r="DB163" i="1" s="1"/>
  <c r="DC163" i="1" s="1"/>
  <c r="CZ31" i="1"/>
  <c r="DA31" i="1" s="1"/>
  <c r="DB31" i="1" s="1"/>
  <c r="DC31" i="1" s="1"/>
  <c r="CZ300" i="1"/>
  <c r="DA300" i="1" s="1"/>
  <c r="DB300" i="1" s="1"/>
  <c r="DC300" i="1" s="1"/>
  <c r="CZ28" i="1"/>
  <c r="DA28" i="1" s="1"/>
  <c r="DB28" i="1" s="1"/>
  <c r="DC28" i="1" s="1"/>
  <c r="CZ138" i="1"/>
  <c r="DA138" i="1" s="1"/>
  <c r="DB138" i="1" s="1"/>
  <c r="DC138" i="1" s="1"/>
  <c r="CZ198" i="1"/>
  <c r="CZ233" i="1"/>
  <c r="DA233" i="1" s="1"/>
  <c r="DB233" i="1" s="1"/>
  <c r="DC233" i="1" s="1"/>
  <c r="CZ56" i="1"/>
  <c r="DA56" i="1" s="1"/>
  <c r="DB56" i="1" s="1"/>
  <c r="DC56" i="1" s="1"/>
  <c r="CZ110" i="1"/>
  <c r="DA110" i="1" s="1"/>
  <c r="DB110" i="1" s="1"/>
  <c r="DC110" i="1" s="1"/>
  <c r="CZ76" i="1"/>
  <c r="DA76" i="1" s="1"/>
  <c r="DB76" i="1" s="1"/>
  <c r="DC76" i="1" s="1"/>
  <c r="CZ326" i="1"/>
  <c r="DA326" i="1" s="1"/>
  <c r="DB326" i="1" s="1"/>
  <c r="DC326" i="1" s="1"/>
  <c r="CZ57" i="1"/>
  <c r="DA57" i="1" s="1"/>
  <c r="DB57" i="1" s="1"/>
  <c r="DC57" i="1" s="1"/>
  <c r="CZ222" i="1"/>
  <c r="DA222" i="1" s="1"/>
  <c r="DB222" i="1" s="1"/>
  <c r="DC222" i="1" s="1"/>
  <c r="CZ85" i="1"/>
  <c r="DA85" i="1" s="1"/>
  <c r="DB85" i="1" s="1"/>
  <c r="DC85" i="1" s="1"/>
  <c r="CZ261" i="1"/>
  <c r="DA261" i="1" s="1"/>
  <c r="DB261" i="1" s="1"/>
  <c r="DC261" i="1" s="1"/>
  <c r="CZ229" i="1"/>
  <c r="DA229" i="1" s="1"/>
  <c r="CZ81" i="1"/>
  <c r="DA81" i="1" s="1"/>
  <c r="CZ290" i="1"/>
  <c r="DA290" i="1" s="1"/>
  <c r="DB290" i="1" s="1"/>
  <c r="DC290" i="1" s="1"/>
  <c r="CZ8" i="1"/>
  <c r="DA8" i="1" s="1"/>
  <c r="DB8" i="1" s="1"/>
  <c r="DC8" i="1" s="1"/>
  <c r="CZ105" i="1"/>
  <c r="DA105" i="1" s="1"/>
  <c r="DB105" i="1" s="1"/>
  <c r="DC105" i="1" s="1"/>
  <c r="CZ252" i="1"/>
  <c r="DA252" i="1" s="1"/>
  <c r="DB252" i="1" s="1"/>
  <c r="DC252" i="1" s="1"/>
  <c r="CZ24" i="1"/>
  <c r="DA24" i="1" s="1"/>
  <c r="DB24" i="1" s="1"/>
  <c r="DC24" i="1" s="1"/>
  <c r="CZ230" i="1"/>
  <c r="CZ260" i="1"/>
  <c r="DA260" i="1" s="1"/>
  <c r="DB260" i="1" s="1"/>
  <c r="DC260" i="1" s="1"/>
  <c r="CZ98" i="1"/>
  <c r="DA98" i="1" s="1"/>
  <c r="CZ288" i="1"/>
  <c r="DA288" i="1" s="1"/>
  <c r="CZ33" i="1"/>
  <c r="DA33" i="1" s="1"/>
  <c r="DB33" i="1" s="1"/>
  <c r="DC33" i="1" s="1"/>
  <c r="CZ243" i="1"/>
  <c r="DA243" i="1" s="1"/>
  <c r="DB243" i="1" s="1"/>
  <c r="DC243" i="1" s="1"/>
  <c r="CZ317" i="1"/>
  <c r="DA317" i="1" s="1"/>
  <c r="DB317" i="1" s="1"/>
  <c r="DC317" i="1" s="1"/>
  <c r="CZ64" i="1"/>
  <c r="DA64" i="1" s="1"/>
  <c r="CZ318" i="1"/>
  <c r="DA318" i="1" s="1"/>
  <c r="CZ251" i="1"/>
  <c r="DA251" i="1" s="1"/>
  <c r="DB251" i="1" s="1"/>
  <c r="DC251" i="1" s="1"/>
  <c r="CZ27" i="1"/>
  <c r="DA27" i="1" s="1"/>
  <c r="DB27" i="1" s="1"/>
  <c r="DC27" i="1" s="1"/>
  <c r="CZ116" i="1"/>
  <c r="DA116" i="1" s="1"/>
  <c r="DB116" i="1" s="1"/>
  <c r="DC116" i="1" s="1"/>
  <c r="CZ100" i="1"/>
  <c r="DA100" i="1" s="1"/>
  <c r="CZ37" i="1"/>
  <c r="DA37" i="1" s="1"/>
  <c r="CZ136" i="1"/>
  <c r="DA136" i="1" s="1"/>
  <c r="DB136" i="1" s="1"/>
  <c r="DC136" i="1" s="1"/>
  <c r="CZ299" i="1"/>
  <c r="DA299" i="1" s="1"/>
  <c r="CZ84" i="1"/>
  <c r="DA84" i="1" s="1"/>
  <c r="CZ191" i="1"/>
  <c r="DA191" i="1" s="1"/>
  <c r="CZ142" i="1"/>
  <c r="DA142" i="1" s="1"/>
  <c r="DB142" i="1" s="1"/>
  <c r="DC142" i="1" s="1"/>
  <c r="CZ77" i="1"/>
  <c r="CZ242" i="1"/>
  <c r="DA242" i="1" s="1"/>
  <c r="DB242" i="1" s="1"/>
  <c r="DC242" i="1" s="1"/>
  <c r="CZ282" i="1"/>
  <c r="DA282" i="1" s="1"/>
  <c r="DB282" i="1" s="1"/>
  <c r="DC282" i="1" s="1"/>
  <c r="CZ250" i="1"/>
  <c r="DA250" i="1" s="1"/>
  <c r="DB250" i="1" s="1"/>
  <c r="DC250" i="1" s="1"/>
  <c r="CZ270" i="1"/>
  <c r="DA270" i="1" s="1"/>
  <c r="DB270" i="1" s="1"/>
  <c r="DC270" i="1" s="1"/>
  <c r="CZ258" i="1"/>
  <c r="DA258" i="1" s="1"/>
  <c r="DB258" i="1" s="1"/>
  <c r="DC258" i="1" s="1"/>
  <c r="CZ43" i="1"/>
  <c r="DA43" i="1" s="1"/>
  <c r="CZ238" i="1"/>
  <c r="DA238" i="1" s="1"/>
  <c r="CZ283" i="1"/>
  <c r="DA283" i="1" s="1"/>
  <c r="DB283" i="1" s="1"/>
  <c r="DC283" i="1" s="1"/>
  <c r="CZ240" i="1"/>
  <c r="CZ208" i="1"/>
  <c r="DA208" i="1" s="1"/>
  <c r="CZ189" i="1"/>
  <c r="DA189" i="1" s="1"/>
  <c r="CZ172" i="1"/>
  <c r="DA172" i="1" s="1"/>
  <c r="CZ46" i="1"/>
  <c r="DA46" i="1" s="1"/>
  <c r="DB46" i="1" s="1"/>
  <c r="DC46" i="1" s="1"/>
  <c r="CZ73" i="1"/>
  <c r="DA73" i="1" s="1"/>
  <c r="CZ278" i="1"/>
  <c r="DA278" i="1" s="1"/>
  <c r="CZ244" i="1"/>
  <c r="DA244" i="1" s="1"/>
  <c r="CZ9" i="1"/>
  <c r="DA9" i="1" s="1"/>
  <c r="CZ157" i="1"/>
  <c r="CZ275" i="1"/>
  <c r="CZ82" i="1"/>
  <c r="DA82" i="1" s="1"/>
  <c r="CZ10" i="1"/>
  <c r="DA10" i="1" s="1"/>
  <c r="CZ134" i="1"/>
  <c r="DA134" i="1" s="1"/>
  <c r="DB134" i="1" s="1"/>
  <c r="DC134" i="1" s="1"/>
  <c r="CZ51" i="1"/>
  <c r="DA51" i="1" s="1"/>
  <c r="DB51" i="1" s="1"/>
  <c r="DC51" i="1" s="1"/>
  <c r="CZ135" i="1"/>
  <c r="DA135" i="1" s="1"/>
  <c r="CZ12" i="1"/>
  <c r="DA12" i="1" s="1"/>
  <c r="DB12" i="1" s="1"/>
  <c r="DC12" i="1" s="1"/>
  <c r="CZ88" i="1"/>
  <c r="DA88" i="1" s="1"/>
  <c r="DB88" i="1" s="1"/>
  <c r="DC88" i="1" s="1"/>
  <c r="CZ78" i="1"/>
  <c r="DA78" i="1" s="1"/>
  <c r="DB78" i="1" s="1"/>
  <c r="DC78" i="1" s="1"/>
  <c r="CZ213" i="1"/>
  <c r="DA213" i="1" s="1"/>
  <c r="DB213" i="1" s="1"/>
  <c r="DC213" i="1" s="1"/>
  <c r="CZ224" i="1"/>
  <c r="DA224" i="1" s="1"/>
  <c r="DB224" i="1" s="1"/>
  <c r="DC224" i="1" s="1"/>
  <c r="CZ271" i="1"/>
  <c r="DA271" i="1" s="1"/>
  <c r="DB271" i="1" s="1"/>
  <c r="DC271" i="1" s="1"/>
  <c r="CZ328" i="1"/>
  <c r="DA328" i="1" s="1"/>
  <c r="DB328" i="1" s="1"/>
  <c r="DC328" i="1" s="1"/>
  <c r="CZ25" i="1"/>
  <c r="DA25" i="1" s="1"/>
  <c r="DB25" i="1" s="1"/>
  <c r="DC25" i="1" s="1"/>
  <c r="CZ60" i="1"/>
  <c r="DA60" i="1" s="1"/>
  <c r="DB60" i="1" s="1"/>
  <c r="DC60" i="1" s="1"/>
  <c r="CZ205" i="1"/>
  <c r="DA205" i="1" s="1"/>
  <c r="DB205" i="1" s="1"/>
  <c r="DC205" i="1" s="1"/>
  <c r="CZ177" i="1"/>
  <c r="DA177" i="1" s="1"/>
  <c r="DB177" i="1" s="1"/>
  <c r="DC177" i="1" s="1"/>
  <c r="CZ308" i="1"/>
  <c r="DA308" i="1" s="1"/>
  <c r="DB308" i="1" s="1"/>
  <c r="DC308" i="1" s="1"/>
  <c r="CZ161" i="1"/>
  <c r="DA161" i="1" s="1"/>
  <c r="DB161" i="1" s="1"/>
  <c r="DC161" i="1" s="1"/>
  <c r="CZ176" i="1"/>
  <c r="DA176" i="1" s="1"/>
  <c r="DB176" i="1" s="1"/>
  <c r="DC176" i="1" s="1"/>
  <c r="CZ225" i="1"/>
  <c r="CZ123" i="1"/>
  <c r="DA123" i="1" s="1"/>
  <c r="DB123" i="1" s="1"/>
  <c r="DC123" i="1" s="1"/>
  <c r="CZ262" i="1"/>
  <c r="DA262" i="1" s="1"/>
  <c r="DB262" i="1" s="1"/>
  <c r="DC262" i="1" s="1"/>
  <c r="CZ99" i="1"/>
  <c r="DA99" i="1" s="1"/>
  <c r="DB99" i="1" s="1"/>
  <c r="DC99" i="1" s="1"/>
  <c r="CZ179" i="1"/>
  <c r="DA179" i="1" s="1"/>
  <c r="DB179" i="1" s="1"/>
  <c r="DC179" i="1" s="1"/>
  <c r="CZ109" i="1"/>
  <c r="DA109" i="1" s="1"/>
  <c r="DB109" i="1" s="1"/>
  <c r="DC109" i="1" s="1"/>
  <c r="CZ190" i="1"/>
  <c r="DA190" i="1" s="1"/>
  <c r="DB190" i="1" s="1"/>
  <c r="DC190" i="1" s="1"/>
  <c r="CZ30" i="1"/>
  <c r="CZ140" i="1"/>
  <c r="DA140" i="1" s="1"/>
  <c r="CZ166" i="1"/>
  <c r="DA166" i="1" s="1"/>
  <c r="CZ74" i="1"/>
  <c r="DA74" i="1" s="1"/>
  <c r="CZ265" i="1"/>
  <c r="DA265" i="1" s="1"/>
  <c r="CZ153" i="1"/>
  <c r="CZ66" i="1"/>
  <c r="DA66" i="1" s="1"/>
  <c r="DB66" i="1" s="1"/>
  <c r="DC66" i="1" s="1"/>
  <c r="CZ237" i="1"/>
  <c r="DA237" i="1" s="1"/>
  <c r="DB237" i="1" s="1"/>
  <c r="DC237" i="1" s="1"/>
  <c r="CZ280" i="1"/>
  <c r="DA280" i="1" s="1"/>
  <c r="DB280" i="1" s="1"/>
  <c r="DC280" i="1" s="1"/>
  <c r="CZ149" i="1"/>
  <c r="DA149" i="1" s="1"/>
  <c r="DB149" i="1" s="1"/>
  <c r="DC149" i="1" s="1"/>
  <c r="CZ181" i="1"/>
  <c r="DA181" i="1" s="1"/>
  <c r="DB181" i="1" s="1"/>
  <c r="DC181" i="1" s="1"/>
  <c r="CZ293" i="1"/>
  <c r="DA293" i="1" s="1"/>
  <c r="DB293" i="1" s="1"/>
  <c r="DC293" i="1" s="1"/>
  <c r="CZ17" i="1"/>
  <c r="DA17" i="1" s="1"/>
  <c r="DB17" i="1" s="1"/>
  <c r="DC17" i="1" s="1"/>
  <c r="CZ155" i="1"/>
  <c r="DA155" i="1" s="1"/>
  <c r="DB155" i="1" s="1"/>
  <c r="DC155" i="1" s="1"/>
  <c r="CZ185" i="1"/>
  <c r="DA185" i="1" s="1"/>
  <c r="CZ297" i="1"/>
  <c r="CZ145" i="1"/>
  <c r="DA145" i="1" s="1"/>
  <c r="DB145" i="1" s="1"/>
  <c r="DC145" i="1" s="1"/>
  <c r="CZ108" i="1"/>
  <c r="DA108" i="1" s="1"/>
  <c r="DB108" i="1" s="1"/>
  <c r="DC108" i="1" s="1"/>
  <c r="CZ62" i="1"/>
  <c r="DA62" i="1" s="1"/>
  <c r="CZ137" i="1"/>
  <c r="DA137" i="1" s="1"/>
  <c r="DB137" i="1" s="1"/>
  <c r="DC137" i="1" s="1"/>
  <c r="CZ207" i="1"/>
  <c r="DA207" i="1" s="1"/>
  <c r="DB207" i="1" s="1"/>
  <c r="DC207" i="1" s="1"/>
  <c r="CZ147" i="1"/>
  <c r="DA147" i="1" s="1"/>
  <c r="CZ118" i="1"/>
  <c r="CZ212" i="1"/>
  <c r="DA212" i="1" s="1"/>
  <c r="DB212" i="1" s="1"/>
  <c r="DC212" i="1" s="1"/>
  <c r="CZ245" i="1"/>
  <c r="DA245" i="1" s="1"/>
  <c r="DB245" i="1" s="1"/>
  <c r="DC245" i="1" s="1"/>
  <c r="CZ186" i="1"/>
  <c r="DA186" i="1" s="1"/>
  <c r="DB186" i="1" s="1"/>
  <c r="DC186" i="1" s="1"/>
  <c r="CZ214" i="1"/>
  <c r="DA214" i="1" s="1"/>
  <c r="DB214" i="1" s="1"/>
  <c r="DC214" i="1" s="1"/>
  <c r="CZ154" i="1"/>
  <c r="DA154" i="1" s="1"/>
  <c r="CZ257" i="1"/>
  <c r="DA257" i="1" s="1"/>
  <c r="DB257" i="1" s="1"/>
  <c r="DC257" i="1" s="1"/>
  <c r="CZ183" i="1"/>
  <c r="DA183" i="1" s="1"/>
  <c r="CZ72" i="1"/>
  <c r="DA72" i="1" s="1"/>
  <c r="CZ162" i="1"/>
  <c r="DA162" i="1" s="1"/>
  <c r="DB162" i="1" s="1"/>
  <c r="DC162" i="1" s="1"/>
  <c r="CZ321" i="1"/>
  <c r="DA321" i="1" s="1"/>
  <c r="DB321" i="1" s="1"/>
  <c r="DC321" i="1" s="1"/>
  <c r="CZ199" i="1"/>
  <c r="DA199" i="1" s="1"/>
  <c r="DB199" i="1" s="1"/>
  <c r="DC199" i="1" s="1"/>
  <c r="CZ187" i="1"/>
  <c r="CZ53" i="1"/>
  <c r="DA53" i="1" s="1"/>
  <c r="DB53" i="1" s="1"/>
  <c r="DC53" i="1" s="1"/>
  <c r="CZ150" i="1"/>
  <c r="DA150" i="1" s="1"/>
  <c r="DB150" i="1" s="1"/>
  <c r="DC150" i="1" s="1"/>
  <c r="CZ182" i="1"/>
  <c r="DA182" i="1" s="1"/>
  <c r="DB182" i="1" s="1"/>
  <c r="DC182" i="1" s="1"/>
  <c r="CZ305" i="1"/>
  <c r="DA305" i="1" s="1"/>
  <c r="CZ86" i="1"/>
  <c r="CZ175" i="1"/>
  <c r="DA175" i="1" s="1"/>
  <c r="DB175" i="1" s="1"/>
  <c r="DC175" i="1" s="1"/>
  <c r="CZ292" i="1"/>
  <c r="DA292" i="1" s="1"/>
  <c r="CZ329" i="1"/>
  <c r="DA329" i="1" s="1"/>
  <c r="CZ170" i="1"/>
  <c r="DA170" i="1" s="1"/>
  <c r="CZ193" i="1"/>
  <c r="DA193" i="1" s="1"/>
  <c r="CZ59" i="1"/>
  <c r="DA59" i="1" s="1"/>
  <c r="CZ148" i="1"/>
  <c r="DA148" i="1" s="1"/>
  <c r="CZ206" i="1"/>
  <c r="DA206" i="1" s="1"/>
  <c r="CZ322" i="1"/>
  <c r="DA322" i="1" s="1"/>
  <c r="CZ200" i="1"/>
  <c r="DA200" i="1" s="1"/>
  <c r="CZ19" i="1"/>
  <c r="CZ42" i="1"/>
  <c r="CZ128" i="1"/>
  <c r="DA128" i="1" s="1"/>
  <c r="CZ132" i="1"/>
  <c r="DA132" i="1" s="1"/>
  <c r="CZ196" i="1"/>
  <c r="DA196" i="1" s="1"/>
  <c r="DB196" i="1" s="1"/>
  <c r="DC196" i="1" s="1"/>
  <c r="CZ296" i="1"/>
  <c r="DA296" i="1" s="1"/>
  <c r="DB296" i="1" s="1"/>
  <c r="DC296" i="1" s="1"/>
  <c r="CZ32" i="1"/>
  <c r="DA32" i="1" s="1"/>
  <c r="DB32" i="1" s="1"/>
  <c r="DC32" i="1" s="1"/>
  <c r="CZ29" i="1"/>
  <c r="DA29" i="1" s="1"/>
  <c r="DB29" i="1" s="1"/>
  <c r="DC29" i="1" s="1"/>
  <c r="CZ129" i="1"/>
  <c r="DA129" i="1" s="1"/>
  <c r="DB129" i="1" s="1"/>
  <c r="DC129" i="1" s="1"/>
  <c r="CZ83" i="1"/>
  <c r="DA83" i="1" s="1"/>
  <c r="DB83" i="1" s="1"/>
  <c r="DC83" i="1" s="1"/>
  <c r="CZ294" i="1"/>
  <c r="CZ121" i="1"/>
  <c r="DA121" i="1" s="1"/>
  <c r="CZ71" i="1"/>
  <c r="DA71" i="1" s="1"/>
  <c r="DB71" i="1" s="1"/>
  <c r="DC71" i="1" s="1"/>
  <c r="CZ120" i="1"/>
  <c r="DA120" i="1" s="1"/>
  <c r="DB120" i="1" s="1"/>
  <c r="DC120" i="1" s="1"/>
  <c r="CZ80" i="1"/>
  <c r="DA80" i="1" s="1"/>
  <c r="DB80" i="1" s="1"/>
  <c r="DC80" i="1" s="1"/>
  <c r="CZ6" i="1"/>
  <c r="CZ184" i="1"/>
  <c r="DA184" i="1" s="1"/>
  <c r="DB184" i="1" s="1"/>
  <c r="DC184" i="1" s="1"/>
  <c r="CZ221" i="1"/>
  <c r="DA221" i="1" s="1"/>
  <c r="DB221" i="1" s="1"/>
  <c r="DC221" i="1" s="1"/>
  <c r="CZ301" i="1"/>
  <c r="DA301" i="1" s="1"/>
  <c r="DB301" i="1" s="1"/>
  <c r="DC301" i="1" s="1"/>
  <c r="CZ13" i="1"/>
  <c r="DA13" i="1" s="1"/>
  <c r="DB13" i="1" s="1"/>
  <c r="DC13" i="1" s="1"/>
  <c r="CZ167" i="1"/>
  <c r="DA167" i="1" s="1"/>
  <c r="DB167" i="1" s="1"/>
  <c r="DC167" i="1" s="1"/>
  <c r="CZ23" i="1"/>
  <c r="DA23" i="1" s="1"/>
  <c r="DB23" i="1" s="1"/>
  <c r="DC23" i="1" s="1"/>
  <c r="CZ178" i="1"/>
  <c r="DA178" i="1" s="1"/>
  <c r="CZ289" i="1"/>
  <c r="DA289" i="1" s="1"/>
  <c r="DB289" i="1" s="1"/>
  <c r="DC289" i="1" s="1"/>
  <c r="CZ126" i="1"/>
  <c r="DA126" i="1" s="1"/>
  <c r="CZ35" i="1"/>
  <c r="CZ94" i="1"/>
  <c r="CZ325" i="1"/>
  <c r="DA325" i="1" s="1"/>
  <c r="CZ267" i="1"/>
  <c r="DA267" i="1" s="1"/>
  <c r="CZ264" i="1"/>
  <c r="DA264" i="1" s="1"/>
  <c r="CZ192" i="1"/>
  <c r="DA192" i="1" s="1"/>
  <c r="CZ249" i="1"/>
  <c r="DA249" i="1" s="1"/>
  <c r="DB249" i="1" s="1"/>
  <c r="DC249" i="1" s="1"/>
  <c r="CZ67" i="1"/>
  <c r="DA67" i="1" s="1"/>
  <c r="CZ247" i="1"/>
  <c r="DA247" i="1" s="1"/>
  <c r="CZ254" i="1"/>
  <c r="CZ158" i="1"/>
  <c r="DA158" i="1" s="1"/>
  <c r="CZ256" i="1"/>
  <c r="CZ269" i="1"/>
  <c r="DA269" i="1" s="1"/>
  <c r="DB269" i="1" s="1"/>
  <c r="DC269" i="1" s="1"/>
  <c r="CZ312" i="1"/>
  <c r="DA312" i="1" s="1"/>
  <c r="DB312" i="1" s="1"/>
  <c r="DC312" i="1" s="1"/>
  <c r="CZ124" i="1"/>
  <c r="DA124" i="1" s="1"/>
  <c r="CZ239" i="1"/>
  <c r="CZ203" i="1"/>
  <c r="CZ92" i="1"/>
  <c r="DA92" i="1" s="1"/>
  <c r="DB92" i="1" s="1"/>
  <c r="DC92" i="1" s="1"/>
  <c r="CZ49" i="1"/>
  <c r="DA49" i="1" s="1"/>
  <c r="CZ34" i="1"/>
  <c r="DA34" i="1" s="1"/>
  <c r="DA255" i="1"/>
  <c r="DB255" i="1" s="1"/>
  <c r="DC255" i="1" s="1"/>
  <c r="DA39" i="1"/>
  <c r="DB39" i="1" s="1"/>
  <c r="DC39" i="1" s="1"/>
  <c r="CZ291" i="1"/>
  <c r="CZ26" i="1"/>
  <c r="CZ246" i="1"/>
  <c r="CZ107" i="1"/>
  <c r="CZ16" i="1"/>
  <c r="CZ286" i="1"/>
  <c r="CZ133" i="1"/>
  <c r="CZ279" i="1"/>
  <c r="CZ228" i="1"/>
  <c r="CZ319" i="1"/>
  <c r="CZ93" i="1"/>
  <c r="CZ173" i="1"/>
  <c r="CZ220" i="1"/>
  <c r="CZ281" i="1"/>
  <c r="CZ209" i="1"/>
  <c r="CZ194" i="1"/>
  <c r="CZ52" i="1"/>
  <c r="CZ50" i="1"/>
  <c r="CZ331" i="1"/>
  <c r="CZ227" i="1"/>
  <c r="CZ302" i="1"/>
  <c r="CZ215" i="1"/>
  <c r="CZ287" i="1"/>
  <c r="CZ106" i="1"/>
  <c r="CZ315" i="1"/>
  <c r="CZ141" i="1"/>
  <c r="CZ40" i="1"/>
  <c r="CZ21" i="1"/>
  <c r="CZ169" i="1"/>
  <c r="DA114" i="1"/>
  <c r="DB114" i="1" s="1"/>
  <c r="DC114" i="1" s="1"/>
  <c r="DA309" i="1"/>
  <c r="DB309" i="1" s="1"/>
  <c r="DC309" i="1" s="1"/>
  <c r="H102" i="6"/>
  <c r="D102" i="6" s="1"/>
  <c r="E130" i="6"/>
  <c r="F130" i="6"/>
  <c r="G130" i="6"/>
  <c r="DB70" i="1" l="1"/>
  <c r="DC70" i="1" s="1"/>
  <c r="DB47" i="1"/>
  <c r="DC47" i="1" s="1"/>
  <c r="DB277" i="1"/>
  <c r="DC277" i="1" s="1"/>
  <c r="DB307" i="1"/>
  <c r="DC307" i="1" s="1"/>
  <c r="D106" i="6"/>
  <c r="DB278" i="1"/>
  <c r="DC278" i="1" s="1"/>
  <c r="DB247" i="1"/>
  <c r="DC247" i="1" s="1"/>
  <c r="DB91" i="1"/>
  <c r="DC91" i="1" s="1"/>
  <c r="D122" i="6"/>
  <c r="DB7" i="1"/>
  <c r="DC7" i="1" s="1"/>
  <c r="DB174" i="1"/>
  <c r="DC174" i="1" s="1"/>
  <c r="DB180" i="1"/>
  <c r="DC180" i="1" s="1"/>
  <c r="DB63" i="1"/>
  <c r="DC63" i="1" s="1"/>
  <c r="DB288" i="1"/>
  <c r="DC288" i="1" s="1"/>
  <c r="DB64" i="1"/>
  <c r="DC64" i="1" s="1"/>
  <c r="D111" i="6"/>
  <c r="D105" i="6"/>
  <c r="DB113" i="1"/>
  <c r="DC113" i="1" s="1"/>
  <c r="DB192" i="1"/>
  <c r="DC192" i="1" s="1"/>
  <c r="D121" i="6"/>
  <c r="DB9" i="1"/>
  <c r="DC9" i="1" s="1"/>
  <c r="DB36" i="1"/>
  <c r="DC36" i="1" s="1"/>
  <c r="DB117" i="1"/>
  <c r="DC117" i="1" s="1"/>
  <c r="DB140" i="1"/>
  <c r="DC140" i="1" s="1"/>
  <c r="DB265" i="1"/>
  <c r="DC265" i="1" s="1"/>
  <c r="DB299" i="1"/>
  <c r="DC299" i="1" s="1"/>
  <c r="DB172" i="1"/>
  <c r="DC172" i="1" s="1"/>
  <c r="DB229" i="1"/>
  <c r="DC229" i="1" s="1"/>
  <c r="D123" i="6"/>
  <c r="DB232" i="1"/>
  <c r="DC232" i="1" s="1"/>
  <c r="DB189" i="1"/>
  <c r="DC189" i="1" s="1"/>
  <c r="DB170" i="1"/>
  <c r="DC170" i="1" s="1"/>
  <c r="D104" i="6"/>
  <c r="DB135" i="1"/>
  <c r="DC135" i="1" s="1"/>
  <c r="DB73" i="1"/>
  <c r="DC73" i="1" s="1"/>
  <c r="DB43" i="1"/>
  <c r="DC43" i="1" s="1"/>
  <c r="DB81" i="1"/>
  <c r="DC81" i="1" s="1"/>
  <c r="DB148" i="1"/>
  <c r="DC148" i="1" s="1"/>
  <c r="DB95" i="1"/>
  <c r="DC95" i="1" s="1"/>
  <c r="DB238" i="1"/>
  <c r="DC238" i="1" s="1"/>
  <c r="DB10" i="1"/>
  <c r="DC10" i="1" s="1"/>
  <c r="DB211" i="1"/>
  <c r="DC211" i="1" s="1"/>
  <c r="DB208" i="1"/>
  <c r="DC208" i="1" s="1"/>
  <c r="DB98" i="1"/>
  <c r="DC98" i="1" s="1"/>
  <c r="DB284" i="1"/>
  <c r="DC284" i="1" s="1"/>
  <c r="D129" i="6"/>
  <c r="D120" i="6"/>
  <c r="D125" i="6"/>
  <c r="D113" i="6"/>
  <c r="D107" i="6"/>
  <c r="DB34" i="1"/>
  <c r="DC34" i="1" s="1"/>
  <c r="DB158" i="1"/>
  <c r="DC158" i="1" s="1"/>
  <c r="DA19" i="1"/>
  <c r="DB19" i="1" s="1"/>
  <c r="DC19" i="1" s="1"/>
  <c r="DB264" i="1"/>
  <c r="DC264" i="1" s="1"/>
  <c r="DB38" i="1"/>
  <c r="DC38" i="1" s="1"/>
  <c r="D110" i="6"/>
  <c r="DB273" i="1"/>
  <c r="DC273" i="1" s="1"/>
  <c r="D103" i="6"/>
  <c r="DA302" i="1"/>
  <c r="DB302" i="1" s="1"/>
  <c r="DC302" i="1" s="1"/>
  <c r="DB74" i="1"/>
  <c r="DC74" i="1" s="1"/>
  <c r="DB323" i="1"/>
  <c r="DC323" i="1" s="1"/>
  <c r="DB216" i="1"/>
  <c r="DC216" i="1" s="1"/>
  <c r="DB298" i="1"/>
  <c r="DC298" i="1" s="1"/>
  <c r="DB325" i="1"/>
  <c r="DC325" i="1" s="1"/>
  <c r="DA42" i="1"/>
  <c r="DB42" i="1" s="1"/>
  <c r="DC42" i="1" s="1"/>
  <c r="DA30" i="1"/>
  <c r="DB30" i="1" s="1"/>
  <c r="DC30" i="1" s="1"/>
  <c r="DB178" i="1"/>
  <c r="DC178" i="1" s="1"/>
  <c r="DB82" i="1"/>
  <c r="DC82" i="1" s="1"/>
  <c r="DB244" i="1"/>
  <c r="DC244" i="1" s="1"/>
  <c r="DB191" i="1"/>
  <c r="DC191" i="1" s="1"/>
  <c r="DB84" i="1"/>
  <c r="DC84" i="1" s="1"/>
  <c r="DB100" i="1"/>
  <c r="DC100" i="1" s="1"/>
  <c r="DA153" i="1"/>
  <c r="DB153" i="1" s="1"/>
  <c r="DC153" i="1" s="1"/>
  <c r="DB166" i="1"/>
  <c r="DC166" i="1" s="1"/>
  <c r="DB67" i="1"/>
  <c r="DC67" i="1" s="1"/>
  <c r="DB183" i="1"/>
  <c r="DC183" i="1" s="1"/>
  <c r="DB37" i="1"/>
  <c r="DC37" i="1" s="1"/>
  <c r="DB154" i="1"/>
  <c r="DC154" i="1" s="1"/>
  <c r="DB185" i="1"/>
  <c r="DC185" i="1" s="1"/>
  <c r="DB128" i="1"/>
  <c r="DC128" i="1" s="1"/>
  <c r="DB267" i="1"/>
  <c r="DC267" i="1" s="1"/>
  <c r="DA77" i="1"/>
  <c r="DB77" i="1" s="1"/>
  <c r="DC77" i="1" s="1"/>
  <c r="DB49" i="1"/>
  <c r="DC49" i="1" s="1"/>
  <c r="DB318" i="1"/>
  <c r="DC318" i="1" s="1"/>
  <c r="DB206" i="1"/>
  <c r="DC206" i="1" s="1"/>
  <c r="DB121" i="1"/>
  <c r="DC121" i="1" s="1"/>
  <c r="DB132" i="1"/>
  <c r="DC132" i="1" s="1"/>
  <c r="DB147" i="1"/>
  <c r="DC147" i="1" s="1"/>
  <c r="DA297" i="1"/>
  <c r="DB297" i="1" s="1"/>
  <c r="DC297" i="1" s="1"/>
  <c r="DB329" i="1"/>
  <c r="DC329" i="1" s="1"/>
  <c r="DB59" i="1"/>
  <c r="DC59" i="1" s="1"/>
  <c r="DB124" i="1"/>
  <c r="DC124" i="1" s="1"/>
  <c r="DB200" i="1"/>
  <c r="DC200" i="1" s="1"/>
  <c r="DB322" i="1"/>
  <c r="DC322" i="1" s="1"/>
  <c r="DB126" i="1"/>
  <c r="DC126" i="1" s="1"/>
  <c r="DA6" i="1"/>
  <c r="DB6" i="1" s="1"/>
  <c r="DB305" i="1"/>
  <c r="DC305" i="1" s="1"/>
  <c r="DB292" i="1"/>
  <c r="DC292" i="1" s="1"/>
  <c r="DA239" i="1"/>
  <c r="DB239" i="1" s="1"/>
  <c r="DC239" i="1" s="1"/>
  <c r="DB72" i="1"/>
  <c r="DC72" i="1" s="1"/>
  <c r="DB193" i="1"/>
  <c r="DC193" i="1" s="1"/>
  <c r="DB62" i="1"/>
  <c r="DC62" i="1" s="1"/>
  <c r="DA203" i="1"/>
  <c r="DB203" i="1" s="1"/>
  <c r="DC203" i="1" s="1"/>
  <c r="DA256" i="1"/>
  <c r="DB256" i="1" s="1"/>
  <c r="DC256" i="1" s="1"/>
  <c r="DA86" i="1"/>
  <c r="DB86" i="1" s="1"/>
  <c r="DC86" i="1" s="1"/>
  <c r="DA279" i="1"/>
  <c r="DB279" i="1" s="1"/>
  <c r="DC279" i="1" s="1"/>
  <c r="DA107" i="1"/>
  <c r="DB107" i="1" s="1"/>
  <c r="DC107" i="1" s="1"/>
  <c r="DA169" i="1"/>
  <c r="DB169" i="1" s="1"/>
  <c r="DC169" i="1" s="1"/>
  <c r="DA141" i="1"/>
  <c r="DB141" i="1" s="1"/>
  <c r="DC141" i="1" s="1"/>
  <c r="DA227" i="1"/>
  <c r="DB227" i="1" s="1"/>
  <c r="DC227" i="1" s="1"/>
  <c r="DA194" i="1"/>
  <c r="DB194" i="1" s="1"/>
  <c r="DC194" i="1" s="1"/>
  <c r="DA281" i="1"/>
  <c r="DB281" i="1" s="1"/>
  <c r="DC281" i="1" s="1"/>
  <c r="DA173" i="1"/>
  <c r="DB173" i="1" s="1"/>
  <c r="DC173" i="1" s="1"/>
  <c r="DA133" i="1"/>
  <c r="DB133" i="1" s="1"/>
  <c r="DC133" i="1" s="1"/>
  <c r="DA246" i="1"/>
  <c r="DB246" i="1" s="1"/>
  <c r="DC246" i="1" s="1"/>
  <c r="DA52" i="1"/>
  <c r="DB52" i="1" s="1"/>
  <c r="DC52" i="1" s="1"/>
  <c r="DA331" i="1"/>
  <c r="DB331" i="1" s="1"/>
  <c r="DC331" i="1" s="1"/>
  <c r="DA220" i="1"/>
  <c r="DB220" i="1" s="1"/>
  <c r="DC220" i="1" s="1"/>
  <c r="DA286" i="1"/>
  <c r="DB286" i="1" s="1"/>
  <c r="DC286" i="1" s="1"/>
  <c r="DA26" i="1"/>
  <c r="DB26" i="1" s="1"/>
  <c r="DC26" i="1" s="1"/>
  <c r="DA291" i="1"/>
  <c r="DB291" i="1" s="1"/>
  <c r="DC291" i="1" s="1"/>
  <c r="DA209" i="1"/>
  <c r="DB209" i="1" s="1"/>
  <c r="DC209" i="1" s="1"/>
  <c r="DA40" i="1"/>
  <c r="DB40" i="1" s="1"/>
  <c r="DC40" i="1" s="1"/>
  <c r="DA315" i="1"/>
  <c r="DB315" i="1" s="1"/>
  <c r="DC315" i="1" s="1"/>
  <c r="DA21" i="1"/>
  <c r="DB21" i="1" s="1"/>
  <c r="DC21" i="1" s="1"/>
  <c r="DA106" i="1"/>
  <c r="DB106" i="1" s="1"/>
  <c r="DC106" i="1" s="1"/>
  <c r="DA287" i="1"/>
  <c r="DB287" i="1" s="1"/>
  <c r="DC287" i="1" s="1"/>
  <c r="DA215" i="1"/>
  <c r="DB215" i="1" s="1"/>
  <c r="DC215" i="1" s="1"/>
  <c r="DA50" i="1"/>
  <c r="DB50" i="1" s="1"/>
  <c r="DC50" i="1" s="1"/>
  <c r="DA228" i="1"/>
  <c r="DB228" i="1" s="1"/>
  <c r="DC228" i="1" s="1"/>
  <c r="DA16" i="1"/>
  <c r="DB16" i="1" s="1"/>
  <c r="DC16" i="1" s="1"/>
  <c r="H130" i="6"/>
  <c r="DC6" i="1" l="1"/>
  <c r="D130" i="6"/>
  <c r="CO18" i="1" l="1"/>
  <c r="CP18" i="1"/>
  <c r="CQ18" i="1"/>
  <c r="CO201" i="1"/>
  <c r="CP201" i="1"/>
  <c r="CQ201" i="1"/>
  <c r="CO137" i="1"/>
  <c r="CP137" i="1"/>
  <c r="CQ137" i="1"/>
  <c r="CO236" i="1"/>
  <c r="CP236" i="1"/>
  <c r="CQ236" i="1"/>
  <c r="CO44" i="1"/>
  <c r="CP44" i="1"/>
  <c r="CQ44" i="1"/>
  <c r="CO12" i="1"/>
  <c r="CP12" i="1"/>
  <c r="CQ12" i="1"/>
  <c r="CO122" i="1"/>
  <c r="CP122" i="1"/>
  <c r="CQ122" i="1"/>
  <c r="CO207" i="1"/>
  <c r="CP207" i="1"/>
  <c r="CQ207" i="1"/>
  <c r="CO125" i="1"/>
  <c r="CP125" i="1"/>
  <c r="CQ125" i="1"/>
  <c r="CO88" i="1"/>
  <c r="CP88" i="1"/>
  <c r="CQ88" i="1"/>
  <c r="CO217" i="1"/>
  <c r="CP217" i="1"/>
  <c r="CQ217" i="1"/>
  <c r="CO234" i="1"/>
  <c r="CP234" i="1"/>
  <c r="CQ234" i="1"/>
  <c r="CO147" i="1"/>
  <c r="CP147" i="1"/>
  <c r="CQ147" i="1"/>
  <c r="CO272" i="1"/>
  <c r="CP272" i="1"/>
  <c r="CQ272" i="1"/>
  <c r="CO78" i="1"/>
  <c r="CP78" i="1"/>
  <c r="CQ78" i="1"/>
  <c r="CO131" i="1"/>
  <c r="CP131" i="1"/>
  <c r="CQ131" i="1"/>
  <c r="CO32" i="1"/>
  <c r="CP32" i="1"/>
  <c r="CQ32" i="1"/>
  <c r="CO31" i="1"/>
  <c r="CP31" i="1"/>
  <c r="CQ31" i="1"/>
  <c r="CO313" i="1"/>
  <c r="CP313" i="1"/>
  <c r="CQ313" i="1"/>
  <c r="CO213" i="1"/>
  <c r="CP213" i="1"/>
  <c r="CQ213" i="1"/>
  <c r="CO58" i="1"/>
  <c r="CP58" i="1"/>
  <c r="CQ58" i="1"/>
  <c r="CO250" i="1"/>
  <c r="CP250" i="1"/>
  <c r="CQ250" i="1"/>
  <c r="CO29" i="1"/>
  <c r="CP29" i="1"/>
  <c r="CQ29" i="1"/>
  <c r="CO224" i="1"/>
  <c r="CP224" i="1"/>
  <c r="CQ224" i="1"/>
  <c r="CO223" i="1"/>
  <c r="CP223" i="1"/>
  <c r="CQ223" i="1"/>
  <c r="CO300" i="1"/>
  <c r="CP300" i="1"/>
  <c r="CQ300" i="1"/>
  <c r="CO108" i="1"/>
  <c r="CP108" i="1"/>
  <c r="CQ108" i="1"/>
  <c r="CO129" i="1"/>
  <c r="CP129" i="1"/>
  <c r="CQ129" i="1"/>
  <c r="CO103" i="1"/>
  <c r="CP103" i="1"/>
  <c r="CQ103" i="1"/>
  <c r="CO309" i="1"/>
  <c r="CP309" i="1"/>
  <c r="CQ309" i="1"/>
  <c r="CO83" i="1"/>
  <c r="CP83" i="1"/>
  <c r="CQ83" i="1"/>
  <c r="CO28" i="1"/>
  <c r="CP28" i="1"/>
  <c r="CQ28" i="1"/>
  <c r="CO15" i="1"/>
  <c r="CP15" i="1"/>
  <c r="CQ15" i="1"/>
  <c r="CO235" i="1"/>
  <c r="CP235" i="1"/>
  <c r="CQ235" i="1"/>
  <c r="CO65" i="1"/>
  <c r="CP65" i="1"/>
  <c r="CQ65" i="1"/>
  <c r="CO271" i="1"/>
  <c r="CP271" i="1"/>
  <c r="CQ271" i="1"/>
  <c r="CO138" i="1"/>
  <c r="CP138" i="1"/>
  <c r="CQ138" i="1"/>
  <c r="CO294" i="1"/>
  <c r="CP294" i="1"/>
  <c r="CQ294" i="1"/>
  <c r="CO33" i="1"/>
  <c r="CP33" i="1"/>
  <c r="CQ33" i="1"/>
  <c r="CO119" i="1"/>
  <c r="CP119" i="1"/>
  <c r="CQ119" i="1"/>
  <c r="CO328" i="1"/>
  <c r="CP328" i="1"/>
  <c r="CQ328" i="1"/>
  <c r="CO121" i="1"/>
  <c r="CP121" i="1"/>
  <c r="CQ121" i="1"/>
  <c r="CO198" i="1"/>
  <c r="CP198" i="1"/>
  <c r="CQ198" i="1"/>
  <c r="CO25" i="1"/>
  <c r="CP25" i="1"/>
  <c r="CQ25" i="1"/>
  <c r="CO202" i="1"/>
  <c r="CP202" i="1"/>
  <c r="CQ202" i="1"/>
  <c r="CO71" i="1"/>
  <c r="CP71" i="1"/>
  <c r="CQ71" i="1"/>
  <c r="CO146" i="1"/>
  <c r="CP146" i="1"/>
  <c r="CQ146" i="1"/>
  <c r="CO311" i="1"/>
  <c r="CP311" i="1"/>
  <c r="CQ311" i="1"/>
  <c r="CO120" i="1"/>
  <c r="CP120" i="1"/>
  <c r="CQ120" i="1"/>
  <c r="CO60" i="1"/>
  <c r="CP60" i="1"/>
  <c r="CQ60" i="1"/>
  <c r="CO197" i="1"/>
  <c r="CP197" i="1"/>
  <c r="CQ197" i="1"/>
  <c r="CO115" i="1"/>
  <c r="CP115" i="1"/>
  <c r="CQ115" i="1"/>
  <c r="CO233" i="1"/>
  <c r="CP233" i="1"/>
  <c r="CQ233" i="1"/>
  <c r="CO205" i="1"/>
  <c r="CP205" i="1"/>
  <c r="CQ205" i="1"/>
  <c r="CO177" i="1"/>
  <c r="CP177" i="1"/>
  <c r="CQ177" i="1"/>
  <c r="CO270" i="1"/>
  <c r="CP270" i="1"/>
  <c r="CQ270" i="1"/>
  <c r="CO118" i="1"/>
  <c r="CP118" i="1"/>
  <c r="CQ118" i="1"/>
  <c r="CO212" i="1"/>
  <c r="CP212" i="1"/>
  <c r="CQ212" i="1"/>
  <c r="CO304" i="1"/>
  <c r="CP304" i="1"/>
  <c r="CQ304" i="1"/>
  <c r="CO226" i="1"/>
  <c r="CP226" i="1"/>
  <c r="CQ226" i="1"/>
  <c r="CO308" i="1"/>
  <c r="CP308" i="1"/>
  <c r="CQ308" i="1"/>
  <c r="CO56" i="1"/>
  <c r="CP56" i="1"/>
  <c r="CQ56" i="1"/>
  <c r="CO258" i="1"/>
  <c r="CP258" i="1"/>
  <c r="CQ258" i="1"/>
  <c r="CO243" i="1"/>
  <c r="CP243" i="1"/>
  <c r="CQ243" i="1"/>
  <c r="CO161" i="1"/>
  <c r="CP161" i="1"/>
  <c r="CQ161" i="1"/>
  <c r="CO80" i="1"/>
  <c r="CP80" i="1"/>
  <c r="CQ80" i="1"/>
  <c r="CO324" i="1"/>
  <c r="CP324" i="1"/>
  <c r="CQ324" i="1"/>
  <c r="CO95" i="1"/>
  <c r="CP95" i="1"/>
  <c r="CQ95" i="1"/>
  <c r="CO6" i="1"/>
  <c r="CP6" i="1"/>
  <c r="CQ6" i="1"/>
  <c r="CO110" i="1"/>
  <c r="CP110" i="1"/>
  <c r="CQ110" i="1"/>
  <c r="CO176" i="1"/>
  <c r="CP176" i="1"/>
  <c r="CQ176" i="1"/>
  <c r="CO151" i="1"/>
  <c r="CP151" i="1"/>
  <c r="CQ151" i="1"/>
  <c r="CO159" i="1"/>
  <c r="CP159" i="1"/>
  <c r="CQ159" i="1"/>
  <c r="CO76" i="1"/>
  <c r="CP76" i="1"/>
  <c r="CQ76" i="1"/>
  <c r="CO285" i="1"/>
  <c r="CP285" i="1"/>
  <c r="CQ285" i="1"/>
  <c r="CO225" i="1"/>
  <c r="CP225" i="1"/>
  <c r="CQ225" i="1"/>
  <c r="CO55" i="1"/>
  <c r="CP55" i="1"/>
  <c r="CQ55" i="1"/>
  <c r="CO245" i="1"/>
  <c r="CP245" i="1"/>
  <c r="CQ245" i="1"/>
  <c r="CO326" i="1"/>
  <c r="CP326" i="1"/>
  <c r="CQ326" i="1"/>
  <c r="CO188" i="1"/>
  <c r="CP188" i="1"/>
  <c r="CQ188" i="1"/>
  <c r="CO186" i="1"/>
  <c r="CP186" i="1"/>
  <c r="CQ186" i="1"/>
  <c r="CO184" i="1"/>
  <c r="CP184" i="1"/>
  <c r="CQ184" i="1"/>
  <c r="CO57" i="1"/>
  <c r="CP57" i="1"/>
  <c r="CQ57" i="1"/>
  <c r="CO263" i="1"/>
  <c r="CP263" i="1"/>
  <c r="CQ263" i="1"/>
  <c r="CO221" i="1"/>
  <c r="CP221" i="1"/>
  <c r="CQ221" i="1"/>
  <c r="CO26" i="1"/>
  <c r="CP26" i="1"/>
  <c r="CQ26" i="1"/>
  <c r="CO222" i="1"/>
  <c r="CP222" i="1"/>
  <c r="CQ222" i="1"/>
  <c r="CO43" i="1"/>
  <c r="CP43" i="1"/>
  <c r="CQ43" i="1"/>
  <c r="CO214" i="1"/>
  <c r="CP214" i="1"/>
  <c r="CQ214" i="1"/>
  <c r="CO246" i="1"/>
  <c r="CP246" i="1"/>
  <c r="CQ246" i="1"/>
  <c r="CO85" i="1"/>
  <c r="CP85" i="1"/>
  <c r="CQ85" i="1"/>
  <c r="CO79" i="1"/>
  <c r="CP79" i="1"/>
  <c r="CQ79" i="1"/>
  <c r="CO154" i="1"/>
  <c r="CP154" i="1"/>
  <c r="CQ154" i="1"/>
  <c r="CO107" i="1"/>
  <c r="CP107" i="1"/>
  <c r="CQ107" i="1"/>
  <c r="CO301" i="1"/>
  <c r="CP301" i="1"/>
  <c r="CQ301" i="1"/>
  <c r="CO232" i="1"/>
  <c r="CP232" i="1"/>
  <c r="CQ232" i="1"/>
  <c r="CO255" i="1"/>
  <c r="CP255" i="1"/>
  <c r="CQ255" i="1"/>
  <c r="CO16" i="1"/>
  <c r="CP16" i="1"/>
  <c r="CQ16" i="1"/>
  <c r="CO261" i="1"/>
  <c r="CP261" i="1"/>
  <c r="CQ261" i="1"/>
  <c r="CO238" i="1"/>
  <c r="CP238" i="1"/>
  <c r="CQ238" i="1"/>
  <c r="CO13" i="1"/>
  <c r="CP13" i="1"/>
  <c r="CQ13" i="1"/>
  <c r="CO286" i="1"/>
  <c r="CP286" i="1"/>
  <c r="CQ286" i="1"/>
  <c r="CO257" i="1"/>
  <c r="CP257" i="1"/>
  <c r="CQ257" i="1"/>
  <c r="CO117" i="1"/>
  <c r="CP117" i="1"/>
  <c r="CQ117" i="1"/>
  <c r="CO253" i="1"/>
  <c r="CP253" i="1"/>
  <c r="CQ253" i="1"/>
  <c r="CO133" i="1"/>
  <c r="CP133" i="1"/>
  <c r="CQ133" i="1"/>
  <c r="CO123" i="1"/>
  <c r="CP123" i="1"/>
  <c r="CQ123" i="1"/>
  <c r="CO183" i="1"/>
  <c r="CP183" i="1"/>
  <c r="CQ183" i="1"/>
  <c r="CO279" i="1"/>
  <c r="CP279" i="1"/>
  <c r="CQ279" i="1"/>
  <c r="CO167" i="1"/>
  <c r="CP167" i="1"/>
  <c r="CQ167" i="1"/>
  <c r="CO277" i="1"/>
  <c r="CP277" i="1"/>
  <c r="CQ277" i="1"/>
  <c r="CO228" i="1"/>
  <c r="CP228" i="1"/>
  <c r="CQ228" i="1"/>
  <c r="CO229" i="1"/>
  <c r="CP229" i="1"/>
  <c r="CQ229" i="1"/>
  <c r="CO113" i="1"/>
  <c r="CP113" i="1"/>
  <c r="CQ113" i="1"/>
  <c r="CO11" i="1"/>
  <c r="CP11" i="1"/>
  <c r="CQ11" i="1"/>
  <c r="CO23" i="1"/>
  <c r="CP23" i="1"/>
  <c r="CQ23" i="1"/>
  <c r="CO14" i="1"/>
  <c r="CP14" i="1"/>
  <c r="CQ14" i="1"/>
  <c r="CO178" i="1"/>
  <c r="CP178" i="1"/>
  <c r="CQ178" i="1"/>
  <c r="CO36" i="1"/>
  <c r="CP36" i="1"/>
  <c r="CQ36" i="1"/>
  <c r="CO262" i="1"/>
  <c r="CP262" i="1"/>
  <c r="CQ262" i="1"/>
  <c r="CO283" i="1"/>
  <c r="CP283" i="1"/>
  <c r="CQ283" i="1"/>
  <c r="CO62" i="1"/>
  <c r="CP62" i="1"/>
  <c r="CQ62" i="1"/>
  <c r="CO72" i="1"/>
  <c r="CP72" i="1"/>
  <c r="CQ72" i="1"/>
  <c r="CO289" i="1"/>
  <c r="CP289" i="1"/>
  <c r="CQ289" i="1"/>
  <c r="CO75" i="1"/>
  <c r="CP75" i="1"/>
  <c r="CQ75" i="1"/>
  <c r="CO126" i="1"/>
  <c r="CP126" i="1"/>
  <c r="CQ126" i="1"/>
  <c r="CO45" i="1"/>
  <c r="CP45" i="1"/>
  <c r="CQ45" i="1"/>
  <c r="CO327" i="1"/>
  <c r="CP327" i="1"/>
  <c r="CQ327" i="1"/>
  <c r="CO20" i="1"/>
  <c r="CP20" i="1"/>
  <c r="CQ20" i="1"/>
  <c r="CO35" i="1"/>
  <c r="CP35" i="1"/>
  <c r="CQ35" i="1"/>
  <c r="CO295" i="1"/>
  <c r="CP295" i="1"/>
  <c r="CQ295" i="1"/>
  <c r="CO93" i="1"/>
  <c r="CP93" i="1"/>
  <c r="CQ93" i="1"/>
  <c r="CO127" i="1"/>
  <c r="CP127" i="1"/>
  <c r="CQ127" i="1"/>
  <c r="CO240" i="1"/>
  <c r="CP240" i="1"/>
  <c r="CQ240" i="1"/>
  <c r="CO94" i="1"/>
  <c r="CP94" i="1"/>
  <c r="CQ94" i="1"/>
  <c r="CO319" i="1"/>
  <c r="CP319" i="1"/>
  <c r="CQ319" i="1"/>
  <c r="CO143" i="1"/>
  <c r="CP143" i="1"/>
  <c r="CQ143" i="1"/>
  <c r="CO170" i="1"/>
  <c r="CP170" i="1"/>
  <c r="CQ170" i="1"/>
  <c r="CO81" i="1"/>
  <c r="CP81" i="1"/>
  <c r="CQ81" i="1"/>
  <c r="CO162" i="1"/>
  <c r="CP162" i="1"/>
  <c r="CQ162" i="1"/>
  <c r="CO160" i="1"/>
  <c r="CP160" i="1"/>
  <c r="CQ160" i="1"/>
  <c r="CO7" i="1"/>
  <c r="CP7" i="1"/>
  <c r="CQ7" i="1"/>
  <c r="CO325" i="1"/>
  <c r="CP325" i="1"/>
  <c r="CQ325" i="1"/>
  <c r="CO22" i="1"/>
  <c r="CP22" i="1"/>
  <c r="CQ22" i="1"/>
  <c r="CO290" i="1"/>
  <c r="CP290" i="1"/>
  <c r="CQ290" i="1"/>
  <c r="CO193" i="1"/>
  <c r="CP193" i="1"/>
  <c r="CQ193" i="1"/>
  <c r="CO208" i="1"/>
  <c r="CP208" i="1"/>
  <c r="CQ208" i="1"/>
  <c r="CO39" i="1"/>
  <c r="CP39" i="1"/>
  <c r="CQ39" i="1"/>
  <c r="CO317" i="1"/>
  <c r="CP317" i="1"/>
  <c r="CQ317" i="1"/>
  <c r="CO38" i="1"/>
  <c r="CP38" i="1"/>
  <c r="CQ38" i="1"/>
  <c r="CO267" i="1"/>
  <c r="CP267" i="1"/>
  <c r="CQ267" i="1"/>
  <c r="CO231" i="1"/>
  <c r="CP231" i="1"/>
  <c r="CQ231" i="1"/>
  <c r="CO8" i="1"/>
  <c r="CP8" i="1"/>
  <c r="CQ8" i="1"/>
  <c r="CO59" i="1"/>
  <c r="CP59" i="1"/>
  <c r="CQ59" i="1"/>
  <c r="CO189" i="1"/>
  <c r="CP189" i="1"/>
  <c r="CQ189" i="1"/>
  <c r="CO321" i="1"/>
  <c r="CP321" i="1"/>
  <c r="CQ321" i="1"/>
  <c r="CO105" i="1"/>
  <c r="CP105" i="1"/>
  <c r="CQ105" i="1"/>
  <c r="CO64" i="1"/>
  <c r="CP64" i="1"/>
  <c r="CQ64" i="1"/>
  <c r="CO264" i="1"/>
  <c r="CP264" i="1"/>
  <c r="CQ264" i="1"/>
  <c r="CO99" i="1"/>
  <c r="CP99" i="1"/>
  <c r="CQ99" i="1"/>
  <c r="CO252" i="1"/>
  <c r="CP252" i="1"/>
  <c r="CQ252" i="1"/>
  <c r="CO148" i="1"/>
  <c r="CP148" i="1"/>
  <c r="CQ148" i="1"/>
  <c r="CO211" i="1"/>
  <c r="CP211" i="1"/>
  <c r="CQ211" i="1"/>
  <c r="CO179" i="1"/>
  <c r="CP179" i="1"/>
  <c r="CQ179" i="1"/>
  <c r="CO109" i="1"/>
  <c r="CP109" i="1"/>
  <c r="CQ109" i="1"/>
  <c r="CO172" i="1"/>
  <c r="CP172" i="1"/>
  <c r="CQ172" i="1"/>
  <c r="CO192" i="1"/>
  <c r="CP192" i="1"/>
  <c r="CQ192" i="1"/>
  <c r="CO190" i="1"/>
  <c r="CP190" i="1"/>
  <c r="CQ190" i="1"/>
  <c r="CO24" i="1"/>
  <c r="CP24" i="1"/>
  <c r="CQ24" i="1"/>
  <c r="CO206" i="1"/>
  <c r="CP206" i="1"/>
  <c r="CQ206" i="1"/>
  <c r="CO156" i="1"/>
  <c r="CP156" i="1"/>
  <c r="CQ156" i="1"/>
  <c r="CO291" i="1"/>
  <c r="CP291" i="1"/>
  <c r="CQ291" i="1"/>
  <c r="CO199" i="1"/>
  <c r="CP199" i="1"/>
  <c r="CQ199" i="1"/>
  <c r="CO187" i="1"/>
  <c r="CP187" i="1"/>
  <c r="CQ187" i="1"/>
  <c r="CO230" i="1"/>
  <c r="CP230" i="1"/>
  <c r="CQ230" i="1"/>
  <c r="CO260" i="1"/>
  <c r="CP260" i="1"/>
  <c r="CQ260" i="1"/>
  <c r="CO171" i="1"/>
  <c r="CP171" i="1"/>
  <c r="CQ171" i="1"/>
  <c r="CO322" i="1"/>
  <c r="CP322" i="1"/>
  <c r="CQ322" i="1"/>
  <c r="CO180" i="1"/>
  <c r="CP180" i="1"/>
  <c r="CQ180" i="1"/>
  <c r="CO173" i="1"/>
  <c r="CP173" i="1"/>
  <c r="CQ173" i="1"/>
  <c r="CO61" i="1"/>
  <c r="CP61" i="1"/>
  <c r="CQ61" i="1"/>
  <c r="CO249" i="1"/>
  <c r="CP249" i="1"/>
  <c r="CQ249" i="1"/>
  <c r="CO273" i="1"/>
  <c r="CP273" i="1"/>
  <c r="CQ273" i="1"/>
  <c r="CO220" i="1"/>
  <c r="CP220" i="1"/>
  <c r="CQ220" i="1"/>
  <c r="CO284" i="1"/>
  <c r="CP284" i="1"/>
  <c r="CQ284" i="1"/>
  <c r="CO30" i="1"/>
  <c r="CP30" i="1"/>
  <c r="CQ30" i="1"/>
  <c r="CO298" i="1"/>
  <c r="CP298" i="1"/>
  <c r="CQ298" i="1"/>
  <c r="CO281" i="1"/>
  <c r="CP281" i="1"/>
  <c r="CQ281" i="1"/>
  <c r="CO67" i="1"/>
  <c r="CP67" i="1"/>
  <c r="CQ67" i="1"/>
  <c r="CO200" i="1"/>
  <c r="CP200" i="1"/>
  <c r="CQ200" i="1"/>
  <c r="CO46" i="1"/>
  <c r="CP46" i="1"/>
  <c r="CQ46" i="1"/>
  <c r="CO209" i="1"/>
  <c r="CP209" i="1"/>
  <c r="CQ209" i="1"/>
  <c r="CO90" i="1"/>
  <c r="CP90" i="1"/>
  <c r="CQ90" i="1"/>
  <c r="CO19" i="1"/>
  <c r="CP19" i="1"/>
  <c r="CQ19" i="1"/>
  <c r="CO73" i="1"/>
  <c r="CP73" i="1"/>
  <c r="CQ73" i="1"/>
  <c r="CO318" i="1"/>
  <c r="CP318" i="1"/>
  <c r="CQ318" i="1"/>
  <c r="CO87" i="1"/>
  <c r="CP87" i="1"/>
  <c r="CQ87" i="1"/>
  <c r="CO42" i="1"/>
  <c r="CP42" i="1"/>
  <c r="CQ42" i="1"/>
  <c r="CO278" i="1"/>
  <c r="CP278" i="1"/>
  <c r="CQ278" i="1"/>
  <c r="CO251" i="1"/>
  <c r="CP251" i="1"/>
  <c r="CQ251" i="1"/>
  <c r="CO195" i="1"/>
  <c r="CP195" i="1"/>
  <c r="CQ195" i="1"/>
  <c r="CO140" i="1"/>
  <c r="CP140" i="1"/>
  <c r="CQ140" i="1"/>
  <c r="CO244" i="1"/>
  <c r="CP244" i="1"/>
  <c r="CQ244" i="1"/>
  <c r="CO53" i="1"/>
  <c r="CP53" i="1"/>
  <c r="CQ53" i="1"/>
  <c r="CO27" i="1"/>
  <c r="CP27" i="1"/>
  <c r="CQ27" i="1"/>
  <c r="CO247" i="1"/>
  <c r="CP247" i="1"/>
  <c r="CQ247" i="1"/>
  <c r="CO9" i="1"/>
  <c r="CP9" i="1"/>
  <c r="CQ9" i="1"/>
  <c r="CO128" i="1"/>
  <c r="CP128" i="1"/>
  <c r="CQ128" i="1"/>
  <c r="CO54" i="1"/>
  <c r="CP54" i="1"/>
  <c r="CQ54" i="1"/>
  <c r="CO166" i="1"/>
  <c r="CP166" i="1"/>
  <c r="CQ166" i="1"/>
  <c r="CO254" i="1"/>
  <c r="CP254" i="1"/>
  <c r="CQ254" i="1"/>
  <c r="CO165" i="1"/>
  <c r="CP165" i="1"/>
  <c r="CQ165" i="1"/>
  <c r="CO157" i="1"/>
  <c r="CP157" i="1"/>
  <c r="CQ157" i="1"/>
  <c r="CO275" i="1"/>
  <c r="CP275" i="1"/>
  <c r="CQ275" i="1"/>
  <c r="CO82" i="1"/>
  <c r="CP82" i="1"/>
  <c r="CQ82" i="1"/>
  <c r="CO132" i="1"/>
  <c r="CP132" i="1"/>
  <c r="CQ132" i="1"/>
  <c r="CO168" i="1"/>
  <c r="CP168" i="1"/>
  <c r="CQ168" i="1"/>
  <c r="CO74" i="1"/>
  <c r="CP74" i="1"/>
  <c r="CQ74" i="1"/>
  <c r="CO10" i="1"/>
  <c r="CP10" i="1"/>
  <c r="CQ10" i="1"/>
  <c r="CO150" i="1"/>
  <c r="CP150" i="1"/>
  <c r="CQ150" i="1"/>
  <c r="CO116" i="1"/>
  <c r="CP116" i="1"/>
  <c r="CQ116" i="1"/>
  <c r="CO158" i="1"/>
  <c r="CP158" i="1"/>
  <c r="CQ158" i="1"/>
  <c r="CO256" i="1"/>
  <c r="CP256" i="1"/>
  <c r="CQ256" i="1"/>
  <c r="CO134" i="1"/>
  <c r="CP134" i="1"/>
  <c r="CQ134" i="1"/>
  <c r="CO276" i="1"/>
  <c r="CP276" i="1"/>
  <c r="CQ276" i="1"/>
  <c r="CO63" i="1"/>
  <c r="CP63" i="1"/>
  <c r="CQ63" i="1"/>
  <c r="CO98" i="1"/>
  <c r="CP98" i="1"/>
  <c r="CQ98" i="1"/>
  <c r="CO269" i="1"/>
  <c r="CP269" i="1"/>
  <c r="CQ269" i="1"/>
  <c r="CO265" i="1"/>
  <c r="CP265" i="1"/>
  <c r="CQ265" i="1"/>
  <c r="CO196" i="1"/>
  <c r="CP196" i="1"/>
  <c r="CQ196" i="1"/>
  <c r="CO100" i="1"/>
  <c r="CP100" i="1"/>
  <c r="CQ100" i="1"/>
  <c r="CO174" i="1"/>
  <c r="CP174" i="1"/>
  <c r="CQ174" i="1"/>
  <c r="CO153" i="1"/>
  <c r="CP153" i="1"/>
  <c r="CQ153" i="1"/>
  <c r="CO152" i="1"/>
  <c r="CP152" i="1"/>
  <c r="CQ152" i="1"/>
  <c r="CO37" i="1"/>
  <c r="CP37" i="1"/>
  <c r="CQ37" i="1"/>
  <c r="CO91" i="1"/>
  <c r="CP91" i="1"/>
  <c r="CQ91" i="1"/>
  <c r="CO40" i="1"/>
  <c r="CP40" i="1"/>
  <c r="CQ40" i="1"/>
  <c r="CO69" i="1"/>
  <c r="CP69" i="1"/>
  <c r="CQ69" i="1"/>
  <c r="CO136" i="1"/>
  <c r="CP136" i="1"/>
  <c r="CQ136" i="1"/>
  <c r="CO314" i="1"/>
  <c r="CP314" i="1"/>
  <c r="CQ314" i="1"/>
  <c r="CO66" i="1"/>
  <c r="CP66" i="1"/>
  <c r="CQ66" i="1"/>
  <c r="CO237" i="1"/>
  <c r="CP237" i="1"/>
  <c r="CQ237" i="1"/>
  <c r="CO266" i="1"/>
  <c r="CP266" i="1"/>
  <c r="CQ266" i="1"/>
  <c r="CO216" i="1"/>
  <c r="CP216" i="1"/>
  <c r="CQ216" i="1"/>
  <c r="CO194" i="1"/>
  <c r="CP194" i="1"/>
  <c r="CQ194" i="1"/>
  <c r="CO41" i="1"/>
  <c r="CP41" i="1"/>
  <c r="CQ41" i="1"/>
  <c r="CO312" i="1"/>
  <c r="CP312" i="1"/>
  <c r="CQ312" i="1"/>
  <c r="CO299" i="1"/>
  <c r="CP299" i="1"/>
  <c r="CQ299" i="1"/>
  <c r="CO52" i="1"/>
  <c r="CP52" i="1"/>
  <c r="CQ52" i="1"/>
  <c r="CO139" i="1"/>
  <c r="CP139" i="1"/>
  <c r="CQ139" i="1"/>
  <c r="CO280" i="1"/>
  <c r="CP280" i="1"/>
  <c r="CQ280" i="1"/>
  <c r="CO84" i="1"/>
  <c r="CP84" i="1"/>
  <c r="CQ84" i="1"/>
  <c r="CO50" i="1"/>
  <c r="CP50" i="1"/>
  <c r="CQ50" i="1"/>
  <c r="CO149" i="1"/>
  <c r="CP149" i="1"/>
  <c r="CQ149" i="1"/>
  <c r="CO182" i="1"/>
  <c r="CP182" i="1"/>
  <c r="CQ182" i="1"/>
  <c r="CO124" i="1"/>
  <c r="CP124" i="1"/>
  <c r="CQ124" i="1"/>
  <c r="CO331" i="1"/>
  <c r="CP331" i="1"/>
  <c r="CQ331" i="1"/>
  <c r="CO181" i="1"/>
  <c r="CP181" i="1"/>
  <c r="CQ181" i="1"/>
  <c r="CO296" i="1"/>
  <c r="CP296" i="1"/>
  <c r="CQ296" i="1"/>
  <c r="CO191" i="1"/>
  <c r="CP191" i="1"/>
  <c r="CQ191" i="1"/>
  <c r="CO227" i="1"/>
  <c r="CP227" i="1"/>
  <c r="CQ227" i="1"/>
  <c r="CO104" i="1"/>
  <c r="CP104" i="1"/>
  <c r="CQ104" i="1"/>
  <c r="CO239" i="1"/>
  <c r="CP239" i="1"/>
  <c r="CQ239" i="1"/>
  <c r="CO288" i="1"/>
  <c r="CP288" i="1"/>
  <c r="CQ288" i="1"/>
  <c r="CO302" i="1"/>
  <c r="CP302" i="1"/>
  <c r="CQ302" i="1"/>
  <c r="CO303" i="1"/>
  <c r="CP303" i="1"/>
  <c r="CQ303" i="1"/>
  <c r="CO68" i="1"/>
  <c r="CP68" i="1"/>
  <c r="CQ68" i="1"/>
  <c r="CO306" i="1"/>
  <c r="CP306" i="1"/>
  <c r="CQ306" i="1"/>
  <c r="CO48" i="1"/>
  <c r="CP48" i="1"/>
  <c r="CQ48" i="1"/>
  <c r="CO293" i="1"/>
  <c r="CP293" i="1"/>
  <c r="CQ293" i="1"/>
  <c r="CO51" i="1"/>
  <c r="CP51" i="1"/>
  <c r="CQ51" i="1"/>
  <c r="CO305" i="1"/>
  <c r="CP305" i="1"/>
  <c r="CQ305" i="1"/>
  <c r="CO215" i="1"/>
  <c r="CP215" i="1"/>
  <c r="CQ215" i="1"/>
  <c r="CO323" i="1"/>
  <c r="CP323" i="1"/>
  <c r="CQ323" i="1"/>
  <c r="CO17" i="1"/>
  <c r="CP17" i="1"/>
  <c r="CQ17" i="1"/>
  <c r="CO86" i="1"/>
  <c r="CP86" i="1"/>
  <c r="CQ86" i="1"/>
  <c r="CO21" i="1"/>
  <c r="CP21" i="1"/>
  <c r="CQ21" i="1"/>
  <c r="CO144" i="1"/>
  <c r="CP144" i="1"/>
  <c r="CQ144" i="1"/>
  <c r="CO155" i="1"/>
  <c r="CP155" i="1"/>
  <c r="CQ155" i="1"/>
  <c r="CO175" i="1"/>
  <c r="CP175" i="1"/>
  <c r="CQ175" i="1"/>
  <c r="CO164" i="1"/>
  <c r="CP164" i="1"/>
  <c r="CQ164" i="1"/>
  <c r="CO142" i="1"/>
  <c r="CP142" i="1"/>
  <c r="CQ142" i="1"/>
  <c r="CO130" i="1"/>
  <c r="CP130" i="1"/>
  <c r="CQ130" i="1"/>
  <c r="CO135" i="1"/>
  <c r="CP135" i="1"/>
  <c r="CQ135" i="1"/>
  <c r="CO287" i="1"/>
  <c r="CP287" i="1"/>
  <c r="CQ287" i="1"/>
  <c r="CO218" i="1"/>
  <c r="CP218" i="1"/>
  <c r="CQ218" i="1"/>
  <c r="CO47" i="1"/>
  <c r="CP47" i="1"/>
  <c r="CQ47" i="1"/>
  <c r="CO203" i="1"/>
  <c r="CP203" i="1"/>
  <c r="CQ203" i="1"/>
  <c r="CO92" i="1"/>
  <c r="CP92" i="1"/>
  <c r="CQ92" i="1"/>
  <c r="CO274" i="1"/>
  <c r="CP274" i="1"/>
  <c r="CQ274" i="1"/>
  <c r="CO49" i="1"/>
  <c r="CP49" i="1"/>
  <c r="CQ49" i="1"/>
  <c r="CO77" i="1"/>
  <c r="CP77" i="1"/>
  <c r="CQ77" i="1"/>
  <c r="CO242" i="1"/>
  <c r="CP242" i="1"/>
  <c r="CQ242" i="1"/>
  <c r="CO268" i="1"/>
  <c r="CP268" i="1"/>
  <c r="CQ268" i="1"/>
  <c r="CO185" i="1"/>
  <c r="CP185" i="1"/>
  <c r="CQ185" i="1"/>
  <c r="CO297" i="1"/>
  <c r="CP297" i="1"/>
  <c r="CQ297" i="1"/>
  <c r="CO169" i="1"/>
  <c r="CP169" i="1"/>
  <c r="CQ169" i="1"/>
  <c r="CO330" i="1"/>
  <c r="CP330" i="1"/>
  <c r="CQ330" i="1"/>
  <c r="CO70" i="1"/>
  <c r="CP70" i="1"/>
  <c r="CQ70" i="1"/>
  <c r="CO248" i="1"/>
  <c r="CP248" i="1"/>
  <c r="CQ248" i="1"/>
  <c r="CO145" i="1"/>
  <c r="CP145" i="1"/>
  <c r="CQ145" i="1"/>
  <c r="CO96" i="1"/>
  <c r="CP96" i="1"/>
  <c r="CQ96" i="1"/>
  <c r="CO282" i="1"/>
  <c r="CP282" i="1"/>
  <c r="CQ282" i="1"/>
  <c r="CO292" i="1"/>
  <c r="CP292" i="1"/>
  <c r="CQ292" i="1"/>
  <c r="CO106" i="1"/>
  <c r="CP106" i="1"/>
  <c r="CQ106" i="1"/>
  <c r="CO97" i="1"/>
  <c r="CP97" i="1"/>
  <c r="CQ97" i="1"/>
  <c r="CO332" i="1"/>
  <c r="CP332" i="1"/>
  <c r="CQ332" i="1"/>
  <c r="CO307" i="1"/>
  <c r="CP307" i="1"/>
  <c r="CQ307" i="1"/>
  <c r="CO315" i="1"/>
  <c r="CP315" i="1"/>
  <c r="CQ315" i="1"/>
  <c r="CO163" i="1"/>
  <c r="CP163" i="1"/>
  <c r="CQ163" i="1"/>
  <c r="CO329" i="1"/>
  <c r="CP329" i="1"/>
  <c r="CQ329" i="1"/>
  <c r="CQ310" i="1"/>
  <c r="CP310" i="1"/>
  <c r="CO310" i="1"/>
  <c r="G159" i="6"/>
  <c r="F159" i="6"/>
  <c r="E159" i="6"/>
  <c r="G158" i="6"/>
  <c r="F158" i="6"/>
  <c r="E158" i="6"/>
  <c r="G157" i="6"/>
  <c r="F157" i="6"/>
  <c r="E157" i="6"/>
  <c r="G156" i="6"/>
  <c r="F156" i="6"/>
  <c r="E156" i="6"/>
  <c r="G155" i="6"/>
  <c r="F155" i="6"/>
  <c r="E155" i="6"/>
  <c r="G154" i="6"/>
  <c r="F154" i="6"/>
  <c r="E154" i="6"/>
  <c r="G153" i="6"/>
  <c r="F153" i="6"/>
  <c r="E153" i="6"/>
  <c r="G152" i="6"/>
  <c r="F152" i="6"/>
  <c r="E152" i="6"/>
  <c r="G151" i="6"/>
  <c r="F151" i="6"/>
  <c r="E151" i="6"/>
  <c r="G150" i="6"/>
  <c r="F150" i="6"/>
  <c r="E150" i="6"/>
  <c r="G149" i="6"/>
  <c r="F149" i="6"/>
  <c r="E149" i="6"/>
  <c r="G148" i="6"/>
  <c r="F148" i="6"/>
  <c r="E148" i="6"/>
  <c r="G147" i="6"/>
  <c r="F147" i="6"/>
  <c r="E147" i="6"/>
  <c r="G146" i="6"/>
  <c r="F146" i="6"/>
  <c r="E146" i="6"/>
  <c r="G145" i="6"/>
  <c r="F145" i="6"/>
  <c r="E145" i="6"/>
  <c r="G144" i="6"/>
  <c r="F144" i="6"/>
  <c r="E144" i="6"/>
  <c r="G143" i="6"/>
  <c r="F143" i="6"/>
  <c r="E143" i="6"/>
  <c r="G142" i="6"/>
  <c r="F142" i="6"/>
  <c r="E142" i="6"/>
  <c r="G141" i="6"/>
  <c r="F141" i="6"/>
  <c r="E141" i="6"/>
  <c r="G140" i="6"/>
  <c r="F140" i="6"/>
  <c r="E140" i="6"/>
  <c r="G139" i="6"/>
  <c r="F139" i="6"/>
  <c r="E139" i="6"/>
  <c r="G138" i="6"/>
  <c r="F138" i="6"/>
  <c r="E138" i="6"/>
  <c r="G137" i="6"/>
  <c r="F137" i="6"/>
  <c r="E137" i="6"/>
  <c r="G136" i="6"/>
  <c r="F136" i="6"/>
  <c r="E136" i="6"/>
  <c r="G135" i="6"/>
  <c r="F135" i="6"/>
  <c r="E135" i="6"/>
  <c r="G134" i="6"/>
  <c r="F134" i="6"/>
  <c r="E134" i="6"/>
  <c r="A135" i="6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D4" i="25"/>
  <c r="C4" i="25"/>
  <c r="B4" i="25"/>
  <c r="CR160" i="1" l="1"/>
  <c r="CS160" i="1" s="1"/>
  <c r="CR143" i="1"/>
  <c r="CZ5" i="1"/>
  <c r="CR209" i="1"/>
  <c r="CS209" i="1" s="1"/>
  <c r="CR179" i="1"/>
  <c r="CS179" i="1" s="1"/>
  <c r="CR138" i="1"/>
  <c r="CS138" i="1" s="1"/>
  <c r="CR306" i="1"/>
  <c r="CS306" i="1" s="1"/>
  <c r="CR303" i="1"/>
  <c r="CR117" i="1"/>
  <c r="CS117" i="1" s="1"/>
  <c r="CR232" i="1"/>
  <c r="CS232" i="1" s="1"/>
  <c r="CR270" i="1"/>
  <c r="CS270" i="1" s="1"/>
  <c r="CR311" i="1"/>
  <c r="CR284" i="1"/>
  <c r="CS284" i="1" s="1"/>
  <c r="CR61" i="1"/>
  <c r="CS61" i="1" s="1"/>
  <c r="CR18" i="1"/>
  <c r="CS18" i="1" s="1"/>
  <c r="CR238" i="1"/>
  <c r="CS238" i="1" s="1"/>
  <c r="CR79" i="1"/>
  <c r="CS79" i="1" s="1"/>
  <c r="CR25" i="1"/>
  <c r="CS25" i="1" s="1"/>
  <c r="CR271" i="1"/>
  <c r="CS271" i="1" s="1"/>
  <c r="H137" i="6"/>
  <c r="D137" i="6" s="1"/>
  <c r="CR68" i="1"/>
  <c r="CR239" i="1"/>
  <c r="CS239" i="1" s="1"/>
  <c r="CR296" i="1"/>
  <c r="CS296" i="1" s="1"/>
  <c r="CR158" i="1"/>
  <c r="CS158" i="1" s="1"/>
  <c r="CR10" i="1"/>
  <c r="CS10" i="1" s="1"/>
  <c r="CR247" i="1"/>
  <c r="CS247" i="1" s="1"/>
  <c r="CR170" i="1"/>
  <c r="CS170" i="1" s="1"/>
  <c r="CR62" i="1"/>
  <c r="CS62" i="1" s="1"/>
  <c r="CR277" i="1"/>
  <c r="CS277" i="1" s="1"/>
  <c r="CR261" i="1"/>
  <c r="CS261" i="1" s="1"/>
  <c r="CR301" i="1"/>
  <c r="CS301" i="1" s="1"/>
  <c r="CR235" i="1"/>
  <c r="CS235" i="1" s="1"/>
  <c r="CR272" i="1"/>
  <c r="CS272" i="1" s="1"/>
  <c r="CR12" i="1"/>
  <c r="CS12" i="1" s="1"/>
  <c r="CR201" i="1"/>
  <c r="CS201" i="1" s="1"/>
  <c r="CR109" i="1"/>
  <c r="CS109" i="1" s="1"/>
  <c r="CR105" i="1"/>
  <c r="CS105" i="1" s="1"/>
  <c r="CR290" i="1"/>
  <c r="CS290" i="1" s="1"/>
  <c r="CR126" i="1"/>
  <c r="CS126" i="1" s="1"/>
  <c r="CR283" i="1"/>
  <c r="CS283" i="1" s="1"/>
  <c r="CR14" i="1"/>
  <c r="CS14" i="1" s="1"/>
  <c r="CR161" i="1"/>
  <c r="CS161" i="1" s="1"/>
  <c r="CR202" i="1"/>
  <c r="CS202" i="1" s="1"/>
  <c r="CR175" i="1"/>
  <c r="CS175" i="1" s="1"/>
  <c r="CR46" i="1"/>
  <c r="CS46" i="1" s="1"/>
  <c r="CR192" i="1"/>
  <c r="CS192" i="1" s="1"/>
  <c r="CR178" i="1"/>
  <c r="CS178" i="1" s="1"/>
  <c r="CR246" i="1"/>
  <c r="CS246" i="1" s="1"/>
  <c r="CR245" i="1"/>
  <c r="CS245" i="1" s="1"/>
  <c r="CR76" i="1"/>
  <c r="CS76" i="1" s="1"/>
  <c r="CR56" i="1"/>
  <c r="CS56" i="1" s="1"/>
  <c r="CR205" i="1"/>
  <c r="CS205" i="1" s="1"/>
  <c r="CR121" i="1"/>
  <c r="CS121" i="1" s="1"/>
  <c r="H139" i="6"/>
  <c r="D139" i="6" s="1"/>
  <c r="CR315" i="1"/>
  <c r="CS315" i="1" s="1"/>
  <c r="CR21" i="1"/>
  <c r="CS21" i="1" s="1"/>
  <c r="CR288" i="1"/>
  <c r="CS288" i="1" s="1"/>
  <c r="CR191" i="1"/>
  <c r="CS191" i="1" s="1"/>
  <c r="CR124" i="1"/>
  <c r="CS124" i="1" s="1"/>
  <c r="CR299" i="1"/>
  <c r="CS299" i="1" s="1"/>
  <c r="CR216" i="1"/>
  <c r="CS216" i="1" s="1"/>
  <c r="CR150" i="1"/>
  <c r="CR319" i="1"/>
  <c r="CR307" i="1"/>
  <c r="CS307" i="1" s="1"/>
  <c r="CR248" i="1"/>
  <c r="CR297" i="1"/>
  <c r="CS297" i="1" s="1"/>
  <c r="CR77" i="1"/>
  <c r="CS77" i="1" s="1"/>
  <c r="CR203" i="1"/>
  <c r="CS203" i="1" s="1"/>
  <c r="CR135" i="1"/>
  <c r="CR269" i="1"/>
  <c r="CS269" i="1" s="1"/>
  <c r="CR140" i="1"/>
  <c r="CS140" i="1" s="1"/>
  <c r="CR42" i="1"/>
  <c r="CR200" i="1"/>
  <c r="CS200" i="1" s="1"/>
  <c r="CR321" i="1"/>
  <c r="CS321" i="1" s="1"/>
  <c r="CR317" i="1"/>
  <c r="CS317" i="1" s="1"/>
  <c r="CR26" i="1"/>
  <c r="CS26" i="1" s="1"/>
  <c r="CR184" i="1"/>
  <c r="CS184" i="1" s="1"/>
  <c r="CR186" i="1"/>
  <c r="CS186" i="1" s="1"/>
  <c r="CR6" i="1"/>
  <c r="CS6" i="1" s="1"/>
  <c r="CR233" i="1"/>
  <c r="CR15" i="1"/>
  <c r="CS15" i="1" s="1"/>
  <c r="CR103" i="1"/>
  <c r="CR32" i="1"/>
  <c r="CS32" i="1" s="1"/>
  <c r="H138" i="6"/>
  <c r="D138" i="6" s="1"/>
  <c r="CR329" i="1"/>
  <c r="CS329" i="1" s="1"/>
  <c r="CR332" i="1"/>
  <c r="CS332" i="1" s="1"/>
  <c r="CR70" i="1"/>
  <c r="CR185" i="1"/>
  <c r="CS185" i="1" s="1"/>
  <c r="CR49" i="1"/>
  <c r="CS49" i="1" s="1"/>
  <c r="CR142" i="1"/>
  <c r="CS142" i="1" s="1"/>
  <c r="CR144" i="1"/>
  <c r="CS144" i="1" s="1"/>
  <c r="CR227" i="1"/>
  <c r="CS227" i="1" s="1"/>
  <c r="CR196" i="1"/>
  <c r="CS196" i="1" s="1"/>
  <c r="CR74" i="1"/>
  <c r="CS74" i="1" s="1"/>
  <c r="CR53" i="1"/>
  <c r="CR90" i="1"/>
  <c r="CS90" i="1" s="1"/>
  <c r="CR220" i="1"/>
  <c r="CS220" i="1" s="1"/>
  <c r="CR173" i="1"/>
  <c r="CS173" i="1" s="1"/>
  <c r="CR291" i="1"/>
  <c r="CR240" i="1"/>
  <c r="CR75" i="1"/>
  <c r="CS75" i="1" s="1"/>
  <c r="CR289" i="1"/>
  <c r="CS289" i="1" s="1"/>
  <c r="CR36" i="1"/>
  <c r="CR11" i="1"/>
  <c r="CS11" i="1" s="1"/>
  <c r="CR43" i="1"/>
  <c r="CS43" i="1" s="1"/>
  <c r="CR57" i="1"/>
  <c r="CR324" i="1"/>
  <c r="CS324" i="1" s="1"/>
  <c r="CT324" i="1" s="1"/>
  <c r="CU324" i="1" s="1"/>
  <c r="CR28" i="1"/>
  <c r="CS28" i="1" s="1"/>
  <c r="CR108" i="1"/>
  <c r="CR29" i="1"/>
  <c r="CR330" i="1"/>
  <c r="CR242" i="1"/>
  <c r="CS242" i="1" s="1"/>
  <c r="CR86" i="1"/>
  <c r="CS86" i="1" s="1"/>
  <c r="CR139" i="1"/>
  <c r="CS139" i="1" s="1"/>
  <c r="CR194" i="1"/>
  <c r="CS194" i="1" s="1"/>
  <c r="CR275" i="1"/>
  <c r="CR9" i="1"/>
  <c r="CS9" i="1" s="1"/>
  <c r="CR318" i="1"/>
  <c r="CS318" i="1" s="1"/>
  <c r="CT318" i="1" s="1"/>
  <c r="CU318" i="1" s="1"/>
  <c r="CR281" i="1"/>
  <c r="CS281" i="1" s="1"/>
  <c r="CT281" i="1" s="1"/>
  <c r="CU281" i="1" s="1"/>
  <c r="CR249" i="1"/>
  <c r="CR187" i="1"/>
  <c r="CR257" i="1"/>
  <c r="CS257" i="1" s="1"/>
  <c r="CR286" i="1"/>
  <c r="CS286" i="1" s="1"/>
  <c r="CR255" i="1"/>
  <c r="CR263" i="1"/>
  <c r="CS263" i="1" s="1"/>
  <c r="CR308" i="1"/>
  <c r="CS308" i="1" s="1"/>
  <c r="CR33" i="1"/>
  <c r="CS33" i="1" s="1"/>
  <c r="CR309" i="1"/>
  <c r="CS309" i="1" s="1"/>
  <c r="CR31" i="1"/>
  <c r="CS31" i="1" s="1"/>
  <c r="CR147" i="1"/>
  <c r="CS147" i="1" s="1"/>
  <c r="CR125" i="1"/>
  <c r="CR44" i="1"/>
  <c r="CS44" i="1" s="1"/>
  <c r="CR84" i="1"/>
  <c r="CS84" i="1" s="1"/>
  <c r="CR312" i="1"/>
  <c r="CS312" i="1" s="1"/>
  <c r="CR41" i="1"/>
  <c r="CS41" i="1" s="1"/>
  <c r="CR266" i="1"/>
  <c r="CS266" i="1" s="1"/>
  <c r="CR276" i="1"/>
  <c r="CS276" i="1" s="1"/>
  <c r="CR244" i="1"/>
  <c r="CS244" i="1" s="1"/>
  <c r="CR87" i="1"/>
  <c r="CS87" i="1" s="1"/>
  <c r="CR67" i="1"/>
  <c r="CS67" i="1" s="1"/>
  <c r="CR260" i="1"/>
  <c r="CS260" i="1" s="1"/>
  <c r="CR230" i="1"/>
  <c r="CS230" i="1" s="1"/>
  <c r="CR206" i="1"/>
  <c r="CS206" i="1" s="1"/>
  <c r="CR99" i="1"/>
  <c r="CS99" i="1" s="1"/>
  <c r="CR59" i="1"/>
  <c r="CR155" i="1"/>
  <c r="CS155" i="1" s="1"/>
  <c r="CR17" i="1"/>
  <c r="CR98" i="1"/>
  <c r="CS98" i="1" s="1"/>
  <c r="CR256" i="1"/>
  <c r="CR171" i="1"/>
  <c r="CR199" i="1"/>
  <c r="CS199" i="1" s="1"/>
  <c r="CR267" i="1"/>
  <c r="CR7" i="1"/>
  <c r="CR127" i="1"/>
  <c r="CR167" i="1"/>
  <c r="CS167" i="1" s="1"/>
  <c r="CR55" i="1"/>
  <c r="CS55" i="1" s="1"/>
  <c r="CR120" i="1"/>
  <c r="CS120" i="1" s="1"/>
  <c r="CR328" i="1"/>
  <c r="CR223" i="1"/>
  <c r="CS223" i="1" s="1"/>
  <c r="CR224" i="1"/>
  <c r="CS224" i="1" s="1"/>
  <c r="CR213" i="1"/>
  <c r="CS213" i="1" s="1"/>
  <c r="CR131" i="1"/>
  <c r="CR234" i="1"/>
  <c r="CS234" i="1" s="1"/>
  <c r="CR217" i="1"/>
  <c r="CS217" i="1" s="1"/>
  <c r="CR236" i="1"/>
  <c r="CS236" i="1" s="1"/>
  <c r="CR292" i="1"/>
  <c r="CS292" i="1" s="1"/>
  <c r="CR92" i="1"/>
  <c r="CS92" i="1" s="1"/>
  <c r="CR287" i="1"/>
  <c r="CS287" i="1" s="1"/>
  <c r="CR63" i="1"/>
  <c r="CS63" i="1" s="1"/>
  <c r="CR116" i="1"/>
  <c r="CS116" i="1" s="1"/>
  <c r="CR268" i="1"/>
  <c r="CS268" i="1" s="1"/>
  <c r="CR331" i="1"/>
  <c r="CS331" i="1" s="1"/>
  <c r="CR252" i="1"/>
  <c r="CR35" i="1"/>
  <c r="CR262" i="1"/>
  <c r="CS262" i="1" s="1"/>
  <c r="CR118" i="1"/>
  <c r="CR145" i="1"/>
  <c r="CR274" i="1"/>
  <c r="CS274" i="1" s="1"/>
  <c r="CR104" i="1"/>
  <c r="CS104" i="1" s="1"/>
  <c r="CR314" i="1"/>
  <c r="CS314" i="1" s="1"/>
  <c r="CR91" i="1"/>
  <c r="CS91" i="1" s="1"/>
  <c r="CR174" i="1"/>
  <c r="CS174" i="1" s="1"/>
  <c r="CR278" i="1"/>
  <c r="CS278" i="1" s="1"/>
  <c r="CR273" i="1"/>
  <c r="CS273" i="1" s="1"/>
  <c r="CR190" i="1"/>
  <c r="CR148" i="1"/>
  <c r="CS148" i="1" s="1"/>
  <c r="CR231" i="1"/>
  <c r="CS231" i="1" s="1"/>
  <c r="CR39" i="1"/>
  <c r="CS39" i="1" s="1"/>
  <c r="CR295" i="1"/>
  <c r="CR183" i="1"/>
  <c r="CR16" i="1"/>
  <c r="CS16" i="1" s="1"/>
  <c r="CR221" i="1"/>
  <c r="CR212" i="1"/>
  <c r="CS212" i="1" s="1"/>
  <c r="CR132" i="1"/>
  <c r="CR154" i="1"/>
  <c r="CR326" i="1"/>
  <c r="CR60" i="1"/>
  <c r="CS60" i="1" s="1"/>
  <c r="CR163" i="1"/>
  <c r="CS163" i="1" s="1"/>
  <c r="CR106" i="1"/>
  <c r="CS106" i="1" s="1"/>
  <c r="CR305" i="1"/>
  <c r="CS305" i="1" s="1"/>
  <c r="CR97" i="1"/>
  <c r="CS97" i="1" s="1"/>
  <c r="CR130" i="1"/>
  <c r="CS130" i="1" s="1"/>
  <c r="CR215" i="1"/>
  <c r="CR280" i="1"/>
  <c r="CR66" i="1"/>
  <c r="CS66" i="1" s="1"/>
  <c r="CR254" i="1"/>
  <c r="CR166" i="1"/>
  <c r="CS166" i="1" s="1"/>
  <c r="CR251" i="1"/>
  <c r="CS251" i="1" s="1"/>
  <c r="CR24" i="1"/>
  <c r="CS24" i="1" s="1"/>
  <c r="CR8" i="1"/>
  <c r="CR113" i="1"/>
  <c r="CS113" i="1" s="1"/>
  <c r="CR279" i="1"/>
  <c r="CS279" i="1" s="1"/>
  <c r="CR159" i="1"/>
  <c r="CS159" i="1" s="1"/>
  <c r="CR258" i="1"/>
  <c r="CS258" i="1" s="1"/>
  <c r="CR323" i="1"/>
  <c r="CS323" i="1" s="1"/>
  <c r="CR48" i="1"/>
  <c r="CS48" i="1" s="1"/>
  <c r="CR181" i="1"/>
  <c r="CR50" i="1"/>
  <c r="CR237" i="1"/>
  <c r="CS237" i="1" s="1"/>
  <c r="CR168" i="1"/>
  <c r="CS168" i="1" s="1"/>
  <c r="CR165" i="1"/>
  <c r="CR19" i="1"/>
  <c r="CS19" i="1" s="1"/>
  <c r="CR30" i="1"/>
  <c r="CR322" i="1"/>
  <c r="CR156" i="1"/>
  <c r="CR211" i="1"/>
  <c r="CS211" i="1" s="1"/>
  <c r="CR189" i="1"/>
  <c r="CS189" i="1" s="1"/>
  <c r="CR81" i="1"/>
  <c r="CR93" i="1"/>
  <c r="CR45" i="1"/>
  <c r="CS45" i="1" s="1"/>
  <c r="CR23" i="1"/>
  <c r="CR253" i="1"/>
  <c r="CS253" i="1" s="1"/>
  <c r="CR107" i="1"/>
  <c r="CS107" i="1" s="1"/>
  <c r="CR222" i="1"/>
  <c r="CR188" i="1"/>
  <c r="CS188" i="1" s="1"/>
  <c r="CR285" i="1"/>
  <c r="CS285" i="1" s="1"/>
  <c r="CR110" i="1"/>
  <c r="CS110" i="1" s="1"/>
  <c r="CR304" i="1"/>
  <c r="CS304" i="1" s="1"/>
  <c r="CR197" i="1"/>
  <c r="CS197" i="1" s="1"/>
  <c r="CR71" i="1"/>
  <c r="CS71" i="1" s="1"/>
  <c r="CR58" i="1"/>
  <c r="CS58" i="1" s="1"/>
  <c r="CR282" i="1"/>
  <c r="CR96" i="1"/>
  <c r="CS96" i="1" s="1"/>
  <c r="CR169" i="1"/>
  <c r="CS169" i="1" s="1"/>
  <c r="CR47" i="1"/>
  <c r="CR218" i="1"/>
  <c r="CR164" i="1"/>
  <c r="CS164" i="1" s="1"/>
  <c r="CR51" i="1"/>
  <c r="CS51" i="1" s="1"/>
  <c r="CR293" i="1"/>
  <c r="CS293" i="1" s="1"/>
  <c r="CR302" i="1"/>
  <c r="CR182" i="1"/>
  <c r="CS182" i="1" s="1"/>
  <c r="CR149" i="1"/>
  <c r="CS149" i="1" s="1"/>
  <c r="CR52" i="1"/>
  <c r="CS52" i="1" s="1"/>
  <c r="CR136" i="1"/>
  <c r="CS136" i="1" s="1"/>
  <c r="CR69" i="1"/>
  <c r="CS69" i="1" s="1"/>
  <c r="CR37" i="1"/>
  <c r="CR152" i="1"/>
  <c r="CS152" i="1" s="1"/>
  <c r="CR100" i="1"/>
  <c r="CR134" i="1"/>
  <c r="CR82" i="1"/>
  <c r="CR157" i="1"/>
  <c r="CR128" i="1"/>
  <c r="CS128" i="1" s="1"/>
  <c r="CR172" i="1"/>
  <c r="CS172" i="1" s="1"/>
  <c r="CR64" i="1"/>
  <c r="CR38" i="1"/>
  <c r="CS38" i="1" s="1"/>
  <c r="CR193" i="1"/>
  <c r="CS193" i="1" s="1"/>
  <c r="CR162" i="1"/>
  <c r="CS162" i="1" s="1"/>
  <c r="CR94" i="1"/>
  <c r="CR20" i="1"/>
  <c r="CS20" i="1" s="1"/>
  <c r="CR327" i="1"/>
  <c r="CR72" i="1"/>
  <c r="CS72" i="1" s="1"/>
  <c r="CR229" i="1"/>
  <c r="CS229" i="1" s="1"/>
  <c r="CR228" i="1"/>
  <c r="CS228" i="1" s="1"/>
  <c r="CR123" i="1"/>
  <c r="CS123" i="1" s="1"/>
  <c r="CR133" i="1"/>
  <c r="CS133" i="1" s="1"/>
  <c r="CR13" i="1"/>
  <c r="CS13" i="1" s="1"/>
  <c r="CR85" i="1"/>
  <c r="CS85" i="1" s="1"/>
  <c r="CR214" i="1"/>
  <c r="CS214" i="1" s="1"/>
  <c r="CR176" i="1"/>
  <c r="CS176" i="1" s="1"/>
  <c r="CR80" i="1"/>
  <c r="CS80" i="1" s="1"/>
  <c r="CR177" i="1"/>
  <c r="CS177" i="1" s="1"/>
  <c r="CR146" i="1"/>
  <c r="CR119" i="1"/>
  <c r="CR65" i="1"/>
  <c r="CR129" i="1"/>
  <c r="CS129" i="1" s="1"/>
  <c r="CR250" i="1"/>
  <c r="CS250" i="1" s="1"/>
  <c r="CR78" i="1"/>
  <c r="CS78" i="1" s="1"/>
  <c r="CR88" i="1"/>
  <c r="CS88" i="1" s="1"/>
  <c r="CR137" i="1"/>
  <c r="CS137" i="1" s="1"/>
  <c r="CR198" i="1"/>
  <c r="CR294" i="1"/>
  <c r="CR83" i="1"/>
  <c r="CS83" i="1" s="1"/>
  <c r="CR300" i="1"/>
  <c r="CR313" i="1"/>
  <c r="CS313" i="1" s="1"/>
  <c r="CR207" i="1"/>
  <c r="CS207" i="1" s="1"/>
  <c r="CR122" i="1"/>
  <c r="CR40" i="1"/>
  <c r="CS40" i="1" s="1"/>
  <c r="CR153" i="1"/>
  <c r="CS153" i="1" s="1"/>
  <c r="CR265" i="1"/>
  <c r="CS265" i="1" s="1"/>
  <c r="CR54" i="1"/>
  <c r="CS54" i="1" s="1"/>
  <c r="CR27" i="1"/>
  <c r="CS27" i="1" s="1"/>
  <c r="CR195" i="1"/>
  <c r="CS195" i="1" s="1"/>
  <c r="CR298" i="1"/>
  <c r="CS298" i="1" s="1"/>
  <c r="CR264" i="1"/>
  <c r="CS264" i="1" s="1"/>
  <c r="CR22" i="1"/>
  <c r="CS22" i="1" s="1"/>
  <c r="CR73" i="1"/>
  <c r="CS73" i="1" s="1"/>
  <c r="CR180" i="1"/>
  <c r="CS180" i="1" s="1"/>
  <c r="CR208" i="1"/>
  <c r="CS208" i="1" s="1"/>
  <c r="CR325" i="1"/>
  <c r="CS325" i="1" s="1"/>
  <c r="CR115" i="1"/>
  <c r="CS115" i="1" s="1"/>
  <c r="CR225" i="1"/>
  <c r="CR151" i="1"/>
  <c r="CS151" i="1" s="1"/>
  <c r="CR95" i="1"/>
  <c r="CS95" i="1" s="1"/>
  <c r="CR243" i="1"/>
  <c r="CS243" i="1" s="1"/>
  <c r="CR226" i="1"/>
  <c r="CS226" i="1" s="1"/>
  <c r="CR310" i="1"/>
  <c r="H135" i="6"/>
  <c r="H136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E160" i="6"/>
  <c r="G160" i="6"/>
  <c r="H134" i="6"/>
  <c r="D134" i="6" s="1"/>
  <c r="F160" i="6"/>
  <c r="CT160" i="1" l="1"/>
  <c r="CU160" i="1" s="1"/>
  <c r="CT179" i="1"/>
  <c r="CU179" i="1" s="1"/>
  <c r="CT301" i="1"/>
  <c r="CU301" i="1" s="1"/>
  <c r="CT332" i="1"/>
  <c r="CU332" i="1" s="1"/>
  <c r="CT126" i="1"/>
  <c r="CU126" i="1" s="1"/>
  <c r="CT216" i="1"/>
  <c r="CU216" i="1" s="1"/>
  <c r="CT286" i="1"/>
  <c r="CU286" i="1" s="1"/>
  <c r="CT117" i="1"/>
  <c r="CU117" i="1" s="1"/>
  <c r="CT158" i="1"/>
  <c r="CU158" i="1" s="1"/>
  <c r="CT307" i="1"/>
  <c r="CU307" i="1" s="1"/>
  <c r="CT284" i="1"/>
  <c r="CU284" i="1" s="1"/>
  <c r="CT283" i="1"/>
  <c r="CU283" i="1" s="1"/>
  <c r="CT6" i="1"/>
  <c r="CU6" i="1" s="1"/>
  <c r="CT317" i="1"/>
  <c r="CU317" i="1" s="1"/>
  <c r="CT201" i="1"/>
  <c r="CU201" i="1" s="1"/>
  <c r="CT209" i="1"/>
  <c r="CU209" i="1" s="1"/>
  <c r="CT138" i="1"/>
  <c r="CU138" i="1" s="1"/>
  <c r="CT244" i="1"/>
  <c r="CU244" i="1" s="1"/>
  <c r="CT84" i="1"/>
  <c r="CU84" i="1" s="1"/>
  <c r="CT192" i="1"/>
  <c r="CU192" i="1" s="1"/>
  <c r="CT321" i="1"/>
  <c r="CU321" i="1" s="1"/>
  <c r="CT247" i="1"/>
  <c r="CU247" i="1" s="1"/>
  <c r="CT306" i="1"/>
  <c r="CU306" i="1" s="1"/>
  <c r="CT220" i="1"/>
  <c r="CU220" i="1" s="1"/>
  <c r="CT212" i="1"/>
  <c r="CU212" i="1" s="1"/>
  <c r="CT12" i="1"/>
  <c r="CU12" i="1" s="1"/>
  <c r="CT186" i="1"/>
  <c r="CU186" i="1" s="1"/>
  <c r="CT9" i="1"/>
  <c r="CU9" i="1" s="1"/>
  <c r="CT86" i="1"/>
  <c r="CU86" i="1" s="1"/>
  <c r="CT261" i="1"/>
  <c r="CU261" i="1" s="1"/>
  <c r="CT18" i="1"/>
  <c r="CU18" i="1" s="1"/>
  <c r="CT239" i="1"/>
  <c r="CU239" i="1" s="1"/>
  <c r="CT329" i="1"/>
  <c r="CU329" i="1" s="1"/>
  <c r="CT263" i="1"/>
  <c r="CU263" i="1" s="1"/>
  <c r="CT271" i="1"/>
  <c r="CU271" i="1" s="1"/>
  <c r="CT276" i="1"/>
  <c r="CU276" i="1" s="1"/>
  <c r="CT270" i="1"/>
  <c r="CU270" i="1" s="1"/>
  <c r="CT196" i="1"/>
  <c r="CU196" i="1" s="1"/>
  <c r="CT76" i="1"/>
  <c r="CU76" i="1" s="1"/>
  <c r="CT31" i="1"/>
  <c r="CU31" i="1" s="1"/>
  <c r="CT161" i="1"/>
  <c r="CU161" i="1" s="1"/>
  <c r="CT43" i="1"/>
  <c r="CU43" i="1" s="1"/>
  <c r="CT290" i="1"/>
  <c r="CU290" i="1" s="1"/>
  <c r="CT269" i="1"/>
  <c r="CU269" i="1" s="1"/>
  <c r="CT299" i="1"/>
  <c r="CU299" i="1" s="1"/>
  <c r="CT297" i="1"/>
  <c r="CU297" i="1" s="1"/>
  <c r="CT75" i="1"/>
  <c r="CU75" i="1" s="1"/>
  <c r="CT49" i="1"/>
  <c r="CU49" i="1" s="1"/>
  <c r="CT21" i="1"/>
  <c r="CU21" i="1" s="1"/>
  <c r="CT98" i="1"/>
  <c r="CU98" i="1" s="1"/>
  <c r="H160" i="6"/>
  <c r="CT80" i="1"/>
  <c r="CU80" i="1" s="1"/>
  <c r="CT168" i="1"/>
  <c r="CU168" i="1" s="1"/>
  <c r="CT169" i="1"/>
  <c r="CU169" i="1" s="1"/>
  <c r="CT25" i="1"/>
  <c r="CU25" i="1" s="1"/>
  <c r="CT229" i="1"/>
  <c r="CU229" i="1" s="1"/>
  <c r="CT251" i="1"/>
  <c r="CU251" i="1" s="1"/>
  <c r="CT235" i="1"/>
  <c r="CU235" i="1" s="1"/>
  <c r="CT79" i="1"/>
  <c r="CU79" i="1" s="1"/>
  <c r="CT62" i="1"/>
  <c r="CU62" i="1" s="1"/>
  <c r="CT99" i="1"/>
  <c r="CU99" i="1" s="1"/>
  <c r="CT67" i="1"/>
  <c r="CU67" i="1" s="1"/>
  <c r="CT175" i="1"/>
  <c r="CU175" i="1" s="1"/>
  <c r="CT194" i="1"/>
  <c r="CU194" i="1" s="1"/>
  <c r="CT144" i="1"/>
  <c r="CU144" i="1" s="1"/>
  <c r="CT109" i="1"/>
  <c r="CU109" i="1" s="1"/>
  <c r="CT205" i="1"/>
  <c r="CU205" i="1" s="1"/>
  <c r="CT26" i="1"/>
  <c r="CU26" i="1" s="1"/>
  <c r="CT232" i="1"/>
  <c r="CU232" i="1" s="1"/>
  <c r="CT191" i="1"/>
  <c r="CU191" i="1" s="1"/>
  <c r="CT203" i="1"/>
  <c r="CU203" i="1" s="1"/>
  <c r="CT246" i="1"/>
  <c r="CU246" i="1" s="1"/>
  <c r="CS134" i="1"/>
  <c r="CT134" i="1" s="1"/>
  <c r="CU134" i="1" s="1"/>
  <c r="CS23" i="1"/>
  <c r="CT23" i="1" s="1"/>
  <c r="CU23" i="1" s="1"/>
  <c r="CS30" i="1"/>
  <c r="CT30" i="1" s="1"/>
  <c r="CU30" i="1" s="1"/>
  <c r="CT121" i="1"/>
  <c r="CU121" i="1" s="1"/>
  <c r="CT272" i="1"/>
  <c r="CU272" i="1" s="1"/>
  <c r="CT315" i="1"/>
  <c r="CU315" i="1" s="1"/>
  <c r="CS100" i="1"/>
  <c r="CT100" i="1" s="1"/>
  <c r="CU100" i="1" s="1"/>
  <c r="CS302" i="1"/>
  <c r="CT302" i="1" s="1"/>
  <c r="CU302" i="1" s="1"/>
  <c r="CS218" i="1"/>
  <c r="CT218" i="1" s="1"/>
  <c r="CU218" i="1" s="1"/>
  <c r="CS282" i="1"/>
  <c r="CT282" i="1" s="1"/>
  <c r="CU282" i="1" s="1"/>
  <c r="CS222" i="1"/>
  <c r="CT222" i="1" s="1"/>
  <c r="CU222" i="1" s="1"/>
  <c r="CS50" i="1"/>
  <c r="CT50" i="1" s="1"/>
  <c r="CU50" i="1" s="1"/>
  <c r="CS8" i="1"/>
  <c r="CT8" i="1" s="1"/>
  <c r="CU8" i="1" s="1"/>
  <c r="CS132" i="1"/>
  <c r="CT132" i="1" s="1"/>
  <c r="CU132" i="1" s="1"/>
  <c r="CS190" i="1"/>
  <c r="CT190" i="1" s="1"/>
  <c r="CU190" i="1" s="1"/>
  <c r="CS145" i="1"/>
  <c r="CT145" i="1" s="1"/>
  <c r="CU145" i="1" s="1"/>
  <c r="CS252" i="1"/>
  <c r="CT252" i="1" s="1"/>
  <c r="CU252" i="1" s="1"/>
  <c r="CS7" i="1"/>
  <c r="CT7" i="1" s="1"/>
  <c r="CU7" i="1" s="1"/>
  <c r="CS125" i="1"/>
  <c r="CT125" i="1" s="1"/>
  <c r="CU125" i="1" s="1"/>
  <c r="CS330" i="1"/>
  <c r="CT330" i="1" s="1"/>
  <c r="CU330" i="1" s="1"/>
  <c r="CS36" i="1"/>
  <c r="CT36" i="1" s="1"/>
  <c r="CU36" i="1" s="1"/>
  <c r="CS291" i="1"/>
  <c r="CT291" i="1" s="1"/>
  <c r="CU291" i="1" s="1"/>
  <c r="CS53" i="1"/>
  <c r="CT53" i="1" s="1"/>
  <c r="CU53" i="1" s="1"/>
  <c r="CS70" i="1"/>
  <c r="CT70" i="1" s="1"/>
  <c r="CU70" i="1" s="1"/>
  <c r="CS233" i="1"/>
  <c r="CT233" i="1" s="1"/>
  <c r="CU233" i="1" s="1"/>
  <c r="CS42" i="1"/>
  <c r="CT42" i="1" s="1"/>
  <c r="CU42" i="1" s="1"/>
  <c r="CS150" i="1"/>
  <c r="CT150" i="1" s="1"/>
  <c r="CU150" i="1" s="1"/>
  <c r="CS221" i="1"/>
  <c r="CT221" i="1" s="1"/>
  <c r="CU221" i="1" s="1"/>
  <c r="CS328" i="1"/>
  <c r="CT328" i="1" s="1"/>
  <c r="CU328" i="1" s="1"/>
  <c r="CS255" i="1"/>
  <c r="CT255" i="1" s="1"/>
  <c r="CU255" i="1" s="1"/>
  <c r="CS248" i="1"/>
  <c r="CT248" i="1" s="1"/>
  <c r="CU248" i="1" s="1"/>
  <c r="CT10" i="1"/>
  <c r="CU10" i="1" s="1"/>
  <c r="CT124" i="1"/>
  <c r="CU124" i="1" s="1"/>
  <c r="CT46" i="1"/>
  <c r="CU46" i="1" s="1"/>
  <c r="CT274" i="1"/>
  <c r="CU274" i="1" s="1"/>
  <c r="CS300" i="1"/>
  <c r="CT300" i="1" s="1"/>
  <c r="CU300" i="1" s="1"/>
  <c r="CS47" i="1"/>
  <c r="CT47" i="1" s="1"/>
  <c r="CU47" i="1" s="1"/>
  <c r="CS181" i="1"/>
  <c r="CT181" i="1" s="1"/>
  <c r="CU181" i="1" s="1"/>
  <c r="CT105" i="1"/>
  <c r="CU105" i="1" s="1"/>
  <c r="CS267" i="1"/>
  <c r="CT267" i="1" s="1"/>
  <c r="CU267" i="1" s="1"/>
  <c r="CS256" i="1"/>
  <c r="CT256" i="1" s="1"/>
  <c r="CU256" i="1" s="1"/>
  <c r="CS59" i="1"/>
  <c r="CT59" i="1" s="1"/>
  <c r="CU59" i="1" s="1"/>
  <c r="CS29" i="1"/>
  <c r="CT29" i="1" s="1"/>
  <c r="CU29" i="1" s="1"/>
  <c r="CS57" i="1"/>
  <c r="CT57" i="1" s="1"/>
  <c r="CU57" i="1" s="1"/>
  <c r="CS310" i="1"/>
  <c r="CT310" i="1" s="1"/>
  <c r="CU310" i="1" s="1"/>
  <c r="CS215" i="1"/>
  <c r="CT215" i="1" s="1"/>
  <c r="CU215" i="1" s="1"/>
  <c r="CS154" i="1"/>
  <c r="CT154" i="1" s="1"/>
  <c r="CU154" i="1" s="1"/>
  <c r="CS131" i="1"/>
  <c r="CT131" i="1" s="1"/>
  <c r="CU131" i="1" s="1"/>
  <c r="CS17" i="1"/>
  <c r="CT17" i="1" s="1"/>
  <c r="CU17" i="1" s="1"/>
  <c r="CS249" i="1"/>
  <c r="CT249" i="1" s="1"/>
  <c r="CU249" i="1" s="1"/>
  <c r="CS135" i="1"/>
  <c r="CT135" i="1" s="1"/>
  <c r="CU135" i="1" s="1"/>
  <c r="CT245" i="1"/>
  <c r="CU245" i="1" s="1"/>
  <c r="CT14" i="1"/>
  <c r="CU14" i="1" s="1"/>
  <c r="CS146" i="1"/>
  <c r="CT146" i="1" s="1"/>
  <c r="CU146" i="1" s="1"/>
  <c r="CT277" i="1"/>
  <c r="CU277" i="1" s="1"/>
  <c r="CT61" i="1"/>
  <c r="CU61" i="1" s="1"/>
  <c r="CS122" i="1"/>
  <c r="CT122" i="1" s="1"/>
  <c r="CU122" i="1" s="1"/>
  <c r="CS64" i="1"/>
  <c r="CT64" i="1" s="1"/>
  <c r="CU64" i="1" s="1"/>
  <c r="CS82" i="1"/>
  <c r="CT82" i="1" s="1"/>
  <c r="CU82" i="1" s="1"/>
  <c r="CS37" i="1"/>
  <c r="CT37" i="1" s="1"/>
  <c r="CU37" i="1" s="1"/>
  <c r="CS81" i="1"/>
  <c r="CT81" i="1" s="1"/>
  <c r="CU81" i="1" s="1"/>
  <c r="CS322" i="1"/>
  <c r="CT322" i="1" s="1"/>
  <c r="CU322" i="1" s="1"/>
  <c r="CS280" i="1"/>
  <c r="CT280" i="1" s="1"/>
  <c r="CU280" i="1" s="1"/>
  <c r="CS326" i="1"/>
  <c r="CT326" i="1" s="1"/>
  <c r="CU326" i="1" s="1"/>
  <c r="CS183" i="1"/>
  <c r="CT183" i="1" s="1"/>
  <c r="CU183" i="1" s="1"/>
  <c r="CS108" i="1"/>
  <c r="CT108" i="1" s="1"/>
  <c r="CU108" i="1" s="1"/>
  <c r="CT56" i="1"/>
  <c r="CU56" i="1" s="1"/>
  <c r="CT77" i="1"/>
  <c r="CU77" i="1" s="1"/>
  <c r="CT32" i="1"/>
  <c r="CU32" i="1" s="1"/>
  <c r="CT211" i="1"/>
  <c r="CU211" i="1" s="1"/>
  <c r="CT41" i="1"/>
  <c r="CU41" i="1" s="1"/>
  <c r="CT142" i="1"/>
  <c r="CU142" i="1" s="1"/>
  <c r="CT296" i="1"/>
  <c r="CU296" i="1" s="1"/>
  <c r="CT238" i="1"/>
  <c r="CU238" i="1" s="1"/>
  <c r="CT33" i="1"/>
  <c r="CU33" i="1" s="1"/>
  <c r="CT123" i="1"/>
  <c r="CU123" i="1" s="1"/>
  <c r="CT170" i="1"/>
  <c r="CU170" i="1" s="1"/>
  <c r="CT257" i="1"/>
  <c r="CU257" i="1" s="1"/>
  <c r="CT230" i="1"/>
  <c r="CU230" i="1" s="1"/>
  <c r="CT136" i="1"/>
  <c r="CU136" i="1" s="1"/>
  <c r="CT224" i="1"/>
  <c r="CU224" i="1" s="1"/>
  <c r="CT55" i="1"/>
  <c r="CU55" i="1" s="1"/>
  <c r="CT289" i="1"/>
  <c r="CU289" i="1" s="1"/>
  <c r="CT63" i="1"/>
  <c r="CU63" i="1" s="1"/>
  <c r="CT39" i="1"/>
  <c r="CU39" i="1" s="1"/>
  <c r="CT288" i="1"/>
  <c r="CU288" i="1" s="1"/>
  <c r="CT74" i="1"/>
  <c r="CU74" i="1" s="1"/>
  <c r="CT58" i="1"/>
  <c r="CU58" i="1" s="1"/>
  <c r="CT91" i="1"/>
  <c r="CU91" i="1" s="1"/>
  <c r="CT268" i="1"/>
  <c r="CU268" i="1" s="1"/>
  <c r="CT113" i="1"/>
  <c r="CU113" i="1" s="1"/>
  <c r="CT159" i="1"/>
  <c r="CU159" i="1" s="1"/>
  <c r="CT178" i="1"/>
  <c r="CU178" i="1" s="1"/>
  <c r="CT202" i="1"/>
  <c r="CU202" i="1" s="1"/>
  <c r="CT140" i="1"/>
  <c r="CU140" i="1" s="1"/>
  <c r="CT148" i="1"/>
  <c r="CU148" i="1" s="1"/>
  <c r="CT173" i="1"/>
  <c r="CU173" i="1" s="1"/>
  <c r="CT228" i="1"/>
  <c r="CU228" i="1" s="1"/>
  <c r="CT87" i="1"/>
  <c r="CU87" i="1" s="1"/>
  <c r="CT177" i="1"/>
  <c r="CU177" i="1" s="1"/>
  <c r="CT16" i="1"/>
  <c r="CU16" i="1" s="1"/>
  <c r="CT44" i="1"/>
  <c r="CU44" i="1" s="1"/>
  <c r="CT28" i="1"/>
  <c r="CU28" i="1" s="1"/>
  <c r="CT287" i="1"/>
  <c r="CU287" i="1" s="1"/>
  <c r="CT110" i="1"/>
  <c r="CU110" i="1" s="1"/>
  <c r="CT213" i="1"/>
  <c r="CU213" i="1" s="1"/>
  <c r="CT236" i="1"/>
  <c r="CU236" i="1" s="1"/>
  <c r="CT285" i="1"/>
  <c r="CU285" i="1" s="1"/>
  <c r="CT253" i="1"/>
  <c r="CU253" i="1" s="1"/>
  <c r="CT273" i="1"/>
  <c r="CU273" i="1" s="1"/>
  <c r="CT51" i="1"/>
  <c r="CU51" i="1" s="1"/>
  <c r="CT227" i="1"/>
  <c r="CU227" i="1" s="1"/>
  <c r="CT149" i="1"/>
  <c r="CU149" i="1" s="1"/>
  <c r="CT155" i="1"/>
  <c r="CU155" i="1" s="1"/>
  <c r="CT163" i="1"/>
  <c r="CU163" i="1" s="1"/>
  <c r="CT130" i="1"/>
  <c r="CU130" i="1" s="1"/>
  <c r="CT120" i="1"/>
  <c r="CU120" i="1" s="1"/>
  <c r="CT309" i="1"/>
  <c r="CU309" i="1" s="1"/>
  <c r="CT258" i="1"/>
  <c r="CU258" i="1" s="1"/>
  <c r="CT293" i="1"/>
  <c r="CU293" i="1" s="1"/>
  <c r="CT185" i="1"/>
  <c r="CU185" i="1" s="1"/>
  <c r="CT90" i="1"/>
  <c r="CU90" i="1" s="1"/>
  <c r="CT15" i="1"/>
  <c r="CU15" i="1" s="1"/>
  <c r="CT71" i="1"/>
  <c r="CU71" i="1" s="1"/>
  <c r="CT207" i="1"/>
  <c r="CU207" i="1" s="1"/>
  <c r="CT184" i="1"/>
  <c r="CU184" i="1" s="1"/>
  <c r="CT13" i="1"/>
  <c r="CU13" i="1" s="1"/>
  <c r="CT11" i="1"/>
  <c r="CU11" i="1" s="1"/>
  <c r="CT200" i="1"/>
  <c r="CU200" i="1" s="1"/>
  <c r="CT231" i="1"/>
  <c r="CU231" i="1" s="1"/>
  <c r="CT24" i="1"/>
  <c r="CU24" i="1" s="1"/>
  <c r="CT48" i="1"/>
  <c r="CU48" i="1" s="1"/>
  <c r="CT266" i="1"/>
  <c r="CU266" i="1" s="1"/>
  <c r="CT92" i="1"/>
  <c r="CU92" i="1" s="1"/>
  <c r="CT242" i="1"/>
  <c r="CU242" i="1" s="1"/>
  <c r="CT206" i="1"/>
  <c r="CU206" i="1" s="1"/>
  <c r="CT308" i="1"/>
  <c r="CU308" i="1" s="1"/>
  <c r="CT133" i="1"/>
  <c r="CU133" i="1" s="1"/>
  <c r="CT260" i="1"/>
  <c r="CU260" i="1" s="1"/>
  <c r="CT172" i="1"/>
  <c r="CU172" i="1" s="1"/>
  <c r="CT199" i="1"/>
  <c r="CU199" i="1" s="1"/>
  <c r="CT174" i="1"/>
  <c r="CU174" i="1" s="1"/>
  <c r="CT312" i="1"/>
  <c r="CU312" i="1" s="1"/>
  <c r="CT164" i="1"/>
  <c r="CU164" i="1" s="1"/>
  <c r="CT96" i="1"/>
  <c r="CU96" i="1" s="1"/>
  <c r="CT139" i="1"/>
  <c r="CU139" i="1" s="1"/>
  <c r="CT323" i="1"/>
  <c r="CU323" i="1" s="1"/>
  <c r="CT69" i="1"/>
  <c r="CU69" i="1" s="1"/>
  <c r="CT182" i="1"/>
  <c r="CU182" i="1" s="1"/>
  <c r="CT189" i="1"/>
  <c r="CU189" i="1" s="1"/>
  <c r="CT292" i="1"/>
  <c r="CU292" i="1" s="1"/>
  <c r="CT223" i="1"/>
  <c r="CU223" i="1" s="1"/>
  <c r="CT188" i="1"/>
  <c r="CU188" i="1" s="1"/>
  <c r="CT234" i="1"/>
  <c r="CU234" i="1" s="1"/>
  <c r="CT176" i="1"/>
  <c r="CU176" i="1" s="1"/>
  <c r="CT72" i="1"/>
  <c r="CU72" i="1" s="1"/>
  <c r="CT116" i="1"/>
  <c r="CU116" i="1" s="1"/>
  <c r="CT60" i="1"/>
  <c r="CU60" i="1" s="1"/>
  <c r="CT279" i="1"/>
  <c r="CU279" i="1" s="1"/>
  <c r="CT167" i="1"/>
  <c r="CU167" i="1" s="1"/>
  <c r="CT147" i="1"/>
  <c r="CU147" i="1" s="1"/>
  <c r="CT66" i="1"/>
  <c r="CU66" i="1" s="1"/>
  <c r="CT97" i="1"/>
  <c r="CU97" i="1" s="1"/>
  <c r="CT152" i="1"/>
  <c r="CU152" i="1" s="1"/>
  <c r="CT52" i="1"/>
  <c r="CU52" i="1" s="1"/>
  <c r="CT237" i="1"/>
  <c r="CU237" i="1" s="1"/>
  <c r="CT217" i="1"/>
  <c r="CU217" i="1" s="1"/>
  <c r="CT129" i="1"/>
  <c r="CU129" i="1" s="1"/>
  <c r="CT304" i="1"/>
  <c r="CU304" i="1" s="1"/>
  <c r="CT262" i="1"/>
  <c r="CU262" i="1" s="1"/>
  <c r="CT45" i="1"/>
  <c r="CU45" i="1" s="1"/>
  <c r="CT128" i="1"/>
  <c r="CU128" i="1" s="1"/>
  <c r="CT314" i="1"/>
  <c r="CU314" i="1" s="1"/>
  <c r="CT305" i="1"/>
  <c r="CU305" i="1" s="1"/>
  <c r="CT193" i="1"/>
  <c r="CU193" i="1" s="1"/>
  <c r="CT19" i="1"/>
  <c r="CU19" i="1" s="1"/>
  <c r="CT331" i="1"/>
  <c r="CU331" i="1" s="1"/>
  <c r="CT78" i="1"/>
  <c r="CU78" i="1" s="1"/>
  <c r="CT83" i="1"/>
  <c r="CU83" i="1" s="1"/>
  <c r="CT88" i="1"/>
  <c r="CU88" i="1" s="1"/>
  <c r="CT250" i="1"/>
  <c r="CU250" i="1" s="1"/>
  <c r="CT107" i="1"/>
  <c r="CU107" i="1" s="1"/>
  <c r="CT20" i="1"/>
  <c r="CU20" i="1" s="1"/>
  <c r="CT214" i="1"/>
  <c r="CU214" i="1" s="1"/>
  <c r="CT278" i="1"/>
  <c r="CU278" i="1" s="1"/>
  <c r="CT166" i="1"/>
  <c r="CU166" i="1" s="1"/>
  <c r="CT38" i="1"/>
  <c r="CU38" i="1" s="1"/>
  <c r="CT85" i="1"/>
  <c r="CU85" i="1" s="1"/>
  <c r="CT104" i="1"/>
  <c r="CU104" i="1" s="1"/>
  <c r="CT106" i="1"/>
  <c r="CU106" i="1" s="1"/>
  <c r="CT313" i="1"/>
  <c r="CU313" i="1" s="1"/>
  <c r="CT162" i="1"/>
  <c r="CU162" i="1" s="1"/>
  <c r="CT197" i="1"/>
  <c r="CU197" i="1" s="1"/>
  <c r="CT137" i="1"/>
  <c r="CU137" i="1" s="1"/>
  <c r="CT54" i="1"/>
  <c r="CU54" i="1" s="1"/>
  <c r="CT115" i="1"/>
  <c r="CU115" i="1" s="1"/>
  <c r="CT22" i="1"/>
  <c r="CU22" i="1" s="1"/>
  <c r="CT298" i="1"/>
  <c r="CU298" i="1" s="1"/>
  <c r="CT265" i="1"/>
  <c r="CU265" i="1" s="1"/>
  <c r="CT95" i="1"/>
  <c r="CU95" i="1" s="1"/>
  <c r="CT264" i="1"/>
  <c r="CU264" i="1" s="1"/>
  <c r="CT325" i="1"/>
  <c r="CU325" i="1" s="1"/>
  <c r="CT180" i="1"/>
  <c r="CU180" i="1" s="1"/>
  <c r="CT73" i="1"/>
  <c r="CU73" i="1" s="1"/>
  <c r="CT195" i="1"/>
  <c r="CU195" i="1" s="1"/>
  <c r="CT153" i="1"/>
  <c r="CU153" i="1" s="1"/>
  <c r="CT226" i="1"/>
  <c r="CU226" i="1" s="1"/>
  <c r="CT243" i="1"/>
  <c r="CU243" i="1" s="1"/>
  <c r="CT151" i="1"/>
  <c r="CU151" i="1" s="1"/>
  <c r="CT208" i="1"/>
  <c r="CU208" i="1" s="1"/>
  <c r="CT27" i="1"/>
  <c r="CU27" i="1" s="1"/>
  <c r="CT40" i="1"/>
  <c r="CU40" i="1" s="1"/>
  <c r="D148" i="6"/>
  <c r="D140" i="6"/>
  <c r="D159" i="6"/>
  <c r="D155" i="6"/>
  <c r="D151" i="6"/>
  <c r="D147" i="6"/>
  <c r="D143" i="6"/>
  <c r="D136" i="6"/>
  <c r="D156" i="6"/>
  <c r="D144" i="6"/>
  <c r="D158" i="6"/>
  <c r="D154" i="6"/>
  <c r="D150" i="6"/>
  <c r="D146" i="6"/>
  <c r="D142" i="6"/>
  <c r="D135" i="6"/>
  <c r="D152" i="6"/>
  <c r="D157" i="6"/>
  <c r="D153" i="6"/>
  <c r="D149" i="6"/>
  <c r="D145" i="6"/>
  <c r="D141" i="6"/>
  <c r="CQ5" i="1"/>
  <c r="CP5" i="1"/>
  <c r="CO5" i="1"/>
  <c r="D160" i="6" l="1"/>
  <c r="CR5" i="1"/>
  <c r="CI163" i="1"/>
  <c r="CH163" i="1"/>
  <c r="CG163" i="1"/>
  <c r="CI315" i="1"/>
  <c r="CH315" i="1"/>
  <c r="CG315" i="1"/>
  <c r="CI307" i="1"/>
  <c r="CH307" i="1"/>
  <c r="CG307" i="1"/>
  <c r="CI332" i="1"/>
  <c r="CH332" i="1"/>
  <c r="CG332" i="1"/>
  <c r="CI97" i="1"/>
  <c r="CH97" i="1"/>
  <c r="CG97" i="1"/>
  <c r="CI106" i="1"/>
  <c r="CH106" i="1"/>
  <c r="CG106" i="1"/>
  <c r="CI292" i="1"/>
  <c r="CH292" i="1"/>
  <c r="CG292" i="1"/>
  <c r="CI282" i="1"/>
  <c r="CH282" i="1"/>
  <c r="CG282" i="1"/>
  <c r="CI96" i="1"/>
  <c r="CH96" i="1"/>
  <c r="CG96" i="1"/>
  <c r="CI145" i="1"/>
  <c r="CH145" i="1"/>
  <c r="CG145" i="1"/>
  <c r="CI248" i="1"/>
  <c r="CH248" i="1"/>
  <c r="CG248" i="1"/>
  <c r="CI70" i="1"/>
  <c r="CH70" i="1"/>
  <c r="CG70" i="1"/>
  <c r="CI330" i="1"/>
  <c r="CH330" i="1"/>
  <c r="CG330" i="1"/>
  <c r="CI169" i="1"/>
  <c r="CH169" i="1"/>
  <c r="CG169" i="1"/>
  <c r="CI297" i="1"/>
  <c r="CH297" i="1"/>
  <c r="CG297" i="1"/>
  <c r="CI185" i="1"/>
  <c r="CH185" i="1"/>
  <c r="CG185" i="1"/>
  <c r="CI268" i="1"/>
  <c r="CH268" i="1"/>
  <c r="CG268" i="1"/>
  <c r="CI242" i="1"/>
  <c r="CH242" i="1"/>
  <c r="CG242" i="1"/>
  <c r="CI77" i="1"/>
  <c r="CH77" i="1"/>
  <c r="CG77" i="1"/>
  <c r="CI49" i="1"/>
  <c r="CH49" i="1"/>
  <c r="CG49" i="1"/>
  <c r="CI274" i="1"/>
  <c r="CH274" i="1"/>
  <c r="CG274" i="1"/>
  <c r="CI92" i="1"/>
  <c r="CH92" i="1"/>
  <c r="CG92" i="1"/>
  <c r="CI203" i="1"/>
  <c r="CH203" i="1"/>
  <c r="CG203" i="1"/>
  <c r="CI47" i="1"/>
  <c r="CH47" i="1"/>
  <c r="CG47" i="1"/>
  <c r="CI218" i="1"/>
  <c r="CH218" i="1"/>
  <c r="CG218" i="1"/>
  <c r="CI287" i="1"/>
  <c r="CH287" i="1"/>
  <c r="CG287" i="1"/>
  <c r="CI135" i="1"/>
  <c r="CH135" i="1"/>
  <c r="CG135" i="1"/>
  <c r="CI130" i="1"/>
  <c r="CH130" i="1"/>
  <c r="CG130" i="1"/>
  <c r="CI142" i="1"/>
  <c r="CH142" i="1"/>
  <c r="CG142" i="1"/>
  <c r="CI164" i="1"/>
  <c r="CH164" i="1"/>
  <c r="CG164" i="1"/>
  <c r="CI175" i="1"/>
  <c r="CH175" i="1"/>
  <c r="CG175" i="1"/>
  <c r="CI155" i="1"/>
  <c r="CH155" i="1"/>
  <c r="CG155" i="1"/>
  <c r="CI144" i="1"/>
  <c r="CH144" i="1"/>
  <c r="CG144" i="1"/>
  <c r="CI21" i="1"/>
  <c r="CH21" i="1"/>
  <c r="CG21" i="1"/>
  <c r="CI86" i="1"/>
  <c r="CH86" i="1"/>
  <c r="CG86" i="1"/>
  <c r="CI17" i="1"/>
  <c r="CH17" i="1"/>
  <c r="CG17" i="1"/>
  <c r="CI323" i="1"/>
  <c r="CH323" i="1"/>
  <c r="CG323" i="1"/>
  <c r="CI215" i="1"/>
  <c r="CH215" i="1"/>
  <c r="CG215" i="1"/>
  <c r="CI305" i="1"/>
  <c r="CH305" i="1"/>
  <c r="CG305" i="1"/>
  <c r="CI51" i="1"/>
  <c r="CH51" i="1"/>
  <c r="CG51" i="1"/>
  <c r="CI293" i="1"/>
  <c r="CH293" i="1"/>
  <c r="CG293" i="1"/>
  <c r="CI48" i="1"/>
  <c r="CH48" i="1"/>
  <c r="CG48" i="1"/>
  <c r="CI306" i="1"/>
  <c r="CH306" i="1"/>
  <c r="CG306" i="1"/>
  <c r="CI68" i="1"/>
  <c r="CH68" i="1"/>
  <c r="CG68" i="1"/>
  <c r="CI303" i="1"/>
  <c r="CH303" i="1"/>
  <c r="CG303" i="1"/>
  <c r="CI302" i="1"/>
  <c r="CH302" i="1"/>
  <c r="CG302" i="1"/>
  <c r="CI288" i="1"/>
  <c r="CH288" i="1"/>
  <c r="CG288" i="1"/>
  <c r="CI239" i="1"/>
  <c r="CH239" i="1"/>
  <c r="CG239" i="1"/>
  <c r="CI104" i="1"/>
  <c r="CH104" i="1"/>
  <c r="CG104" i="1"/>
  <c r="CI227" i="1"/>
  <c r="CH227" i="1"/>
  <c r="CG227" i="1"/>
  <c r="CI191" i="1"/>
  <c r="CH191" i="1"/>
  <c r="CG191" i="1"/>
  <c r="CI296" i="1"/>
  <c r="CH296" i="1"/>
  <c r="CG296" i="1"/>
  <c r="CI181" i="1"/>
  <c r="CH181" i="1"/>
  <c r="CG181" i="1"/>
  <c r="CI331" i="1"/>
  <c r="CH331" i="1"/>
  <c r="CG331" i="1"/>
  <c r="CI124" i="1"/>
  <c r="CH124" i="1"/>
  <c r="CG124" i="1"/>
  <c r="CI182" i="1"/>
  <c r="CH182" i="1"/>
  <c r="CG182" i="1"/>
  <c r="CI149" i="1"/>
  <c r="CH149" i="1"/>
  <c r="CG149" i="1"/>
  <c r="CI50" i="1"/>
  <c r="CH50" i="1"/>
  <c r="CG50" i="1"/>
  <c r="CI84" i="1"/>
  <c r="CH84" i="1"/>
  <c r="CG84" i="1"/>
  <c r="CI280" i="1"/>
  <c r="CH280" i="1"/>
  <c r="CG280" i="1"/>
  <c r="CI139" i="1"/>
  <c r="CH139" i="1"/>
  <c r="CG139" i="1"/>
  <c r="CI52" i="1"/>
  <c r="CH52" i="1"/>
  <c r="CG52" i="1"/>
  <c r="CI299" i="1"/>
  <c r="CH299" i="1"/>
  <c r="CG299" i="1"/>
  <c r="CI312" i="1"/>
  <c r="CH312" i="1"/>
  <c r="CG312" i="1"/>
  <c r="CI41" i="1"/>
  <c r="CH41" i="1"/>
  <c r="CG41" i="1"/>
  <c r="CI194" i="1"/>
  <c r="CH194" i="1"/>
  <c r="CG194" i="1"/>
  <c r="CI216" i="1"/>
  <c r="CH216" i="1"/>
  <c r="CG216" i="1"/>
  <c r="CI266" i="1"/>
  <c r="CH266" i="1"/>
  <c r="CG266" i="1"/>
  <c r="CI237" i="1"/>
  <c r="CH237" i="1"/>
  <c r="CG237" i="1"/>
  <c r="CI66" i="1"/>
  <c r="CH66" i="1"/>
  <c r="CG66" i="1"/>
  <c r="CI314" i="1"/>
  <c r="CH314" i="1"/>
  <c r="CG314" i="1"/>
  <c r="CI136" i="1"/>
  <c r="CH136" i="1"/>
  <c r="CG136" i="1"/>
  <c r="CI69" i="1"/>
  <c r="CH69" i="1"/>
  <c r="CG69" i="1"/>
  <c r="CI40" i="1"/>
  <c r="CH40" i="1"/>
  <c r="CG40" i="1"/>
  <c r="CI91" i="1"/>
  <c r="CH91" i="1"/>
  <c r="CG91" i="1"/>
  <c r="CI37" i="1"/>
  <c r="CH37" i="1"/>
  <c r="CG37" i="1"/>
  <c r="CI152" i="1"/>
  <c r="CH152" i="1"/>
  <c r="CG152" i="1"/>
  <c r="CI153" i="1"/>
  <c r="CH153" i="1"/>
  <c r="CG153" i="1"/>
  <c r="CI174" i="1"/>
  <c r="CH174" i="1"/>
  <c r="CG174" i="1"/>
  <c r="CI100" i="1"/>
  <c r="CH100" i="1"/>
  <c r="CG100" i="1"/>
  <c r="CI196" i="1"/>
  <c r="CH196" i="1"/>
  <c r="CG196" i="1"/>
  <c r="CI265" i="1"/>
  <c r="CH265" i="1"/>
  <c r="CG265" i="1"/>
  <c r="CI269" i="1"/>
  <c r="CH269" i="1"/>
  <c r="CG269" i="1"/>
  <c r="CI98" i="1"/>
  <c r="CH98" i="1"/>
  <c r="CG98" i="1"/>
  <c r="CI63" i="1"/>
  <c r="CH63" i="1"/>
  <c r="CG63" i="1"/>
  <c r="CI276" i="1"/>
  <c r="CH276" i="1"/>
  <c r="CG276" i="1"/>
  <c r="CI134" i="1"/>
  <c r="CH134" i="1"/>
  <c r="CG134" i="1"/>
  <c r="CI256" i="1"/>
  <c r="CH256" i="1"/>
  <c r="CG256" i="1"/>
  <c r="CI158" i="1"/>
  <c r="CH158" i="1"/>
  <c r="CG158" i="1"/>
  <c r="CI116" i="1"/>
  <c r="CH116" i="1"/>
  <c r="CG116" i="1"/>
  <c r="CI150" i="1"/>
  <c r="CH150" i="1"/>
  <c r="CG150" i="1"/>
  <c r="CI10" i="1"/>
  <c r="CH10" i="1"/>
  <c r="CG10" i="1"/>
  <c r="CI74" i="1"/>
  <c r="CH74" i="1"/>
  <c r="CG74" i="1"/>
  <c r="CI168" i="1"/>
  <c r="CH168" i="1"/>
  <c r="CG168" i="1"/>
  <c r="CI132" i="1"/>
  <c r="CH132" i="1"/>
  <c r="CG132" i="1"/>
  <c r="CI82" i="1"/>
  <c r="CH82" i="1"/>
  <c r="CG82" i="1"/>
  <c r="CI275" i="1"/>
  <c r="CH275" i="1"/>
  <c r="CG275" i="1"/>
  <c r="CI157" i="1"/>
  <c r="CH157" i="1"/>
  <c r="CG157" i="1"/>
  <c r="CI165" i="1"/>
  <c r="CH165" i="1"/>
  <c r="CG165" i="1"/>
  <c r="CI254" i="1"/>
  <c r="CH254" i="1"/>
  <c r="CG254" i="1"/>
  <c r="CI166" i="1"/>
  <c r="CH166" i="1"/>
  <c r="CG166" i="1"/>
  <c r="CI54" i="1"/>
  <c r="CH54" i="1"/>
  <c r="CG54" i="1"/>
  <c r="CI128" i="1"/>
  <c r="CH128" i="1"/>
  <c r="CG128" i="1"/>
  <c r="CI9" i="1"/>
  <c r="CH9" i="1"/>
  <c r="CG9" i="1"/>
  <c r="CI247" i="1"/>
  <c r="CH247" i="1"/>
  <c r="CG247" i="1"/>
  <c r="CI27" i="1"/>
  <c r="CH27" i="1"/>
  <c r="CG27" i="1"/>
  <c r="CI53" i="1"/>
  <c r="CH53" i="1"/>
  <c r="CG53" i="1"/>
  <c r="CI244" i="1"/>
  <c r="CH244" i="1"/>
  <c r="CG244" i="1"/>
  <c r="CI140" i="1"/>
  <c r="CH140" i="1"/>
  <c r="CG140" i="1"/>
  <c r="CI195" i="1"/>
  <c r="CH195" i="1"/>
  <c r="CG195" i="1"/>
  <c r="CI251" i="1"/>
  <c r="CH251" i="1"/>
  <c r="CG251" i="1"/>
  <c r="CI259" i="1"/>
  <c r="CH259" i="1"/>
  <c r="CG259" i="1"/>
  <c r="CI278" i="1"/>
  <c r="CH278" i="1"/>
  <c r="CG278" i="1"/>
  <c r="CI101" i="1"/>
  <c r="CH101" i="1"/>
  <c r="CG101" i="1"/>
  <c r="CI42" i="1"/>
  <c r="CH42" i="1"/>
  <c r="CG42" i="1"/>
  <c r="CI87" i="1"/>
  <c r="CH87" i="1"/>
  <c r="CG87" i="1"/>
  <c r="CI318" i="1"/>
  <c r="CH318" i="1"/>
  <c r="CG318" i="1"/>
  <c r="CI73" i="1"/>
  <c r="CH73" i="1"/>
  <c r="CG73" i="1"/>
  <c r="CI19" i="1"/>
  <c r="CH19" i="1"/>
  <c r="CG19" i="1"/>
  <c r="CI90" i="1"/>
  <c r="CH90" i="1"/>
  <c r="CG90" i="1"/>
  <c r="CI209" i="1"/>
  <c r="CH209" i="1"/>
  <c r="CG209" i="1"/>
  <c r="CI46" i="1"/>
  <c r="CH46" i="1"/>
  <c r="CG46" i="1"/>
  <c r="CI200" i="1"/>
  <c r="CH200" i="1"/>
  <c r="CG200" i="1"/>
  <c r="CI67" i="1"/>
  <c r="CH67" i="1"/>
  <c r="CG67" i="1"/>
  <c r="CI281" i="1"/>
  <c r="CH281" i="1"/>
  <c r="CG281" i="1"/>
  <c r="CI298" i="1"/>
  <c r="CH298" i="1"/>
  <c r="CG298" i="1"/>
  <c r="CI30" i="1"/>
  <c r="CH30" i="1"/>
  <c r="CG30" i="1"/>
  <c r="CI284" i="1"/>
  <c r="CH284" i="1"/>
  <c r="CG284" i="1"/>
  <c r="CI220" i="1"/>
  <c r="CH220" i="1"/>
  <c r="CG220" i="1"/>
  <c r="CI273" i="1"/>
  <c r="CH273" i="1"/>
  <c r="CG273" i="1"/>
  <c r="CI249" i="1"/>
  <c r="CH249" i="1"/>
  <c r="CG249" i="1"/>
  <c r="CI61" i="1"/>
  <c r="CH61" i="1"/>
  <c r="CG61" i="1"/>
  <c r="CI173" i="1"/>
  <c r="CH173" i="1"/>
  <c r="CG173" i="1"/>
  <c r="CI180" i="1"/>
  <c r="CH180" i="1"/>
  <c r="CG180" i="1"/>
  <c r="CI322" i="1"/>
  <c r="CH322" i="1"/>
  <c r="CG322" i="1"/>
  <c r="CI171" i="1"/>
  <c r="CH171" i="1"/>
  <c r="CG171" i="1"/>
  <c r="CI260" i="1"/>
  <c r="CH260" i="1"/>
  <c r="CG260" i="1"/>
  <c r="CI230" i="1"/>
  <c r="CH230" i="1"/>
  <c r="CG230" i="1"/>
  <c r="CI187" i="1"/>
  <c r="CH187" i="1"/>
  <c r="CG187" i="1"/>
  <c r="CI199" i="1"/>
  <c r="CH199" i="1"/>
  <c r="CG199" i="1"/>
  <c r="CI291" i="1"/>
  <c r="CH291" i="1"/>
  <c r="CG291" i="1"/>
  <c r="CI156" i="1"/>
  <c r="CH156" i="1"/>
  <c r="CG156" i="1"/>
  <c r="CI206" i="1"/>
  <c r="CH206" i="1"/>
  <c r="CG206" i="1"/>
  <c r="CI24" i="1"/>
  <c r="CH24" i="1"/>
  <c r="CG24" i="1"/>
  <c r="CI190" i="1"/>
  <c r="CH190" i="1"/>
  <c r="CG190" i="1"/>
  <c r="CI192" i="1"/>
  <c r="CH192" i="1"/>
  <c r="CG192" i="1"/>
  <c r="CI172" i="1"/>
  <c r="CH172" i="1"/>
  <c r="CG172" i="1"/>
  <c r="CI109" i="1"/>
  <c r="CH109" i="1"/>
  <c r="CG109" i="1"/>
  <c r="CI179" i="1"/>
  <c r="CH179" i="1"/>
  <c r="CG179" i="1"/>
  <c r="CI211" i="1"/>
  <c r="CH211" i="1"/>
  <c r="CG211" i="1"/>
  <c r="CI148" i="1"/>
  <c r="CH148" i="1"/>
  <c r="CG148" i="1"/>
  <c r="CI252" i="1"/>
  <c r="CH252" i="1"/>
  <c r="CG252" i="1"/>
  <c r="CI99" i="1"/>
  <c r="CH99" i="1"/>
  <c r="CG99" i="1"/>
  <c r="CI264" i="1"/>
  <c r="CH264" i="1"/>
  <c r="CG264" i="1"/>
  <c r="CI64" i="1"/>
  <c r="CH64" i="1"/>
  <c r="CG64" i="1"/>
  <c r="CI105" i="1"/>
  <c r="CH105" i="1"/>
  <c r="CG105" i="1"/>
  <c r="CI321" i="1"/>
  <c r="CH321" i="1"/>
  <c r="CG321" i="1"/>
  <c r="CI189" i="1"/>
  <c r="CH189" i="1"/>
  <c r="CG189" i="1"/>
  <c r="CI59" i="1"/>
  <c r="CH59" i="1"/>
  <c r="CG59" i="1"/>
  <c r="CI8" i="1"/>
  <c r="CH8" i="1"/>
  <c r="CG8" i="1"/>
  <c r="CI231" i="1"/>
  <c r="CH231" i="1"/>
  <c r="CG231" i="1"/>
  <c r="CI267" i="1"/>
  <c r="CH267" i="1"/>
  <c r="CG267" i="1"/>
  <c r="CI38" i="1"/>
  <c r="CH38" i="1"/>
  <c r="CG38" i="1"/>
  <c r="CI317" i="1"/>
  <c r="CH317" i="1"/>
  <c r="CG317" i="1"/>
  <c r="CI39" i="1"/>
  <c r="CH39" i="1"/>
  <c r="CG39" i="1"/>
  <c r="CI208" i="1"/>
  <c r="CH208" i="1"/>
  <c r="CG208" i="1"/>
  <c r="CI193" i="1"/>
  <c r="CH193" i="1"/>
  <c r="CG193" i="1"/>
  <c r="CI290" i="1"/>
  <c r="CH290" i="1"/>
  <c r="CG290" i="1"/>
  <c r="CI22" i="1"/>
  <c r="CH22" i="1"/>
  <c r="CG22" i="1"/>
  <c r="CI325" i="1"/>
  <c r="CH325" i="1"/>
  <c r="CG325" i="1"/>
  <c r="CI7" i="1"/>
  <c r="CH7" i="1"/>
  <c r="CG7" i="1"/>
  <c r="CI160" i="1"/>
  <c r="CH160" i="1"/>
  <c r="CG160" i="1"/>
  <c r="CI162" i="1"/>
  <c r="CH162" i="1"/>
  <c r="CG162" i="1"/>
  <c r="CI81" i="1"/>
  <c r="CH81" i="1"/>
  <c r="CG81" i="1"/>
  <c r="CI170" i="1"/>
  <c r="CH170" i="1"/>
  <c r="CG170" i="1"/>
  <c r="CI143" i="1"/>
  <c r="CH143" i="1"/>
  <c r="CG143" i="1"/>
  <c r="CI319" i="1"/>
  <c r="CH319" i="1"/>
  <c r="CG319" i="1"/>
  <c r="CI94" i="1"/>
  <c r="CH94" i="1"/>
  <c r="CG94" i="1"/>
  <c r="CI240" i="1"/>
  <c r="CH240" i="1"/>
  <c r="CG240" i="1"/>
  <c r="CI127" i="1"/>
  <c r="CH127" i="1"/>
  <c r="CG127" i="1"/>
  <c r="CI93" i="1"/>
  <c r="CH93" i="1"/>
  <c r="CG93" i="1"/>
  <c r="CI295" i="1"/>
  <c r="CH295" i="1"/>
  <c r="CG295" i="1"/>
  <c r="CI35" i="1"/>
  <c r="CH35" i="1"/>
  <c r="CG35" i="1"/>
  <c r="CI20" i="1"/>
  <c r="CH20" i="1"/>
  <c r="CG20" i="1"/>
  <c r="CI327" i="1"/>
  <c r="CH327" i="1"/>
  <c r="CG327" i="1"/>
  <c r="CI45" i="1"/>
  <c r="CH45" i="1"/>
  <c r="CG45" i="1"/>
  <c r="CI126" i="1"/>
  <c r="CH126" i="1"/>
  <c r="CG126" i="1"/>
  <c r="CI75" i="1"/>
  <c r="CH75" i="1"/>
  <c r="CG75" i="1"/>
  <c r="CI289" i="1"/>
  <c r="CH289" i="1"/>
  <c r="CG289" i="1"/>
  <c r="CI72" i="1"/>
  <c r="CH72" i="1"/>
  <c r="CG72" i="1"/>
  <c r="CI62" i="1"/>
  <c r="CH62" i="1"/>
  <c r="CG62" i="1"/>
  <c r="CI283" i="1"/>
  <c r="CH283" i="1"/>
  <c r="CG283" i="1"/>
  <c r="CI262" i="1"/>
  <c r="CH262" i="1"/>
  <c r="CG262" i="1"/>
  <c r="CI36" i="1"/>
  <c r="CH36" i="1"/>
  <c r="CG36" i="1"/>
  <c r="CI178" i="1"/>
  <c r="CH178" i="1"/>
  <c r="CG178" i="1"/>
  <c r="CI14" i="1"/>
  <c r="CH14" i="1"/>
  <c r="CG14" i="1"/>
  <c r="CI23" i="1"/>
  <c r="CH23" i="1"/>
  <c r="CG23" i="1"/>
  <c r="CI113" i="1"/>
  <c r="CH113" i="1"/>
  <c r="CG113" i="1"/>
  <c r="CI229" i="1"/>
  <c r="CH229" i="1"/>
  <c r="CG229" i="1"/>
  <c r="CI228" i="1"/>
  <c r="CH228" i="1"/>
  <c r="CG228" i="1"/>
  <c r="CI102" i="1"/>
  <c r="CH102" i="1"/>
  <c r="CG102" i="1"/>
  <c r="CI277" i="1"/>
  <c r="CH277" i="1"/>
  <c r="CG277" i="1"/>
  <c r="CI167" i="1"/>
  <c r="CH167" i="1"/>
  <c r="CG167" i="1"/>
  <c r="CI279" i="1"/>
  <c r="CH279" i="1"/>
  <c r="CG279" i="1"/>
  <c r="CI183" i="1"/>
  <c r="CH183" i="1"/>
  <c r="CG183" i="1"/>
  <c r="CI123" i="1"/>
  <c r="CH123" i="1"/>
  <c r="CG123" i="1"/>
  <c r="CI133" i="1"/>
  <c r="CH133" i="1"/>
  <c r="CG133" i="1"/>
  <c r="CI253" i="1"/>
  <c r="CH253" i="1"/>
  <c r="CG253" i="1"/>
  <c r="CI117" i="1"/>
  <c r="CH117" i="1"/>
  <c r="CG117" i="1"/>
  <c r="CI257" i="1"/>
  <c r="CH257" i="1"/>
  <c r="CG257" i="1"/>
  <c r="CI286" i="1"/>
  <c r="CH286" i="1"/>
  <c r="CG286" i="1"/>
  <c r="CI13" i="1"/>
  <c r="CH13" i="1"/>
  <c r="CG13" i="1"/>
  <c r="CI238" i="1"/>
  <c r="CH238" i="1"/>
  <c r="CG238" i="1"/>
  <c r="CI261" i="1"/>
  <c r="CH261" i="1"/>
  <c r="CG261" i="1"/>
  <c r="CI16" i="1"/>
  <c r="CH16" i="1"/>
  <c r="CG16" i="1"/>
  <c r="CI255" i="1"/>
  <c r="CH255" i="1"/>
  <c r="CG255" i="1"/>
  <c r="CI232" i="1"/>
  <c r="CH232" i="1"/>
  <c r="CG232" i="1"/>
  <c r="CI301" i="1"/>
  <c r="CH301" i="1"/>
  <c r="CG301" i="1"/>
  <c r="CI107" i="1"/>
  <c r="CH107" i="1"/>
  <c r="CG107" i="1"/>
  <c r="CI154" i="1"/>
  <c r="CH154" i="1"/>
  <c r="CG154" i="1"/>
  <c r="CI79" i="1"/>
  <c r="CH79" i="1"/>
  <c r="CG79" i="1"/>
  <c r="CI85" i="1"/>
  <c r="CH85" i="1"/>
  <c r="CG85" i="1"/>
  <c r="CI246" i="1"/>
  <c r="CH246" i="1"/>
  <c r="CG246" i="1"/>
  <c r="CI214" i="1"/>
  <c r="CH214" i="1"/>
  <c r="CG214" i="1"/>
  <c r="CI43" i="1"/>
  <c r="CH43" i="1"/>
  <c r="CG43" i="1"/>
  <c r="CI222" i="1"/>
  <c r="CH222" i="1"/>
  <c r="CG222" i="1"/>
  <c r="CI26" i="1"/>
  <c r="CH26" i="1"/>
  <c r="CG26" i="1"/>
  <c r="CI221" i="1"/>
  <c r="CH221" i="1"/>
  <c r="CG221" i="1"/>
  <c r="CI263" i="1"/>
  <c r="CH263" i="1"/>
  <c r="CG263" i="1"/>
  <c r="CI57" i="1"/>
  <c r="CH57" i="1"/>
  <c r="CG57" i="1"/>
  <c r="CI184" i="1"/>
  <c r="CH184" i="1"/>
  <c r="CG184" i="1"/>
  <c r="CI186" i="1"/>
  <c r="CH186" i="1"/>
  <c r="CG186" i="1"/>
  <c r="CI188" i="1"/>
  <c r="CH188" i="1"/>
  <c r="CG188" i="1"/>
  <c r="CI326" i="1"/>
  <c r="CH326" i="1"/>
  <c r="CG326" i="1"/>
  <c r="CI245" i="1"/>
  <c r="CH245" i="1"/>
  <c r="CG245" i="1"/>
  <c r="CI55" i="1"/>
  <c r="CH55" i="1"/>
  <c r="CG55" i="1"/>
  <c r="CI225" i="1"/>
  <c r="CH225" i="1"/>
  <c r="CG225" i="1"/>
  <c r="CI285" i="1"/>
  <c r="CH285" i="1"/>
  <c r="CG285" i="1"/>
  <c r="CI76" i="1"/>
  <c r="CH76" i="1"/>
  <c r="CG76" i="1"/>
  <c r="CI159" i="1"/>
  <c r="CH159" i="1"/>
  <c r="CG159" i="1"/>
  <c r="CI151" i="1"/>
  <c r="CH151" i="1"/>
  <c r="CG151" i="1"/>
  <c r="CI176" i="1"/>
  <c r="CH176" i="1"/>
  <c r="CG176" i="1"/>
  <c r="CI110" i="1"/>
  <c r="CH110" i="1"/>
  <c r="CG110" i="1"/>
  <c r="CI6" i="1"/>
  <c r="CH6" i="1"/>
  <c r="CG6" i="1"/>
  <c r="CI95" i="1"/>
  <c r="CH95" i="1"/>
  <c r="CG95" i="1"/>
  <c r="CI324" i="1"/>
  <c r="CH324" i="1"/>
  <c r="CG324" i="1"/>
  <c r="CI80" i="1"/>
  <c r="CH80" i="1"/>
  <c r="CG80" i="1"/>
  <c r="CI161" i="1"/>
  <c r="CH161" i="1"/>
  <c r="CG161" i="1"/>
  <c r="CI243" i="1"/>
  <c r="CH243" i="1"/>
  <c r="CG243" i="1"/>
  <c r="CI258" i="1"/>
  <c r="CH258" i="1"/>
  <c r="CG258" i="1"/>
  <c r="CI56" i="1"/>
  <c r="CH56" i="1"/>
  <c r="CG56" i="1"/>
  <c r="CI308" i="1"/>
  <c r="CH308" i="1"/>
  <c r="CG308" i="1"/>
  <c r="CI226" i="1"/>
  <c r="CH226" i="1"/>
  <c r="CG226" i="1"/>
  <c r="CI304" i="1"/>
  <c r="CH304" i="1"/>
  <c r="CG304" i="1"/>
  <c r="CI212" i="1"/>
  <c r="CH212" i="1"/>
  <c r="CG212" i="1"/>
  <c r="CI118" i="1"/>
  <c r="CH118" i="1"/>
  <c r="CG118" i="1"/>
  <c r="CI270" i="1"/>
  <c r="CH270" i="1"/>
  <c r="CG270" i="1"/>
  <c r="CI177" i="1"/>
  <c r="CH177" i="1"/>
  <c r="CG177" i="1"/>
  <c r="CI205" i="1"/>
  <c r="CH205" i="1"/>
  <c r="CG205" i="1"/>
  <c r="CI233" i="1"/>
  <c r="CH233" i="1"/>
  <c r="CG233" i="1"/>
  <c r="CI115" i="1"/>
  <c r="CH115" i="1"/>
  <c r="CG115" i="1"/>
  <c r="CI197" i="1"/>
  <c r="CH197" i="1"/>
  <c r="CG197" i="1"/>
  <c r="CI60" i="1"/>
  <c r="CH60" i="1"/>
  <c r="CG60" i="1"/>
  <c r="CI120" i="1"/>
  <c r="CH120" i="1"/>
  <c r="CG120" i="1"/>
  <c r="CI311" i="1"/>
  <c r="CH311" i="1"/>
  <c r="CG311" i="1"/>
  <c r="CI146" i="1"/>
  <c r="CH146" i="1"/>
  <c r="CG146" i="1"/>
  <c r="CI71" i="1"/>
  <c r="CH71" i="1"/>
  <c r="CG71" i="1"/>
  <c r="CI202" i="1"/>
  <c r="CH202" i="1"/>
  <c r="CG202" i="1"/>
  <c r="CI25" i="1"/>
  <c r="CH25" i="1"/>
  <c r="CG25" i="1"/>
  <c r="CI198" i="1"/>
  <c r="CH198" i="1"/>
  <c r="CG198" i="1"/>
  <c r="CI121" i="1"/>
  <c r="CH121" i="1"/>
  <c r="CG121" i="1"/>
  <c r="CI328" i="1"/>
  <c r="CH328" i="1"/>
  <c r="CG328" i="1"/>
  <c r="CI119" i="1"/>
  <c r="CH119" i="1"/>
  <c r="CG119" i="1"/>
  <c r="CI33" i="1"/>
  <c r="CH33" i="1"/>
  <c r="CG33" i="1"/>
  <c r="CI294" i="1"/>
  <c r="CH294" i="1"/>
  <c r="CG294" i="1"/>
  <c r="CI138" i="1"/>
  <c r="CH138" i="1"/>
  <c r="CG138" i="1"/>
  <c r="CI271" i="1"/>
  <c r="CH271" i="1"/>
  <c r="CG271" i="1"/>
  <c r="CI65" i="1"/>
  <c r="CH65" i="1"/>
  <c r="CG65" i="1"/>
  <c r="CI235" i="1"/>
  <c r="CH235" i="1"/>
  <c r="CG235" i="1"/>
  <c r="CI15" i="1"/>
  <c r="CH15" i="1"/>
  <c r="CG15" i="1"/>
  <c r="CI28" i="1"/>
  <c r="CH28" i="1"/>
  <c r="CG28" i="1"/>
  <c r="CI83" i="1"/>
  <c r="CH83" i="1"/>
  <c r="CG83" i="1"/>
  <c r="CI309" i="1"/>
  <c r="CH309" i="1"/>
  <c r="CG309" i="1"/>
  <c r="CI103" i="1"/>
  <c r="CH103" i="1"/>
  <c r="CG103" i="1"/>
  <c r="CI129" i="1"/>
  <c r="CH129" i="1"/>
  <c r="CG129" i="1"/>
  <c r="CI108" i="1"/>
  <c r="CH108" i="1"/>
  <c r="CG108" i="1"/>
  <c r="CI300" i="1"/>
  <c r="CH300" i="1"/>
  <c r="CG300" i="1"/>
  <c r="CI223" i="1"/>
  <c r="CH223" i="1"/>
  <c r="CG223" i="1"/>
  <c r="CI224" i="1"/>
  <c r="CH224" i="1"/>
  <c r="CG224" i="1"/>
  <c r="CI29" i="1"/>
  <c r="CH29" i="1"/>
  <c r="CG29" i="1"/>
  <c r="CI250" i="1"/>
  <c r="CH250" i="1"/>
  <c r="CG250" i="1"/>
  <c r="CI58" i="1"/>
  <c r="CH58" i="1"/>
  <c r="CG58" i="1"/>
  <c r="CI213" i="1"/>
  <c r="CH213" i="1"/>
  <c r="CG213" i="1"/>
  <c r="CI313" i="1"/>
  <c r="CH313" i="1"/>
  <c r="CG313" i="1"/>
  <c r="CI31" i="1"/>
  <c r="CH31" i="1"/>
  <c r="CG31" i="1"/>
  <c r="CI32" i="1"/>
  <c r="CH32" i="1"/>
  <c r="CG32" i="1"/>
  <c r="CI131" i="1"/>
  <c r="CH131" i="1"/>
  <c r="CG131" i="1"/>
  <c r="CI78" i="1"/>
  <c r="CH78" i="1"/>
  <c r="CG78" i="1"/>
  <c r="CI272" i="1"/>
  <c r="CH272" i="1"/>
  <c r="CG272" i="1"/>
  <c r="CI147" i="1"/>
  <c r="CH147" i="1"/>
  <c r="CG147" i="1"/>
  <c r="CI234" i="1"/>
  <c r="CH234" i="1"/>
  <c r="CG234" i="1"/>
  <c r="CI217" i="1"/>
  <c r="CH217" i="1"/>
  <c r="CG217" i="1"/>
  <c r="CI88" i="1"/>
  <c r="CH88" i="1"/>
  <c r="CG88" i="1"/>
  <c r="CI125" i="1"/>
  <c r="CH125" i="1"/>
  <c r="CG125" i="1"/>
  <c r="CI207" i="1"/>
  <c r="CH207" i="1"/>
  <c r="CG207" i="1"/>
  <c r="CI122" i="1"/>
  <c r="CH122" i="1"/>
  <c r="CG122" i="1"/>
  <c r="CI12" i="1"/>
  <c r="CH12" i="1"/>
  <c r="CG12" i="1"/>
  <c r="CI44" i="1"/>
  <c r="CH44" i="1"/>
  <c r="CG44" i="1"/>
  <c r="CI236" i="1"/>
  <c r="CH236" i="1"/>
  <c r="CG236" i="1"/>
  <c r="CI137" i="1"/>
  <c r="CH137" i="1"/>
  <c r="CG137" i="1"/>
  <c r="CI201" i="1"/>
  <c r="CH201" i="1"/>
  <c r="CG201" i="1"/>
  <c r="CI18" i="1"/>
  <c r="CH18" i="1"/>
  <c r="CG18" i="1"/>
  <c r="CI310" i="1"/>
  <c r="CH310" i="1"/>
  <c r="CG310" i="1"/>
  <c r="CJ201" i="1" l="1"/>
  <c r="CJ12" i="1"/>
  <c r="CK12" i="1" s="1"/>
  <c r="CL12" i="1" s="1"/>
  <c r="CM12" i="1" s="1"/>
  <c r="CJ88" i="1"/>
  <c r="CK88" i="1" s="1"/>
  <c r="CL88" i="1" s="1"/>
  <c r="CM88" i="1" s="1"/>
  <c r="CJ272" i="1"/>
  <c r="CK272" i="1" s="1"/>
  <c r="CL272" i="1" s="1"/>
  <c r="CM272" i="1" s="1"/>
  <c r="CJ31" i="1"/>
  <c r="CK31" i="1" s="1"/>
  <c r="CL31" i="1" s="1"/>
  <c r="CM31" i="1" s="1"/>
  <c r="CJ250" i="1"/>
  <c r="CK250" i="1" s="1"/>
  <c r="CJ309" i="1"/>
  <c r="CK309" i="1" s="1"/>
  <c r="CL309" i="1" s="1"/>
  <c r="CM309" i="1" s="1"/>
  <c r="CJ294" i="1"/>
  <c r="CJ71" i="1"/>
  <c r="CK71" i="1" s="1"/>
  <c r="CL71" i="1" s="1"/>
  <c r="CM71" i="1" s="1"/>
  <c r="CJ212" i="1"/>
  <c r="CJ56" i="1"/>
  <c r="CK56" i="1" s="1"/>
  <c r="CL56" i="1" s="1"/>
  <c r="CM56" i="1" s="1"/>
  <c r="CJ80" i="1"/>
  <c r="CK80" i="1" s="1"/>
  <c r="CL80" i="1" s="1"/>
  <c r="CM80" i="1" s="1"/>
  <c r="CJ110" i="1"/>
  <c r="CK110" i="1" s="1"/>
  <c r="CL110" i="1" s="1"/>
  <c r="CM110" i="1" s="1"/>
  <c r="CJ76" i="1"/>
  <c r="CJ167" i="1"/>
  <c r="CK167" i="1" s="1"/>
  <c r="CL167" i="1" s="1"/>
  <c r="CM167" i="1" s="1"/>
  <c r="CJ229" i="1"/>
  <c r="CK229" i="1" s="1"/>
  <c r="CL229" i="1" s="1"/>
  <c r="CM229" i="1" s="1"/>
  <c r="CJ165" i="1"/>
  <c r="CJ132" i="1"/>
  <c r="CK132" i="1" s="1"/>
  <c r="CL132" i="1" s="1"/>
  <c r="CM132" i="1" s="1"/>
  <c r="CJ150" i="1"/>
  <c r="CK150" i="1" s="1"/>
  <c r="CL150" i="1" s="1"/>
  <c r="CM150" i="1" s="1"/>
  <c r="CJ134" i="1"/>
  <c r="CK134" i="1" s="1"/>
  <c r="CL134" i="1" s="1"/>
  <c r="CM134" i="1" s="1"/>
  <c r="CJ314" i="1"/>
  <c r="CK314" i="1" s="1"/>
  <c r="CL314" i="1" s="1"/>
  <c r="CM314" i="1" s="1"/>
  <c r="CJ292" i="1"/>
  <c r="CJ307" i="1"/>
  <c r="CK307" i="1" s="1"/>
  <c r="CL307" i="1" s="1"/>
  <c r="CM307" i="1" s="1"/>
  <c r="CJ163" i="1"/>
  <c r="CK163" i="1" s="1"/>
  <c r="CL163" i="1" s="1"/>
  <c r="CM163" i="1" s="1"/>
  <c r="CJ330" i="1"/>
  <c r="CK330" i="1" s="1"/>
  <c r="CL330" i="1" s="1"/>
  <c r="CM330" i="1" s="1"/>
  <c r="CJ96" i="1"/>
  <c r="CK96" i="1" s="1"/>
  <c r="CL96" i="1" s="1"/>
  <c r="CM96" i="1" s="1"/>
  <c r="CJ218" i="1"/>
  <c r="CK218" i="1" s="1"/>
  <c r="CL218" i="1" s="1"/>
  <c r="CM218" i="1" s="1"/>
  <c r="CJ274" i="1"/>
  <c r="CK274" i="1" s="1"/>
  <c r="CL274" i="1" s="1"/>
  <c r="CM274" i="1" s="1"/>
  <c r="CJ268" i="1"/>
  <c r="CK268" i="1" s="1"/>
  <c r="CL268" i="1" s="1"/>
  <c r="CM268" i="1" s="1"/>
  <c r="CJ97" i="1"/>
  <c r="CJ9" i="1"/>
  <c r="CK9" i="1" s="1"/>
  <c r="CL9" i="1" s="1"/>
  <c r="CM9" i="1" s="1"/>
  <c r="CJ254" i="1"/>
  <c r="CJ82" i="1"/>
  <c r="CK82" i="1" s="1"/>
  <c r="CL82" i="1" s="1"/>
  <c r="CM82" i="1" s="1"/>
  <c r="CJ98" i="1"/>
  <c r="CK98" i="1" s="1"/>
  <c r="CL98" i="1" s="1"/>
  <c r="CM98" i="1" s="1"/>
  <c r="CJ100" i="1"/>
  <c r="CK100" i="1" s="1"/>
  <c r="CL100" i="1" s="1"/>
  <c r="CM100" i="1" s="1"/>
  <c r="CJ37" i="1"/>
  <c r="CK37" i="1" s="1"/>
  <c r="CL37" i="1" s="1"/>
  <c r="CM37" i="1" s="1"/>
  <c r="CJ136" i="1"/>
  <c r="CK136" i="1" s="1"/>
  <c r="CJ68" i="1"/>
  <c r="CJ51" i="1"/>
  <c r="CK51" i="1" s="1"/>
  <c r="CL51" i="1" s="1"/>
  <c r="CM51" i="1" s="1"/>
  <c r="CJ17" i="1"/>
  <c r="CK17" i="1" s="1"/>
  <c r="CJ155" i="1"/>
  <c r="CK155" i="1" s="1"/>
  <c r="CJ130" i="1"/>
  <c r="CK130" i="1" s="1"/>
  <c r="CJ47" i="1"/>
  <c r="CK47" i="1" s="1"/>
  <c r="CJ49" i="1"/>
  <c r="CK49" i="1" s="1"/>
  <c r="CJ185" i="1"/>
  <c r="CK185" i="1" s="1"/>
  <c r="CJ70" i="1"/>
  <c r="CK70" i="1" s="1"/>
  <c r="CJ282" i="1"/>
  <c r="CK282" i="1" s="1"/>
  <c r="CJ305" i="1"/>
  <c r="CK305" i="1" s="1"/>
  <c r="CL305" i="1" s="1"/>
  <c r="CM305" i="1" s="1"/>
  <c r="CJ175" i="1"/>
  <c r="CK175" i="1" s="1"/>
  <c r="CL175" i="1" s="1"/>
  <c r="CM175" i="1" s="1"/>
  <c r="CJ135" i="1"/>
  <c r="CK135" i="1" s="1"/>
  <c r="CL135" i="1" s="1"/>
  <c r="CM135" i="1" s="1"/>
  <c r="CJ203" i="1"/>
  <c r="CK203" i="1" s="1"/>
  <c r="CL203" i="1" s="1"/>
  <c r="CM203" i="1" s="1"/>
  <c r="CJ248" i="1"/>
  <c r="CK248" i="1" s="1"/>
  <c r="CL248" i="1" s="1"/>
  <c r="CM248" i="1" s="1"/>
  <c r="CJ310" i="1"/>
  <c r="CJ236" i="1"/>
  <c r="CJ207" i="1"/>
  <c r="CK207" i="1" s="1"/>
  <c r="CL207" i="1" s="1"/>
  <c r="CM207" i="1" s="1"/>
  <c r="CJ234" i="1"/>
  <c r="CK234" i="1" s="1"/>
  <c r="CL234" i="1" s="1"/>
  <c r="CM234" i="1" s="1"/>
  <c r="CJ131" i="1"/>
  <c r="CK131" i="1" s="1"/>
  <c r="CL131" i="1" s="1"/>
  <c r="CM131" i="1" s="1"/>
  <c r="CJ213" i="1"/>
  <c r="CK213" i="1" s="1"/>
  <c r="CL213" i="1" s="1"/>
  <c r="CM213" i="1" s="1"/>
  <c r="CJ28" i="1"/>
  <c r="CK28" i="1" s="1"/>
  <c r="CL28" i="1" s="1"/>
  <c r="CM28" i="1" s="1"/>
  <c r="CJ271" i="1"/>
  <c r="CK271" i="1" s="1"/>
  <c r="CL271" i="1" s="1"/>
  <c r="CM271" i="1" s="1"/>
  <c r="CJ119" i="1"/>
  <c r="CJ25" i="1"/>
  <c r="CK25" i="1" s="1"/>
  <c r="CL25" i="1" s="1"/>
  <c r="CM25" i="1" s="1"/>
  <c r="CJ311" i="1"/>
  <c r="CJ115" i="1"/>
  <c r="CK115" i="1" s="1"/>
  <c r="CL115" i="1" s="1"/>
  <c r="CM115" i="1" s="1"/>
  <c r="CJ151" i="1"/>
  <c r="CK151" i="1" s="1"/>
  <c r="CL151" i="1" s="1"/>
  <c r="CM151" i="1" s="1"/>
  <c r="CJ263" i="1"/>
  <c r="CK263" i="1" s="1"/>
  <c r="CL263" i="1" s="1"/>
  <c r="CM263" i="1" s="1"/>
  <c r="CJ43" i="1"/>
  <c r="CK43" i="1" s="1"/>
  <c r="CL43" i="1" s="1"/>
  <c r="CM43" i="1" s="1"/>
  <c r="CJ238" i="1"/>
  <c r="CK238" i="1" s="1"/>
  <c r="CL238" i="1" s="1"/>
  <c r="CM238" i="1" s="1"/>
  <c r="CJ117" i="1"/>
  <c r="CK117" i="1" s="1"/>
  <c r="CL117" i="1" s="1"/>
  <c r="CM117" i="1" s="1"/>
  <c r="CJ102" i="1"/>
  <c r="CJ289" i="1"/>
  <c r="CK289" i="1" s="1"/>
  <c r="CL289" i="1" s="1"/>
  <c r="CM289" i="1" s="1"/>
  <c r="CJ327" i="1"/>
  <c r="CJ93" i="1"/>
  <c r="CJ319" i="1"/>
  <c r="CJ162" i="1"/>
  <c r="CK162" i="1" s="1"/>
  <c r="CL162" i="1" s="1"/>
  <c r="CM162" i="1" s="1"/>
  <c r="CJ179" i="1"/>
  <c r="CK179" i="1" s="1"/>
  <c r="CL179" i="1" s="1"/>
  <c r="CM179" i="1" s="1"/>
  <c r="CJ190" i="1"/>
  <c r="CK190" i="1" s="1"/>
  <c r="CL190" i="1" s="1"/>
  <c r="CM190" i="1" s="1"/>
  <c r="CJ260" i="1"/>
  <c r="CJ173" i="1"/>
  <c r="CK173" i="1" s="1"/>
  <c r="CL173" i="1" s="1"/>
  <c r="CM173" i="1" s="1"/>
  <c r="CJ140" i="1"/>
  <c r="CK140" i="1" s="1"/>
  <c r="CJ247" i="1"/>
  <c r="CK247" i="1" s="1"/>
  <c r="CJ166" i="1"/>
  <c r="CK166" i="1" s="1"/>
  <c r="CJ65" i="1"/>
  <c r="CJ33" i="1"/>
  <c r="CK33" i="1" s="1"/>
  <c r="CL33" i="1" s="1"/>
  <c r="CM33" i="1" s="1"/>
  <c r="CJ36" i="1"/>
  <c r="CK36" i="1" s="1"/>
  <c r="CL36" i="1" s="1"/>
  <c r="CM36" i="1" s="1"/>
  <c r="CJ72" i="1"/>
  <c r="CJ189" i="1"/>
  <c r="CK189" i="1" s="1"/>
  <c r="CL189" i="1" s="1"/>
  <c r="CM189" i="1" s="1"/>
  <c r="CJ264" i="1"/>
  <c r="CK264" i="1" s="1"/>
  <c r="CL264" i="1" s="1"/>
  <c r="CM264" i="1" s="1"/>
  <c r="CJ298" i="1"/>
  <c r="CK298" i="1" s="1"/>
  <c r="CL298" i="1" s="1"/>
  <c r="CM298" i="1" s="1"/>
  <c r="CJ46" i="1"/>
  <c r="CK46" i="1" s="1"/>
  <c r="CL46" i="1" s="1"/>
  <c r="CM46" i="1" s="1"/>
  <c r="CJ73" i="1"/>
  <c r="CK73" i="1" s="1"/>
  <c r="CL73" i="1" s="1"/>
  <c r="CM73" i="1" s="1"/>
  <c r="CJ101" i="1"/>
  <c r="CK101" i="1" s="1"/>
  <c r="CL101" i="1" s="1"/>
  <c r="CM101" i="1" s="1"/>
  <c r="CJ27" i="1"/>
  <c r="CK27" i="1" s="1"/>
  <c r="CL27" i="1" s="1"/>
  <c r="CM27" i="1" s="1"/>
  <c r="CJ29" i="1"/>
  <c r="CK29" i="1" s="1"/>
  <c r="CL29" i="1" s="1"/>
  <c r="CM29" i="1" s="1"/>
  <c r="CJ108" i="1"/>
  <c r="CK108" i="1" s="1"/>
  <c r="CL108" i="1" s="1"/>
  <c r="CM108" i="1" s="1"/>
  <c r="CJ83" i="1"/>
  <c r="CK83" i="1" s="1"/>
  <c r="CL83" i="1" s="1"/>
  <c r="CM83" i="1" s="1"/>
  <c r="CJ332" i="1"/>
  <c r="CK332" i="1" s="1"/>
  <c r="CL332" i="1" s="1"/>
  <c r="CM332" i="1" s="1"/>
  <c r="CJ178" i="1"/>
  <c r="CK178" i="1" s="1"/>
  <c r="CL178" i="1" s="1"/>
  <c r="CM178" i="1" s="1"/>
  <c r="CJ62" i="1"/>
  <c r="CK62" i="1" s="1"/>
  <c r="CJ187" i="1"/>
  <c r="CJ249" i="1"/>
  <c r="CK249" i="1" s="1"/>
  <c r="CL249" i="1" s="1"/>
  <c r="CM249" i="1" s="1"/>
  <c r="CJ251" i="1"/>
  <c r="CK251" i="1" s="1"/>
  <c r="CL251" i="1" s="1"/>
  <c r="CM251" i="1" s="1"/>
  <c r="CJ158" i="1"/>
  <c r="CK158" i="1" s="1"/>
  <c r="CJ63" i="1"/>
  <c r="CK63" i="1" s="1"/>
  <c r="CJ237" i="1"/>
  <c r="CK237" i="1" s="1"/>
  <c r="CL237" i="1" s="1"/>
  <c r="CM237" i="1" s="1"/>
  <c r="CJ41" i="1"/>
  <c r="CK41" i="1" s="1"/>
  <c r="CL41" i="1" s="1"/>
  <c r="CM41" i="1" s="1"/>
  <c r="CJ139" i="1"/>
  <c r="CK139" i="1" s="1"/>
  <c r="CL139" i="1" s="1"/>
  <c r="CM139" i="1" s="1"/>
  <c r="CJ149" i="1"/>
  <c r="CK149" i="1" s="1"/>
  <c r="CL149" i="1" s="1"/>
  <c r="CM149" i="1" s="1"/>
  <c r="CJ181" i="1"/>
  <c r="CK181" i="1" s="1"/>
  <c r="CL181" i="1" s="1"/>
  <c r="CM181" i="1" s="1"/>
  <c r="CJ104" i="1"/>
  <c r="CK104" i="1" s="1"/>
  <c r="CL104" i="1" s="1"/>
  <c r="CM104" i="1" s="1"/>
  <c r="CJ303" i="1"/>
  <c r="CJ293" i="1"/>
  <c r="CK293" i="1" s="1"/>
  <c r="CL293" i="1" s="1"/>
  <c r="CM293" i="1" s="1"/>
  <c r="CJ323" i="1"/>
  <c r="CK323" i="1" s="1"/>
  <c r="CL323" i="1" s="1"/>
  <c r="CM323" i="1" s="1"/>
  <c r="CJ144" i="1"/>
  <c r="CK144" i="1" s="1"/>
  <c r="CL144" i="1" s="1"/>
  <c r="CM144" i="1" s="1"/>
  <c r="CJ142" i="1"/>
  <c r="CK142" i="1" s="1"/>
  <c r="CL142" i="1" s="1"/>
  <c r="CM142" i="1" s="1"/>
  <c r="CJ18" i="1"/>
  <c r="CK18" i="1" s="1"/>
  <c r="CL18" i="1" s="1"/>
  <c r="CM18" i="1" s="1"/>
  <c r="CJ44" i="1"/>
  <c r="CK44" i="1" s="1"/>
  <c r="CL44" i="1" s="1"/>
  <c r="CM44" i="1" s="1"/>
  <c r="CJ125" i="1"/>
  <c r="CK125" i="1" s="1"/>
  <c r="CL125" i="1" s="1"/>
  <c r="CM125" i="1" s="1"/>
  <c r="CJ147" i="1"/>
  <c r="CK147" i="1" s="1"/>
  <c r="CL147" i="1" s="1"/>
  <c r="CM147" i="1" s="1"/>
  <c r="CJ32" i="1"/>
  <c r="CK32" i="1" s="1"/>
  <c r="CL32" i="1" s="1"/>
  <c r="CM32" i="1" s="1"/>
  <c r="CJ58" i="1"/>
  <c r="CK58" i="1" s="1"/>
  <c r="CL58" i="1" s="1"/>
  <c r="CM58" i="1" s="1"/>
  <c r="CJ223" i="1"/>
  <c r="CK223" i="1" s="1"/>
  <c r="CL223" i="1" s="1"/>
  <c r="CM223" i="1" s="1"/>
  <c r="CJ202" i="1"/>
  <c r="CK202" i="1" s="1"/>
  <c r="CJ120" i="1"/>
  <c r="CK120" i="1" s="1"/>
  <c r="CL120" i="1" s="1"/>
  <c r="CM120" i="1" s="1"/>
  <c r="CJ233" i="1"/>
  <c r="CK233" i="1" s="1"/>
  <c r="CL233" i="1" s="1"/>
  <c r="CM233" i="1" s="1"/>
  <c r="CJ118" i="1"/>
  <c r="CJ308" i="1"/>
  <c r="CK308" i="1" s="1"/>
  <c r="CL308" i="1" s="1"/>
  <c r="CM308" i="1" s="1"/>
  <c r="CJ161" i="1"/>
  <c r="CK161" i="1" s="1"/>
  <c r="CL161" i="1" s="1"/>
  <c r="CM161" i="1" s="1"/>
  <c r="CJ6" i="1"/>
  <c r="CK6" i="1" s="1"/>
  <c r="CL6" i="1" s="1"/>
  <c r="CM6" i="1" s="1"/>
  <c r="CJ159" i="1"/>
  <c r="CK159" i="1" s="1"/>
  <c r="CL159" i="1" s="1"/>
  <c r="CM159" i="1" s="1"/>
  <c r="CJ55" i="1"/>
  <c r="CK55" i="1" s="1"/>
  <c r="CL55" i="1" s="1"/>
  <c r="CM55" i="1" s="1"/>
  <c r="CJ186" i="1"/>
  <c r="CK186" i="1" s="1"/>
  <c r="CL186" i="1" s="1"/>
  <c r="CM186" i="1" s="1"/>
  <c r="CJ221" i="1"/>
  <c r="CK221" i="1" s="1"/>
  <c r="CL221" i="1" s="1"/>
  <c r="CM221" i="1" s="1"/>
  <c r="CJ214" i="1"/>
  <c r="CK214" i="1" s="1"/>
  <c r="CL214" i="1" s="1"/>
  <c r="CM214" i="1" s="1"/>
  <c r="CJ154" i="1"/>
  <c r="CK154" i="1" s="1"/>
  <c r="CL154" i="1" s="1"/>
  <c r="CM154" i="1" s="1"/>
  <c r="CJ255" i="1"/>
  <c r="CK255" i="1" s="1"/>
  <c r="CL255" i="1" s="1"/>
  <c r="CM255" i="1" s="1"/>
  <c r="CJ13" i="1"/>
  <c r="CK13" i="1" s="1"/>
  <c r="CL13" i="1" s="1"/>
  <c r="CM13" i="1" s="1"/>
  <c r="CJ253" i="1"/>
  <c r="CK253" i="1" s="1"/>
  <c r="CL253" i="1" s="1"/>
  <c r="CM253" i="1" s="1"/>
  <c r="CJ279" i="1"/>
  <c r="CK279" i="1" s="1"/>
  <c r="CL279" i="1" s="1"/>
  <c r="CM279" i="1" s="1"/>
  <c r="CJ228" i="1"/>
  <c r="CK228" i="1" s="1"/>
  <c r="CL228" i="1" s="1"/>
  <c r="CM228" i="1" s="1"/>
  <c r="CJ127" i="1"/>
  <c r="CJ143" i="1"/>
  <c r="CJ160" i="1"/>
  <c r="CK160" i="1" s="1"/>
  <c r="CJ290" i="1"/>
  <c r="CK290" i="1" s="1"/>
  <c r="CJ199" i="1"/>
  <c r="CK199" i="1" s="1"/>
  <c r="CJ284" i="1"/>
  <c r="CK284" i="1" s="1"/>
  <c r="CL284" i="1" s="1"/>
  <c r="CM284" i="1" s="1"/>
  <c r="CJ67" i="1"/>
  <c r="CK67" i="1" s="1"/>
  <c r="CL67" i="1" s="1"/>
  <c r="CM67" i="1" s="1"/>
  <c r="CJ90" i="1"/>
  <c r="CK90" i="1" s="1"/>
  <c r="CL90" i="1" s="1"/>
  <c r="CM90" i="1" s="1"/>
  <c r="CJ87" i="1"/>
  <c r="CK87" i="1" s="1"/>
  <c r="CL87" i="1" s="1"/>
  <c r="CM87" i="1" s="1"/>
  <c r="CJ244" i="1"/>
  <c r="CK244" i="1" s="1"/>
  <c r="CL244" i="1" s="1"/>
  <c r="CM244" i="1" s="1"/>
  <c r="CJ128" i="1"/>
  <c r="CK128" i="1" s="1"/>
  <c r="CL128" i="1" s="1"/>
  <c r="CM128" i="1" s="1"/>
  <c r="CJ157" i="1"/>
  <c r="CJ168" i="1"/>
  <c r="CK168" i="1" s="1"/>
  <c r="CL168" i="1" s="1"/>
  <c r="CM168" i="1" s="1"/>
  <c r="CJ116" i="1"/>
  <c r="CK116" i="1" s="1"/>
  <c r="CL116" i="1" s="1"/>
  <c r="CM116" i="1" s="1"/>
  <c r="CJ265" i="1"/>
  <c r="CK265" i="1" s="1"/>
  <c r="CL265" i="1" s="1"/>
  <c r="CM265" i="1" s="1"/>
  <c r="CJ153" i="1"/>
  <c r="CK153" i="1" s="1"/>
  <c r="CL153" i="1" s="1"/>
  <c r="CM153" i="1" s="1"/>
  <c r="CJ40" i="1"/>
  <c r="CJ50" i="1"/>
  <c r="CK50" i="1" s="1"/>
  <c r="CL50" i="1" s="1"/>
  <c r="CM50" i="1" s="1"/>
  <c r="CJ331" i="1"/>
  <c r="CK331" i="1" s="1"/>
  <c r="CL331" i="1" s="1"/>
  <c r="CM331" i="1" s="1"/>
  <c r="CJ227" i="1"/>
  <c r="CK227" i="1" s="1"/>
  <c r="CL227" i="1" s="1"/>
  <c r="CM227" i="1" s="1"/>
  <c r="CJ302" i="1"/>
  <c r="CK302" i="1" s="1"/>
  <c r="CL302" i="1" s="1"/>
  <c r="CM302" i="1" s="1"/>
  <c r="CJ48" i="1"/>
  <c r="CJ215" i="1"/>
  <c r="CK215" i="1" s="1"/>
  <c r="CL215" i="1" s="1"/>
  <c r="CM215" i="1" s="1"/>
  <c r="CJ21" i="1"/>
  <c r="CJ164" i="1"/>
  <c r="CJ287" i="1"/>
  <c r="CJ92" i="1"/>
  <c r="CK92" i="1" s="1"/>
  <c r="CL92" i="1" s="1"/>
  <c r="CM92" i="1" s="1"/>
  <c r="CJ145" i="1"/>
  <c r="CJ106" i="1"/>
  <c r="CK106" i="1" s="1"/>
  <c r="CL106" i="1" s="1"/>
  <c r="CM106" i="1" s="1"/>
  <c r="CJ315" i="1"/>
  <c r="CJ216" i="1"/>
  <c r="CJ299" i="1"/>
  <c r="CK299" i="1" s="1"/>
  <c r="CL299" i="1" s="1"/>
  <c r="CM299" i="1" s="1"/>
  <c r="CJ77" i="1"/>
  <c r="CK77" i="1" s="1"/>
  <c r="CL77" i="1" s="1"/>
  <c r="CM77" i="1" s="1"/>
  <c r="CJ297" i="1"/>
  <c r="CK297" i="1" s="1"/>
  <c r="CL297" i="1" s="1"/>
  <c r="CM297" i="1" s="1"/>
  <c r="CJ22" i="1"/>
  <c r="CK22" i="1" s="1"/>
  <c r="CL22" i="1" s="1"/>
  <c r="CM22" i="1" s="1"/>
  <c r="CJ317" i="1"/>
  <c r="CK317" i="1" s="1"/>
  <c r="CJ8" i="1"/>
  <c r="CK8" i="1" s="1"/>
  <c r="CJ59" i="1"/>
  <c r="CK59" i="1" s="1"/>
  <c r="CL59" i="1" s="1"/>
  <c r="CM59" i="1" s="1"/>
  <c r="CJ64" i="1"/>
  <c r="CK64" i="1" s="1"/>
  <c r="CL64" i="1" s="1"/>
  <c r="CM64" i="1" s="1"/>
  <c r="CJ211" i="1"/>
  <c r="CK211" i="1" s="1"/>
  <c r="CL211" i="1" s="1"/>
  <c r="CM211" i="1" s="1"/>
  <c r="CJ192" i="1"/>
  <c r="CK192" i="1" s="1"/>
  <c r="CL192" i="1" s="1"/>
  <c r="CM192" i="1" s="1"/>
  <c r="CJ291" i="1"/>
  <c r="CJ171" i="1"/>
  <c r="CJ61" i="1"/>
  <c r="CK61" i="1" s="1"/>
  <c r="CL61" i="1" s="1"/>
  <c r="CM61" i="1" s="1"/>
  <c r="CJ30" i="1"/>
  <c r="CK30" i="1" s="1"/>
  <c r="CL30" i="1" s="1"/>
  <c r="CM30" i="1" s="1"/>
  <c r="CJ200" i="1"/>
  <c r="CK200" i="1" s="1"/>
  <c r="CL200" i="1" s="1"/>
  <c r="CM200" i="1" s="1"/>
  <c r="CJ19" i="1"/>
  <c r="CK19" i="1" s="1"/>
  <c r="CL19" i="1" s="1"/>
  <c r="CM19" i="1" s="1"/>
  <c r="CJ42" i="1"/>
  <c r="CK42" i="1" s="1"/>
  <c r="CL42" i="1" s="1"/>
  <c r="CM42" i="1" s="1"/>
  <c r="CJ195" i="1"/>
  <c r="CK195" i="1" s="1"/>
  <c r="CL195" i="1" s="1"/>
  <c r="CM195" i="1" s="1"/>
  <c r="CJ276" i="1"/>
  <c r="CJ196" i="1"/>
  <c r="CK196" i="1" s="1"/>
  <c r="CL196" i="1" s="1"/>
  <c r="CM196" i="1" s="1"/>
  <c r="CJ152" i="1"/>
  <c r="CK152" i="1" s="1"/>
  <c r="CL152" i="1" s="1"/>
  <c r="CM152" i="1" s="1"/>
  <c r="CJ69" i="1"/>
  <c r="CK69" i="1" s="1"/>
  <c r="CL69" i="1" s="1"/>
  <c r="CM69" i="1" s="1"/>
  <c r="CJ266" i="1"/>
  <c r="CK266" i="1" s="1"/>
  <c r="CJ312" i="1"/>
  <c r="CK312" i="1" s="1"/>
  <c r="CL312" i="1" s="1"/>
  <c r="CM312" i="1" s="1"/>
  <c r="CJ280" i="1"/>
  <c r="CK280" i="1" s="1"/>
  <c r="CL280" i="1" s="1"/>
  <c r="CM280" i="1" s="1"/>
  <c r="CJ182" i="1"/>
  <c r="CK182" i="1" s="1"/>
  <c r="CL182" i="1" s="1"/>
  <c r="CM182" i="1" s="1"/>
  <c r="CJ296" i="1"/>
  <c r="CJ239" i="1"/>
  <c r="CK239" i="1" s="1"/>
  <c r="CL239" i="1" s="1"/>
  <c r="CM239" i="1" s="1"/>
  <c r="CJ60" i="1"/>
  <c r="CK60" i="1" s="1"/>
  <c r="CL60" i="1" s="1"/>
  <c r="CM60" i="1" s="1"/>
  <c r="CJ245" i="1"/>
  <c r="CK245" i="1" s="1"/>
  <c r="CL245" i="1" s="1"/>
  <c r="CM245" i="1" s="1"/>
  <c r="CJ26" i="1"/>
  <c r="CK26" i="1" s="1"/>
  <c r="CL26" i="1" s="1"/>
  <c r="CM26" i="1" s="1"/>
  <c r="CJ107" i="1"/>
  <c r="CK107" i="1" s="1"/>
  <c r="CL107" i="1" s="1"/>
  <c r="CM107" i="1" s="1"/>
  <c r="CJ20" i="1"/>
  <c r="CK20" i="1" s="1"/>
  <c r="CL20" i="1" s="1"/>
  <c r="CM20" i="1" s="1"/>
  <c r="CJ193" i="1"/>
  <c r="CK193" i="1" s="1"/>
  <c r="CL193" i="1" s="1"/>
  <c r="CM193" i="1" s="1"/>
  <c r="CJ38" i="1"/>
  <c r="CK38" i="1" s="1"/>
  <c r="CL38" i="1" s="1"/>
  <c r="CM38" i="1" s="1"/>
  <c r="CJ322" i="1"/>
  <c r="CK322" i="1" s="1"/>
  <c r="CJ235" i="1"/>
  <c r="CK235" i="1" s="1"/>
  <c r="CL235" i="1" s="1"/>
  <c r="CM235" i="1" s="1"/>
  <c r="CJ198" i="1"/>
  <c r="CJ270" i="1"/>
  <c r="CK270" i="1" s="1"/>
  <c r="CL270" i="1" s="1"/>
  <c r="CM270" i="1" s="1"/>
  <c r="CJ226" i="1"/>
  <c r="CK226" i="1" s="1"/>
  <c r="CL226" i="1" s="1"/>
  <c r="CM226" i="1" s="1"/>
  <c r="CJ243" i="1"/>
  <c r="CK243" i="1" s="1"/>
  <c r="CL243" i="1" s="1"/>
  <c r="CM243" i="1" s="1"/>
  <c r="CJ95" i="1"/>
  <c r="CK95" i="1" s="1"/>
  <c r="CL95" i="1" s="1"/>
  <c r="CM95" i="1" s="1"/>
  <c r="CJ225" i="1"/>
  <c r="CJ188" i="1"/>
  <c r="CK188" i="1" s="1"/>
  <c r="CL188" i="1" s="1"/>
  <c r="CM188" i="1" s="1"/>
  <c r="CJ79" i="1"/>
  <c r="CK79" i="1" s="1"/>
  <c r="CL79" i="1" s="1"/>
  <c r="CM79" i="1" s="1"/>
  <c r="CJ232" i="1"/>
  <c r="CK232" i="1" s="1"/>
  <c r="CL232" i="1" s="1"/>
  <c r="CM232" i="1" s="1"/>
  <c r="CJ183" i="1"/>
  <c r="CK183" i="1" s="1"/>
  <c r="CL183" i="1" s="1"/>
  <c r="CM183" i="1" s="1"/>
  <c r="CJ14" i="1"/>
  <c r="CJ283" i="1"/>
  <c r="CK72" i="1"/>
  <c r="CL72" i="1" s="1"/>
  <c r="CM72" i="1" s="1"/>
  <c r="CJ126" i="1"/>
  <c r="CK126" i="1" s="1"/>
  <c r="CJ45" i="1"/>
  <c r="CK45" i="1" s="1"/>
  <c r="CL45" i="1" s="1"/>
  <c r="CM45" i="1" s="1"/>
  <c r="CJ295" i="1"/>
  <c r="CJ94" i="1"/>
  <c r="CJ81" i="1"/>
  <c r="CK81" i="1" s="1"/>
  <c r="CL81" i="1" s="1"/>
  <c r="CM81" i="1" s="1"/>
  <c r="CJ325" i="1"/>
  <c r="CK325" i="1" s="1"/>
  <c r="CL325" i="1" s="1"/>
  <c r="CM325" i="1" s="1"/>
  <c r="CJ39" i="1"/>
  <c r="CK39" i="1" s="1"/>
  <c r="CL39" i="1" s="1"/>
  <c r="CM39" i="1" s="1"/>
  <c r="CJ231" i="1"/>
  <c r="CK231" i="1" s="1"/>
  <c r="CL231" i="1" s="1"/>
  <c r="CM231" i="1" s="1"/>
  <c r="CJ105" i="1"/>
  <c r="CK105" i="1" s="1"/>
  <c r="CJ252" i="1"/>
  <c r="CK252" i="1" s="1"/>
  <c r="CJ148" i="1"/>
  <c r="CK148" i="1" s="1"/>
  <c r="CL148" i="1" s="1"/>
  <c r="CM148" i="1" s="1"/>
  <c r="CJ172" i="1"/>
  <c r="CK172" i="1" s="1"/>
  <c r="CL172" i="1" s="1"/>
  <c r="CM172" i="1" s="1"/>
  <c r="CJ156" i="1"/>
  <c r="CJ205" i="1"/>
  <c r="CK205" i="1" s="1"/>
  <c r="CJ184" i="1"/>
  <c r="CK184" i="1" s="1"/>
  <c r="CL184" i="1" s="1"/>
  <c r="CM184" i="1" s="1"/>
  <c r="CJ246" i="1"/>
  <c r="CJ16" i="1"/>
  <c r="CK16" i="1" s="1"/>
  <c r="CL16" i="1" s="1"/>
  <c r="CM16" i="1" s="1"/>
  <c r="CJ286" i="1"/>
  <c r="CJ133" i="1"/>
  <c r="CK133" i="1" s="1"/>
  <c r="CL133" i="1" s="1"/>
  <c r="CM133" i="1" s="1"/>
  <c r="CJ300" i="1"/>
  <c r="CK300" i="1" s="1"/>
  <c r="CJ137" i="1"/>
  <c r="CK137" i="1" s="1"/>
  <c r="CL137" i="1" s="1"/>
  <c r="CM137" i="1" s="1"/>
  <c r="CJ122" i="1"/>
  <c r="CK122" i="1" s="1"/>
  <c r="CL122" i="1" s="1"/>
  <c r="CM122" i="1" s="1"/>
  <c r="CJ217" i="1"/>
  <c r="CK217" i="1" s="1"/>
  <c r="CL217" i="1" s="1"/>
  <c r="CM217" i="1" s="1"/>
  <c r="CJ78" i="1"/>
  <c r="CK78" i="1" s="1"/>
  <c r="CL78" i="1" s="1"/>
  <c r="CM78" i="1" s="1"/>
  <c r="CJ313" i="1"/>
  <c r="CK313" i="1" s="1"/>
  <c r="CL313" i="1" s="1"/>
  <c r="CM313" i="1" s="1"/>
  <c r="CJ224" i="1"/>
  <c r="CK224" i="1" s="1"/>
  <c r="CL224" i="1" s="1"/>
  <c r="CM224" i="1" s="1"/>
  <c r="CJ129" i="1"/>
  <c r="CK129" i="1" s="1"/>
  <c r="CJ103" i="1"/>
  <c r="CJ15" i="1"/>
  <c r="CK15" i="1" s="1"/>
  <c r="CJ138" i="1"/>
  <c r="CK138" i="1" s="1"/>
  <c r="CL138" i="1" s="1"/>
  <c r="CM138" i="1" s="1"/>
  <c r="CJ328" i="1"/>
  <c r="CK328" i="1" s="1"/>
  <c r="CJ121" i="1"/>
  <c r="CK121" i="1" s="1"/>
  <c r="CL121" i="1" s="1"/>
  <c r="CM121" i="1" s="1"/>
  <c r="CJ146" i="1"/>
  <c r="CK146" i="1" s="1"/>
  <c r="CL146" i="1" s="1"/>
  <c r="CM146" i="1" s="1"/>
  <c r="CJ197" i="1"/>
  <c r="CK197" i="1" s="1"/>
  <c r="CL197" i="1" s="1"/>
  <c r="CM197" i="1" s="1"/>
  <c r="CJ177" i="1"/>
  <c r="CK177" i="1" s="1"/>
  <c r="CL177" i="1" s="1"/>
  <c r="CM177" i="1" s="1"/>
  <c r="CJ304" i="1"/>
  <c r="CK304" i="1" s="1"/>
  <c r="CL304" i="1" s="1"/>
  <c r="CM304" i="1" s="1"/>
  <c r="CJ258" i="1"/>
  <c r="CK258" i="1" s="1"/>
  <c r="CL258" i="1" s="1"/>
  <c r="CM258" i="1" s="1"/>
  <c r="CJ324" i="1"/>
  <c r="CK324" i="1" s="1"/>
  <c r="CL324" i="1" s="1"/>
  <c r="CM324" i="1" s="1"/>
  <c r="CJ176" i="1"/>
  <c r="CK176" i="1" s="1"/>
  <c r="CL176" i="1" s="1"/>
  <c r="CM176" i="1" s="1"/>
  <c r="CJ285" i="1"/>
  <c r="CK285" i="1" s="1"/>
  <c r="CL285" i="1" s="1"/>
  <c r="CM285" i="1" s="1"/>
  <c r="CJ326" i="1"/>
  <c r="CK326" i="1" s="1"/>
  <c r="CL326" i="1" s="1"/>
  <c r="CM326" i="1" s="1"/>
  <c r="CJ57" i="1"/>
  <c r="CK57" i="1" s="1"/>
  <c r="CL57" i="1" s="1"/>
  <c r="CM57" i="1" s="1"/>
  <c r="CJ222" i="1"/>
  <c r="CK222" i="1" s="1"/>
  <c r="CL222" i="1" s="1"/>
  <c r="CM222" i="1" s="1"/>
  <c r="CJ85" i="1"/>
  <c r="CK85" i="1" s="1"/>
  <c r="CL85" i="1" s="1"/>
  <c r="CM85" i="1" s="1"/>
  <c r="CJ301" i="1"/>
  <c r="CK301" i="1" s="1"/>
  <c r="CL301" i="1" s="1"/>
  <c r="CM301" i="1" s="1"/>
  <c r="CJ261" i="1"/>
  <c r="CK261" i="1" s="1"/>
  <c r="CL261" i="1" s="1"/>
  <c r="CM261" i="1" s="1"/>
  <c r="CJ257" i="1"/>
  <c r="CK257" i="1" s="1"/>
  <c r="CL257" i="1" s="1"/>
  <c r="CM257" i="1" s="1"/>
  <c r="CJ123" i="1"/>
  <c r="CJ277" i="1"/>
  <c r="CK277" i="1" s="1"/>
  <c r="CL277" i="1" s="1"/>
  <c r="CM277" i="1" s="1"/>
  <c r="CJ113" i="1"/>
  <c r="CK113" i="1" s="1"/>
  <c r="CJ23" i="1"/>
  <c r="CK23" i="1" s="1"/>
  <c r="CL23" i="1" s="1"/>
  <c r="CM23" i="1" s="1"/>
  <c r="CJ262" i="1"/>
  <c r="CK262" i="1" s="1"/>
  <c r="CL262" i="1" s="1"/>
  <c r="CM262" i="1" s="1"/>
  <c r="CJ75" i="1"/>
  <c r="CJ35" i="1"/>
  <c r="CJ240" i="1"/>
  <c r="CJ170" i="1"/>
  <c r="CK170" i="1" s="1"/>
  <c r="CL170" i="1" s="1"/>
  <c r="CM170" i="1" s="1"/>
  <c r="CJ7" i="1"/>
  <c r="CK7" i="1" s="1"/>
  <c r="CL7" i="1" s="1"/>
  <c r="CM7" i="1" s="1"/>
  <c r="CJ208" i="1"/>
  <c r="CK208" i="1" s="1"/>
  <c r="CL208" i="1" s="1"/>
  <c r="CM208" i="1" s="1"/>
  <c r="CJ267" i="1"/>
  <c r="CK267" i="1" s="1"/>
  <c r="CL267" i="1" s="1"/>
  <c r="CM267" i="1" s="1"/>
  <c r="CJ321" i="1"/>
  <c r="CK321" i="1" s="1"/>
  <c r="CL321" i="1" s="1"/>
  <c r="CM321" i="1" s="1"/>
  <c r="CJ99" i="1"/>
  <c r="CK99" i="1" s="1"/>
  <c r="CL99" i="1" s="1"/>
  <c r="CM99" i="1" s="1"/>
  <c r="CJ109" i="1"/>
  <c r="CK109" i="1" s="1"/>
  <c r="CJ24" i="1"/>
  <c r="CK24" i="1" s="1"/>
  <c r="CJ206" i="1"/>
  <c r="CK206" i="1" s="1"/>
  <c r="CL206" i="1" s="1"/>
  <c r="CM206" i="1" s="1"/>
  <c r="CJ230" i="1"/>
  <c r="CK230" i="1" s="1"/>
  <c r="CL230" i="1" s="1"/>
  <c r="CM230" i="1" s="1"/>
  <c r="CJ180" i="1"/>
  <c r="CK180" i="1" s="1"/>
  <c r="CL180" i="1" s="1"/>
  <c r="CM180" i="1" s="1"/>
  <c r="CJ273" i="1"/>
  <c r="CK273" i="1" s="1"/>
  <c r="CJ220" i="1"/>
  <c r="CJ281" i="1"/>
  <c r="CK281" i="1" s="1"/>
  <c r="CL281" i="1" s="1"/>
  <c r="CM281" i="1" s="1"/>
  <c r="CJ209" i="1"/>
  <c r="CK209" i="1" s="1"/>
  <c r="CL209" i="1" s="1"/>
  <c r="CM209" i="1" s="1"/>
  <c r="CJ318" i="1"/>
  <c r="CK318" i="1" s="1"/>
  <c r="CL318" i="1" s="1"/>
  <c r="CM318" i="1" s="1"/>
  <c r="CJ278" i="1"/>
  <c r="CK278" i="1" s="1"/>
  <c r="CJ259" i="1"/>
  <c r="CK259" i="1" s="1"/>
  <c r="CL259" i="1" s="1"/>
  <c r="CM259" i="1" s="1"/>
  <c r="CJ53" i="1"/>
  <c r="CK53" i="1" s="1"/>
  <c r="CL53" i="1" s="1"/>
  <c r="CM53" i="1" s="1"/>
  <c r="CJ54" i="1"/>
  <c r="CK54" i="1" s="1"/>
  <c r="CL54" i="1" s="1"/>
  <c r="CM54" i="1" s="1"/>
  <c r="CJ275" i="1"/>
  <c r="CJ74" i="1"/>
  <c r="CK74" i="1" s="1"/>
  <c r="CJ10" i="1"/>
  <c r="CK10" i="1" s="1"/>
  <c r="CL10" i="1" s="1"/>
  <c r="CM10" i="1" s="1"/>
  <c r="CJ256" i="1"/>
  <c r="CK256" i="1" s="1"/>
  <c r="CL256" i="1" s="1"/>
  <c r="CM256" i="1" s="1"/>
  <c r="CJ269" i="1"/>
  <c r="CK269" i="1" s="1"/>
  <c r="CL269" i="1" s="1"/>
  <c r="CM269" i="1" s="1"/>
  <c r="CJ174" i="1"/>
  <c r="CK174" i="1" s="1"/>
  <c r="CL174" i="1" s="1"/>
  <c r="CM174" i="1" s="1"/>
  <c r="CJ91" i="1"/>
  <c r="CK91" i="1" s="1"/>
  <c r="CL91" i="1" s="1"/>
  <c r="CM91" i="1" s="1"/>
  <c r="CJ66" i="1"/>
  <c r="CK66" i="1" s="1"/>
  <c r="CL66" i="1" s="1"/>
  <c r="CM66" i="1" s="1"/>
  <c r="CJ194" i="1"/>
  <c r="CK194" i="1" s="1"/>
  <c r="CL194" i="1" s="1"/>
  <c r="CM194" i="1" s="1"/>
  <c r="CJ52" i="1"/>
  <c r="CK52" i="1" s="1"/>
  <c r="CL52" i="1" s="1"/>
  <c r="CM52" i="1" s="1"/>
  <c r="CJ242" i="1"/>
  <c r="CJ169" i="1"/>
  <c r="CJ84" i="1"/>
  <c r="CJ124" i="1"/>
  <c r="CK124" i="1" s="1"/>
  <c r="CL124" i="1" s="1"/>
  <c r="CM124" i="1" s="1"/>
  <c r="CJ191" i="1"/>
  <c r="CK191" i="1" s="1"/>
  <c r="CL191" i="1" s="1"/>
  <c r="CM191" i="1" s="1"/>
  <c r="CJ288" i="1"/>
  <c r="CK288" i="1" s="1"/>
  <c r="CL288" i="1" s="1"/>
  <c r="CM288" i="1" s="1"/>
  <c r="CJ306" i="1"/>
  <c r="CK306" i="1" s="1"/>
  <c r="CL306" i="1" s="1"/>
  <c r="CM306" i="1" s="1"/>
  <c r="CJ86" i="1"/>
  <c r="CK86" i="1" s="1"/>
  <c r="CL86" i="1" s="1"/>
  <c r="CM86" i="1" s="1"/>
  <c r="CK212" i="1"/>
  <c r="CL212" i="1" s="1"/>
  <c r="CM212" i="1" s="1"/>
  <c r="CK76" i="1"/>
  <c r="CL76" i="1" s="1"/>
  <c r="CM76" i="1" s="1"/>
  <c r="CK102" i="1"/>
  <c r="CL102" i="1" s="1"/>
  <c r="CM102" i="1" s="1"/>
  <c r="CK292" i="1"/>
  <c r="CL292" i="1" s="1"/>
  <c r="CM292" i="1" s="1"/>
  <c r="CK291" i="1"/>
  <c r="CL291" i="1" s="1"/>
  <c r="CM291" i="1" s="1"/>
  <c r="CK276" i="1"/>
  <c r="CL276" i="1" s="1"/>
  <c r="CM276" i="1" s="1"/>
  <c r="CK260" i="1"/>
  <c r="CL260" i="1" s="1"/>
  <c r="CM260" i="1" s="1"/>
  <c r="CK97" i="1"/>
  <c r="CL97" i="1" s="1"/>
  <c r="CM97" i="1" s="1"/>
  <c r="CK296" i="1"/>
  <c r="CL296" i="1" s="1"/>
  <c r="CM296" i="1" s="1"/>
  <c r="CK236" i="1"/>
  <c r="CL236" i="1" s="1"/>
  <c r="CM236" i="1" s="1"/>
  <c r="CK201" i="1"/>
  <c r="CL201" i="1" s="1"/>
  <c r="CM201" i="1" s="1"/>
  <c r="CL250" i="1"/>
  <c r="CM250" i="1" s="1"/>
  <c r="CL166" i="1" l="1"/>
  <c r="CM166" i="1" s="1"/>
  <c r="CL130" i="1"/>
  <c r="CM130" i="1" s="1"/>
  <c r="CL278" i="1"/>
  <c r="CM278" i="1" s="1"/>
  <c r="CL247" i="1"/>
  <c r="CM247" i="1" s="1"/>
  <c r="CL266" i="1"/>
  <c r="CM266" i="1" s="1"/>
  <c r="CL70" i="1"/>
  <c r="CM70" i="1" s="1"/>
  <c r="CL155" i="1"/>
  <c r="CM155" i="1" s="1"/>
  <c r="CL185" i="1"/>
  <c r="CM185" i="1" s="1"/>
  <c r="CL199" i="1"/>
  <c r="CM199" i="1" s="1"/>
  <c r="CL136" i="1"/>
  <c r="CM136" i="1" s="1"/>
  <c r="CL140" i="1"/>
  <c r="CM140" i="1" s="1"/>
  <c r="CL17" i="1"/>
  <c r="CM17" i="1" s="1"/>
  <c r="CL202" i="1"/>
  <c r="CM202" i="1" s="1"/>
  <c r="CL317" i="1"/>
  <c r="CM317" i="1" s="1"/>
  <c r="CK216" i="1"/>
  <c r="CL216" i="1" s="1"/>
  <c r="CM216" i="1" s="1"/>
  <c r="CL290" i="1"/>
  <c r="CM290" i="1" s="1"/>
  <c r="CL63" i="1"/>
  <c r="CM63" i="1" s="1"/>
  <c r="CL273" i="1"/>
  <c r="CM273" i="1" s="1"/>
  <c r="CL113" i="1"/>
  <c r="CM113" i="1" s="1"/>
  <c r="CL24" i="1"/>
  <c r="CM24" i="1" s="1"/>
  <c r="CL282" i="1"/>
  <c r="CM282" i="1" s="1"/>
  <c r="CL47" i="1"/>
  <c r="CM47" i="1" s="1"/>
  <c r="CL49" i="1"/>
  <c r="CM49" i="1" s="1"/>
  <c r="CL15" i="1"/>
  <c r="CM15" i="1" s="1"/>
  <c r="CL252" i="1"/>
  <c r="CM252" i="1" s="1"/>
  <c r="CL160" i="1"/>
  <c r="CM160" i="1" s="1"/>
  <c r="CL8" i="1"/>
  <c r="CM8" i="1" s="1"/>
  <c r="CL158" i="1"/>
  <c r="CM158" i="1" s="1"/>
  <c r="CL62" i="1"/>
  <c r="CM62" i="1" s="1"/>
  <c r="CL205" i="1"/>
  <c r="CM205" i="1" s="1"/>
  <c r="CL109" i="1"/>
  <c r="CM109" i="1" s="1"/>
  <c r="CK286" i="1"/>
  <c r="CL286" i="1" s="1"/>
  <c r="CM286" i="1" s="1"/>
  <c r="CL328" i="1"/>
  <c r="CM328" i="1" s="1"/>
  <c r="CL129" i="1"/>
  <c r="CM129" i="1" s="1"/>
  <c r="CL322" i="1"/>
  <c r="CM322" i="1" s="1"/>
  <c r="CK84" i="1"/>
  <c r="CL84" i="1" s="1"/>
  <c r="CM84" i="1" s="1"/>
  <c r="CL300" i="1"/>
  <c r="CM300" i="1" s="1"/>
  <c r="CK246" i="1"/>
  <c r="CL246" i="1" s="1"/>
  <c r="CM246" i="1" s="1"/>
  <c r="CL74" i="1"/>
  <c r="CM74" i="1" s="1"/>
  <c r="CL105" i="1"/>
  <c r="CM105" i="1" s="1"/>
  <c r="CL126" i="1"/>
  <c r="CM126" i="1" s="1"/>
  <c r="CK287" i="1"/>
  <c r="CL287" i="1" s="1"/>
  <c r="CM287" i="1" s="1"/>
  <c r="CK75" i="1"/>
  <c r="CL75" i="1" s="1"/>
  <c r="CM75" i="1" s="1"/>
  <c r="CK14" i="1"/>
  <c r="CL14" i="1" s="1"/>
  <c r="CM14" i="1" s="1"/>
  <c r="CK164" i="1"/>
  <c r="CL164" i="1" s="1"/>
  <c r="CM164" i="1" s="1"/>
  <c r="CK242" i="1"/>
  <c r="CL242" i="1" s="1"/>
  <c r="CM242" i="1" s="1"/>
  <c r="CK169" i="1"/>
  <c r="CL169" i="1" s="1"/>
  <c r="CM169" i="1" s="1"/>
  <c r="CK315" i="1"/>
  <c r="CL315" i="1" s="1"/>
  <c r="CM315" i="1" s="1"/>
  <c r="CK220" i="1"/>
  <c r="CL220" i="1" s="1"/>
  <c r="CM220" i="1" s="1"/>
  <c r="CK283" i="1"/>
  <c r="CL283" i="1" s="1"/>
  <c r="CM283" i="1" s="1"/>
  <c r="CK21" i="1"/>
  <c r="CL21" i="1" s="1"/>
  <c r="CM21" i="1" s="1"/>
  <c r="CK48" i="1"/>
  <c r="CL48" i="1" s="1"/>
  <c r="CM48" i="1" s="1"/>
  <c r="CK145" i="1"/>
  <c r="CL145" i="1" s="1"/>
  <c r="CM145" i="1" s="1"/>
  <c r="CK40" i="1"/>
  <c r="CL40" i="1" s="1"/>
  <c r="CM40" i="1" s="1"/>
  <c r="CK123" i="1"/>
  <c r="CL123" i="1" s="1"/>
  <c r="CM123" i="1" s="1"/>
  <c r="CI329" i="1" l="1"/>
  <c r="CH329" i="1"/>
  <c r="CG329" i="1"/>
  <c r="CJ329" i="1" l="1"/>
  <c r="CK329" i="1" s="1"/>
  <c r="CK310" i="1"/>
  <c r="G189" i="6"/>
  <c r="F189" i="6"/>
  <c r="E189" i="6"/>
  <c r="G188" i="6"/>
  <c r="F188" i="6"/>
  <c r="E188" i="6"/>
  <c r="G187" i="6"/>
  <c r="F187" i="6"/>
  <c r="E187" i="6"/>
  <c r="G186" i="6"/>
  <c r="F186" i="6"/>
  <c r="E186" i="6"/>
  <c r="G185" i="6"/>
  <c r="F185" i="6"/>
  <c r="E185" i="6"/>
  <c r="G184" i="6"/>
  <c r="F184" i="6"/>
  <c r="E184" i="6"/>
  <c r="G183" i="6"/>
  <c r="F183" i="6"/>
  <c r="E183" i="6"/>
  <c r="G182" i="6"/>
  <c r="F182" i="6"/>
  <c r="E182" i="6"/>
  <c r="G181" i="6"/>
  <c r="F181" i="6"/>
  <c r="E181" i="6"/>
  <c r="G180" i="6"/>
  <c r="F180" i="6"/>
  <c r="E180" i="6"/>
  <c r="G179" i="6"/>
  <c r="F179" i="6"/>
  <c r="E179" i="6"/>
  <c r="G178" i="6"/>
  <c r="F178" i="6"/>
  <c r="E178" i="6"/>
  <c r="G177" i="6"/>
  <c r="F177" i="6"/>
  <c r="E177" i="6"/>
  <c r="G176" i="6"/>
  <c r="F176" i="6"/>
  <c r="E176" i="6"/>
  <c r="G175" i="6"/>
  <c r="F175" i="6"/>
  <c r="E175" i="6"/>
  <c r="G174" i="6"/>
  <c r="F174" i="6"/>
  <c r="E174" i="6"/>
  <c r="G173" i="6"/>
  <c r="F173" i="6"/>
  <c r="E173" i="6"/>
  <c r="G172" i="6"/>
  <c r="F172" i="6"/>
  <c r="E172" i="6"/>
  <c r="G171" i="6"/>
  <c r="F171" i="6"/>
  <c r="E171" i="6"/>
  <c r="G170" i="6"/>
  <c r="F170" i="6"/>
  <c r="E170" i="6"/>
  <c r="G169" i="6"/>
  <c r="F169" i="6"/>
  <c r="E169" i="6"/>
  <c r="G168" i="6"/>
  <c r="F168" i="6"/>
  <c r="E168" i="6"/>
  <c r="G167" i="6"/>
  <c r="F167" i="6"/>
  <c r="E167" i="6"/>
  <c r="G166" i="6"/>
  <c r="F166" i="6"/>
  <c r="E166" i="6"/>
  <c r="G165" i="6"/>
  <c r="F165" i="6"/>
  <c r="E165" i="6"/>
  <c r="G164" i="6"/>
  <c r="F164" i="6"/>
  <c r="E164" i="6"/>
  <c r="A165" i="6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H177" i="6" l="1"/>
  <c r="D177" i="6" s="1"/>
  <c r="H165" i="6"/>
  <c r="D165" i="6" s="1"/>
  <c r="H169" i="6"/>
  <c r="D169" i="6" s="1"/>
  <c r="H173" i="6"/>
  <c r="H181" i="6"/>
  <c r="D181" i="6" s="1"/>
  <c r="H185" i="6"/>
  <c r="D185" i="6" s="1"/>
  <c r="H168" i="6"/>
  <c r="D168" i="6" s="1"/>
  <c r="H172" i="6"/>
  <c r="D172" i="6" s="1"/>
  <c r="H176" i="6"/>
  <c r="D176" i="6" s="1"/>
  <c r="H180" i="6"/>
  <c r="D180" i="6" s="1"/>
  <c r="H184" i="6"/>
  <c r="D184" i="6" s="1"/>
  <c r="H189" i="6"/>
  <c r="D189" i="6" s="1"/>
  <c r="G190" i="6"/>
  <c r="H167" i="6"/>
  <c r="D167" i="6" s="1"/>
  <c r="H171" i="6"/>
  <c r="D171" i="6" s="1"/>
  <c r="H175" i="6"/>
  <c r="D175" i="6" s="1"/>
  <c r="H187" i="6"/>
  <c r="D187" i="6" s="1"/>
  <c r="CH5" i="1"/>
  <c r="CI5" i="1"/>
  <c r="CL310" i="1"/>
  <c r="CG5" i="1"/>
  <c r="H188" i="6"/>
  <c r="D188" i="6" s="1"/>
  <c r="D173" i="6"/>
  <c r="E190" i="6"/>
  <c r="H164" i="6"/>
  <c r="D164" i="6" s="1"/>
  <c r="F190" i="6"/>
  <c r="H166" i="6"/>
  <c r="H170" i="6"/>
  <c r="H174" i="6"/>
  <c r="H178" i="6"/>
  <c r="H182" i="6"/>
  <c r="H186" i="6"/>
  <c r="H179" i="6"/>
  <c r="H183" i="6"/>
  <c r="CJ5" i="1" l="1"/>
  <c r="H190" i="6"/>
  <c r="CM310" i="1"/>
  <c r="D179" i="6"/>
  <c r="D174" i="6"/>
  <c r="D183" i="6"/>
  <c r="D186" i="6"/>
  <c r="D170" i="6"/>
  <c r="D178" i="6"/>
  <c r="D182" i="6"/>
  <c r="D166" i="6"/>
  <c r="D190" i="6" l="1"/>
  <c r="D4" i="24" l="1"/>
  <c r="C4" i="24"/>
  <c r="B4" i="24"/>
  <c r="E219" i="6" l="1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G219" i="6"/>
  <c r="F219" i="6"/>
  <c r="G218" i="6"/>
  <c r="F218" i="6"/>
  <c r="G217" i="6"/>
  <c r="F217" i="6"/>
  <c r="G216" i="6"/>
  <c r="F216" i="6"/>
  <c r="G215" i="6"/>
  <c r="F215" i="6"/>
  <c r="G214" i="6"/>
  <c r="F214" i="6"/>
  <c r="G213" i="6"/>
  <c r="F213" i="6"/>
  <c r="G212" i="6"/>
  <c r="F212" i="6"/>
  <c r="G211" i="6"/>
  <c r="F211" i="6"/>
  <c r="G210" i="6"/>
  <c r="F210" i="6"/>
  <c r="G209" i="6"/>
  <c r="F209" i="6"/>
  <c r="G208" i="6"/>
  <c r="F208" i="6"/>
  <c r="G207" i="6"/>
  <c r="F207" i="6"/>
  <c r="G206" i="6"/>
  <c r="F206" i="6"/>
  <c r="G205" i="6"/>
  <c r="F205" i="6"/>
  <c r="G204" i="6"/>
  <c r="F204" i="6"/>
  <c r="G203" i="6"/>
  <c r="F203" i="6"/>
  <c r="G202" i="6"/>
  <c r="F202" i="6"/>
  <c r="G201" i="6"/>
  <c r="F201" i="6"/>
  <c r="G200" i="6"/>
  <c r="F200" i="6"/>
  <c r="G199" i="6"/>
  <c r="F199" i="6"/>
  <c r="G198" i="6"/>
  <c r="F198" i="6"/>
  <c r="G197" i="6"/>
  <c r="F197" i="6"/>
  <c r="G196" i="6"/>
  <c r="F196" i="6"/>
  <c r="G195" i="6"/>
  <c r="F195" i="6"/>
  <c r="G194" i="6"/>
  <c r="F194" i="6"/>
  <c r="H198" i="6" l="1"/>
  <c r="H202" i="6"/>
  <c r="H218" i="6"/>
  <c r="H205" i="6"/>
  <c r="H213" i="6"/>
  <c r="H199" i="6"/>
  <c r="H214" i="6"/>
  <c r="H197" i="6"/>
  <c r="H207" i="6"/>
  <c r="H215" i="6"/>
  <c r="H217" i="6"/>
  <c r="H219" i="6"/>
  <c r="H206" i="6"/>
  <c r="H208" i="6"/>
  <c r="H216" i="6"/>
  <c r="H196" i="6"/>
  <c r="H201" i="6"/>
  <c r="H203" i="6"/>
  <c r="H212" i="6"/>
  <c r="H200" i="6"/>
  <c r="H210" i="6"/>
  <c r="H195" i="6"/>
  <c r="H204" i="6"/>
  <c r="H209" i="6"/>
  <c r="H211" i="6"/>
  <c r="D4" i="23" l="1"/>
  <c r="C4" i="23"/>
  <c r="B4" i="23"/>
  <c r="BY18" i="1" l="1"/>
  <c r="BZ18" i="1"/>
  <c r="CA18" i="1"/>
  <c r="BY201" i="1"/>
  <c r="BZ201" i="1"/>
  <c r="CA201" i="1"/>
  <c r="BY137" i="1"/>
  <c r="BZ137" i="1"/>
  <c r="CA137" i="1"/>
  <c r="BY236" i="1"/>
  <c r="BZ236" i="1"/>
  <c r="CA236" i="1"/>
  <c r="BY44" i="1"/>
  <c r="BZ44" i="1"/>
  <c r="CA44" i="1"/>
  <c r="BY12" i="1"/>
  <c r="BZ12" i="1"/>
  <c r="CA12" i="1"/>
  <c r="BY122" i="1"/>
  <c r="BZ122" i="1"/>
  <c r="CA122" i="1"/>
  <c r="BY207" i="1"/>
  <c r="BZ207" i="1"/>
  <c r="CA207" i="1"/>
  <c r="BY125" i="1"/>
  <c r="BZ125" i="1"/>
  <c r="CA125" i="1"/>
  <c r="BY88" i="1"/>
  <c r="BZ88" i="1"/>
  <c r="CA88" i="1"/>
  <c r="BY217" i="1"/>
  <c r="BZ217" i="1"/>
  <c r="CA217" i="1"/>
  <c r="BY234" i="1"/>
  <c r="BZ234" i="1"/>
  <c r="CA234" i="1"/>
  <c r="BY147" i="1"/>
  <c r="BZ147" i="1"/>
  <c r="CA147" i="1"/>
  <c r="BY272" i="1"/>
  <c r="BZ272" i="1"/>
  <c r="CA272" i="1"/>
  <c r="BY78" i="1"/>
  <c r="BZ78" i="1"/>
  <c r="CA78" i="1"/>
  <c r="BY131" i="1"/>
  <c r="BZ131" i="1"/>
  <c r="CA131" i="1"/>
  <c r="BY32" i="1"/>
  <c r="BZ32" i="1"/>
  <c r="CA32" i="1"/>
  <c r="BY31" i="1"/>
  <c r="BZ31" i="1"/>
  <c r="CA31" i="1"/>
  <c r="BY313" i="1"/>
  <c r="BZ313" i="1"/>
  <c r="CA313" i="1"/>
  <c r="BY213" i="1"/>
  <c r="BZ213" i="1"/>
  <c r="CA213" i="1"/>
  <c r="BY58" i="1"/>
  <c r="BZ58" i="1"/>
  <c r="CA58" i="1"/>
  <c r="BY250" i="1"/>
  <c r="BZ250" i="1"/>
  <c r="CA250" i="1"/>
  <c r="BY29" i="1"/>
  <c r="BZ29" i="1"/>
  <c r="CA29" i="1"/>
  <c r="BY224" i="1"/>
  <c r="BZ224" i="1"/>
  <c r="CA224" i="1"/>
  <c r="BY223" i="1"/>
  <c r="BZ223" i="1"/>
  <c r="CA223" i="1"/>
  <c r="BY300" i="1"/>
  <c r="BZ300" i="1"/>
  <c r="CA300" i="1"/>
  <c r="BY108" i="1"/>
  <c r="BZ108" i="1"/>
  <c r="CA108" i="1"/>
  <c r="BY129" i="1"/>
  <c r="BZ129" i="1"/>
  <c r="CA129" i="1"/>
  <c r="BY103" i="1"/>
  <c r="BZ103" i="1"/>
  <c r="CA103" i="1"/>
  <c r="BY309" i="1"/>
  <c r="BZ309" i="1"/>
  <c r="CA309" i="1"/>
  <c r="BY83" i="1"/>
  <c r="BZ83" i="1"/>
  <c r="CA83" i="1"/>
  <c r="BY28" i="1"/>
  <c r="BZ28" i="1"/>
  <c r="CA28" i="1"/>
  <c r="BY15" i="1"/>
  <c r="BZ15" i="1"/>
  <c r="CA15" i="1"/>
  <c r="BY235" i="1"/>
  <c r="BZ235" i="1"/>
  <c r="CA235" i="1"/>
  <c r="BY65" i="1"/>
  <c r="BZ65" i="1"/>
  <c r="CA65" i="1"/>
  <c r="BY271" i="1"/>
  <c r="BZ271" i="1"/>
  <c r="CA271" i="1"/>
  <c r="BY138" i="1"/>
  <c r="BZ138" i="1"/>
  <c r="CA138" i="1"/>
  <c r="BY294" i="1"/>
  <c r="BZ294" i="1"/>
  <c r="CA294" i="1"/>
  <c r="BY33" i="1"/>
  <c r="BZ33" i="1"/>
  <c r="CA33" i="1"/>
  <c r="BY119" i="1"/>
  <c r="BZ119" i="1"/>
  <c r="CA119" i="1"/>
  <c r="BY328" i="1"/>
  <c r="BZ328" i="1"/>
  <c r="CA328" i="1"/>
  <c r="BY121" i="1"/>
  <c r="BZ121" i="1"/>
  <c r="CA121" i="1"/>
  <c r="BY198" i="1"/>
  <c r="BZ198" i="1"/>
  <c r="CA198" i="1"/>
  <c r="BY25" i="1"/>
  <c r="BZ25" i="1"/>
  <c r="CA25" i="1"/>
  <c r="BY202" i="1"/>
  <c r="BZ202" i="1"/>
  <c r="CA202" i="1"/>
  <c r="BY71" i="1"/>
  <c r="BZ71" i="1"/>
  <c r="CA71" i="1"/>
  <c r="BY146" i="1"/>
  <c r="BZ146" i="1"/>
  <c r="CA146" i="1"/>
  <c r="BY311" i="1"/>
  <c r="BZ311" i="1"/>
  <c r="CA311" i="1"/>
  <c r="BY120" i="1"/>
  <c r="BZ120" i="1"/>
  <c r="CA120" i="1"/>
  <c r="BY60" i="1"/>
  <c r="BZ60" i="1"/>
  <c r="CA60" i="1"/>
  <c r="BY197" i="1"/>
  <c r="BZ197" i="1"/>
  <c r="CA197" i="1"/>
  <c r="BY115" i="1"/>
  <c r="BZ115" i="1"/>
  <c r="CA115" i="1"/>
  <c r="BY233" i="1"/>
  <c r="BZ233" i="1"/>
  <c r="CA233" i="1"/>
  <c r="BY205" i="1"/>
  <c r="BZ205" i="1"/>
  <c r="CA205" i="1"/>
  <c r="BY177" i="1"/>
  <c r="BZ177" i="1"/>
  <c r="CA177" i="1"/>
  <c r="BY270" i="1"/>
  <c r="BZ270" i="1"/>
  <c r="CA270" i="1"/>
  <c r="BY118" i="1"/>
  <c r="BZ118" i="1"/>
  <c r="CA118" i="1"/>
  <c r="BY212" i="1"/>
  <c r="BZ212" i="1"/>
  <c r="CA212" i="1"/>
  <c r="BY304" i="1"/>
  <c r="BZ304" i="1"/>
  <c r="CA304" i="1"/>
  <c r="BY226" i="1"/>
  <c r="BZ226" i="1"/>
  <c r="CA226" i="1"/>
  <c r="BY308" i="1"/>
  <c r="BZ308" i="1"/>
  <c r="CA308" i="1"/>
  <c r="BY56" i="1"/>
  <c r="BZ56" i="1"/>
  <c r="CA56" i="1"/>
  <c r="BY258" i="1"/>
  <c r="BZ258" i="1"/>
  <c r="CA258" i="1"/>
  <c r="BY243" i="1"/>
  <c r="BZ243" i="1"/>
  <c r="CA243" i="1"/>
  <c r="BY161" i="1"/>
  <c r="BZ161" i="1"/>
  <c r="CA161" i="1"/>
  <c r="BY80" i="1"/>
  <c r="BZ80" i="1"/>
  <c r="CA80" i="1"/>
  <c r="BY324" i="1"/>
  <c r="BZ324" i="1"/>
  <c r="CA324" i="1"/>
  <c r="BY95" i="1"/>
  <c r="BZ95" i="1"/>
  <c r="CA95" i="1"/>
  <c r="BY6" i="1"/>
  <c r="BZ6" i="1"/>
  <c r="CA6" i="1"/>
  <c r="BY110" i="1"/>
  <c r="BZ110" i="1"/>
  <c r="CA110" i="1"/>
  <c r="BY176" i="1"/>
  <c r="BZ176" i="1"/>
  <c r="CA176" i="1"/>
  <c r="BY151" i="1"/>
  <c r="BZ151" i="1"/>
  <c r="CA151" i="1"/>
  <c r="BY159" i="1"/>
  <c r="BZ159" i="1"/>
  <c r="CA159" i="1"/>
  <c r="BY76" i="1"/>
  <c r="BZ76" i="1"/>
  <c r="CA76" i="1"/>
  <c r="BY285" i="1"/>
  <c r="BZ285" i="1"/>
  <c r="CA285" i="1"/>
  <c r="BY225" i="1"/>
  <c r="BZ225" i="1"/>
  <c r="CA225" i="1"/>
  <c r="BY55" i="1"/>
  <c r="BZ55" i="1"/>
  <c r="CA55" i="1"/>
  <c r="BY245" i="1"/>
  <c r="BZ245" i="1"/>
  <c r="CA245" i="1"/>
  <c r="BY326" i="1"/>
  <c r="BZ326" i="1"/>
  <c r="CA326" i="1"/>
  <c r="BY188" i="1"/>
  <c r="BZ188" i="1"/>
  <c r="CA188" i="1"/>
  <c r="BY186" i="1"/>
  <c r="BZ186" i="1"/>
  <c r="CA186" i="1"/>
  <c r="BY184" i="1"/>
  <c r="BZ184" i="1"/>
  <c r="CA184" i="1"/>
  <c r="BY57" i="1"/>
  <c r="BZ57" i="1"/>
  <c r="CA57" i="1"/>
  <c r="BY263" i="1"/>
  <c r="BZ263" i="1"/>
  <c r="CA263" i="1"/>
  <c r="BY221" i="1"/>
  <c r="BZ221" i="1"/>
  <c r="CA221" i="1"/>
  <c r="BY26" i="1"/>
  <c r="BZ26" i="1"/>
  <c r="CA26" i="1"/>
  <c r="BY222" i="1"/>
  <c r="BZ222" i="1"/>
  <c r="CA222" i="1"/>
  <c r="BY43" i="1"/>
  <c r="BZ43" i="1"/>
  <c r="CA43" i="1"/>
  <c r="BY214" i="1"/>
  <c r="BZ214" i="1"/>
  <c r="CA214" i="1"/>
  <c r="BY246" i="1"/>
  <c r="BZ246" i="1"/>
  <c r="CA246" i="1"/>
  <c r="BY85" i="1"/>
  <c r="BZ85" i="1"/>
  <c r="CA85" i="1"/>
  <c r="BY79" i="1"/>
  <c r="BZ79" i="1"/>
  <c r="CA79" i="1"/>
  <c r="BY154" i="1"/>
  <c r="BZ154" i="1"/>
  <c r="CA154" i="1"/>
  <c r="BY107" i="1"/>
  <c r="BZ107" i="1"/>
  <c r="CA107" i="1"/>
  <c r="BY301" i="1"/>
  <c r="BZ301" i="1"/>
  <c r="CA301" i="1"/>
  <c r="BY232" i="1"/>
  <c r="BZ232" i="1"/>
  <c r="CA232" i="1"/>
  <c r="BY255" i="1"/>
  <c r="BZ255" i="1"/>
  <c r="CA255" i="1"/>
  <c r="BY16" i="1"/>
  <c r="BZ16" i="1"/>
  <c r="CA16" i="1"/>
  <c r="BY261" i="1"/>
  <c r="BZ261" i="1"/>
  <c r="CA261" i="1"/>
  <c r="BY238" i="1"/>
  <c r="BZ238" i="1"/>
  <c r="CA238" i="1"/>
  <c r="BY13" i="1"/>
  <c r="BZ13" i="1"/>
  <c r="CA13" i="1"/>
  <c r="BY286" i="1"/>
  <c r="BZ286" i="1"/>
  <c r="CA286" i="1"/>
  <c r="BY257" i="1"/>
  <c r="BZ257" i="1"/>
  <c r="CA257" i="1"/>
  <c r="BY117" i="1"/>
  <c r="BZ117" i="1"/>
  <c r="CA117" i="1"/>
  <c r="BY253" i="1"/>
  <c r="BZ253" i="1"/>
  <c r="CA253" i="1"/>
  <c r="BY133" i="1"/>
  <c r="BZ133" i="1"/>
  <c r="CA133" i="1"/>
  <c r="BY123" i="1"/>
  <c r="BZ123" i="1"/>
  <c r="CA123" i="1"/>
  <c r="BY183" i="1"/>
  <c r="BZ183" i="1"/>
  <c r="CA183" i="1"/>
  <c r="BY279" i="1"/>
  <c r="BZ279" i="1"/>
  <c r="CA279" i="1"/>
  <c r="BY167" i="1"/>
  <c r="BZ167" i="1"/>
  <c r="CA167" i="1"/>
  <c r="BY277" i="1"/>
  <c r="BZ277" i="1"/>
  <c r="CA277" i="1"/>
  <c r="BY102" i="1"/>
  <c r="BZ102" i="1"/>
  <c r="CA102" i="1"/>
  <c r="BY228" i="1"/>
  <c r="BZ228" i="1"/>
  <c r="CA228" i="1"/>
  <c r="BY229" i="1"/>
  <c r="BZ229" i="1"/>
  <c r="CA229" i="1"/>
  <c r="BY23" i="1"/>
  <c r="BZ23" i="1"/>
  <c r="CA23" i="1"/>
  <c r="BY14" i="1"/>
  <c r="BZ14" i="1"/>
  <c r="CA14" i="1"/>
  <c r="BY178" i="1"/>
  <c r="BZ178" i="1"/>
  <c r="CA178" i="1"/>
  <c r="BY36" i="1"/>
  <c r="BZ36" i="1"/>
  <c r="CA36" i="1"/>
  <c r="BY262" i="1"/>
  <c r="BZ262" i="1"/>
  <c r="CA262" i="1"/>
  <c r="BY283" i="1"/>
  <c r="BZ283" i="1"/>
  <c r="CA283" i="1"/>
  <c r="BY62" i="1"/>
  <c r="BZ62" i="1"/>
  <c r="CA62" i="1"/>
  <c r="BY72" i="1"/>
  <c r="BZ72" i="1"/>
  <c r="CA72" i="1"/>
  <c r="BY289" i="1"/>
  <c r="BZ289" i="1"/>
  <c r="CA289" i="1"/>
  <c r="BY75" i="1"/>
  <c r="BZ75" i="1"/>
  <c r="CA75" i="1"/>
  <c r="BY126" i="1"/>
  <c r="BZ126" i="1"/>
  <c r="CA126" i="1"/>
  <c r="BY45" i="1"/>
  <c r="BZ45" i="1"/>
  <c r="CA45" i="1"/>
  <c r="BY327" i="1"/>
  <c r="BZ327" i="1"/>
  <c r="CA327" i="1"/>
  <c r="BY20" i="1"/>
  <c r="BZ20" i="1"/>
  <c r="CA20" i="1"/>
  <c r="BY35" i="1"/>
  <c r="BZ35" i="1"/>
  <c r="CA35" i="1"/>
  <c r="BY295" i="1"/>
  <c r="BZ295" i="1"/>
  <c r="CA295" i="1"/>
  <c r="BY93" i="1"/>
  <c r="BZ93" i="1"/>
  <c r="CA93" i="1"/>
  <c r="BY127" i="1"/>
  <c r="BZ127" i="1"/>
  <c r="CA127" i="1"/>
  <c r="BY240" i="1"/>
  <c r="BZ240" i="1"/>
  <c r="CA240" i="1"/>
  <c r="BY94" i="1"/>
  <c r="BZ94" i="1"/>
  <c r="CA94" i="1"/>
  <c r="BY319" i="1"/>
  <c r="BZ319" i="1"/>
  <c r="CA319" i="1"/>
  <c r="BY143" i="1"/>
  <c r="BZ143" i="1"/>
  <c r="CA143" i="1"/>
  <c r="BY170" i="1"/>
  <c r="BZ170" i="1"/>
  <c r="CA170" i="1"/>
  <c r="BY81" i="1"/>
  <c r="BZ81" i="1"/>
  <c r="CA81" i="1"/>
  <c r="BY162" i="1"/>
  <c r="BZ162" i="1"/>
  <c r="CA162" i="1"/>
  <c r="BY160" i="1"/>
  <c r="BZ160" i="1"/>
  <c r="CA160" i="1"/>
  <c r="BY7" i="1"/>
  <c r="BZ7" i="1"/>
  <c r="CA7" i="1"/>
  <c r="BY325" i="1"/>
  <c r="BZ325" i="1"/>
  <c r="CA325" i="1"/>
  <c r="BY22" i="1"/>
  <c r="BZ22" i="1"/>
  <c r="CA22" i="1"/>
  <c r="BY290" i="1"/>
  <c r="BZ290" i="1"/>
  <c r="CA290" i="1"/>
  <c r="BY193" i="1"/>
  <c r="BZ193" i="1"/>
  <c r="CA193" i="1"/>
  <c r="BY208" i="1"/>
  <c r="BZ208" i="1"/>
  <c r="CA208" i="1"/>
  <c r="BY39" i="1"/>
  <c r="BZ39" i="1"/>
  <c r="CA39" i="1"/>
  <c r="BY317" i="1"/>
  <c r="BZ317" i="1"/>
  <c r="CA317" i="1"/>
  <c r="BY38" i="1"/>
  <c r="BZ38" i="1"/>
  <c r="CA38" i="1"/>
  <c r="BY267" i="1"/>
  <c r="BZ267" i="1"/>
  <c r="CA267" i="1"/>
  <c r="BY231" i="1"/>
  <c r="BZ231" i="1"/>
  <c r="CA231" i="1"/>
  <c r="BY8" i="1"/>
  <c r="BZ8" i="1"/>
  <c r="CA8" i="1"/>
  <c r="BY59" i="1"/>
  <c r="BZ59" i="1"/>
  <c r="CA59" i="1"/>
  <c r="BY189" i="1"/>
  <c r="BZ189" i="1"/>
  <c r="CA189" i="1"/>
  <c r="BY321" i="1"/>
  <c r="BZ321" i="1"/>
  <c r="CA321" i="1"/>
  <c r="BY105" i="1"/>
  <c r="BZ105" i="1"/>
  <c r="CA105" i="1"/>
  <c r="BY64" i="1"/>
  <c r="BZ64" i="1"/>
  <c r="CA64" i="1"/>
  <c r="BY264" i="1"/>
  <c r="BZ264" i="1"/>
  <c r="CA264" i="1"/>
  <c r="BY99" i="1"/>
  <c r="BZ99" i="1"/>
  <c r="CA99" i="1"/>
  <c r="BY252" i="1"/>
  <c r="BZ252" i="1"/>
  <c r="CA252" i="1"/>
  <c r="BY148" i="1"/>
  <c r="BZ148" i="1"/>
  <c r="CA148" i="1"/>
  <c r="BY211" i="1"/>
  <c r="BZ211" i="1"/>
  <c r="CA211" i="1"/>
  <c r="BY179" i="1"/>
  <c r="BZ179" i="1"/>
  <c r="CA179" i="1"/>
  <c r="BY109" i="1"/>
  <c r="BZ109" i="1"/>
  <c r="CA109" i="1"/>
  <c r="BY172" i="1"/>
  <c r="BZ172" i="1"/>
  <c r="CA172" i="1"/>
  <c r="BY192" i="1"/>
  <c r="BZ192" i="1"/>
  <c r="CA192" i="1"/>
  <c r="BY190" i="1"/>
  <c r="BZ190" i="1"/>
  <c r="CA190" i="1"/>
  <c r="BY24" i="1"/>
  <c r="BZ24" i="1"/>
  <c r="CA24" i="1"/>
  <c r="BY206" i="1"/>
  <c r="BZ206" i="1"/>
  <c r="CA206" i="1"/>
  <c r="BY156" i="1"/>
  <c r="BZ156" i="1"/>
  <c r="CA156" i="1"/>
  <c r="BY291" i="1"/>
  <c r="BZ291" i="1"/>
  <c r="CA291" i="1"/>
  <c r="BY199" i="1"/>
  <c r="BZ199" i="1"/>
  <c r="CA199" i="1"/>
  <c r="BY187" i="1"/>
  <c r="BZ187" i="1"/>
  <c r="CA187" i="1"/>
  <c r="BY230" i="1"/>
  <c r="BZ230" i="1"/>
  <c r="CA230" i="1"/>
  <c r="BY260" i="1"/>
  <c r="BZ260" i="1"/>
  <c r="CA260" i="1"/>
  <c r="BY171" i="1"/>
  <c r="BZ171" i="1"/>
  <c r="CA171" i="1"/>
  <c r="BY322" i="1"/>
  <c r="BZ322" i="1"/>
  <c r="CA322" i="1"/>
  <c r="BY180" i="1"/>
  <c r="BZ180" i="1"/>
  <c r="CA180" i="1"/>
  <c r="BY173" i="1"/>
  <c r="BZ173" i="1"/>
  <c r="CA173" i="1"/>
  <c r="BY61" i="1"/>
  <c r="BZ61" i="1"/>
  <c r="CA61" i="1"/>
  <c r="BY249" i="1"/>
  <c r="BZ249" i="1"/>
  <c r="CA249" i="1"/>
  <c r="BY273" i="1"/>
  <c r="BZ273" i="1"/>
  <c r="CA273" i="1"/>
  <c r="BY220" i="1"/>
  <c r="BZ220" i="1"/>
  <c r="CA220" i="1"/>
  <c r="BY284" i="1"/>
  <c r="BZ284" i="1"/>
  <c r="CA284" i="1"/>
  <c r="BY30" i="1"/>
  <c r="BZ30" i="1"/>
  <c r="CA30" i="1"/>
  <c r="BY298" i="1"/>
  <c r="BZ298" i="1"/>
  <c r="CA298" i="1"/>
  <c r="BY281" i="1"/>
  <c r="BZ281" i="1"/>
  <c r="CA281" i="1"/>
  <c r="BY67" i="1"/>
  <c r="BZ67" i="1"/>
  <c r="CA67" i="1"/>
  <c r="BY200" i="1"/>
  <c r="BZ200" i="1"/>
  <c r="CA200" i="1"/>
  <c r="BY46" i="1"/>
  <c r="BZ46" i="1"/>
  <c r="CA46" i="1"/>
  <c r="BY209" i="1"/>
  <c r="BZ209" i="1"/>
  <c r="CA209" i="1"/>
  <c r="BY90" i="1"/>
  <c r="BZ90" i="1"/>
  <c r="CA90" i="1"/>
  <c r="BY19" i="1"/>
  <c r="BZ19" i="1"/>
  <c r="CA19" i="1"/>
  <c r="BY73" i="1"/>
  <c r="BZ73" i="1"/>
  <c r="CA73" i="1"/>
  <c r="BY318" i="1"/>
  <c r="BZ318" i="1"/>
  <c r="CA318" i="1"/>
  <c r="BY87" i="1"/>
  <c r="BZ87" i="1"/>
  <c r="CA87" i="1"/>
  <c r="BY101" i="1"/>
  <c r="BZ101" i="1"/>
  <c r="CA101" i="1"/>
  <c r="BY278" i="1"/>
  <c r="BZ278" i="1"/>
  <c r="CA278" i="1"/>
  <c r="BY259" i="1"/>
  <c r="BZ259" i="1"/>
  <c r="CA259" i="1"/>
  <c r="BY251" i="1"/>
  <c r="BZ251" i="1"/>
  <c r="CA251" i="1"/>
  <c r="BY195" i="1"/>
  <c r="BZ195" i="1"/>
  <c r="CA195" i="1"/>
  <c r="BY140" i="1"/>
  <c r="BZ140" i="1"/>
  <c r="CA140" i="1"/>
  <c r="BY244" i="1"/>
  <c r="BZ244" i="1"/>
  <c r="CA244" i="1"/>
  <c r="BY53" i="1"/>
  <c r="BZ53" i="1"/>
  <c r="CA53" i="1"/>
  <c r="BY27" i="1"/>
  <c r="BZ27" i="1"/>
  <c r="CA27" i="1"/>
  <c r="BY247" i="1"/>
  <c r="BZ247" i="1"/>
  <c r="CA247" i="1"/>
  <c r="BY9" i="1"/>
  <c r="BZ9" i="1"/>
  <c r="CA9" i="1"/>
  <c r="BY128" i="1"/>
  <c r="BZ128" i="1"/>
  <c r="CA128" i="1"/>
  <c r="BY54" i="1"/>
  <c r="BZ54" i="1"/>
  <c r="CA54" i="1"/>
  <c r="BY166" i="1"/>
  <c r="BZ166" i="1"/>
  <c r="CA166" i="1"/>
  <c r="BY254" i="1"/>
  <c r="BZ254" i="1"/>
  <c r="CA254" i="1"/>
  <c r="BY165" i="1"/>
  <c r="BZ165" i="1"/>
  <c r="CA165" i="1"/>
  <c r="BY157" i="1"/>
  <c r="BZ157" i="1"/>
  <c r="CA157" i="1"/>
  <c r="BY275" i="1"/>
  <c r="BZ275" i="1"/>
  <c r="CA275" i="1"/>
  <c r="BY82" i="1"/>
  <c r="BZ82" i="1"/>
  <c r="CA82" i="1"/>
  <c r="BY132" i="1"/>
  <c r="BZ132" i="1"/>
  <c r="CA132" i="1"/>
  <c r="BY168" i="1"/>
  <c r="BZ168" i="1"/>
  <c r="CA168" i="1"/>
  <c r="BY74" i="1"/>
  <c r="BZ74" i="1"/>
  <c r="CA74" i="1"/>
  <c r="BY10" i="1"/>
  <c r="BZ10" i="1"/>
  <c r="CA10" i="1"/>
  <c r="BY150" i="1"/>
  <c r="BZ150" i="1"/>
  <c r="CA150" i="1"/>
  <c r="BY116" i="1"/>
  <c r="BZ116" i="1"/>
  <c r="CA116" i="1"/>
  <c r="BY158" i="1"/>
  <c r="BZ158" i="1"/>
  <c r="CA158" i="1"/>
  <c r="BY256" i="1"/>
  <c r="BZ256" i="1"/>
  <c r="CA256" i="1"/>
  <c r="BY134" i="1"/>
  <c r="BZ134" i="1"/>
  <c r="CA134" i="1"/>
  <c r="BY276" i="1"/>
  <c r="BZ276" i="1"/>
  <c r="CA276" i="1"/>
  <c r="BY63" i="1"/>
  <c r="BZ63" i="1"/>
  <c r="CA63" i="1"/>
  <c r="BY98" i="1"/>
  <c r="BZ98" i="1"/>
  <c r="CA98" i="1"/>
  <c r="BY269" i="1"/>
  <c r="BZ269" i="1"/>
  <c r="CA269" i="1"/>
  <c r="BY265" i="1"/>
  <c r="BZ265" i="1"/>
  <c r="CA265" i="1"/>
  <c r="BY196" i="1"/>
  <c r="BZ196" i="1"/>
  <c r="CA196" i="1"/>
  <c r="BY100" i="1"/>
  <c r="BZ100" i="1"/>
  <c r="CA100" i="1"/>
  <c r="BY174" i="1"/>
  <c r="BZ174" i="1"/>
  <c r="CA174" i="1"/>
  <c r="BY153" i="1"/>
  <c r="BZ153" i="1"/>
  <c r="CA153" i="1"/>
  <c r="BY152" i="1"/>
  <c r="BZ152" i="1"/>
  <c r="CA152" i="1"/>
  <c r="BY37" i="1"/>
  <c r="BZ37" i="1"/>
  <c r="CA37" i="1"/>
  <c r="BY91" i="1"/>
  <c r="BZ91" i="1"/>
  <c r="CA91" i="1"/>
  <c r="BY40" i="1"/>
  <c r="BZ40" i="1"/>
  <c r="CA40" i="1"/>
  <c r="BY69" i="1"/>
  <c r="BZ69" i="1"/>
  <c r="CA69" i="1"/>
  <c r="BY136" i="1"/>
  <c r="BZ136" i="1"/>
  <c r="CA136" i="1"/>
  <c r="BY314" i="1"/>
  <c r="BZ314" i="1"/>
  <c r="CA314" i="1"/>
  <c r="BY66" i="1"/>
  <c r="BZ66" i="1"/>
  <c r="CA66" i="1"/>
  <c r="BY237" i="1"/>
  <c r="BZ237" i="1"/>
  <c r="CA237" i="1"/>
  <c r="BY266" i="1"/>
  <c r="BZ266" i="1"/>
  <c r="CA266" i="1"/>
  <c r="BY216" i="1"/>
  <c r="BZ216" i="1"/>
  <c r="CA216" i="1"/>
  <c r="BY194" i="1"/>
  <c r="BZ194" i="1"/>
  <c r="CA194" i="1"/>
  <c r="BY41" i="1"/>
  <c r="BZ41" i="1"/>
  <c r="CA41" i="1"/>
  <c r="BY312" i="1"/>
  <c r="BZ312" i="1"/>
  <c r="CA312" i="1"/>
  <c r="BY299" i="1"/>
  <c r="BZ299" i="1"/>
  <c r="CA299" i="1"/>
  <c r="BY52" i="1"/>
  <c r="BZ52" i="1"/>
  <c r="CA52" i="1"/>
  <c r="BY139" i="1"/>
  <c r="BZ139" i="1"/>
  <c r="CA139" i="1"/>
  <c r="BY280" i="1"/>
  <c r="BZ280" i="1"/>
  <c r="CA280" i="1"/>
  <c r="BY84" i="1"/>
  <c r="BZ84" i="1"/>
  <c r="CA84" i="1"/>
  <c r="BY50" i="1"/>
  <c r="BZ50" i="1"/>
  <c r="CA50" i="1"/>
  <c r="BY149" i="1"/>
  <c r="BZ149" i="1"/>
  <c r="CA149" i="1"/>
  <c r="BY182" i="1"/>
  <c r="BZ182" i="1"/>
  <c r="CA182" i="1"/>
  <c r="BY124" i="1"/>
  <c r="BZ124" i="1"/>
  <c r="CA124" i="1"/>
  <c r="BY331" i="1"/>
  <c r="BZ331" i="1"/>
  <c r="CA331" i="1"/>
  <c r="BY181" i="1"/>
  <c r="BZ181" i="1"/>
  <c r="CA181" i="1"/>
  <c r="BY296" i="1"/>
  <c r="BZ296" i="1"/>
  <c r="CA296" i="1"/>
  <c r="BY191" i="1"/>
  <c r="BZ191" i="1"/>
  <c r="CA191" i="1"/>
  <c r="BY227" i="1"/>
  <c r="BZ227" i="1"/>
  <c r="CA227" i="1"/>
  <c r="BY104" i="1"/>
  <c r="BZ104" i="1"/>
  <c r="CA104" i="1"/>
  <c r="BY239" i="1"/>
  <c r="BZ239" i="1"/>
  <c r="CA239" i="1"/>
  <c r="BY288" i="1"/>
  <c r="BZ288" i="1"/>
  <c r="CA288" i="1"/>
  <c r="BY302" i="1"/>
  <c r="BZ302" i="1"/>
  <c r="CA302" i="1"/>
  <c r="BY303" i="1"/>
  <c r="BZ303" i="1"/>
  <c r="CA303" i="1"/>
  <c r="BY68" i="1"/>
  <c r="BZ68" i="1"/>
  <c r="CA68" i="1"/>
  <c r="BY306" i="1"/>
  <c r="BZ306" i="1"/>
  <c r="CA306" i="1"/>
  <c r="BY48" i="1"/>
  <c r="BZ48" i="1"/>
  <c r="CA48" i="1"/>
  <c r="BY293" i="1"/>
  <c r="BZ293" i="1"/>
  <c r="CA293" i="1"/>
  <c r="BY51" i="1"/>
  <c r="BZ51" i="1"/>
  <c r="CA51" i="1"/>
  <c r="BY305" i="1"/>
  <c r="BZ305" i="1"/>
  <c r="CA305" i="1"/>
  <c r="BY215" i="1"/>
  <c r="BZ215" i="1"/>
  <c r="CA215" i="1"/>
  <c r="BY17" i="1"/>
  <c r="BZ17" i="1"/>
  <c r="CA17" i="1"/>
  <c r="BY86" i="1"/>
  <c r="BZ86" i="1"/>
  <c r="CA86" i="1"/>
  <c r="BY21" i="1"/>
  <c r="BZ21" i="1"/>
  <c r="CA21" i="1"/>
  <c r="BY144" i="1"/>
  <c r="BZ144" i="1"/>
  <c r="CA144" i="1"/>
  <c r="BY155" i="1"/>
  <c r="BZ155" i="1"/>
  <c r="CA155" i="1"/>
  <c r="BY175" i="1"/>
  <c r="BZ175" i="1"/>
  <c r="CA175" i="1"/>
  <c r="BY164" i="1"/>
  <c r="BZ164" i="1"/>
  <c r="CA164" i="1"/>
  <c r="BY142" i="1"/>
  <c r="BZ142" i="1"/>
  <c r="CA142" i="1"/>
  <c r="BY130" i="1"/>
  <c r="BZ130" i="1"/>
  <c r="CA130" i="1"/>
  <c r="BY135" i="1"/>
  <c r="BZ135" i="1"/>
  <c r="CA135" i="1"/>
  <c r="BY287" i="1"/>
  <c r="BZ287" i="1"/>
  <c r="CA287" i="1"/>
  <c r="BY218" i="1"/>
  <c r="BZ218" i="1"/>
  <c r="CA218" i="1"/>
  <c r="BY47" i="1"/>
  <c r="BZ47" i="1"/>
  <c r="CA47" i="1"/>
  <c r="BY203" i="1"/>
  <c r="BZ203" i="1"/>
  <c r="CA203" i="1"/>
  <c r="BY92" i="1"/>
  <c r="BZ92" i="1"/>
  <c r="CA92" i="1"/>
  <c r="BY274" i="1"/>
  <c r="BZ274" i="1"/>
  <c r="CA274" i="1"/>
  <c r="BY49" i="1"/>
  <c r="BZ49" i="1"/>
  <c r="CA49" i="1"/>
  <c r="BY77" i="1"/>
  <c r="BZ77" i="1"/>
  <c r="CA77" i="1"/>
  <c r="BY242" i="1"/>
  <c r="BZ242" i="1"/>
  <c r="CA242" i="1"/>
  <c r="BY268" i="1"/>
  <c r="BZ268" i="1"/>
  <c r="CA268" i="1"/>
  <c r="BY185" i="1"/>
  <c r="BZ185" i="1"/>
  <c r="CA185" i="1"/>
  <c r="BY297" i="1"/>
  <c r="BZ297" i="1"/>
  <c r="CA297" i="1"/>
  <c r="BY169" i="1"/>
  <c r="BZ169" i="1"/>
  <c r="CA169" i="1"/>
  <c r="BY330" i="1"/>
  <c r="BZ330" i="1"/>
  <c r="CA330" i="1"/>
  <c r="BY70" i="1"/>
  <c r="BZ70" i="1"/>
  <c r="CA70" i="1"/>
  <c r="BY248" i="1"/>
  <c r="BZ248" i="1"/>
  <c r="CA248" i="1"/>
  <c r="BY145" i="1"/>
  <c r="BZ145" i="1"/>
  <c r="CA145" i="1"/>
  <c r="BY96" i="1"/>
  <c r="BZ96" i="1"/>
  <c r="CA96" i="1"/>
  <c r="BY282" i="1"/>
  <c r="BZ282" i="1"/>
  <c r="CA282" i="1"/>
  <c r="BY292" i="1"/>
  <c r="BZ292" i="1"/>
  <c r="CA292" i="1"/>
  <c r="BY106" i="1"/>
  <c r="BZ106" i="1"/>
  <c r="CA106" i="1"/>
  <c r="BY97" i="1"/>
  <c r="BZ97" i="1"/>
  <c r="CA97" i="1"/>
  <c r="BY332" i="1"/>
  <c r="BZ332" i="1"/>
  <c r="CA332" i="1"/>
  <c r="BY307" i="1"/>
  <c r="BZ307" i="1"/>
  <c r="CA307" i="1"/>
  <c r="BY315" i="1"/>
  <c r="BZ315" i="1"/>
  <c r="CA315" i="1"/>
  <c r="BY163" i="1"/>
  <c r="BZ163" i="1"/>
  <c r="CA163" i="1"/>
  <c r="CA310" i="1"/>
  <c r="BZ310" i="1"/>
  <c r="BY310" i="1"/>
  <c r="E23" i="1"/>
  <c r="F23" i="1"/>
  <c r="G23" i="1"/>
  <c r="M23" i="1"/>
  <c r="N23" i="1"/>
  <c r="O23" i="1"/>
  <c r="U23" i="1"/>
  <c r="V23" i="1"/>
  <c r="W23" i="1"/>
  <c r="AC23" i="1"/>
  <c r="AD23" i="1"/>
  <c r="AE23" i="1"/>
  <c r="AK23" i="1"/>
  <c r="AL23" i="1"/>
  <c r="AM23" i="1"/>
  <c r="AS23" i="1"/>
  <c r="AT23" i="1"/>
  <c r="AU23" i="1"/>
  <c r="BA23" i="1"/>
  <c r="BB23" i="1"/>
  <c r="BC23" i="1"/>
  <c r="BI23" i="1"/>
  <c r="BJ23" i="1"/>
  <c r="BK23" i="1"/>
  <c r="BQ23" i="1"/>
  <c r="BR23" i="1"/>
  <c r="BS23" i="1"/>
  <c r="BS183" i="1"/>
  <c r="BR183" i="1"/>
  <c r="BQ183" i="1"/>
  <c r="BS123" i="1"/>
  <c r="BR123" i="1"/>
  <c r="BQ123" i="1"/>
  <c r="BS133" i="1"/>
  <c r="BR133" i="1"/>
  <c r="BQ133" i="1"/>
  <c r="BS253" i="1"/>
  <c r="BR253" i="1"/>
  <c r="BQ253" i="1"/>
  <c r="BS117" i="1"/>
  <c r="BR117" i="1"/>
  <c r="BQ117" i="1"/>
  <c r="BS257" i="1"/>
  <c r="BR257" i="1"/>
  <c r="BQ257" i="1"/>
  <c r="BS286" i="1"/>
  <c r="BR286" i="1"/>
  <c r="BQ286" i="1"/>
  <c r="BS13" i="1"/>
  <c r="BR13" i="1"/>
  <c r="BQ13" i="1"/>
  <c r="BS238" i="1"/>
  <c r="BR238" i="1"/>
  <c r="BQ238" i="1"/>
  <c r="BS261" i="1"/>
  <c r="BR261" i="1"/>
  <c r="BQ261" i="1"/>
  <c r="BS16" i="1"/>
  <c r="BR16" i="1"/>
  <c r="BQ16" i="1"/>
  <c r="BS255" i="1"/>
  <c r="BR255" i="1"/>
  <c r="BQ255" i="1"/>
  <c r="BS232" i="1"/>
  <c r="BR232" i="1"/>
  <c r="BQ232" i="1"/>
  <c r="BS301" i="1"/>
  <c r="BR301" i="1"/>
  <c r="BQ301" i="1"/>
  <c r="BS107" i="1"/>
  <c r="BR107" i="1"/>
  <c r="BQ107" i="1"/>
  <c r="BS154" i="1"/>
  <c r="BR154" i="1"/>
  <c r="BQ154" i="1"/>
  <c r="BS79" i="1"/>
  <c r="BR79" i="1"/>
  <c r="BQ79" i="1"/>
  <c r="BS85" i="1"/>
  <c r="BR85" i="1"/>
  <c r="BQ85" i="1"/>
  <c r="BS246" i="1"/>
  <c r="BR246" i="1"/>
  <c r="BQ246" i="1"/>
  <c r="BS214" i="1"/>
  <c r="BR214" i="1"/>
  <c r="BQ214" i="1"/>
  <c r="BS43" i="1"/>
  <c r="BR43" i="1"/>
  <c r="BQ43" i="1"/>
  <c r="BS222" i="1"/>
  <c r="BR222" i="1"/>
  <c r="BQ222" i="1"/>
  <c r="BS26" i="1"/>
  <c r="BR26" i="1"/>
  <c r="BQ26" i="1"/>
  <c r="BS221" i="1"/>
  <c r="BR221" i="1"/>
  <c r="BQ221" i="1"/>
  <c r="BS263" i="1"/>
  <c r="BR263" i="1"/>
  <c r="BQ263" i="1"/>
  <c r="BS57" i="1"/>
  <c r="BR57" i="1"/>
  <c r="BQ57" i="1"/>
  <c r="BS184" i="1"/>
  <c r="BR184" i="1"/>
  <c r="BQ184" i="1"/>
  <c r="BS186" i="1"/>
  <c r="BR186" i="1"/>
  <c r="BQ186" i="1"/>
  <c r="BS188" i="1"/>
  <c r="BR188" i="1"/>
  <c r="BQ188" i="1"/>
  <c r="BS326" i="1"/>
  <c r="BR326" i="1"/>
  <c r="BQ326" i="1"/>
  <c r="BS245" i="1"/>
  <c r="BR245" i="1"/>
  <c r="BQ245" i="1"/>
  <c r="BS55" i="1"/>
  <c r="BR55" i="1"/>
  <c r="BQ55" i="1"/>
  <c r="BS225" i="1"/>
  <c r="BR225" i="1"/>
  <c r="BQ225" i="1"/>
  <c r="BS285" i="1"/>
  <c r="BR285" i="1"/>
  <c r="BQ285" i="1"/>
  <c r="BS76" i="1"/>
  <c r="BR76" i="1"/>
  <c r="BQ76" i="1"/>
  <c r="BS159" i="1"/>
  <c r="BR159" i="1"/>
  <c r="BQ159" i="1"/>
  <c r="BS151" i="1"/>
  <c r="BR151" i="1"/>
  <c r="BQ151" i="1"/>
  <c r="BS176" i="1"/>
  <c r="BR176" i="1"/>
  <c r="BQ176" i="1"/>
  <c r="BS110" i="1"/>
  <c r="BR110" i="1"/>
  <c r="BQ110" i="1"/>
  <c r="BS6" i="1"/>
  <c r="BR6" i="1"/>
  <c r="BQ6" i="1"/>
  <c r="BS95" i="1"/>
  <c r="BR95" i="1"/>
  <c r="BQ95" i="1"/>
  <c r="BS324" i="1"/>
  <c r="BR324" i="1"/>
  <c r="BQ324" i="1"/>
  <c r="BS80" i="1"/>
  <c r="BR80" i="1"/>
  <c r="BQ80" i="1"/>
  <c r="BS161" i="1"/>
  <c r="BR161" i="1"/>
  <c r="BQ161" i="1"/>
  <c r="BS243" i="1"/>
  <c r="BR243" i="1"/>
  <c r="BQ243" i="1"/>
  <c r="BS258" i="1"/>
  <c r="BR258" i="1"/>
  <c r="BQ258" i="1"/>
  <c r="BS56" i="1"/>
  <c r="BR56" i="1"/>
  <c r="BQ56" i="1"/>
  <c r="BS308" i="1"/>
  <c r="BR308" i="1"/>
  <c r="BQ308" i="1"/>
  <c r="BS226" i="1"/>
  <c r="BR226" i="1"/>
  <c r="BQ226" i="1"/>
  <c r="BS304" i="1"/>
  <c r="BR304" i="1"/>
  <c r="BQ304" i="1"/>
  <c r="BS212" i="1"/>
  <c r="BR212" i="1"/>
  <c r="BQ212" i="1"/>
  <c r="BS118" i="1"/>
  <c r="BR118" i="1"/>
  <c r="BQ118" i="1"/>
  <c r="BS270" i="1"/>
  <c r="BR270" i="1"/>
  <c r="BQ270" i="1"/>
  <c r="BS177" i="1"/>
  <c r="BR177" i="1"/>
  <c r="BQ177" i="1"/>
  <c r="BS205" i="1"/>
  <c r="BR205" i="1"/>
  <c r="BQ205" i="1"/>
  <c r="BS233" i="1"/>
  <c r="BR233" i="1"/>
  <c r="BQ233" i="1"/>
  <c r="BS115" i="1"/>
  <c r="BR115" i="1"/>
  <c r="BQ115" i="1"/>
  <c r="BS197" i="1"/>
  <c r="BR197" i="1"/>
  <c r="BQ197" i="1"/>
  <c r="BS60" i="1"/>
  <c r="BR60" i="1"/>
  <c r="BQ60" i="1"/>
  <c r="BS120" i="1"/>
  <c r="BR120" i="1"/>
  <c r="BQ120" i="1"/>
  <c r="BS311" i="1"/>
  <c r="BR311" i="1"/>
  <c r="BQ311" i="1"/>
  <c r="BS146" i="1"/>
  <c r="BR146" i="1"/>
  <c r="BQ146" i="1"/>
  <c r="BS71" i="1"/>
  <c r="BR71" i="1"/>
  <c r="BQ71" i="1"/>
  <c r="BS202" i="1"/>
  <c r="BR202" i="1"/>
  <c r="BQ202" i="1"/>
  <c r="BS25" i="1"/>
  <c r="BR25" i="1"/>
  <c r="BQ25" i="1"/>
  <c r="BS198" i="1"/>
  <c r="BR198" i="1"/>
  <c r="BQ198" i="1"/>
  <c r="BS121" i="1"/>
  <c r="BR121" i="1"/>
  <c r="BQ121" i="1"/>
  <c r="BS328" i="1"/>
  <c r="BR328" i="1"/>
  <c r="BQ328" i="1"/>
  <c r="BS119" i="1"/>
  <c r="BR119" i="1"/>
  <c r="BQ119" i="1"/>
  <c r="BS33" i="1"/>
  <c r="BR33" i="1"/>
  <c r="BQ33" i="1"/>
  <c r="BS294" i="1"/>
  <c r="BR294" i="1"/>
  <c r="BQ294" i="1"/>
  <c r="BS138" i="1"/>
  <c r="BR138" i="1"/>
  <c r="BQ138" i="1"/>
  <c r="BS271" i="1"/>
  <c r="BR271" i="1"/>
  <c r="BQ271" i="1"/>
  <c r="BS65" i="1"/>
  <c r="BR65" i="1"/>
  <c r="BQ65" i="1"/>
  <c r="BS235" i="1"/>
  <c r="BR235" i="1"/>
  <c r="BQ235" i="1"/>
  <c r="BS15" i="1"/>
  <c r="BR15" i="1"/>
  <c r="BQ15" i="1"/>
  <c r="BS28" i="1"/>
  <c r="BR28" i="1"/>
  <c r="BQ28" i="1"/>
  <c r="BS83" i="1"/>
  <c r="BR83" i="1"/>
  <c r="BQ83" i="1"/>
  <c r="BS309" i="1"/>
  <c r="BR309" i="1"/>
  <c r="BQ309" i="1"/>
  <c r="BS103" i="1"/>
  <c r="BR103" i="1"/>
  <c r="BQ103" i="1"/>
  <c r="BS129" i="1"/>
  <c r="BR129" i="1"/>
  <c r="BQ129" i="1"/>
  <c r="BS108" i="1"/>
  <c r="BR108" i="1"/>
  <c r="BQ108" i="1"/>
  <c r="BS300" i="1"/>
  <c r="BR300" i="1"/>
  <c r="BQ300" i="1"/>
  <c r="BS223" i="1"/>
  <c r="BR223" i="1"/>
  <c r="BQ223" i="1"/>
  <c r="BS224" i="1"/>
  <c r="BR224" i="1"/>
  <c r="BQ224" i="1"/>
  <c r="BS29" i="1"/>
  <c r="BR29" i="1"/>
  <c r="BQ29" i="1"/>
  <c r="BS250" i="1"/>
  <c r="BR250" i="1"/>
  <c r="BQ250" i="1"/>
  <c r="BS58" i="1"/>
  <c r="BR58" i="1"/>
  <c r="BQ58" i="1"/>
  <c r="BS213" i="1"/>
  <c r="BR213" i="1"/>
  <c r="BQ213" i="1"/>
  <c r="BS313" i="1"/>
  <c r="BR313" i="1"/>
  <c r="BQ313" i="1"/>
  <c r="BS31" i="1"/>
  <c r="BR31" i="1"/>
  <c r="BQ31" i="1"/>
  <c r="BS32" i="1"/>
  <c r="BR32" i="1"/>
  <c r="BQ32" i="1"/>
  <c r="BS131" i="1"/>
  <c r="BR131" i="1"/>
  <c r="BQ131" i="1"/>
  <c r="BS78" i="1"/>
  <c r="BR78" i="1"/>
  <c r="BQ78" i="1"/>
  <c r="BS272" i="1"/>
  <c r="BR272" i="1"/>
  <c r="BQ272" i="1"/>
  <c r="BS147" i="1"/>
  <c r="BR147" i="1"/>
  <c r="BQ147" i="1"/>
  <c r="BS234" i="1"/>
  <c r="BR234" i="1"/>
  <c r="BQ234" i="1"/>
  <c r="BS217" i="1"/>
  <c r="BR217" i="1"/>
  <c r="BQ217" i="1"/>
  <c r="BS88" i="1"/>
  <c r="BR88" i="1"/>
  <c r="BQ88" i="1"/>
  <c r="BS125" i="1"/>
  <c r="BR125" i="1"/>
  <c r="BQ125" i="1"/>
  <c r="BS207" i="1"/>
  <c r="BR207" i="1"/>
  <c r="BQ207" i="1"/>
  <c r="BS122" i="1"/>
  <c r="BR122" i="1"/>
  <c r="BQ122" i="1"/>
  <c r="BS12" i="1"/>
  <c r="BR12" i="1"/>
  <c r="BQ12" i="1"/>
  <c r="BS44" i="1"/>
  <c r="BR44" i="1"/>
  <c r="BQ44" i="1"/>
  <c r="BS236" i="1"/>
  <c r="BR236" i="1"/>
  <c r="BQ236" i="1"/>
  <c r="BS137" i="1"/>
  <c r="BR137" i="1"/>
  <c r="BQ137" i="1"/>
  <c r="BS201" i="1"/>
  <c r="BR201" i="1"/>
  <c r="BQ201" i="1"/>
  <c r="BS18" i="1"/>
  <c r="BR18" i="1"/>
  <c r="BQ18" i="1"/>
  <c r="D4" i="22"/>
  <c r="C4" i="22"/>
  <c r="B4" i="22"/>
  <c r="D4" i="21"/>
  <c r="C4" i="21"/>
  <c r="B4" i="21"/>
  <c r="BK163" i="1"/>
  <c r="BJ163" i="1"/>
  <c r="BI163" i="1"/>
  <c r="BK315" i="1"/>
  <c r="BJ315" i="1"/>
  <c r="BI315" i="1"/>
  <c r="BK307" i="1"/>
  <c r="BJ307" i="1"/>
  <c r="BI307" i="1"/>
  <c r="BK332" i="1"/>
  <c r="BJ332" i="1"/>
  <c r="BI332" i="1"/>
  <c r="BK97" i="1"/>
  <c r="BJ97" i="1"/>
  <c r="BI97" i="1"/>
  <c r="BK106" i="1"/>
  <c r="BJ106" i="1"/>
  <c r="BI106" i="1"/>
  <c r="BK292" i="1"/>
  <c r="BJ292" i="1"/>
  <c r="BI292" i="1"/>
  <c r="BK282" i="1"/>
  <c r="BJ282" i="1"/>
  <c r="BI282" i="1"/>
  <c r="BK96" i="1"/>
  <c r="BJ96" i="1"/>
  <c r="BI96" i="1"/>
  <c r="BK145" i="1"/>
  <c r="BJ145" i="1"/>
  <c r="BI145" i="1"/>
  <c r="BK248" i="1"/>
  <c r="BJ248" i="1"/>
  <c r="BI248" i="1"/>
  <c r="BK70" i="1"/>
  <c r="BJ70" i="1"/>
  <c r="BI70" i="1"/>
  <c r="BK330" i="1"/>
  <c r="BJ330" i="1"/>
  <c r="BI330" i="1"/>
  <c r="BK169" i="1"/>
  <c r="BJ169" i="1"/>
  <c r="BI169" i="1"/>
  <c r="BK297" i="1"/>
  <c r="BJ297" i="1"/>
  <c r="BI297" i="1"/>
  <c r="BK185" i="1"/>
  <c r="BJ185" i="1"/>
  <c r="BI185" i="1"/>
  <c r="BK268" i="1"/>
  <c r="BJ268" i="1"/>
  <c r="BI268" i="1"/>
  <c r="BK242" i="1"/>
  <c r="BJ242" i="1"/>
  <c r="BI242" i="1"/>
  <c r="BK77" i="1"/>
  <c r="BJ77" i="1"/>
  <c r="BI77" i="1"/>
  <c r="BK49" i="1"/>
  <c r="BJ49" i="1"/>
  <c r="BI49" i="1"/>
  <c r="BK274" i="1"/>
  <c r="BJ274" i="1"/>
  <c r="BI274" i="1"/>
  <c r="BK92" i="1"/>
  <c r="BJ92" i="1"/>
  <c r="BI92" i="1"/>
  <c r="BK203" i="1"/>
  <c r="BJ203" i="1"/>
  <c r="BI203" i="1"/>
  <c r="BK47" i="1"/>
  <c r="BJ47" i="1"/>
  <c r="BI47" i="1"/>
  <c r="BK218" i="1"/>
  <c r="BJ218" i="1"/>
  <c r="BI218" i="1"/>
  <c r="BK287" i="1"/>
  <c r="BJ287" i="1"/>
  <c r="BI287" i="1"/>
  <c r="BK135" i="1"/>
  <c r="BJ135" i="1"/>
  <c r="BI135" i="1"/>
  <c r="BK130" i="1"/>
  <c r="BJ130" i="1"/>
  <c r="BI130" i="1"/>
  <c r="BK142" i="1"/>
  <c r="BJ142" i="1"/>
  <c r="BI142" i="1"/>
  <c r="BK164" i="1"/>
  <c r="BJ164" i="1"/>
  <c r="BI164" i="1"/>
  <c r="BK175" i="1"/>
  <c r="BJ175" i="1"/>
  <c r="BI175" i="1"/>
  <c r="BK155" i="1"/>
  <c r="BJ155" i="1"/>
  <c r="BI155" i="1"/>
  <c r="BK144" i="1"/>
  <c r="BJ144" i="1"/>
  <c r="BI144" i="1"/>
  <c r="BK21" i="1"/>
  <c r="BJ21" i="1"/>
  <c r="BI21" i="1"/>
  <c r="BK86" i="1"/>
  <c r="BJ86" i="1"/>
  <c r="BI86" i="1"/>
  <c r="BK17" i="1"/>
  <c r="BJ17" i="1"/>
  <c r="BI17" i="1"/>
  <c r="BK215" i="1"/>
  <c r="BJ215" i="1"/>
  <c r="BI215" i="1"/>
  <c r="BK305" i="1"/>
  <c r="BJ305" i="1"/>
  <c r="BI305" i="1"/>
  <c r="BK51" i="1"/>
  <c r="BJ51" i="1"/>
  <c r="BI51" i="1"/>
  <c r="BK293" i="1"/>
  <c r="BJ293" i="1"/>
  <c r="BI293" i="1"/>
  <c r="BK48" i="1"/>
  <c r="BJ48" i="1"/>
  <c r="BI48" i="1"/>
  <c r="BK306" i="1"/>
  <c r="BJ306" i="1"/>
  <c r="BI306" i="1"/>
  <c r="BK68" i="1"/>
  <c r="BJ68" i="1"/>
  <c r="BI68" i="1"/>
  <c r="BK303" i="1"/>
  <c r="BJ303" i="1"/>
  <c r="BI303" i="1"/>
  <c r="BK288" i="1"/>
  <c r="BJ288" i="1"/>
  <c r="BI288" i="1"/>
  <c r="BK239" i="1"/>
  <c r="BJ239" i="1"/>
  <c r="BI239" i="1"/>
  <c r="BK104" i="1"/>
  <c r="BJ104" i="1"/>
  <c r="BI104" i="1"/>
  <c r="BK227" i="1"/>
  <c r="BJ227" i="1"/>
  <c r="BI227" i="1"/>
  <c r="BK191" i="1"/>
  <c r="BJ191" i="1"/>
  <c r="BI191" i="1"/>
  <c r="BK296" i="1"/>
  <c r="BJ296" i="1"/>
  <c r="BI296" i="1"/>
  <c r="BK181" i="1"/>
  <c r="BJ181" i="1"/>
  <c r="BI181" i="1"/>
  <c r="BK331" i="1"/>
  <c r="BJ331" i="1"/>
  <c r="BI331" i="1"/>
  <c r="BK124" i="1"/>
  <c r="BJ124" i="1"/>
  <c r="BI124" i="1"/>
  <c r="BK182" i="1"/>
  <c r="BJ182" i="1"/>
  <c r="BI182" i="1"/>
  <c r="BK149" i="1"/>
  <c r="BJ149" i="1"/>
  <c r="BI149" i="1"/>
  <c r="BK50" i="1"/>
  <c r="BJ50" i="1"/>
  <c r="BI50" i="1"/>
  <c r="BK84" i="1"/>
  <c r="BJ84" i="1"/>
  <c r="BI84" i="1"/>
  <c r="BK280" i="1"/>
  <c r="BJ280" i="1"/>
  <c r="BI280" i="1"/>
  <c r="BK139" i="1"/>
  <c r="BJ139" i="1"/>
  <c r="BI139" i="1"/>
  <c r="BK52" i="1"/>
  <c r="BJ52" i="1"/>
  <c r="BI52" i="1"/>
  <c r="BK299" i="1"/>
  <c r="BJ299" i="1"/>
  <c r="BI299" i="1"/>
  <c r="BK312" i="1"/>
  <c r="BJ312" i="1"/>
  <c r="BI312" i="1"/>
  <c r="BK41" i="1"/>
  <c r="BJ41" i="1"/>
  <c r="BI41" i="1"/>
  <c r="BK194" i="1"/>
  <c r="BJ194" i="1"/>
  <c r="BI194" i="1"/>
  <c r="BK216" i="1"/>
  <c r="BJ216" i="1"/>
  <c r="BI216" i="1"/>
  <c r="BK266" i="1"/>
  <c r="BJ266" i="1"/>
  <c r="BI266" i="1"/>
  <c r="BK237" i="1"/>
  <c r="BJ237" i="1"/>
  <c r="BI237" i="1"/>
  <c r="BK66" i="1"/>
  <c r="BJ66" i="1"/>
  <c r="BI66" i="1"/>
  <c r="BK314" i="1"/>
  <c r="BJ314" i="1"/>
  <c r="BI314" i="1"/>
  <c r="BK136" i="1"/>
  <c r="BJ136" i="1"/>
  <c r="BI136" i="1"/>
  <c r="BK69" i="1"/>
  <c r="BJ69" i="1"/>
  <c r="BI69" i="1"/>
  <c r="BK40" i="1"/>
  <c r="BJ40" i="1"/>
  <c r="BI40" i="1"/>
  <c r="BK91" i="1"/>
  <c r="BJ91" i="1"/>
  <c r="BI91" i="1"/>
  <c r="BK37" i="1"/>
  <c r="BJ37" i="1"/>
  <c r="BI37" i="1"/>
  <c r="BK152" i="1"/>
  <c r="BJ152" i="1"/>
  <c r="BI152" i="1"/>
  <c r="BK153" i="1"/>
  <c r="BJ153" i="1"/>
  <c r="BI153" i="1"/>
  <c r="BK174" i="1"/>
  <c r="BJ174" i="1"/>
  <c r="BI174" i="1"/>
  <c r="BK100" i="1"/>
  <c r="BJ100" i="1"/>
  <c r="BI100" i="1"/>
  <c r="BK196" i="1"/>
  <c r="BJ196" i="1"/>
  <c r="BI196" i="1"/>
  <c r="BK265" i="1"/>
  <c r="BJ265" i="1"/>
  <c r="BI265" i="1"/>
  <c r="BK269" i="1"/>
  <c r="BJ269" i="1"/>
  <c r="BI269" i="1"/>
  <c r="BK98" i="1"/>
  <c r="BJ98" i="1"/>
  <c r="BI98" i="1"/>
  <c r="BK63" i="1"/>
  <c r="BJ63" i="1"/>
  <c r="BI63" i="1"/>
  <c r="BK276" i="1"/>
  <c r="BJ276" i="1"/>
  <c r="BI276" i="1"/>
  <c r="BK134" i="1"/>
  <c r="BJ134" i="1"/>
  <c r="BI134" i="1"/>
  <c r="BK256" i="1"/>
  <c r="BJ256" i="1"/>
  <c r="BI256" i="1"/>
  <c r="BK158" i="1"/>
  <c r="BJ158" i="1"/>
  <c r="BI158" i="1"/>
  <c r="BK116" i="1"/>
  <c r="BJ116" i="1"/>
  <c r="BI116" i="1"/>
  <c r="BK150" i="1"/>
  <c r="BJ150" i="1"/>
  <c r="BI150" i="1"/>
  <c r="BK10" i="1"/>
  <c r="BJ10" i="1"/>
  <c r="BI10" i="1"/>
  <c r="BK74" i="1"/>
  <c r="BJ74" i="1"/>
  <c r="BI74" i="1"/>
  <c r="BK168" i="1"/>
  <c r="BJ168" i="1"/>
  <c r="BI168" i="1"/>
  <c r="BK132" i="1"/>
  <c r="BJ132" i="1"/>
  <c r="BI132" i="1"/>
  <c r="BK82" i="1"/>
  <c r="BJ82" i="1"/>
  <c r="BI82" i="1"/>
  <c r="BK275" i="1"/>
  <c r="BJ275" i="1"/>
  <c r="BI275" i="1"/>
  <c r="BK157" i="1"/>
  <c r="BJ157" i="1"/>
  <c r="BI157" i="1"/>
  <c r="BK165" i="1"/>
  <c r="BJ165" i="1"/>
  <c r="BI165" i="1"/>
  <c r="BK254" i="1"/>
  <c r="BJ254" i="1"/>
  <c r="BI254" i="1"/>
  <c r="BK166" i="1"/>
  <c r="BJ166" i="1"/>
  <c r="BI166" i="1"/>
  <c r="BK54" i="1"/>
  <c r="BJ54" i="1"/>
  <c r="BI54" i="1"/>
  <c r="BK128" i="1"/>
  <c r="BJ128" i="1"/>
  <c r="BI128" i="1"/>
  <c r="BK9" i="1"/>
  <c r="BJ9" i="1"/>
  <c r="BI9" i="1"/>
  <c r="BK247" i="1"/>
  <c r="BJ247" i="1"/>
  <c r="BI247" i="1"/>
  <c r="BK27" i="1"/>
  <c r="BJ27" i="1"/>
  <c r="BI27" i="1"/>
  <c r="BK53" i="1"/>
  <c r="BJ53" i="1"/>
  <c r="BI53" i="1"/>
  <c r="BK244" i="1"/>
  <c r="BJ244" i="1"/>
  <c r="BI244" i="1"/>
  <c r="BK140" i="1"/>
  <c r="BJ140" i="1"/>
  <c r="BI140" i="1"/>
  <c r="BK195" i="1"/>
  <c r="BJ195" i="1"/>
  <c r="BI195" i="1"/>
  <c r="BK251" i="1"/>
  <c r="BJ251" i="1"/>
  <c r="BI251" i="1"/>
  <c r="BK259" i="1"/>
  <c r="BJ259" i="1"/>
  <c r="BI259" i="1"/>
  <c r="BK278" i="1"/>
  <c r="BJ278" i="1"/>
  <c r="BI278" i="1"/>
  <c r="BK101" i="1"/>
  <c r="BJ101" i="1"/>
  <c r="BI101" i="1"/>
  <c r="BK87" i="1"/>
  <c r="BJ87" i="1"/>
  <c r="BI87" i="1"/>
  <c r="BK318" i="1"/>
  <c r="BJ318" i="1"/>
  <c r="BI318" i="1"/>
  <c r="BK73" i="1"/>
  <c r="BJ73" i="1"/>
  <c r="BI73" i="1"/>
  <c r="BK19" i="1"/>
  <c r="BJ19" i="1"/>
  <c r="BI19" i="1"/>
  <c r="BK90" i="1"/>
  <c r="BJ90" i="1"/>
  <c r="BI90" i="1"/>
  <c r="BK209" i="1"/>
  <c r="BJ209" i="1"/>
  <c r="BI209" i="1"/>
  <c r="BK46" i="1"/>
  <c r="BJ46" i="1"/>
  <c r="BI46" i="1"/>
  <c r="BK200" i="1"/>
  <c r="BJ200" i="1"/>
  <c r="BI200" i="1"/>
  <c r="BK67" i="1"/>
  <c r="BJ67" i="1"/>
  <c r="BI67" i="1"/>
  <c r="BK281" i="1"/>
  <c r="BJ281" i="1"/>
  <c r="BI281" i="1"/>
  <c r="BK298" i="1"/>
  <c r="BJ298" i="1"/>
  <c r="BI298" i="1"/>
  <c r="BK30" i="1"/>
  <c r="BJ30" i="1"/>
  <c r="BI30" i="1"/>
  <c r="BK284" i="1"/>
  <c r="BJ284" i="1"/>
  <c r="BI284" i="1"/>
  <c r="BK220" i="1"/>
  <c r="BJ220" i="1"/>
  <c r="BI220" i="1"/>
  <c r="BK273" i="1"/>
  <c r="BJ273" i="1"/>
  <c r="BI273" i="1"/>
  <c r="BK249" i="1"/>
  <c r="BJ249" i="1"/>
  <c r="BI249" i="1"/>
  <c r="BK61" i="1"/>
  <c r="BJ61" i="1"/>
  <c r="BI61" i="1"/>
  <c r="BK173" i="1"/>
  <c r="BJ173" i="1"/>
  <c r="BI173" i="1"/>
  <c r="BK180" i="1"/>
  <c r="BJ180" i="1"/>
  <c r="BI180" i="1"/>
  <c r="BK322" i="1"/>
  <c r="BJ322" i="1"/>
  <c r="BI322" i="1"/>
  <c r="BK171" i="1"/>
  <c r="BJ171" i="1"/>
  <c r="BI171" i="1"/>
  <c r="BK260" i="1"/>
  <c r="BJ260" i="1"/>
  <c r="BI260" i="1"/>
  <c r="BK230" i="1"/>
  <c r="BJ230" i="1"/>
  <c r="BI230" i="1"/>
  <c r="BK187" i="1"/>
  <c r="BJ187" i="1"/>
  <c r="BI187" i="1"/>
  <c r="BK199" i="1"/>
  <c r="BJ199" i="1"/>
  <c r="BI199" i="1"/>
  <c r="BK291" i="1"/>
  <c r="BJ291" i="1"/>
  <c r="BI291" i="1"/>
  <c r="BK156" i="1"/>
  <c r="BJ156" i="1"/>
  <c r="BI156" i="1"/>
  <c r="BK206" i="1"/>
  <c r="BJ206" i="1"/>
  <c r="BI206" i="1"/>
  <c r="BK24" i="1"/>
  <c r="BJ24" i="1"/>
  <c r="BI24" i="1"/>
  <c r="BK190" i="1"/>
  <c r="BJ190" i="1"/>
  <c r="BI190" i="1"/>
  <c r="BK192" i="1"/>
  <c r="BJ192" i="1"/>
  <c r="BI192" i="1"/>
  <c r="BK172" i="1"/>
  <c r="BJ172" i="1"/>
  <c r="BI172" i="1"/>
  <c r="BK109" i="1"/>
  <c r="BJ109" i="1"/>
  <c r="BI109" i="1"/>
  <c r="BK179" i="1"/>
  <c r="BJ179" i="1"/>
  <c r="BI179" i="1"/>
  <c r="BK211" i="1"/>
  <c r="BJ211" i="1"/>
  <c r="BI211" i="1"/>
  <c r="BK148" i="1"/>
  <c r="BJ148" i="1"/>
  <c r="BI148" i="1"/>
  <c r="BK252" i="1"/>
  <c r="BJ252" i="1"/>
  <c r="BI252" i="1"/>
  <c r="BK99" i="1"/>
  <c r="BJ99" i="1"/>
  <c r="BI99" i="1"/>
  <c r="BK264" i="1"/>
  <c r="BJ264" i="1"/>
  <c r="BI264" i="1"/>
  <c r="BK64" i="1"/>
  <c r="BJ64" i="1"/>
  <c r="BI64" i="1"/>
  <c r="BK105" i="1"/>
  <c r="BJ105" i="1"/>
  <c r="BI105" i="1"/>
  <c r="BK321" i="1"/>
  <c r="BJ321" i="1"/>
  <c r="BI321" i="1"/>
  <c r="BK189" i="1"/>
  <c r="BJ189" i="1"/>
  <c r="BI189" i="1"/>
  <c r="BK59" i="1"/>
  <c r="BJ59" i="1"/>
  <c r="BI59" i="1"/>
  <c r="BK8" i="1"/>
  <c r="BJ8" i="1"/>
  <c r="BI8" i="1"/>
  <c r="BK231" i="1"/>
  <c r="BJ231" i="1"/>
  <c r="BI231" i="1"/>
  <c r="BK267" i="1"/>
  <c r="BJ267" i="1"/>
  <c r="BI267" i="1"/>
  <c r="BK38" i="1"/>
  <c r="BJ38" i="1"/>
  <c r="BI38" i="1"/>
  <c r="BK317" i="1"/>
  <c r="BJ317" i="1"/>
  <c r="BI317" i="1"/>
  <c r="BK39" i="1"/>
  <c r="BJ39" i="1"/>
  <c r="BI39" i="1"/>
  <c r="BK208" i="1"/>
  <c r="BJ208" i="1"/>
  <c r="BI208" i="1"/>
  <c r="BK193" i="1"/>
  <c r="BJ193" i="1"/>
  <c r="BI193" i="1"/>
  <c r="BK290" i="1"/>
  <c r="BJ290" i="1"/>
  <c r="BI290" i="1"/>
  <c r="BK22" i="1"/>
  <c r="BJ22" i="1"/>
  <c r="BI22" i="1"/>
  <c r="BK325" i="1"/>
  <c r="BJ325" i="1"/>
  <c r="BI325" i="1"/>
  <c r="BK7" i="1"/>
  <c r="BJ7" i="1"/>
  <c r="BI7" i="1"/>
  <c r="BK160" i="1"/>
  <c r="BJ160" i="1"/>
  <c r="BI160" i="1"/>
  <c r="BK162" i="1"/>
  <c r="BJ162" i="1"/>
  <c r="BI162" i="1"/>
  <c r="BK81" i="1"/>
  <c r="BJ81" i="1"/>
  <c r="BI81" i="1"/>
  <c r="BK170" i="1"/>
  <c r="BJ170" i="1"/>
  <c r="BI170" i="1"/>
  <c r="BK143" i="1"/>
  <c r="BJ143" i="1"/>
  <c r="BI143" i="1"/>
  <c r="BK319" i="1"/>
  <c r="BJ319" i="1"/>
  <c r="BI319" i="1"/>
  <c r="BK94" i="1"/>
  <c r="BJ94" i="1"/>
  <c r="BI94" i="1"/>
  <c r="BK240" i="1"/>
  <c r="BJ240" i="1"/>
  <c r="BI240" i="1"/>
  <c r="BK127" i="1"/>
  <c r="BJ127" i="1"/>
  <c r="BI127" i="1"/>
  <c r="BK93" i="1"/>
  <c r="BJ93" i="1"/>
  <c r="BI93" i="1"/>
  <c r="BK295" i="1"/>
  <c r="BJ295" i="1"/>
  <c r="BI295" i="1"/>
  <c r="BK35" i="1"/>
  <c r="BJ35" i="1"/>
  <c r="BI35" i="1"/>
  <c r="BK20" i="1"/>
  <c r="BJ20" i="1"/>
  <c r="BI20" i="1"/>
  <c r="BK327" i="1"/>
  <c r="BJ327" i="1"/>
  <c r="BI327" i="1"/>
  <c r="BK45" i="1"/>
  <c r="BJ45" i="1"/>
  <c r="BI45" i="1"/>
  <c r="BK126" i="1"/>
  <c r="BJ126" i="1"/>
  <c r="BI126" i="1"/>
  <c r="BK75" i="1"/>
  <c r="BJ75" i="1"/>
  <c r="BI75" i="1"/>
  <c r="BK289" i="1"/>
  <c r="BJ289" i="1"/>
  <c r="BI289" i="1"/>
  <c r="BK72" i="1"/>
  <c r="BJ72" i="1"/>
  <c r="BI72" i="1"/>
  <c r="BK62" i="1"/>
  <c r="BJ62" i="1"/>
  <c r="BI62" i="1"/>
  <c r="BK283" i="1"/>
  <c r="BJ283" i="1"/>
  <c r="BI283" i="1"/>
  <c r="BK262" i="1"/>
  <c r="BJ262" i="1"/>
  <c r="BI262" i="1"/>
  <c r="BK36" i="1"/>
  <c r="BJ36" i="1"/>
  <c r="BI36" i="1"/>
  <c r="BK178" i="1"/>
  <c r="BJ178" i="1"/>
  <c r="BI178" i="1"/>
  <c r="BK14" i="1"/>
  <c r="BJ14" i="1"/>
  <c r="BI14" i="1"/>
  <c r="BK228" i="1"/>
  <c r="BJ228" i="1"/>
  <c r="BI228" i="1"/>
  <c r="BK102" i="1"/>
  <c r="BJ102" i="1"/>
  <c r="BI102" i="1"/>
  <c r="BK167" i="1"/>
  <c r="BJ167" i="1"/>
  <c r="BI167" i="1"/>
  <c r="BK279" i="1"/>
  <c r="BJ279" i="1"/>
  <c r="BI279" i="1"/>
  <c r="BK89" i="1"/>
  <c r="BJ89" i="1"/>
  <c r="BI89" i="1"/>
  <c r="BK183" i="1"/>
  <c r="BJ183" i="1"/>
  <c r="BI183" i="1"/>
  <c r="BK123" i="1"/>
  <c r="BJ123" i="1"/>
  <c r="BI123" i="1"/>
  <c r="BK133" i="1"/>
  <c r="BJ133" i="1"/>
  <c r="BI133" i="1"/>
  <c r="BK253" i="1"/>
  <c r="BJ253" i="1"/>
  <c r="BI253" i="1"/>
  <c r="BK117" i="1"/>
  <c r="BJ117" i="1"/>
  <c r="BI117" i="1"/>
  <c r="BK257" i="1"/>
  <c r="BJ257" i="1"/>
  <c r="BI257" i="1"/>
  <c r="BK286" i="1"/>
  <c r="BJ286" i="1"/>
  <c r="BI286" i="1"/>
  <c r="BK13" i="1"/>
  <c r="BJ13" i="1"/>
  <c r="BI13" i="1"/>
  <c r="BK238" i="1"/>
  <c r="BJ238" i="1"/>
  <c r="BI238" i="1"/>
  <c r="BK261" i="1"/>
  <c r="BJ261" i="1"/>
  <c r="BI261" i="1"/>
  <c r="BK16" i="1"/>
  <c r="BJ16" i="1"/>
  <c r="BI16" i="1"/>
  <c r="BK255" i="1"/>
  <c r="BJ255" i="1"/>
  <c r="BI255" i="1"/>
  <c r="BK232" i="1"/>
  <c r="BJ232" i="1"/>
  <c r="BI232" i="1"/>
  <c r="BK301" i="1"/>
  <c r="BJ301" i="1"/>
  <c r="BI301" i="1"/>
  <c r="BK107" i="1"/>
  <c r="BJ107" i="1"/>
  <c r="BI107" i="1"/>
  <c r="BK154" i="1"/>
  <c r="BJ154" i="1"/>
  <c r="BI154" i="1"/>
  <c r="BK79" i="1"/>
  <c r="BJ79" i="1"/>
  <c r="BI79" i="1"/>
  <c r="BK85" i="1"/>
  <c r="BJ85" i="1"/>
  <c r="BI85" i="1"/>
  <c r="BK246" i="1"/>
  <c r="BJ246" i="1"/>
  <c r="BI246" i="1"/>
  <c r="BK214" i="1"/>
  <c r="BJ214" i="1"/>
  <c r="BI214" i="1"/>
  <c r="BK43" i="1"/>
  <c r="BJ43" i="1"/>
  <c r="BI43" i="1"/>
  <c r="BK222" i="1"/>
  <c r="BJ222" i="1"/>
  <c r="BI222" i="1"/>
  <c r="BK26" i="1"/>
  <c r="BJ26" i="1"/>
  <c r="BI26" i="1"/>
  <c r="BK221" i="1"/>
  <c r="BJ221" i="1"/>
  <c r="BI221" i="1"/>
  <c r="BK263" i="1"/>
  <c r="BJ263" i="1"/>
  <c r="BI263" i="1"/>
  <c r="BK57" i="1"/>
  <c r="BJ57" i="1"/>
  <c r="BI57" i="1"/>
  <c r="BK184" i="1"/>
  <c r="BJ184" i="1"/>
  <c r="BI184" i="1"/>
  <c r="BK186" i="1"/>
  <c r="BJ186" i="1"/>
  <c r="BI186" i="1"/>
  <c r="BK188" i="1"/>
  <c r="BJ188" i="1"/>
  <c r="BI188" i="1"/>
  <c r="BK326" i="1"/>
  <c r="BJ326" i="1"/>
  <c r="BI326" i="1"/>
  <c r="BK245" i="1"/>
  <c r="BJ245" i="1"/>
  <c r="BI245" i="1"/>
  <c r="BK55" i="1"/>
  <c r="BJ55" i="1"/>
  <c r="BI55" i="1"/>
  <c r="BK225" i="1"/>
  <c r="BJ225" i="1"/>
  <c r="BI225" i="1"/>
  <c r="BK285" i="1"/>
  <c r="BJ285" i="1"/>
  <c r="BI285" i="1"/>
  <c r="BK76" i="1"/>
  <c r="BJ76" i="1"/>
  <c r="BI76" i="1"/>
  <c r="BK159" i="1"/>
  <c r="BJ159" i="1"/>
  <c r="BI159" i="1"/>
  <c r="BK151" i="1"/>
  <c r="BJ151" i="1"/>
  <c r="BI151" i="1"/>
  <c r="BK176" i="1"/>
  <c r="BJ176" i="1"/>
  <c r="BI176" i="1"/>
  <c r="BK110" i="1"/>
  <c r="BJ110" i="1"/>
  <c r="BI110" i="1"/>
  <c r="BK6" i="1"/>
  <c r="BJ6" i="1"/>
  <c r="BI6" i="1"/>
  <c r="BK95" i="1"/>
  <c r="BJ95" i="1"/>
  <c r="BI95" i="1"/>
  <c r="BK324" i="1"/>
  <c r="BJ324" i="1"/>
  <c r="BI324" i="1"/>
  <c r="BK80" i="1"/>
  <c r="BJ80" i="1"/>
  <c r="BI80" i="1"/>
  <c r="BK161" i="1"/>
  <c r="BJ161" i="1"/>
  <c r="BI161" i="1"/>
  <c r="BK243" i="1"/>
  <c r="BJ243" i="1"/>
  <c r="BI243" i="1"/>
  <c r="BK258" i="1"/>
  <c r="BJ258" i="1"/>
  <c r="BI258" i="1"/>
  <c r="BK56" i="1"/>
  <c r="BJ56" i="1"/>
  <c r="BI56" i="1"/>
  <c r="BK308" i="1"/>
  <c r="BJ308" i="1"/>
  <c r="BI308" i="1"/>
  <c r="BK226" i="1"/>
  <c r="BJ226" i="1"/>
  <c r="BI226" i="1"/>
  <c r="BK304" i="1"/>
  <c r="BJ304" i="1"/>
  <c r="BI304" i="1"/>
  <c r="BK212" i="1"/>
  <c r="BJ212" i="1"/>
  <c r="BI212" i="1"/>
  <c r="BK118" i="1"/>
  <c r="BJ118" i="1"/>
  <c r="BI118" i="1"/>
  <c r="BK270" i="1"/>
  <c r="BJ270" i="1"/>
  <c r="BI270" i="1"/>
  <c r="BK177" i="1"/>
  <c r="BJ177" i="1"/>
  <c r="BI177" i="1"/>
  <c r="BK205" i="1"/>
  <c r="BJ205" i="1"/>
  <c r="BI205" i="1"/>
  <c r="BK233" i="1"/>
  <c r="BJ233" i="1"/>
  <c r="BI233" i="1"/>
  <c r="BK115" i="1"/>
  <c r="BJ115" i="1"/>
  <c r="BI115" i="1"/>
  <c r="BK197" i="1"/>
  <c r="BJ197" i="1"/>
  <c r="BI197" i="1"/>
  <c r="BK60" i="1"/>
  <c r="BJ60" i="1"/>
  <c r="BI60" i="1"/>
  <c r="BK120" i="1"/>
  <c r="BJ120" i="1"/>
  <c r="BI120" i="1"/>
  <c r="BK311" i="1"/>
  <c r="BJ311" i="1"/>
  <c r="BI311" i="1"/>
  <c r="BK146" i="1"/>
  <c r="BJ146" i="1"/>
  <c r="BI146" i="1"/>
  <c r="BK71" i="1"/>
  <c r="BJ71" i="1"/>
  <c r="BI71" i="1"/>
  <c r="BK202" i="1"/>
  <c r="BJ202" i="1"/>
  <c r="BI202" i="1"/>
  <c r="BK25" i="1"/>
  <c r="BJ25" i="1"/>
  <c r="BI25" i="1"/>
  <c r="BK198" i="1"/>
  <c r="BJ198" i="1"/>
  <c r="BI198" i="1"/>
  <c r="BK121" i="1"/>
  <c r="BJ121" i="1"/>
  <c r="BI121" i="1"/>
  <c r="BK328" i="1"/>
  <c r="BJ328" i="1"/>
  <c r="BI328" i="1"/>
  <c r="BK119" i="1"/>
  <c r="BJ119" i="1"/>
  <c r="BI119" i="1"/>
  <c r="BK33" i="1"/>
  <c r="BJ33" i="1"/>
  <c r="BI33" i="1"/>
  <c r="BK294" i="1"/>
  <c r="BJ294" i="1"/>
  <c r="BI294" i="1"/>
  <c r="BK138" i="1"/>
  <c r="BJ138" i="1"/>
  <c r="BI138" i="1"/>
  <c r="BK271" i="1"/>
  <c r="BJ271" i="1"/>
  <c r="BI271" i="1"/>
  <c r="BK65" i="1"/>
  <c r="BJ65" i="1"/>
  <c r="BI65" i="1"/>
  <c r="BK235" i="1"/>
  <c r="BJ235" i="1"/>
  <c r="BI235" i="1"/>
  <c r="BK15" i="1"/>
  <c r="BJ15" i="1"/>
  <c r="BI15" i="1"/>
  <c r="BK28" i="1"/>
  <c r="BJ28" i="1"/>
  <c r="BI28" i="1"/>
  <c r="BK83" i="1"/>
  <c r="BJ83" i="1"/>
  <c r="BI83" i="1"/>
  <c r="BK309" i="1"/>
  <c r="BJ309" i="1"/>
  <c r="BI309" i="1"/>
  <c r="BK103" i="1"/>
  <c r="BJ103" i="1"/>
  <c r="BI103" i="1"/>
  <c r="BK129" i="1"/>
  <c r="BJ129" i="1"/>
  <c r="BI129" i="1"/>
  <c r="BK108" i="1"/>
  <c r="BJ108" i="1"/>
  <c r="BI108" i="1"/>
  <c r="BK300" i="1"/>
  <c r="BJ300" i="1"/>
  <c r="BI300" i="1"/>
  <c r="BK224" i="1"/>
  <c r="BJ224" i="1"/>
  <c r="BI224" i="1"/>
  <c r="BK29" i="1"/>
  <c r="BJ29" i="1"/>
  <c r="BI29" i="1"/>
  <c r="BK250" i="1"/>
  <c r="BJ250" i="1"/>
  <c r="BI250" i="1"/>
  <c r="BK58" i="1"/>
  <c r="BJ58" i="1"/>
  <c r="BI58" i="1"/>
  <c r="BK213" i="1"/>
  <c r="BJ213" i="1"/>
  <c r="BI213" i="1"/>
  <c r="BK313" i="1"/>
  <c r="BJ313" i="1"/>
  <c r="BI313" i="1"/>
  <c r="BK31" i="1"/>
  <c r="BJ31" i="1"/>
  <c r="BI31" i="1"/>
  <c r="BK32" i="1"/>
  <c r="BJ32" i="1"/>
  <c r="BI32" i="1"/>
  <c r="BK131" i="1"/>
  <c r="BJ131" i="1"/>
  <c r="BI131" i="1"/>
  <c r="BK78" i="1"/>
  <c r="BJ78" i="1"/>
  <c r="BI78" i="1"/>
  <c r="BK272" i="1"/>
  <c r="BJ272" i="1"/>
  <c r="BI272" i="1"/>
  <c r="BK147" i="1"/>
  <c r="BJ147" i="1"/>
  <c r="BI147" i="1"/>
  <c r="BK234" i="1"/>
  <c r="BJ234" i="1"/>
  <c r="BI234" i="1"/>
  <c r="BK217" i="1"/>
  <c r="BJ217" i="1"/>
  <c r="BI217" i="1"/>
  <c r="BK88" i="1"/>
  <c r="BJ88" i="1"/>
  <c r="BI88" i="1"/>
  <c r="BK125" i="1"/>
  <c r="BJ125" i="1"/>
  <c r="BI125" i="1"/>
  <c r="BK207" i="1"/>
  <c r="BJ207" i="1"/>
  <c r="BI207" i="1"/>
  <c r="BK122" i="1"/>
  <c r="BJ122" i="1"/>
  <c r="BI122" i="1"/>
  <c r="BK12" i="1"/>
  <c r="BJ12" i="1"/>
  <c r="BI12" i="1"/>
  <c r="BK44" i="1"/>
  <c r="BJ44" i="1"/>
  <c r="BI44" i="1"/>
  <c r="BK236" i="1"/>
  <c r="BJ236" i="1"/>
  <c r="BI236" i="1"/>
  <c r="BK137" i="1"/>
  <c r="BJ137" i="1"/>
  <c r="BI137" i="1"/>
  <c r="BK201" i="1"/>
  <c r="BJ201" i="1"/>
  <c r="BI201" i="1"/>
  <c r="BK18" i="1"/>
  <c r="BJ18" i="1"/>
  <c r="BI18" i="1"/>
  <c r="D4" i="20"/>
  <c r="C4" i="20"/>
  <c r="B4" i="20"/>
  <c r="B4" i="19"/>
  <c r="D4" i="19"/>
  <c r="C4" i="19"/>
  <c r="D4" i="18"/>
  <c r="C4" i="18"/>
  <c r="B4" i="18"/>
  <c r="D4" i="17"/>
  <c r="C4" i="17"/>
  <c r="B4" i="17"/>
  <c r="BD23" i="1" l="1"/>
  <c r="BE23" i="1" s="1"/>
  <c r="BF23" i="1" s="1"/>
  <c r="BG23" i="1" s="1"/>
  <c r="CB292" i="1"/>
  <c r="CC292" i="1" s="1"/>
  <c r="CD292" i="1" s="1"/>
  <c r="CE292" i="1" s="1"/>
  <c r="CB248" i="1"/>
  <c r="CC248" i="1" s="1"/>
  <c r="CD248" i="1" s="1"/>
  <c r="CE248" i="1" s="1"/>
  <c r="CB297" i="1"/>
  <c r="CC297" i="1" s="1"/>
  <c r="CD297" i="1" s="1"/>
  <c r="CE297" i="1" s="1"/>
  <c r="CB77" i="1"/>
  <c r="CC77" i="1" s="1"/>
  <c r="CD77" i="1" s="1"/>
  <c r="CE77" i="1" s="1"/>
  <c r="CB203" i="1"/>
  <c r="CC203" i="1" s="1"/>
  <c r="CD203" i="1" s="1"/>
  <c r="CE203" i="1" s="1"/>
  <c r="CB135" i="1"/>
  <c r="CC135" i="1" s="1"/>
  <c r="CD135" i="1" s="1"/>
  <c r="CE135" i="1" s="1"/>
  <c r="CB175" i="1"/>
  <c r="CC175" i="1" s="1"/>
  <c r="CD175" i="1" s="1"/>
  <c r="CE175" i="1" s="1"/>
  <c r="CB86" i="1"/>
  <c r="CC86" i="1" s="1"/>
  <c r="CD86" i="1" s="1"/>
  <c r="CE86" i="1" s="1"/>
  <c r="CB51" i="1"/>
  <c r="CC51" i="1" s="1"/>
  <c r="CD51" i="1" s="1"/>
  <c r="CE51" i="1" s="1"/>
  <c r="CB68" i="1"/>
  <c r="CB239" i="1"/>
  <c r="CC239" i="1" s="1"/>
  <c r="CD239" i="1" s="1"/>
  <c r="CE239" i="1" s="1"/>
  <c r="CB37" i="1"/>
  <c r="CC37" i="1" s="1"/>
  <c r="CD37" i="1" s="1"/>
  <c r="CE37" i="1" s="1"/>
  <c r="CB100" i="1"/>
  <c r="CC100" i="1" s="1"/>
  <c r="CD100" i="1" s="1"/>
  <c r="CE100" i="1" s="1"/>
  <c r="CB98" i="1"/>
  <c r="CC98" i="1" s="1"/>
  <c r="CD98" i="1" s="1"/>
  <c r="CE98" i="1" s="1"/>
  <c r="CB256" i="1"/>
  <c r="CC256" i="1" s="1"/>
  <c r="CD256" i="1" s="1"/>
  <c r="CE256" i="1" s="1"/>
  <c r="CB10" i="1"/>
  <c r="CC10" i="1" s="1"/>
  <c r="CD10" i="1" s="1"/>
  <c r="CE10" i="1" s="1"/>
  <c r="CB307" i="1"/>
  <c r="CB244" i="1"/>
  <c r="CC244" i="1" s="1"/>
  <c r="CD244" i="1" s="1"/>
  <c r="CE244" i="1" s="1"/>
  <c r="CB259" i="1"/>
  <c r="CC259" i="1" s="1"/>
  <c r="CD259" i="1" s="1"/>
  <c r="CE259" i="1" s="1"/>
  <c r="CB318" i="1"/>
  <c r="CC318" i="1" s="1"/>
  <c r="CD318" i="1" s="1"/>
  <c r="CE318" i="1" s="1"/>
  <c r="CB209" i="1"/>
  <c r="CB281" i="1"/>
  <c r="CC281" i="1" s="1"/>
  <c r="CD281" i="1" s="1"/>
  <c r="CE281" i="1" s="1"/>
  <c r="CB220" i="1"/>
  <c r="CC220" i="1" s="1"/>
  <c r="CD220" i="1" s="1"/>
  <c r="CE220" i="1" s="1"/>
  <c r="CB173" i="1"/>
  <c r="CC173" i="1" s="1"/>
  <c r="CD173" i="1" s="1"/>
  <c r="CE173" i="1" s="1"/>
  <c r="CB260" i="1"/>
  <c r="CC260" i="1" s="1"/>
  <c r="CD260" i="1" s="1"/>
  <c r="CE260" i="1" s="1"/>
  <c r="CB291" i="1"/>
  <c r="CC291" i="1" s="1"/>
  <c r="CD291" i="1" s="1"/>
  <c r="CE291" i="1" s="1"/>
  <c r="CB190" i="1"/>
  <c r="CC190" i="1" s="1"/>
  <c r="CD190" i="1" s="1"/>
  <c r="CE190" i="1" s="1"/>
  <c r="CB179" i="1"/>
  <c r="CC179" i="1" s="1"/>
  <c r="CD179" i="1" s="1"/>
  <c r="CE179" i="1" s="1"/>
  <c r="CB99" i="1"/>
  <c r="CC99" i="1" s="1"/>
  <c r="CD99" i="1" s="1"/>
  <c r="CE99" i="1" s="1"/>
  <c r="CB321" i="1"/>
  <c r="CC321" i="1" s="1"/>
  <c r="CD321" i="1" s="1"/>
  <c r="CE321" i="1" s="1"/>
  <c r="CB231" i="1"/>
  <c r="CC231" i="1" s="1"/>
  <c r="CD231" i="1" s="1"/>
  <c r="CE231" i="1" s="1"/>
  <c r="CB39" i="1"/>
  <c r="CC39" i="1" s="1"/>
  <c r="CD39" i="1" s="1"/>
  <c r="CE39" i="1" s="1"/>
  <c r="CB22" i="1"/>
  <c r="CC22" i="1" s="1"/>
  <c r="CD22" i="1" s="1"/>
  <c r="CE22" i="1" s="1"/>
  <c r="CB162" i="1"/>
  <c r="CC162" i="1" s="1"/>
  <c r="CD162" i="1" s="1"/>
  <c r="CE162" i="1" s="1"/>
  <c r="CB319" i="1"/>
  <c r="CB93" i="1"/>
  <c r="CB326" i="1"/>
  <c r="CC326" i="1" s="1"/>
  <c r="CD326" i="1" s="1"/>
  <c r="CE326" i="1" s="1"/>
  <c r="CB285" i="1"/>
  <c r="CC285" i="1" s="1"/>
  <c r="CD285" i="1" s="1"/>
  <c r="CE285" i="1" s="1"/>
  <c r="CB324" i="1"/>
  <c r="CC324" i="1" s="1"/>
  <c r="CD324" i="1" s="1"/>
  <c r="CE324" i="1" s="1"/>
  <c r="CB304" i="1"/>
  <c r="CC304" i="1" s="1"/>
  <c r="CD304" i="1" s="1"/>
  <c r="CE304" i="1" s="1"/>
  <c r="CB177" i="1"/>
  <c r="CC177" i="1" s="1"/>
  <c r="CD177" i="1" s="1"/>
  <c r="CE177" i="1" s="1"/>
  <c r="CB197" i="1"/>
  <c r="CC197" i="1" s="1"/>
  <c r="CD197" i="1" s="1"/>
  <c r="CE197" i="1" s="1"/>
  <c r="CB146" i="1"/>
  <c r="CC146" i="1" s="1"/>
  <c r="CD146" i="1" s="1"/>
  <c r="CE146" i="1" s="1"/>
  <c r="CB198" i="1"/>
  <c r="CB33" i="1"/>
  <c r="CC33" i="1" s="1"/>
  <c r="CD33" i="1" s="1"/>
  <c r="CE33" i="1" s="1"/>
  <c r="CB65" i="1"/>
  <c r="CB296" i="1"/>
  <c r="CC296" i="1" s="1"/>
  <c r="CD296" i="1" s="1"/>
  <c r="CE296" i="1" s="1"/>
  <c r="CB182" i="1"/>
  <c r="CC182" i="1" s="1"/>
  <c r="CD182" i="1" s="1"/>
  <c r="CE182" i="1" s="1"/>
  <c r="CB280" i="1"/>
  <c r="CC280" i="1" s="1"/>
  <c r="CD280" i="1" s="1"/>
  <c r="CE280" i="1" s="1"/>
  <c r="CB312" i="1"/>
  <c r="CC312" i="1" s="1"/>
  <c r="CD312" i="1" s="1"/>
  <c r="CE312" i="1" s="1"/>
  <c r="CB266" i="1"/>
  <c r="CC266" i="1" s="1"/>
  <c r="CD266" i="1" s="1"/>
  <c r="CE266" i="1" s="1"/>
  <c r="CB136" i="1"/>
  <c r="CC136" i="1" s="1"/>
  <c r="CD136" i="1" s="1"/>
  <c r="CE136" i="1" s="1"/>
  <c r="CB82" i="1"/>
  <c r="CC82" i="1" s="1"/>
  <c r="CD82" i="1" s="1"/>
  <c r="CE82" i="1" s="1"/>
  <c r="CB254" i="1"/>
  <c r="CB9" i="1"/>
  <c r="CC9" i="1" s="1"/>
  <c r="CD9" i="1" s="1"/>
  <c r="CE9" i="1" s="1"/>
  <c r="CB327" i="1"/>
  <c r="CB289" i="1"/>
  <c r="CC289" i="1" s="1"/>
  <c r="CD289" i="1" s="1"/>
  <c r="CE289" i="1" s="1"/>
  <c r="CB262" i="1"/>
  <c r="CC262" i="1" s="1"/>
  <c r="CD262" i="1" s="1"/>
  <c r="CE262" i="1" s="1"/>
  <c r="CB23" i="1"/>
  <c r="CC23" i="1" s="1"/>
  <c r="CD23" i="1" s="1"/>
  <c r="CE23" i="1" s="1"/>
  <c r="CB277" i="1"/>
  <c r="CC277" i="1" s="1"/>
  <c r="CD277" i="1" s="1"/>
  <c r="CE277" i="1" s="1"/>
  <c r="CB123" i="1"/>
  <c r="CC123" i="1" s="1"/>
  <c r="CD123" i="1" s="1"/>
  <c r="CE123" i="1" s="1"/>
  <c r="CB257" i="1"/>
  <c r="CC257" i="1" s="1"/>
  <c r="CD257" i="1" s="1"/>
  <c r="CE257" i="1" s="1"/>
  <c r="CB261" i="1"/>
  <c r="CC261" i="1" s="1"/>
  <c r="CD261" i="1" s="1"/>
  <c r="CE261" i="1" s="1"/>
  <c r="CB301" i="1"/>
  <c r="CC301" i="1" s="1"/>
  <c r="CD301" i="1" s="1"/>
  <c r="CE301" i="1" s="1"/>
  <c r="CB85" i="1"/>
  <c r="CC85" i="1" s="1"/>
  <c r="CD85" i="1" s="1"/>
  <c r="CE85" i="1" s="1"/>
  <c r="CB222" i="1"/>
  <c r="CC222" i="1" s="1"/>
  <c r="CD222" i="1" s="1"/>
  <c r="CE222" i="1" s="1"/>
  <c r="CB57" i="1"/>
  <c r="CC57" i="1" s="1"/>
  <c r="CD57" i="1" s="1"/>
  <c r="CE57" i="1" s="1"/>
  <c r="CB176" i="1"/>
  <c r="CC176" i="1" s="1"/>
  <c r="CD176" i="1" s="1"/>
  <c r="CE176" i="1" s="1"/>
  <c r="CB258" i="1"/>
  <c r="CC258" i="1" s="1"/>
  <c r="CD258" i="1" s="1"/>
  <c r="CE258" i="1" s="1"/>
  <c r="CB83" i="1"/>
  <c r="CC83" i="1" s="1"/>
  <c r="CD83" i="1" s="1"/>
  <c r="CE83" i="1" s="1"/>
  <c r="CB108" i="1"/>
  <c r="CC108" i="1" s="1"/>
  <c r="CD108" i="1" s="1"/>
  <c r="CE108" i="1" s="1"/>
  <c r="CB29" i="1"/>
  <c r="CC29" i="1" s="1"/>
  <c r="CD29" i="1" s="1"/>
  <c r="CE29" i="1" s="1"/>
  <c r="CB313" i="1"/>
  <c r="CC313" i="1" s="1"/>
  <c r="CD313" i="1" s="1"/>
  <c r="CE313" i="1" s="1"/>
  <c r="CB78" i="1"/>
  <c r="CC78" i="1" s="1"/>
  <c r="CD78" i="1" s="1"/>
  <c r="CE78" i="1" s="1"/>
  <c r="CB217" i="1"/>
  <c r="CC217" i="1" s="1"/>
  <c r="CD217" i="1" s="1"/>
  <c r="CE217" i="1" s="1"/>
  <c r="CB122" i="1"/>
  <c r="CC122" i="1" s="1"/>
  <c r="CD122" i="1" s="1"/>
  <c r="CE122" i="1" s="1"/>
  <c r="CB137" i="1"/>
  <c r="CC137" i="1" s="1"/>
  <c r="CD137" i="1" s="1"/>
  <c r="CE137" i="1" s="1"/>
  <c r="CB101" i="1"/>
  <c r="CC101" i="1" s="1"/>
  <c r="CD101" i="1" s="1"/>
  <c r="CE101" i="1" s="1"/>
  <c r="CB19" i="1"/>
  <c r="CC19" i="1" s="1"/>
  <c r="CD19" i="1" s="1"/>
  <c r="CE19" i="1" s="1"/>
  <c r="CB200" i="1"/>
  <c r="CC200" i="1" s="1"/>
  <c r="CD200" i="1" s="1"/>
  <c r="CE200" i="1" s="1"/>
  <c r="CB30" i="1"/>
  <c r="CC30" i="1" s="1"/>
  <c r="CD30" i="1" s="1"/>
  <c r="CE30" i="1" s="1"/>
  <c r="CB206" i="1"/>
  <c r="CC206" i="1" s="1"/>
  <c r="CD206" i="1" s="1"/>
  <c r="CE206" i="1" s="1"/>
  <c r="CB148" i="1"/>
  <c r="CC148" i="1" s="1"/>
  <c r="CD148" i="1" s="1"/>
  <c r="CE148" i="1" s="1"/>
  <c r="CB64" i="1"/>
  <c r="CC64" i="1" s="1"/>
  <c r="CD64" i="1" s="1"/>
  <c r="CE64" i="1" s="1"/>
  <c r="CB59" i="1"/>
  <c r="CC59" i="1" s="1"/>
  <c r="CD59" i="1" s="1"/>
  <c r="CE59" i="1" s="1"/>
  <c r="CB38" i="1"/>
  <c r="CC38" i="1" s="1"/>
  <c r="CD38" i="1" s="1"/>
  <c r="CE38" i="1" s="1"/>
  <c r="CB193" i="1"/>
  <c r="CC193" i="1" s="1"/>
  <c r="CD193" i="1" s="1"/>
  <c r="CE193" i="1" s="1"/>
  <c r="CB170" i="1"/>
  <c r="CC170" i="1" s="1"/>
  <c r="CD170" i="1" s="1"/>
  <c r="CE170" i="1" s="1"/>
  <c r="CB240" i="1"/>
  <c r="CB35" i="1"/>
  <c r="CB126" i="1"/>
  <c r="CC126" i="1" s="1"/>
  <c r="CD126" i="1" s="1"/>
  <c r="CE126" i="1" s="1"/>
  <c r="CB62" i="1"/>
  <c r="CC62" i="1" s="1"/>
  <c r="CD62" i="1" s="1"/>
  <c r="CE62" i="1" s="1"/>
  <c r="CB178" i="1"/>
  <c r="CB228" i="1"/>
  <c r="CC228" i="1" s="1"/>
  <c r="CD228" i="1" s="1"/>
  <c r="CE228" i="1" s="1"/>
  <c r="CB279" i="1"/>
  <c r="CC279" i="1" s="1"/>
  <c r="CD279" i="1" s="1"/>
  <c r="CE279" i="1" s="1"/>
  <c r="CB253" i="1"/>
  <c r="CC253" i="1" s="1"/>
  <c r="CD253" i="1" s="1"/>
  <c r="CE253" i="1" s="1"/>
  <c r="CB13" i="1"/>
  <c r="CC13" i="1" s="1"/>
  <c r="CD13" i="1" s="1"/>
  <c r="CE13" i="1" s="1"/>
  <c r="CB255" i="1"/>
  <c r="CC255" i="1" s="1"/>
  <c r="CD255" i="1" s="1"/>
  <c r="CE255" i="1" s="1"/>
  <c r="CB154" i="1"/>
  <c r="CC154" i="1" s="1"/>
  <c r="CD154" i="1" s="1"/>
  <c r="CE154" i="1" s="1"/>
  <c r="CB214" i="1"/>
  <c r="CC214" i="1" s="1"/>
  <c r="CD214" i="1" s="1"/>
  <c r="CE214" i="1" s="1"/>
  <c r="CB221" i="1"/>
  <c r="CC221" i="1" s="1"/>
  <c r="CD221" i="1" s="1"/>
  <c r="CE221" i="1" s="1"/>
  <c r="CB186" i="1"/>
  <c r="CC186" i="1" s="1"/>
  <c r="CD186" i="1" s="1"/>
  <c r="CE186" i="1" s="1"/>
  <c r="CB55" i="1"/>
  <c r="CC55" i="1" s="1"/>
  <c r="CD55" i="1" s="1"/>
  <c r="CE55" i="1" s="1"/>
  <c r="CB159" i="1"/>
  <c r="CC159" i="1" s="1"/>
  <c r="CD159" i="1" s="1"/>
  <c r="CE159" i="1" s="1"/>
  <c r="CB6" i="1"/>
  <c r="CC6" i="1" s="1"/>
  <c r="CD6" i="1" s="1"/>
  <c r="CE6" i="1" s="1"/>
  <c r="CB161" i="1"/>
  <c r="CC161" i="1" s="1"/>
  <c r="CD161" i="1" s="1"/>
  <c r="CE161" i="1" s="1"/>
  <c r="CB308" i="1"/>
  <c r="CC308" i="1" s="1"/>
  <c r="CD308" i="1" s="1"/>
  <c r="CE308" i="1" s="1"/>
  <c r="CB118" i="1"/>
  <c r="CB233" i="1"/>
  <c r="CC233" i="1" s="1"/>
  <c r="CD233" i="1" s="1"/>
  <c r="CE233" i="1" s="1"/>
  <c r="CB120" i="1"/>
  <c r="CC120" i="1" s="1"/>
  <c r="CD120" i="1" s="1"/>
  <c r="CE120" i="1" s="1"/>
  <c r="CB202" i="1"/>
  <c r="CC202" i="1" s="1"/>
  <c r="CD202" i="1" s="1"/>
  <c r="CE202" i="1" s="1"/>
  <c r="CB328" i="1"/>
  <c r="CC328" i="1" s="1"/>
  <c r="CD328" i="1" s="1"/>
  <c r="CE328" i="1" s="1"/>
  <c r="CB138" i="1"/>
  <c r="CC138" i="1" s="1"/>
  <c r="CD138" i="1" s="1"/>
  <c r="CE138" i="1" s="1"/>
  <c r="CB332" i="1"/>
  <c r="CC332" i="1" s="1"/>
  <c r="CD332" i="1" s="1"/>
  <c r="CE332" i="1" s="1"/>
  <c r="CB282" i="1"/>
  <c r="CC282" i="1" s="1"/>
  <c r="CD282" i="1" s="1"/>
  <c r="CE282" i="1" s="1"/>
  <c r="CB70" i="1"/>
  <c r="CC70" i="1" s="1"/>
  <c r="CD70" i="1" s="1"/>
  <c r="CE70" i="1" s="1"/>
  <c r="CB185" i="1"/>
  <c r="CC185" i="1" s="1"/>
  <c r="CD185" i="1" s="1"/>
  <c r="CE185" i="1" s="1"/>
  <c r="CB49" i="1"/>
  <c r="CC49" i="1" s="1"/>
  <c r="CD49" i="1" s="1"/>
  <c r="CE49" i="1" s="1"/>
  <c r="CB47" i="1"/>
  <c r="CC47" i="1" s="1"/>
  <c r="CD47" i="1" s="1"/>
  <c r="CE47" i="1" s="1"/>
  <c r="CB130" i="1"/>
  <c r="CC130" i="1" s="1"/>
  <c r="CD130" i="1" s="1"/>
  <c r="CE130" i="1" s="1"/>
  <c r="CB155" i="1"/>
  <c r="CC155" i="1" s="1"/>
  <c r="CD155" i="1" s="1"/>
  <c r="CE155" i="1" s="1"/>
  <c r="CB17" i="1"/>
  <c r="CC17" i="1" s="1"/>
  <c r="CD17" i="1" s="1"/>
  <c r="CE17" i="1" s="1"/>
  <c r="CB293" i="1"/>
  <c r="CC293" i="1" s="1"/>
  <c r="CD293" i="1" s="1"/>
  <c r="CE293" i="1" s="1"/>
  <c r="CB303" i="1"/>
  <c r="CB104" i="1"/>
  <c r="CC104" i="1" s="1"/>
  <c r="CD104" i="1" s="1"/>
  <c r="CE104" i="1" s="1"/>
  <c r="CB181" i="1"/>
  <c r="CC181" i="1" s="1"/>
  <c r="CD181" i="1" s="1"/>
  <c r="CE181" i="1" s="1"/>
  <c r="CB163" i="1"/>
  <c r="CC163" i="1" s="1"/>
  <c r="CD163" i="1" s="1"/>
  <c r="CE163" i="1" s="1"/>
  <c r="CB97" i="1"/>
  <c r="CC97" i="1" s="1"/>
  <c r="CD97" i="1" s="1"/>
  <c r="CE97" i="1" s="1"/>
  <c r="CB96" i="1"/>
  <c r="CB330" i="1"/>
  <c r="CC330" i="1" s="1"/>
  <c r="CD330" i="1" s="1"/>
  <c r="CE330" i="1" s="1"/>
  <c r="CB268" i="1"/>
  <c r="CC268" i="1" s="1"/>
  <c r="CD268" i="1" s="1"/>
  <c r="CE268" i="1" s="1"/>
  <c r="CB274" i="1"/>
  <c r="CC274" i="1" s="1"/>
  <c r="CD274" i="1" s="1"/>
  <c r="CE274" i="1" s="1"/>
  <c r="CB218" i="1"/>
  <c r="CC218" i="1" s="1"/>
  <c r="CD218" i="1" s="1"/>
  <c r="CE218" i="1" s="1"/>
  <c r="CB142" i="1"/>
  <c r="CC142" i="1" s="1"/>
  <c r="CD142" i="1" s="1"/>
  <c r="CE142" i="1" s="1"/>
  <c r="CB144" i="1"/>
  <c r="CC144" i="1" s="1"/>
  <c r="CD144" i="1" s="1"/>
  <c r="CE144" i="1" s="1"/>
  <c r="CB215" i="1"/>
  <c r="CC215" i="1" s="1"/>
  <c r="CD215" i="1" s="1"/>
  <c r="CE215" i="1" s="1"/>
  <c r="CB48" i="1"/>
  <c r="CC48" i="1" s="1"/>
  <c r="CD48" i="1" s="1"/>
  <c r="CE48" i="1" s="1"/>
  <c r="CB302" i="1"/>
  <c r="CC302" i="1" s="1"/>
  <c r="CD302" i="1" s="1"/>
  <c r="CE302" i="1" s="1"/>
  <c r="CB227" i="1"/>
  <c r="CC227" i="1" s="1"/>
  <c r="CD227" i="1" s="1"/>
  <c r="CE227" i="1" s="1"/>
  <c r="CB331" i="1"/>
  <c r="CC331" i="1" s="1"/>
  <c r="CD331" i="1" s="1"/>
  <c r="CE331" i="1" s="1"/>
  <c r="CB50" i="1"/>
  <c r="CC50" i="1" s="1"/>
  <c r="CD50" i="1" s="1"/>
  <c r="CE50" i="1" s="1"/>
  <c r="CB52" i="1"/>
  <c r="CC52" i="1" s="1"/>
  <c r="CD52" i="1" s="1"/>
  <c r="CE52" i="1" s="1"/>
  <c r="CB194" i="1"/>
  <c r="CC194" i="1" s="1"/>
  <c r="CD194" i="1" s="1"/>
  <c r="CE194" i="1" s="1"/>
  <c r="CB66" i="1"/>
  <c r="CC66" i="1" s="1"/>
  <c r="CD66" i="1" s="1"/>
  <c r="CE66" i="1" s="1"/>
  <c r="CB40" i="1"/>
  <c r="CC40" i="1" s="1"/>
  <c r="CD40" i="1" s="1"/>
  <c r="CE40" i="1" s="1"/>
  <c r="CB153" i="1"/>
  <c r="CC153" i="1" s="1"/>
  <c r="CD153" i="1" s="1"/>
  <c r="CE153" i="1" s="1"/>
  <c r="CB265" i="1"/>
  <c r="CC265" i="1" s="1"/>
  <c r="CD265" i="1" s="1"/>
  <c r="CE265" i="1" s="1"/>
  <c r="CB276" i="1"/>
  <c r="CC276" i="1" s="1"/>
  <c r="CD276" i="1" s="1"/>
  <c r="CE276" i="1" s="1"/>
  <c r="CB116" i="1"/>
  <c r="CC116" i="1" s="1"/>
  <c r="CD116" i="1" s="1"/>
  <c r="CE116" i="1" s="1"/>
  <c r="CB168" i="1"/>
  <c r="CC168" i="1" s="1"/>
  <c r="CD168" i="1" s="1"/>
  <c r="CE168" i="1" s="1"/>
  <c r="CB157" i="1"/>
  <c r="CB54" i="1"/>
  <c r="CC54" i="1" s="1"/>
  <c r="CD54" i="1" s="1"/>
  <c r="CE54" i="1" s="1"/>
  <c r="CB27" i="1"/>
  <c r="CC27" i="1" s="1"/>
  <c r="CD27" i="1" s="1"/>
  <c r="CE27" i="1" s="1"/>
  <c r="CB195" i="1"/>
  <c r="CC195" i="1" s="1"/>
  <c r="CB249" i="1"/>
  <c r="CC249" i="1" s="1"/>
  <c r="CD249" i="1" s="1"/>
  <c r="CE249" i="1" s="1"/>
  <c r="CB322" i="1"/>
  <c r="CC322" i="1" s="1"/>
  <c r="CD322" i="1" s="1"/>
  <c r="CE322" i="1" s="1"/>
  <c r="CB187" i="1"/>
  <c r="CB172" i="1"/>
  <c r="CC172" i="1" s="1"/>
  <c r="CB7" i="1"/>
  <c r="CC7" i="1" s="1"/>
  <c r="CD7" i="1" s="1"/>
  <c r="CE7" i="1" s="1"/>
  <c r="CB149" i="1"/>
  <c r="CC149" i="1" s="1"/>
  <c r="CD149" i="1" s="1"/>
  <c r="CE149" i="1" s="1"/>
  <c r="CC307" i="1"/>
  <c r="CD307" i="1" s="1"/>
  <c r="CE307" i="1" s="1"/>
  <c r="CC209" i="1"/>
  <c r="CD209" i="1" s="1"/>
  <c r="CE209" i="1" s="1"/>
  <c r="CB315" i="1"/>
  <c r="CB106" i="1"/>
  <c r="CB145" i="1"/>
  <c r="CB169" i="1"/>
  <c r="CB242" i="1"/>
  <c r="CB92" i="1"/>
  <c r="CB287" i="1"/>
  <c r="CB164" i="1"/>
  <c r="CB21" i="1"/>
  <c r="CB305" i="1"/>
  <c r="CB306" i="1"/>
  <c r="CB288" i="1"/>
  <c r="CB191" i="1"/>
  <c r="CB124" i="1"/>
  <c r="CB84" i="1"/>
  <c r="CB299" i="1"/>
  <c r="CB216" i="1"/>
  <c r="CB314" i="1"/>
  <c r="CB91" i="1"/>
  <c r="CB174" i="1"/>
  <c r="CB269" i="1"/>
  <c r="CB134" i="1"/>
  <c r="CB150" i="1"/>
  <c r="CB132" i="1"/>
  <c r="CB165" i="1"/>
  <c r="CB128" i="1"/>
  <c r="CB53" i="1"/>
  <c r="CB251" i="1"/>
  <c r="CB87" i="1"/>
  <c r="CB90" i="1"/>
  <c r="CB67" i="1"/>
  <c r="CB284" i="1"/>
  <c r="CB61" i="1"/>
  <c r="CB171" i="1"/>
  <c r="CB199" i="1"/>
  <c r="CB24" i="1"/>
  <c r="CB109" i="1"/>
  <c r="CB252" i="1"/>
  <c r="CB105" i="1"/>
  <c r="CB8" i="1"/>
  <c r="CB317" i="1"/>
  <c r="CB290" i="1"/>
  <c r="CB160" i="1"/>
  <c r="CB143" i="1"/>
  <c r="CB127" i="1"/>
  <c r="CB20" i="1"/>
  <c r="CB75" i="1"/>
  <c r="CB283" i="1"/>
  <c r="CB14" i="1"/>
  <c r="CB102" i="1"/>
  <c r="CB183" i="1"/>
  <c r="CB117" i="1"/>
  <c r="CB238" i="1"/>
  <c r="CB232" i="1"/>
  <c r="CB79" i="1"/>
  <c r="CB43" i="1"/>
  <c r="CB263" i="1"/>
  <c r="CB188" i="1"/>
  <c r="CB225" i="1"/>
  <c r="CB151" i="1"/>
  <c r="CB95" i="1"/>
  <c r="CB243" i="1"/>
  <c r="CB226" i="1"/>
  <c r="CB270" i="1"/>
  <c r="CB115" i="1"/>
  <c r="CB311" i="1"/>
  <c r="CB25" i="1"/>
  <c r="CB119" i="1"/>
  <c r="CB271" i="1"/>
  <c r="CB28" i="1"/>
  <c r="CB129" i="1"/>
  <c r="CB224" i="1"/>
  <c r="CB213" i="1"/>
  <c r="CB131" i="1"/>
  <c r="CB234" i="1"/>
  <c r="CB207" i="1"/>
  <c r="CB236" i="1"/>
  <c r="CC96" i="1"/>
  <c r="CD96" i="1" s="1"/>
  <c r="CE96" i="1" s="1"/>
  <c r="CC178" i="1"/>
  <c r="CD178" i="1" s="1"/>
  <c r="CE178" i="1" s="1"/>
  <c r="CB15" i="1"/>
  <c r="CB103" i="1"/>
  <c r="CB223" i="1"/>
  <c r="CB58" i="1"/>
  <c r="CB32" i="1"/>
  <c r="CB147" i="1"/>
  <c r="CB125" i="1"/>
  <c r="CB44" i="1"/>
  <c r="CB18" i="1"/>
  <c r="CB310" i="1"/>
  <c r="CB139" i="1"/>
  <c r="CB41" i="1"/>
  <c r="CB237" i="1"/>
  <c r="CB69" i="1"/>
  <c r="CB152" i="1"/>
  <c r="CB196" i="1"/>
  <c r="CB63" i="1"/>
  <c r="CB158" i="1"/>
  <c r="CB74" i="1"/>
  <c r="CB275" i="1"/>
  <c r="CB166" i="1"/>
  <c r="CB247" i="1"/>
  <c r="CB140" i="1"/>
  <c r="CB278" i="1"/>
  <c r="CB73" i="1"/>
  <c r="CB46" i="1"/>
  <c r="CB298" i="1"/>
  <c r="CB273" i="1"/>
  <c r="CB180" i="1"/>
  <c r="CB230" i="1"/>
  <c r="CB156" i="1"/>
  <c r="CB192" i="1"/>
  <c r="CB211" i="1"/>
  <c r="CB264" i="1"/>
  <c r="CB189" i="1"/>
  <c r="CB267" i="1"/>
  <c r="CB208" i="1"/>
  <c r="CB325" i="1"/>
  <c r="CB81" i="1"/>
  <c r="CB94" i="1"/>
  <c r="CB295" i="1"/>
  <c r="CB45" i="1"/>
  <c r="CB72" i="1"/>
  <c r="CB36" i="1"/>
  <c r="CB229" i="1"/>
  <c r="CB167" i="1"/>
  <c r="CB133" i="1"/>
  <c r="CB286" i="1"/>
  <c r="CB16" i="1"/>
  <c r="CB107" i="1"/>
  <c r="CB246" i="1"/>
  <c r="CB26" i="1"/>
  <c r="CB184" i="1"/>
  <c r="CB245" i="1"/>
  <c r="CB76" i="1"/>
  <c r="CB110" i="1"/>
  <c r="CB80" i="1"/>
  <c r="CB56" i="1"/>
  <c r="CB212" i="1"/>
  <c r="CB205" i="1"/>
  <c r="CB60" i="1"/>
  <c r="CB71" i="1"/>
  <c r="CB121" i="1"/>
  <c r="CB294" i="1"/>
  <c r="CB235" i="1"/>
  <c r="CB309" i="1"/>
  <c r="CB300" i="1"/>
  <c r="CB250" i="1"/>
  <c r="CB31" i="1"/>
  <c r="CB272" i="1"/>
  <c r="CB88" i="1"/>
  <c r="CB12" i="1"/>
  <c r="CB201" i="1"/>
  <c r="P23" i="1"/>
  <c r="Q23" i="1" s="1"/>
  <c r="S23" i="1" s="1"/>
  <c r="BY5" i="1"/>
  <c r="BT311" i="1"/>
  <c r="BT23" i="1"/>
  <c r="BU23" i="1" s="1"/>
  <c r="AN23" i="1"/>
  <c r="AO23" i="1" s="1"/>
  <c r="H23" i="1"/>
  <c r="I23" i="1" s="1"/>
  <c r="K23" i="1" s="1"/>
  <c r="BT236" i="1"/>
  <c r="BU236" i="1" s="1"/>
  <c r="BV236" i="1" s="1"/>
  <c r="BZ5" i="1"/>
  <c r="BT146" i="1"/>
  <c r="BU146" i="1" s="1"/>
  <c r="BV146" i="1" s="1"/>
  <c r="CA5" i="1"/>
  <c r="BL23" i="1"/>
  <c r="BM23" i="1" s="1"/>
  <c r="BN23" i="1" s="1"/>
  <c r="BO23" i="1" s="1"/>
  <c r="AV23" i="1"/>
  <c r="AW23" i="1" s="1"/>
  <c r="AX23" i="1" s="1"/>
  <c r="AY23" i="1" s="1"/>
  <c r="BT243" i="1"/>
  <c r="BU243" i="1" s="1"/>
  <c r="BT258" i="1"/>
  <c r="BU258" i="1" s="1"/>
  <c r="BV258" i="1" s="1"/>
  <c r="X23" i="1"/>
  <c r="Y23" i="1" s="1"/>
  <c r="Z23" i="1" s="1"/>
  <c r="AA23" i="1" s="1"/>
  <c r="BT122" i="1"/>
  <c r="BU122" i="1" s="1"/>
  <c r="BT115" i="1"/>
  <c r="BU115" i="1" s="1"/>
  <c r="BT270" i="1"/>
  <c r="BU270" i="1" s="1"/>
  <c r="BT308" i="1"/>
  <c r="BU308" i="1" s="1"/>
  <c r="BV308" i="1" s="1"/>
  <c r="BT324" i="1"/>
  <c r="BU324" i="1" s="1"/>
  <c r="BV324" i="1" s="1"/>
  <c r="BT176" i="1"/>
  <c r="BU176" i="1" s="1"/>
  <c r="BV176" i="1" s="1"/>
  <c r="BT285" i="1"/>
  <c r="BU285" i="1" s="1"/>
  <c r="BV285" i="1" s="1"/>
  <c r="BT188" i="1"/>
  <c r="BU188" i="1" s="1"/>
  <c r="BT263" i="1"/>
  <c r="BU263" i="1" s="1"/>
  <c r="BT43" i="1"/>
  <c r="BU43" i="1" s="1"/>
  <c r="BV43" i="1" s="1"/>
  <c r="BT79" i="1"/>
  <c r="BU79" i="1" s="1"/>
  <c r="BV79" i="1" s="1"/>
  <c r="BT232" i="1"/>
  <c r="BU232" i="1" s="1"/>
  <c r="BV232" i="1" s="1"/>
  <c r="AF23" i="1"/>
  <c r="AG23" i="1" s="1"/>
  <c r="AH23" i="1" s="1"/>
  <c r="AI23" i="1" s="1"/>
  <c r="BL124" i="1"/>
  <c r="BM124" i="1" s="1"/>
  <c r="BN124" i="1" s="1"/>
  <c r="BO124" i="1" s="1"/>
  <c r="BT44" i="1"/>
  <c r="BU44" i="1" s="1"/>
  <c r="BV44" i="1" s="1"/>
  <c r="BT125" i="1"/>
  <c r="BU125" i="1" s="1"/>
  <c r="BV125" i="1" s="1"/>
  <c r="BT147" i="1"/>
  <c r="BU147" i="1" s="1"/>
  <c r="BV147" i="1" s="1"/>
  <c r="BT58" i="1"/>
  <c r="BU58" i="1" s="1"/>
  <c r="BV58" i="1" s="1"/>
  <c r="BT103" i="1"/>
  <c r="BT309" i="1"/>
  <c r="BU309" i="1" s="1"/>
  <c r="BV309" i="1" s="1"/>
  <c r="BW309" i="1" s="1"/>
  <c r="BT65" i="1"/>
  <c r="BT271" i="1"/>
  <c r="BU271" i="1" s="1"/>
  <c r="BV271" i="1" s="1"/>
  <c r="BT304" i="1"/>
  <c r="BU304" i="1" s="1"/>
  <c r="BV304" i="1" s="1"/>
  <c r="BT26" i="1"/>
  <c r="BU26" i="1" s="1"/>
  <c r="BT286" i="1"/>
  <c r="BU286" i="1" s="1"/>
  <c r="BT133" i="1"/>
  <c r="BU133" i="1" s="1"/>
  <c r="BT12" i="1"/>
  <c r="BU12" i="1" s="1"/>
  <c r="BT250" i="1"/>
  <c r="BU250" i="1" s="1"/>
  <c r="BV250" i="1" s="1"/>
  <c r="BT108" i="1"/>
  <c r="BU108" i="1" s="1"/>
  <c r="BV108" i="1" s="1"/>
  <c r="BT83" i="1"/>
  <c r="BU83" i="1" s="1"/>
  <c r="BV83" i="1" s="1"/>
  <c r="BT28" i="1"/>
  <c r="BU28" i="1" s="1"/>
  <c r="BV28" i="1" s="1"/>
  <c r="BT138" i="1"/>
  <c r="BU138" i="1" s="1"/>
  <c r="BV138" i="1" s="1"/>
  <c r="BT25" i="1"/>
  <c r="BU25" i="1" s="1"/>
  <c r="BT197" i="1"/>
  <c r="BU197" i="1" s="1"/>
  <c r="BV197" i="1" s="1"/>
  <c r="BT177" i="1"/>
  <c r="BU177" i="1" s="1"/>
  <c r="BV177" i="1" s="1"/>
  <c r="BT226" i="1"/>
  <c r="BU226" i="1" s="1"/>
  <c r="BT326" i="1"/>
  <c r="BU326" i="1" s="1"/>
  <c r="BV326" i="1" s="1"/>
  <c r="BT57" i="1"/>
  <c r="BU57" i="1" s="1"/>
  <c r="BV57" i="1" s="1"/>
  <c r="BL230" i="1"/>
  <c r="BM230" i="1" s="1"/>
  <c r="BT119" i="1"/>
  <c r="BT328" i="1"/>
  <c r="BU328" i="1" s="1"/>
  <c r="BV328" i="1" s="1"/>
  <c r="BW328" i="1" s="1"/>
  <c r="BT255" i="1"/>
  <c r="BU255" i="1" s="1"/>
  <c r="BT13" i="1"/>
  <c r="BU13" i="1" s="1"/>
  <c r="BT253" i="1"/>
  <c r="BU253" i="1" s="1"/>
  <c r="BT32" i="1"/>
  <c r="BU32" i="1" s="1"/>
  <c r="BV32" i="1" s="1"/>
  <c r="BT198" i="1"/>
  <c r="BT18" i="1"/>
  <c r="BU18" i="1" s="1"/>
  <c r="BV18" i="1" s="1"/>
  <c r="BT217" i="1"/>
  <c r="BU217" i="1" s="1"/>
  <c r="BT78" i="1"/>
  <c r="BU78" i="1" s="1"/>
  <c r="BT213" i="1"/>
  <c r="BU213" i="1" s="1"/>
  <c r="BT223" i="1"/>
  <c r="BU223" i="1" s="1"/>
  <c r="BV223" i="1" s="1"/>
  <c r="BT15" i="1"/>
  <c r="BU15" i="1" s="1"/>
  <c r="BV15" i="1" s="1"/>
  <c r="BT88" i="1"/>
  <c r="BU88" i="1" s="1"/>
  <c r="BT272" i="1"/>
  <c r="BU272" i="1" s="1"/>
  <c r="BT294" i="1"/>
  <c r="BT33" i="1"/>
  <c r="BU33" i="1" s="1"/>
  <c r="BV33" i="1" s="1"/>
  <c r="BT16" i="1"/>
  <c r="BT118" i="1"/>
  <c r="BT95" i="1"/>
  <c r="BU95" i="1" s="1"/>
  <c r="BT151" i="1"/>
  <c r="BU151" i="1" s="1"/>
  <c r="BT225" i="1"/>
  <c r="BT301" i="1"/>
  <c r="BU301" i="1" s="1"/>
  <c r="BV301" i="1" s="1"/>
  <c r="BT154" i="1"/>
  <c r="BU154" i="1" s="1"/>
  <c r="BV154" i="1" s="1"/>
  <c r="BT238" i="1"/>
  <c r="BU238" i="1" s="1"/>
  <c r="BV238" i="1" s="1"/>
  <c r="BT117" i="1"/>
  <c r="BU117" i="1" s="1"/>
  <c r="BV117" i="1" s="1"/>
  <c r="BT183" i="1"/>
  <c r="BT55" i="1"/>
  <c r="BU55" i="1" s="1"/>
  <c r="BV55" i="1" s="1"/>
  <c r="BT123" i="1"/>
  <c r="BU123" i="1" s="1"/>
  <c r="BT131" i="1"/>
  <c r="BU131" i="1" s="1"/>
  <c r="BV131" i="1" s="1"/>
  <c r="BT224" i="1"/>
  <c r="BU224" i="1" s="1"/>
  <c r="BV224" i="1" s="1"/>
  <c r="BT233" i="1"/>
  <c r="BU233" i="1" s="1"/>
  <c r="BV233" i="1" s="1"/>
  <c r="BT159" i="1"/>
  <c r="BU159" i="1" s="1"/>
  <c r="BV159" i="1" s="1"/>
  <c r="BT222" i="1"/>
  <c r="BU222" i="1" s="1"/>
  <c r="BV222" i="1" s="1"/>
  <c r="BT257" i="1"/>
  <c r="BU257" i="1" s="1"/>
  <c r="BV257" i="1" s="1"/>
  <c r="BT234" i="1"/>
  <c r="BT29" i="1"/>
  <c r="BU29" i="1" s="1"/>
  <c r="BV29" i="1" s="1"/>
  <c r="BT129" i="1"/>
  <c r="BU129" i="1" s="1"/>
  <c r="BV129" i="1" s="1"/>
  <c r="BT120" i="1"/>
  <c r="BU120" i="1" s="1"/>
  <c r="BV120" i="1" s="1"/>
  <c r="BT6" i="1"/>
  <c r="BU6" i="1" s="1"/>
  <c r="BV6" i="1" s="1"/>
  <c r="BT221" i="1"/>
  <c r="BU221" i="1" s="1"/>
  <c r="BV221" i="1" s="1"/>
  <c r="BT246" i="1"/>
  <c r="BU246" i="1" s="1"/>
  <c r="BT85" i="1"/>
  <c r="BU85" i="1" s="1"/>
  <c r="BV85" i="1" s="1"/>
  <c r="BT261" i="1"/>
  <c r="BU261" i="1" s="1"/>
  <c r="BV261" i="1" s="1"/>
  <c r="BT201" i="1"/>
  <c r="BU201" i="1" s="1"/>
  <c r="BV201" i="1" s="1"/>
  <c r="BT137" i="1"/>
  <c r="BT207" i="1"/>
  <c r="BU207" i="1" s="1"/>
  <c r="BV207" i="1" s="1"/>
  <c r="BT31" i="1"/>
  <c r="BU31" i="1" s="1"/>
  <c r="BT313" i="1"/>
  <c r="BT300" i="1"/>
  <c r="BU300" i="1" s="1"/>
  <c r="BV300" i="1" s="1"/>
  <c r="BT121" i="1"/>
  <c r="BU121" i="1" s="1"/>
  <c r="BT202" i="1"/>
  <c r="BU202" i="1" s="1"/>
  <c r="BV202" i="1" s="1"/>
  <c r="BT161" i="1"/>
  <c r="BU161" i="1" s="1"/>
  <c r="BV161" i="1" s="1"/>
  <c r="BT186" i="1"/>
  <c r="BU186" i="1" s="1"/>
  <c r="BV186" i="1" s="1"/>
  <c r="BT214" i="1"/>
  <c r="BU214" i="1" s="1"/>
  <c r="BV214" i="1" s="1"/>
  <c r="BT107" i="1"/>
  <c r="BU107" i="1" s="1"/>
  <c r="BT235" i="1"/>
  <c r="BT71" i="1"/>
  <c r="BT60" i="1"/>
  <c r="BT205" i="1"/>
  <c r="BT212" i="1"/>
  <c r="BT56" i="1"/>
  <c r="BT80" i="1"/>
  <c r="BT110" i="1"/>
  <c r="BT76" i="1"/>
  <c r="BT245" i="1"/>
  <c r="BT184" i="1"/>
  <c r="BL201" i="1"/>
  <c r="BM201" i="1" s="1"/>
  <c r="BN201" i="1" s="1"/>
  <c r="BO201" i="1" s="1"/>
  <c r="BL250" i="1"/>
  <c r="BM250" i="1" s="1"/>
  <c r="BN250" i="1" s="1"/>
  <c r="BO250" i="1" s="1"/>
  <c r="BL270" i="1"/>
  <c r="BM270" i="1" s="1"/>
  <c r="BL234" i="1"/>
  <c r="BM234" i="1" s="1"/>
  <c r="BL131" i="1"/>
  <c r="BM131" i="1" s="1"/>
  <c r="BL324" i="1"/>
  <c r="BM324" i="1" s="1"/>
  <c r="BN324" i="1" s="1"/>
  <c r="BO324" i="1" s="1"/>
  <c r="BL127" i="1"/>
  <c r="BL38" i="1"/>
  <c r="BM38" i="1" s="1"/>
  <c r="BN38" i="1" s="1"/>
  <c r="BO38" i="1" s="1"/>
  <c r="BL189" i="1"/>
  <c r="BM189" i="1" s="1"/>
  <c r="BL64" i="1"/>
  <c r="BM64" i="1" s="1"/>
  <c r="BN64" i="1" s="1"/>
  <c r="BO64" i="1" s="1"/>
  <c r="BL322" i="1"/>
  <c r="BM322" i="1" s="1"/>
  <c r="BN322" i="1" s="1"/>
  <c r="BO322" i="1" s="1"/>
  <c r="BL56" i="1"/>
  <c r="BM56" i="1" s="1"/>
  <c r="BN56" i="1" s="1"/>
  <c r="BO56" i="1" s="1"/>
  <c r="BL307" i="1"/>
  <c r="BM307" i="1" s="1"/>
  <c r="BN307" i="1" s="1"/>
  <c r="BO307" i="1" s="1"/>
  <c r="BL129" i="1"/>
  <c r="BM129" i="1" s="1"/>
  <c r="BL119" i="1"/>
  <c r="BL328" i="1"/>
  <c r="BM328" i="1" s="1"/>
  <c r="BL197" i="1"/>
  <c r="BM197" i="1" s="1"/>
  <c r="BN197" i="1" s="1"/>
  <c r="BO197" i="1" s="1"/>
  <c r="BL209" i="1"/>
  <c r="BM209" i="1" s="1"/>
  <c r="BL318" i="1"/>
  <c r="BM318" i="1" s="1"/>
  <c r="BL259" i="1"/>
  <c r="BM259" i="1" s="1"/>
  <c r="BL244" i="1"/>
  <c r="BM244" i="1" s="1"/>
  <c r="BL9" i="1"/>
  <c r="BM9" i="1" s="1"/>
  <c r="BN9" i="1" s="1"/>
  <c r="BO9" i="1" s="1"/>
  <c r="BL180" i="1"/>
  <c r="BM180" i="1" s="1"/>
  <c r="BN180" i="1" s="1"/>
  <c r="BO180" i="1" s="1"/>
  <c r="BL142" i="1"/>
  <c r="BM142" i="1" s="1"/>
  <c r="BL218" i="1"/>
  <c r="BM218" i="1" s="1"/>
  <c r="BL274" i="1"/>
  <c r="BM274" i="1" s="1"/>
  <c r="BN274" i="1" s="1"/>
  <c r="BO274" i="1" s="1"/>
  <c r="BL268" i="1"/>
  <c r="BM268" i="1" s="1"/>
  <c r="BN268" i="1" s="1"/>
  <c r="BO268" i="1" s="1"/>
  <c r="BL330" i="1"/>
  <c r="BM330" i="1" s="1"/>
  <c r="BN330" i="1" s="1"/>
  <c r="BO330" i="1" s="1"/>
  <c r="BL96" i="1"/>
  <c r="BM96" i="1" s="1"/>
  <c r="BN96" i="1" s="1"/>
  <c r="BO96" i="1" s="1"/>
  <c r="BL97" i="1"/>
  <c r="BM97" i="1" s="1"/>
  <c r="BN97" i="1" s="1"/>
  <c r="BO97" i="1" s="1"/>
  <c r="BL163" i="1"/>
  <c r="BM163" i="1" s="1"/>
  <c r="BN163" i="1" s="1"/>
  <c r="BO163" i="1" s="1"/>
  <c r="BL28" i="1"/>
  <c r="BM28" i="1" s="1"/>
  <c r="BL243" i="1"/>
  <c r="BM243" i="1" s="1"/>
  <c r="BN243" i="1" s="1"/>
  <c r="BO243" i="1" s="1"/>
  <c r="BL225" i="1"/>
  <c r="BL55" i="1"/>
  <c r="BM55" i="1" s="1"/>
  <c r="BL186" i="1"/>
  <c r="BM186" i="1" s="1"/>
  <c r="BL246" i="1"/>
  <c r="BM246" i="1" s="1"/>
  <c r="BN246" i="1" s="1"/>
  <c r="BO246" i="1" s="1"/>
  <c r="BL154" i="1"/>
  <c r="BM154" i="1" s="1"/>
  <c r="BL255" i="1"/>
  <c r="BM255" i="1" s="1"/>
  <c r="BL133" i="1"/>
  <c r="BM133" i="1" s="1"/>
  <c r="BN133" i="1" s="1"/>
  <c r="BO133" i="1" s="1"/>
  <c r="BL89" i="1"/>
  <c r="BM89" i="1" s="1"/>
  <c r="BN89" i="1" s="1"/>
  <c r="BO89" i="1" s="1"/>
  <c r="BL72" i="1"/>
  <c r="BM72" i="1" s="1"/>
  <c r="BN72" i="1" s="1"/>
  <c r="BO72" i="1" s="1"/>
  <c r="BL289" i="1"/>
  <c r="BM289" i="1" s="1"/>
  <c r="BN289" i="1" s="1"/>
  <c r="BO289" i="1" s="1"/>
  <c r="BL45" i="1"/>
  <c r="BM45" i="1" s="1"/>
  <c r="BN45" i="1" s="1"/>
  <c r="BO45" i="1" s="1"/>
  <c r="BL319" i="1"/>
  <c r="BL143" i="1"/>
  <c r="BL160" i="1"/>
  <c r="BM160" i="1" s="1"/>
  <c r="BL290" i="1"/>
  <c r="BM290" i="1" s="1"/>
  <c r="BL59" i="1"/>
  <c r="BM59" i="1" s="1"/>
  <c r="BN59" i="1" s="1"/>
  <c r="BO59" i="1" s="1"/>
  <c r="BL252" i="1"/>
  <c r="BM252" i="1" s="1"/>
  <c r="BN252" i="1" s="1"/>
  <c r="BO252" i="1" s="1"/>
  <c r="BL24" i="1"/>
  <c r="BM24" i="1" s="1"/>
  <c r="BN24" i="1" s="1"/>
  <c r="BO24" i="1" s="1"/>
  <c r="BL187" i="1"/>
  <c r="BL273" i="1"/>
  <c r="BM273" i="1" s="1"/>
  <c r="BN273" i="1" s="1"/>
  <c r="BO273" i="1" s="1"/>
  <c r="BL166" i="1"/>
  <c r="BM166" i="1" s="1"/>
  <c r="BN166" i="1" s="1"/>
  <c r="BO166" i="1" s="1"/>
  <c r="BL275" i="1"/>
  <c r="BL158" i="1"/>
  <c r="BM158" i="1" s="1"/>
  <c r="BN158" i="1" s="1"/>
  <c r="BO158" i="1" s="1"/>
  <c r="BL63" i="1"/>
  <c r="BM63" i="1" s="1"/>
  <c r="BN63" i="1" s="1"/>
  <c r="BO63" i="1" s="1"/>
  <c r="BL149" i="1"/>
  <c r="BM149" i="1" s="1"/>
  <c r="BN149" i="1" s="1"/>
  <c r="BO149" i="1" s="1"/>
  <c r="BL182" i="1"/>
  <c r="BM182" i="1" s="1"/>
  <c r="BN182" i="1" s="1"/>
  <c r="BO182" i="1" s="1"/>
  <c r="BL191" i="1"/>
  <c r="BM191" i="1" s="1"/>
  <c r="BN191" i="1" s="1"/>
  <c r="BO191" i="1" s="1"/>
  <c r="BL282" i="1"/>
  <c r="BM282" i="1" s="1"/>
  <c r="BN282" i="1" s="1"/>
  <c r="BO282" i="1" s="1"/>
  <c r="BL12" i="1"/>
  <c r="BM12" i="1" s="1"/>
  <c r="BN12" i="1" s="1"/>
  <c r="BO12" i="1" s="1"/>
  <c r="BL88" i="1"/>
  <c r="BM88" i="1" s="1"/>
  <c r="BN88" i="1" s="1"/>
  <c r="BO88" i="1" s="1"/>
  <c r="BL272" i="1"/>
  <c r="BM272" i="1" s="1"/>
  <c r="BN272" i="1" s="1"/>
  <c r="BO272" i="1" s="1"/>
  <c r="BL31" i="1"/>
  <c r="BM31" i="1" s="1"/>
  <c r="BN31" i="1" s="1"/>
  <c r="BO31" i="1" s="1"/>
  <c r="BL29" i="1"/>
  <c r="BM29" i="1" s="1"/>
  <c r="BN29" i="1" s="1"/>
  <c r="BO29" i="1" s="1"/>
  <c r="BL224" i="1"/>
  <c r="BL138" i="1"/>
  <c r="BM138" i="1" s="1"/>
  <c r="BL198" i="1"/>
  <c r="BL25" i="1"/>
  <c r="BM25" i="1" s="1"/>
  <c r="BL304" i="1"/>
  <c r="BM304" i="1" s="1"/>
  <c r="BN304" i="1" s="1"/>
  <c r="BO304" i="1" s="1"/>
  <c r="BL258" i="1"/>
  <c r="BM258" i="1" s="1"/>
  <c r="BN258" i="1" s="1"/>
  <c r="BO258" i="1" s="1"/>
  <c r="BL249" i="1"/>
  <c r="BM249" i="1" s="1"/>
  <c r="BN249" i="1" s="1"/>
  <c r="BO249" i="1" s="1"/>
  <c r="BL30" i="1"/>
  <c r="BM30" i="1" s="1"/>
  <c r="BN30" i="1" s="1"/>
  <c r="BO30" i="1" s="1"/>
  <c r="BL200" i="1"/>
  <c r="BM200" i="1" s="1"/>
  <c r="BN200" i="1" s="1"/>
  <c r="BO200" i="1" s="1"/>
  <c r="BL19" i="1"/>
  <c r="BM19" i="1" s="1"/>
  <c r="BN19" i="1" s="1"/>
  <c r="BO19" i="1" s="1"/>
  <c r="BL101" i="1"/>
  <c r="BM101" i="1" s="1"/>
  <c r="BN101" i="1" s="1"/>
  <c r="BO101" i="1" s="1"/>
  <c r="BL195" i="1"/>
  <c r="BM195" i="1" s="1"/>
  <c r="BN195" i="1" s="1"/>
  <c r="BO195" i="1" s="1"/>
  <c r="BL27" i="1"/>
  <c r="BM27" i="1" s="1"/>
  <c r="BL65" i="1"/>
  <c r="BL57" i="1"/>
  <c r="BM57" i="1" s="1"/>
  <c r="BN57" i="1" s="1"/>
  <c r="BO57" i="1" s="1"/>
  <c r="BL222" i="1"/>
  <c r="BM222" i="1" s="1"/>
  <c r="BN222" i="1" s="1"/>
  <c r="BO222" i="1" s="1"/>
  <c r="BL85" i="1"/>
  <c r="BM85" i="1" s="1"/>
  <c r="BN85" i="1" s="1"/>
  <c r="BO85" i="1" s="1"/>
  <c r="BL261" i="1"/>
  <c r="BM261" i="1" s="1"/>
  <c r="BN261" i="1" s="1"/>
  <c r="BO261" i="1" s="1"/>
  <c r="BL257" i="1"/>
  <c r="BM257" i="1" s="1"/>
  <c r="BN257" i="1" s="1"/>
  <c r="BO257" i="1" s="1"/>
  <c r="BL123" i="1"/>
  <c r="BM123" i="1" s="1"/>
  <c r="BN123" i="1" s="1"/>
  <c r="BO123" i="1" s="1"/>
  <c r="BL14" i="1"/>
  <c r="BM14" i="1" s="1"/>
  <c r="BN14" i="1" s="1"/>
  <c r="BO14" i="1" s="1"/>
  <c r="BL283" i="1"/>
  <c r="BM283" i="1" s="1"/>
  <c r="BN283" i="1" s="1"/>
  <c r="BO283" i="1" s="1"/>
  <c r="BL75" i="1"/>
  <c r="BM75" i="1" s="1"/>
  <c r="BN75" i="1" s="1"/>
  <c r="BO75" i="1" s="1"/>
  <c r="BL35" i="1"/>
  <c r="BL295" i="1"/>
  <c r="BL325" i="1"/>
  <c r="BM325" i="1" s="1"/>
  <c r="BN325" i="1" s="1"/>
  <c r="BO325" i="1" s="1"/>
  <c r="BL208" i="1"/>
  <c r="BM208" i="1" s="1"/>
  <c r="BN208" i="1" s="1"/>
  <c r="BO208" i="1" s="1"/>
  <c r="BL267" i="1"/>
  <c r="BM267" i="1" s="1"/>
  <c r="BN267" i="1" s="1"/>
  <c r="BO267" i="1" s="1"/>
  <c r="BL264" i="1"/>
  <c r="BM264" i="1" s="1"/>
  <c r="BL211" i="1"/>
  <c r="BM211" i="1" s="1"/>
  <c r="BN211" i="1" s="1"/>
  <c r="BO211" i="1" s="1"/>
  <c r="BL192" i="1"/>
  <c r="BM192" i="1" s="1"/>
  <c r="BL156" i="1"/>
  <c r="BL134" i="1"/>
  <c r="BM134" i="1" s="1"/>
  <c r="BN134" i="1" s="1"/>
  <c r="BO134" i="1" s="1"/>
  <c r="BL269" i="1"/>
  <c r="BM269" i="1" s="1"/>
  <c r="BN269" i="1" s="1"/>
  <c r="BO269" i="1" s="1"/>
  <c r="BL174" i="1"/>
  <c r="BM174" i="1" s="1"/>
  <c r="BN174" i="1" s="1"/>
  <c r="BO174" i="1" s="1"/>
  <c r="BL91" i="1"/>
  <c r="BM91" i="1" s="1"/>
  <c r="BN91" i="1" s="1"/>
  <c r="BO91" i="1" s="1"/>
  <c r="BL314" i="1"/>
  <c r="BM314" i="1" s="1"/>
  <c r="BN314" i="1" s="1"/>
  <c r="BO314" i="1" s="1"/>
  <c r="BL216" i="1"/>
  <c r="BM216" i="1" s="1"/>
  <c r="BN216" i="1" s="1"/>
  <c r="BO216" i="1" s="1"/>
  <c r="BL299" i="1"/>
  <c r="BM299" i="1" s="1"/>
  <c r="BN299" i="1" s="1"/>
  <c r="BO299" i="1" s="1"/>
  <c r="BL331" i="1"/>
  <c r="BM331" i="1" s="1"/>
  <c r="BN331" i="1" s="1"/>
  <c r="BO331" i="1" s="1"/>
  <c r="BL303" i="1"/>
  <c r="BL68" i="1"/>
  <c r="BL306" i="1"/>
  <c r="BM306" i="1" s="1"/>
  <c r="BN306" i="1" s="1"/>
  <c r="BO306" i="1" s="1"/>
  <c r="BL305" i="1"/>
  <c r="BM305" i="1" s="1"/>
  <c r="BN305" i="1" s="1"/>
  <c r="BO305" i="1" s="1"/>
  <c r="BL21" i="1"/>
  <c r="BM21" i="1" s="1"/>
  <c r="BN21" i="1" s="1"/>
  <c r="BO21" i="1" s="1"/>
  <c r="BL164" i="1"/>
  <c r="BM164" i="1" s="1"/>
  <c r="BN164" i="1" s="1"/>
  <c r="BO164" i="1" s="1"/>
  <c r="BL217" i="1"/>
  <c r="BM217" i="1" s="1"/>
  <c r="BL78" i="1"/>
  <c r="BM78" i="1" s="1"/>
  <c r="BN78" i="1" s="1"/>
  <c r="BO78" i="1" s="1"/>
  <c r="BL108" i="1"/>
  <c r="BM108" i="1" s="1"/>
  <c r="BN108" i="1" s="1"/>
  <c r="BO108" i="1" s="1"/>
  <c r="BL309" i="1"/>
  <c r="BM309" i="1" s="1"/>
  <c r="BN309" i="1" s="1"/>
  <c r="BO309" i="1" s="1"/>
  <c r="BL15" i="1"/>
  <c r="BM15" i="1" s="1"/>
  <c r="BL146" i="1"/>
  <c r="BM146" i="1" s="1"/>
  <c r="BN146" i="1" s="1"/>
  <c r="BO146" i="1" s="1"/>
  <c r="BL118" i="1"/>
  <c r="BL176" i="1"/>
  <c r="BM176" i="1" s="1"/>
  <c r="BN176" i="1" s="1"/>
  <c r="BO176" i="1" s="1"/>
  <c r="BL285" i="1"/>
  <c r="BM285" i="1" s="1"/>
  <c r="BN285" i="1" s="1"/>
  <c r="BO285" i="1" s="1"/>
  <c r="BL43" i="1"/>
  <c r="BM43" i="1" s="1"/>
  <c r="BN43" i="1" s="1"/>
  <c r="BO43" i="1" s="1"/>
  <c r="BL79" i="1"/>
  <c r="BM79" i="1" s="1"/>
  <c r="BL117" i="1"/>
  <c r="BM117" i="1" s="1"/>
  <c r="BL183" i="1"/>
  <c r="BM183" i="1" s="1"/>
  <c r="BL178" i="1"/>
  <c r="BM178" i="1" s="1"/>
  <c r="BN178" i="1" s="1"/>
  <c r="BO178" i="1" s="1"/>
  <c r="BL62" i="1"/>
  <c r="BM62" i="1" s="1"/>
  <c r="BN62" i="1" s="1"/>
  <c r="BO62" i="1" s="1"/>
  <c r="BL126" i="1"/>
  <c r="BM126" i="1" s="1"/>
  <c r="BN126" i="1" s="1"/>
  <c r="BO126" i="1" s="1"/>
  <c r="BL22" i="1"/>
  <c r="BM22" i="1" s="1"/>
  <c r="BN22" i="1" s="1"/>
  <c r="BO22" i="1" s="1"/>
  <c r="BL39" i="1"/>
  <c r="BM39" i="1" s="1"/>
  <c r="BN39" i="1" s="1"/>
  <c r="BO39" i="1" s="1"/>
  <c r="BL148" i="1"/>
  <c r="BM148" i="1" s="1"/>
  <c r="BN148" i="1" s="1"/>
  <c r="BO148" i="1" s="1"/>
  <c r="BL172" i="1"/>
  <c r="BM172" i="1" s="1"/>
  <c r="BN172" i="1" s="1"/>
  <c r="BO172" i="1" s="1"/>
  <c r="BL206" i="1"/>
  <c r="BM206" i="1" s="1"/>
  <c r="BN206" i="1" s="1"/>
  <c r="BO206" i="1" s="1"/>
  <c r="BL298" i="1"/>
  <c r="BM298" i="1" s="1"/>
  <c r="BN298" i="1" s="1"/>
  <c r="BO298" i="1" s="1"/>
  <c r="BL46" i="1"/>
  <c r="BM46" i="1" s="1"/>
  <c r="BL73" i="1"/>
  <c r="BM73" i="1" s="1"/>
  <c r="BN73" i="1" s="1"/>
  <c r="BO73" i="1" s="1"/>
  <c r="BL278" i="1"/>
  <c r="BM278" i="1" s="1"/>
  <c r="BL140" i="1"/>
  <c r="BM140" i="1" s="1"/>
  <c r="BN140" i="1" s="1"/>
  <c r="BO140" i="1" s="1"/>
  <c r="BL165" i="1"/>
  <c r="BL157" i="1"/>
  <c r="BL132" i="1"/>
  <c r="BM132" i="1" s="1"/>
  <c r="BN132" i="1" s="1"/>
  <c r="BO132" i="1" s="1"/>
  <c r="BL150" i="1"/>
  <c r="BL181" i="1"/>
  <c r="BM181" i="1" s="1"/>
  <c r="BN181" i="1" s="1"/>
  <c r="BO181" i="1" s="1"/>
  <c r="BL104" i="1"/>
  <c r="BM104" i="1" s="1"/>
  <c r="BN104" i="1" s="1"/>
  <c r="BO104" i="1" s="1"/>
  <c r="BL48" i="1"/>
  <c r="BM48" i="1" s="1"/>
  <c r="BL215" i="1"/>
  <c r="BM215" i="1" s="1"/>
  <c r="BN215" i="1" s="1"/>
  <c r="BO215" i="1" s="1"/>
  <c r="BL144" i="1"/>
  <c r="BM144" i="1" s="1"/>
  <c r="BL185" i="1"/>
  <c r="BM185" i="1" s="1"/>
  <c r="BN185" i="1" s="1"/>
  <c r="BO185" i="1" s="1"/>
  <c r="BL137" i="1"/>
  <c r="BM137" i="1" s="1"/>
  <c r="BL122" i="1"/>
  <c r="BM122" i="1" s="1"/>
  <c r="BL207" i="1"/>
  <c r="BL103" i="1"/>
  <c r="BL83" i="1"/>
  <c r="BM83" i="1" s="1"/>
  <c r="BN83" i="1" s="1"/>
  <c r="BO83" i="1" s="1"/>
  <c r="BL294" i="1"/>
  <c r="BL33" i="1"/>
  <c r="BM33" i="1" s="1"/>
  <c r="BN33" i="1" s="1"/>
  <c r="BO33" i="1" s="1"/>
  <c r="BL202" i="1"/>
  <c r="BM202" i="1" s="1"/>
  <c r="BL177" i="1"/>
  <c r="BM177" i="1" s="1"/>
  <c r="BN177" i="1" s="1"/>
  <c r="BO177" i="1" s="1"/>
  <c r="BL226" i="1"/>
  <c r="BM226" i="1" s="1"/>
  <c r="BN226" i="1" s="1"/>
  <c r="BO226" i="1" s="1"/>
  <c r="BL161" i="1"/>
  <c r="BM161" i="1" s="1"/>
  <c r="BL6" i="1"/>
  <c r="BM6" i="1" s="1"/>
  <c r="BL326" i="1"/>
  <c r="BM326" i="1" s="1"/>
  <c r="BN326" i="1" s="1"/>
  <c r="BO326" i="1" s="1"/>
  <c r="BL301" i="1"/>
  <c r="BM301" i="1" s="1"/>
  <c r="BN301" i="1" s="1"/>
  <c r="BO301" i="1" s="1"/>
  <c r="BL167" i="1"/>
  <c r="BM167" i="1" s="1"/>
  <c r="BN167" i="1" s="1"/>
  <c r="BO167" i="1" s="1"/>
  <c r="BL20" i="1"/>
  <c r="BM20" i="1" s="1"/>
  <c r="BN20" i="1" s="1"/>
  <c r="BO20" i="1" s="1"/>
  <c r="BL170" i="1"/>
  <c r="BM170" i="1" s="1"/>
  <c r="BN170" i="1" s="1"/>
  <c r="BO170" i="1" s="1"/>
  <c r="BL7" i="1"/>
  <c r="BM7" i="1" s="1"/>
  <c r="BN7" i="1" s="1"/>
  <c r="BO7" i="1" s="1"/>
  <c r="BL193" i="1"/>
  <c r="BM193" i="1" s="1"/>
  <c r="BN193" i="1" s="1"/>
  <c r="BO193" i="1" s="1"/>
  <c r="BL190" i="1"/>
  <c r="BM190" i="1" s="1"/>
  <c r="BL90" i="1"/>
  <c r="BM90" i="1" s="1"/>
  <c r="BN90" i="1" s="1"/>
  <c r="BO90" i="1" s="1"/>
  <c r="BL251" i="1"/>
  <c r="BM251" i="1" s="1"/>
  <c r="BN251" i="1" s="1"/>
  <c r="BO251" i="1" s="1"/>
  <c r="BL54" i="1"/>
  <c r="BM54" i="1" s="1"/>
  <c r="BN54" i="1" s="1"/>
  <c r="BO54" i="1" s="1"/>
  <c r="BL82" i="1"/>
  <c r="BM82" i="1" s="1"/>
  <c r="BN82" i="1" s="1"/>
  <c r="BO82" i="1" s="1"/>
  <c r="BL74" i="1"/>
  <c r="BM74" i="1" s="1"/>
  <c r="BN74" i="1" s="1"/>
  <c r="BO74" i="1" s="1"/>
  <c r="BL10" i="1"/>
  <c r="BM10" i="1" s="1"/>
  <c r="BN10" i="1" s="1"/>
  <c r="BO10" i="1" s="1"/>
  <c r="BL84" i="1"/>
  <c r="BM84" i="1" s="1"/>
  <c r="BN84" i="1" s="1"/>
  <c r="BO84" i="1" s="1"/>
  <c r="BL288" i="1"/>
  <c r="BL287" i="1"/>
  <c r="BM287" i="1" s="1"/>
  <c r="BN287" i="1" s="1"/>
  <c r="BO287" i="1" s="1"/>
  <c r="BL92" i="1"/>
  <c r="BM92" i="1" s="1"/>
  <c r="BN92" i="1" s="1"/>
  <c r="BO92" i="1" s="1"/>
  <c r="BL242" i="1"/>
  <c r="BM242" i="1" s="1"/>
  <c r="BN242" i="1" s="1"/>
  <c r="BO242" i="1" s="1"/>
  <c r="BL80" i="1"/>
  <c r="BM80" i="1" s="1"/>
  <c r="BN80" i="1" s="1"/>
  <c r="BO80" i="1" s="1"/>
  <c r="BL245" i="1"/>
  <c r="BM245" i="1" s="1"/>
  <c r="BN245" i="1" s="1"/>
  <c r="BO245" i="1" s="1"/>
  <c r="BL107" i="1"/>
  <c r="BM107" i="1" s="1"/>
  <c r="BN107" i="1" s="1"/>
  <c r="BO107" i="1" s="1"/>
  <c r="BL279" i="1"/>
  <c r="BM279" i="1" s="1"/>
  <c r="BN279" i="1" s="1"/>
  <c r="BO279" i="1" s="1"/>
  <c r="BL327" i="1"/>
  <c r="BL93" i="1"/>
  <c r="BL240" i="1"/>
  <c r="BL94" i="1"/>
  <c r="BL81" i="1"/>
  <c r="BM81" i="1" s="1"/>
  <c r="BN81" i="1" s="1"/>
  <c r="BO81" i="1" s="1"/>
  <c r="BL162" i="1"/>
  <c r="BM162" i="1" s="1"/>
  <c r="BN162" i="1" s="1"/>
  <c r="BO162" i="1" s="1"/>
  <c r="BL291" i="1"/>
  <c r="BL284" i="1"/>
  <c r="BM284" i="1" s="1"/>
  <c r="BN284" i="1" s="1"/>
  <c r="BO284" i="1" s="1"/>
  <c r="BL281" i="1"/>
  <c r="BM281" i="1" s="1"/>
  <c r="BL98" i="1"/>
  <c r="BM98" i="1" s="1"/>
  <c r="BL139" i="1"/>
  <c r="BM139" i="1" s="1"/>
  <c r="BN139" i="1" s="1"/>
  <c r="BO139" i="1" s="1"/>
  <c r="BL239" i="1"/>
  <c r="BM239" i="1" s="1"/>
  <c r="BN239" i="1" s="1"/>
  <c r="BO239" i="1" s="1"/>
  <c r="BL293" i="1"/>
  <c r="BM293" i="1" s="1"/>
  <c r="BN293" i="1" s="1"/>
  <c r="BO293" i="1" s="1"/>
  <c r="BL47" i="1"/>
  <c r="BM47" i="1" s="1"/>
  <c r="BL297" i="1"/>
  <c r="BM297" i="1" s="1"/>
  <c r="BL169" i="1"/>
  <c r="BM169" i="1" s="1"/>
  <c r="BN169" i="1" s="1"/>
  <c r="BO169" i="1" s="1"/>
  <c r="BL332" i="1"/>
  <c r="BM332" i="1" s="1"/>
  <c r="BN332" i="1" s="1"/>
  <c r="BO332" i="1" s="1"/>
  <c r="BL121" i="1"/>
  <c r="BM121" i="1" s="1"/>
  <c r="BN121" i="1" s="1"/>
  <c r="BO121" i="1" s="1"/>
  <c r="BL110" i="1"/>
  <c r="BM110" i="1" s="1"/>
  <c r="BN110" i="1" s="1"/>
  <c r="BO110" i="1" s="1"/>
  <c r="BL16" i="1"/>
  <c r="BM16" i="1" s="1"/>
  <c r="BN16" i="1" s="1"/>
  <c r="BO16" i="1" s="1"/>
  <c r="BL228" i="1"/>
  <c r="BM228" i="1" s="1"/>
  <c r="BL179" i="1"/>
  <c r="BM179" i="1" s="1"/>
  <c r="BN179" i="1" s="1"/>
  <c r="BO179" i="1" s="1"/>
  <c r="BL260" i="1"/>
  <c r="BM260" i="1" s="1"/>
  <c r="BL173" i="1"/>
  <c r="BL220" i="1"/>
  <c r="BM220" i="1" s="1"/>
  <c r="BL254" i="1"/>
  <c r="BL196" i="1"/>
  <c r="BM196" i="1" s="1"/>
  <c r="BN196" i="1" s="1"/>
  <c r="BO196" i="1" s="1"/>
  <c r="BL100" i="1"/>
  <c r="BM100" i="1" s="1"/>
  <c r="BN100" i="1" s="1"/>
  <c r="BO100" i="1" s="1"/>
  <c r="BL152" i="1"/>
  <c r="BM152" i="1" s="1"/>
  <c r="BN152" i="1" s="1"/>
  <c r="BO152" i="1" s="1"/>
  <c r="BL37" i="1"/>
  <c r="BM37" i="1" s="1"/>
  <c r="BN37" i="1" s="1"/>
  <c r="BO37" i="1" s="1"/>
  <c r="BL69" i="1"/>
  <c r="BM69" i="1" s="1"/>
  <c r="BN69" i="1" s="1"/>
  <c r="BO69" i="1" s="1"/>
  <c r="BL136" i="1"/>
  <c r="BM136" i="1" s="1"/>
  <c r="BN136" i="1" s="1"/>
  <c r="BO136" i="1" s="1"/>
  <c r="BL237" i="1"/>
  <c r="BM237" i="1" s="1"/>
  <c r="BN237" i="1" s="1"/>
  <c r="BO237" i="1" s="1"/>
  <c r="BL266" i="1"/>
  <c r="BM266" i="1" s="1"/>
  <c r="BN266" i="1" s="1"/>
  <c r="BO266" i="1" s="1"/>
  <c r="BL41" i="1"/>
  <c r="BM41" i="1" s="1"/>
  <c r="BN41" i="1" s="1"/>
  <c r="BO41" i="1" s="1"/>
  <c r="BL312" i="1"/>
  <c r="BM312" i="1" s="1"/>
  <c r="BN312" i="1" s="1"/>
  <c r="BO312" i="1" s="1"/>
  <c r="BL50" i="1"/>
  <c r="BL227" i="1"/>
  <c r="BM227" i="1" s="1"/>
  <c r="BN227" i="1" s="1"/>
  <c r="BO227" i="1" s="1"/>
  <c r="BL130" i="1"/>
  <c r="BM130" i="1" s="1"/>
  <c r="BN130" i="1" s="1"/>
  <c r="BO130" i="1" s="1"/>
  <c r="BL248" i="1"/>
  <c r="BM248" i="1" s="1"/>
  <c r="BL145" i="1"/>
  <c r="BM145" i="1" s="1"/>
  <c r="BN145" i="1" s="1"/>
  <c r="BO145" i="1" s="1"/>
  <c r="BL235" i="1"/>
  <c r="BL271" i="1"/>
  <c r="BM271" i="1" s="1"/>
  <c r="BL115" i="1"/>
  <c r="BM115" i="1" s="1"/>
  <c r="BL233" i="1"/>
  <c r="BL212" i="1"/>
  <c r="BM212" i="1" s="1"/>
  <c r="BN212" i="1" s="1"/>
  <c r="BO212" i="1" s="1"/>
  <c r="BL95" i="1"/>
  <c r="BM95" i="1" s="1"/>
  <c r="BL159" i="1"/>
  <c r="BM159" i="1" s="1"/>
  <c r="BL76" i="1"/>
  <c r="BM76" i="1" s="1"/>
  <c r="BN76" i="1" s="1"/>
  <c r="BO76" i="1" s="1"/>
  <c r="BL188" i="1"/>
  <c r="BM188" i="1" s="1"/>
  <c r="BL221" i="1"/>
  <c r="BM221" i="1" s="1"/>
  <c r="BL26" i="1"/>
  <c r="BM26" i="1" s="1"/>
  <c r="BN26" i="1" s="1"/>
  <c r="BO26" i="1" s="1"/>
  <c r="BL232" i="1"/>
  <c r="BM232" i="1" s="1"/>
  <c r="BL13" i="1"/>
  <c r="BM13" i="1" s="1"/>
  <c r="BL286" i="1"/>
  <c r="BM286" i="1" s="1"/>
  <c r="BN286" i="1" s="1"/>
  <c r="BO286" i="1" s="1"/>
  <c r="BL102" i="1"/>
  <c r="BM102" i="1" s="1"/>
  <c r="BL36" i="1"/>
  <c r="BM36" i="1" s="1"/>
  <c r="BN36" i="1" s="1"/>
  <c r="BO36" i="1" s="1"/>
  <c r="BL262" i="1"/>
  <c r="BM262" i="1" s="1"/>
  <c r="BN262" i="1" s="1"/>
  <c r="BO262" i="1" s="1"/>
  <c r="BL317" i="1"/>
  <c r="BM317" i="1" s="1"/>
  <c r="BL231" i="1"/>
  <c r="BL8" i="1"/>
  <c r="BM8" i="1" s="1"/>
  <c r="BN8" i="1" s="1"/>
  <c r="BO8" i="1" s="1"/>
  <c r="BL321" i="1"/>
  <c r="BL99" i="1"/>
  <c r="BM99" i="1" s="1"/>
  <c r="BL53" i="1"/>
  <c r="BM53" i="1" s="1"/>
  <c r="BN53" i="1" s="1"/>
  <c r="BO53" i="1" s="1"/>
  <c r="BL247" i="1"/>
  <c r="BM247" i="1" s="1"/>
  <c r="BN247" i="1" s="1"/>
  <c r="BO247" i="1" s="1"/>
  <c r="BL128" i="1"/>
  <c r="BM128" i="1" s="1"/>
  <c r="BN128" i="1" s="1"/>
  <c r="BO128" i="1" s="1"/>
  <c r="BL155" i="1"/>
  <c r="BM155" i="1" s="1"/>
  <c r="BN155" i="1" s="1"/>
  <c r="BO155" i="1" s="1"/>
  <c r="BL70" i="1"/>
  <c r="BM70" i="1" s="1"/>
  <c r="BN70" i="1" s="1"/>
  <c r="BO70" i="1" s="1"/>
  <c r="BL292" i="1"/>
  <c r="BM292" i="1" s="1"/>
  <c r="BL106" i="1"/>
  <c r="BM106" i="1" s="1"/>
  <c r="BN106" i="1" s="1"/>
  <c r="BO106" i="1" s="1"/>
  <c r="BL236" i="1"/>
  <c r="BL313" i="1"/>
  <c r="BM313" i="1" s="1"/>
  <c r="BL213" i="1"/>
  <c r="BL311" i="1"/>
  <c r="BL120" i="1"/>
  <c r="BL308" i="1"/>
  <c r="BM308" i="1" s="1"/>
  <c r="BL151" i="1"/>
  <c r="BM151" i="1" s="1"/>
  <c r="BN151" i="1" s="1"/>
  <c r="BO151" i="1" s="1"/>
  <c r="BL263" i="1"/>
  <c r="BM263" i="1" s="1"/>
  <c r="BL214" i="1"/>
  <c r="BM214" i="1" s="1"/>
  <c r="BL238" i="1"/>
  <c r="BM238" i="1" s="1"/>
  <c r="BL253" i="1"/>
  <c r="BM253" i="1" s="1"/>
  <c r="BL256" i="1"/>
  <c r="BM256" i="1" s="1"/>
  <c r="BL280" i="1"/>
  <c r="BL296" i="1"/>
  <c r="BM296" i="1" s="1"/>
  <c r="BN296" i="1" s="1"/>
  <c r="BO296" i="1" s="1"/>
  <c r="BL17" i="1"/>
  <c r="BM17" i="1" s="1"/>
  <c r="BN17" i="1" s="1"/>
  <c r="BO17" i="1" s="1"/>
  <c r="BL49" i="1"/>
  <c r="BM49" i="1" s="1"/>
  <c r="BN49" i="1" s="1"/>
  <c r="BO49" i="1" s="1"/>
  <c r="BL315" i="1"/>
  <c r="BM315" i="1" s="1"/>
  <c r="BN315" i="1" s="1"/>
  <c r="BO315" i="1" s="1"/>
  <c r="BL18" i="1"/>
  <c r="BL44" i="1"/>
  <c r="BL125" i="1"/>
  <c r="BL147" i="1"/>
  <c r="BL32" i="1"/>
  <c r="BL58" i="1"/>
  <c r="BL300" i="1"/>
  <c r="BL71" i="1"/>
  <c r="BL60" i="1"/>
  <c r="BL205" i="1"/>
  <c r="BL184" i="1"/>
  <c r="BL109" i="1"/>
  <c r="BL171" i="1"/>
  <c r="BL67" i="1"/>
  <c r="BL105" i="1"/>
  <c r="BL199" i="1"/>
  <c r="BL61" i="1"/>
  <c r="BL87" i="1"/>
  <c r="BL168" i="1"/>
  <c r="BL116" i="1"/>
  <c r="BL276" i="1"/>
  <c r="BL265" i="1"/>
  <c r="BL153" i="1"/>
  <c r="BL40" i="1"/>
  <c r="BL66" i="1"/>
  <c r="BL194" i="1"/>
  <c r="BL52" i="1"/>
  <c r="BL51" i="1"/>
  <c r="BL86" i="1"/>
  <c r="BL175" i="1"/>
  <c r="BL135" i="1"/>
  <c r="BL203" i="1"/>
  <c r="BL77" i="1"/>
  <c r="D4" i="16"/>
  <c r="C4" i="16"/>
  <c r="B4" i="16"/>
  <c r="BV243" i="1" l="1"/>
  <c r="BW243" i="1" s="1"/>
  <c r="J23" i="1"/>
  <c r="BV23" i="1"/>
  <c r="BW23" i="1" s="1"/>
  <c r="CD195" i="1"/>
  <c r="CE195" i="1" s="1"/>
  <c r="CD172" i="1"/>
  <c r="CE172" i="1" s="1"/>
  <c r="CC88" i="1"/>
  <c r="CD88" i="1" s="1"/>
  <c r="CE88" i="1" s="1"/>
  <c r="CC300" i="1"/>
  <c r="CD300" i="1" s="1"/>
  <c r="CE300" i="1" s="1"/>
  <c r="CC121" i="1"/>
  <c r="CD121" i="1" s="1"/>
  <c r="CE121" i="1" s="1"/>
  <c r="CC212" i="1"/>
  <c r="CD212" i="1" s="1"/>
  <c r="CE212" i="1" s="1"/>
  <c r="CC76" i="1"/>
  <c r="CD76" i="1" s="1"/>
  <c r="CE76" i="1" s="1"/>
  <c r="CC246" i="1"/>
  <c r="CD246" i="1" s="1"/>
  <c r="CE246" i="1" s="1"/>
  <c r="CC133" i="1"/>
  <c r="CD133" i="1" s="1"/>
  <c r="CE133" i="1" s="1"/>
  <c r="CC72" i="1"/>
  <c r="CD72" i="1" s="1"/>
  <c r="CE72" i="1" s="1"/>
  <c r="CC81" i="1"/>
  <c r="CD81" i="1" s="1"/>
  <c r="CE81" i="1" s="1"/>
  <c r="CC189" i="1"/>
  <c r="CD189" i="1" s="1"/>
  <c r="CE189" i="1" s="1"/>
  <c r="CC298" i="1"/>
  <c r="CD298" i="1" s="1"/>
  <c r="CE298" i="1" s="1"/>
  <c r="CC140" i="1"/>
  <c r="CD140" i="1" s="1"/>
  <c r="CE140" i="1" s="1"/>
  <c r="CC74" i="1"/>
  <c r="CD74" i="1" s="1"/>
  <c r="CE74" i="1" s="1"/>
  <c r="CC152" i="1"/>
  <c r="CD152" i="1" s="1"/>
  <c r="CE152" i="1" s="1"/>
  <c r="CC139" i="1"/>
  <c r="CD139" i="1" s="1"/>
  <c r="CE139" i="1" s="1"/>
  <c r="CC147" i="1"/>
  <c r="CD147" i="1" s="1"/>
  <c r="CE147" i="1" s="1"/>
  <c r="CC131" i="1"/>
  <c r="CD131" i="1" s="1"/>
  <c r="CE131" i="1" s="1"/>
  <c r="CC28" i="1"/>
  <c r="CD28" i="1" s="1"/>
  <c r="CE28" i="1" s="1"/>
  <c r="CC243" i="1"/>
  <c r="CD243" i="1" s="1"/>
  <c r="CE243" i="1" s="1"/>
  <c r="CC188" i="1"/>
  <c r="CD188" i="1" s="1"/>
  <c r="CE188" i="1" s="1"/>
  <c r="CC232" i="1"/>
  <c r="CD232" i="1" s="1"/>
  <c r="CE232" i="1" s="1"/>
  <c r="CC102" i="1"/>
  <c r="CD102" i="1" s="1"/>
  <c r="CE102" i="1" s="1"/>
  <c r="CC20" i="1"/>
  <c r="CD20" i="1" s="1"/>
  <c r="CE20" i="1" s="1"/>
  <c r="CC290" i="1"/>
  <c r="CD290" i="1" s="1"/>
  <c r="CE290" i="1" s="1"/>
  <c r="CC252" i="1"/>
  <c r="CD252" i="1" s="1"/>
  <c r="CE252" i="1" s="1"/>
  <c r="CC90" i="1"/>
  <c r="CD90" i="1" s="1"/>
  <c r="CE90" i="1" s="1"/>
  <c r="CC128" i="1"/>
  <c r="CD128" i="1" s="1"/>
  <c r="CE128" i="1" s="1"/>
  <c r="CC134" i="1"/>
  <c r="CD134" i="1" s="1"/>
  <c r="CE134" i="1" s="1"/>
  <c r="CC314" i="1"/>
  <c r="CD314" i="1" s="1"/>
  <c r="CE314" i="1" s="1"/>
  <c r="CC124" i="1"/>
  <c r="CD124" i="1" s="1"/>
  <c r="CE124" i="1" s="1"/>
  <c r="CC305" i="1"/>
  <c r="CD305" i="1" s="1"/>
  <c r="CE305" i="1" s="1"/>
  <c r="CC92" i="1"/>
  <c r="CD92" i="1" s="1"/>
  <c r="CE92" i="1" s="1"/>
  <c r="CC106" i="1"/>
  <c r="CD106" i="1" s="1"/>
  <c r="CE106" i="1" s="1"/>
  <c r="CC12" i="1"/>
  <c r="CD12" i="1" s="1"/>
  <c r="CE12" i="1" s="1"/>
  <c r="CC205" i="1"/>
  <c r="CD205" i="1" s="1"/>
  <c r="CE205" i="1" s="1"/>
  <c r="CC110" i="1"/>
  <c r="CD110" i="1" s="1"/>
  <c r="CE110" i="1" s="1"/>
  <c r="CC286" i="1"/>
  <c r="CD286" i="1" s="1"/>
  <c r="CE286" i="1" s="1"/>
  <c r="CC36" i="1"/>
  <c r="CD36" i="1" s="1"/>
  <c r="CE36" i="1" s="1"/>
  <c r="CC267" i="1"/>
  <c r="CD267" i="1" s="1"/>
  <c r="CE267" i="1" s="1"/>
  <c r="CC192" i="1"/>
  <c r="CD192" i="1" s="1"/>
  <c r="CE192" i="1" s="1"/>
  <c r="CC273" i="1"/>
  <c r="CD273" i="1" s="1"/>
  <c r="CE273" i="1" s="1"/>
  <c r="CC278" i="1"/>
  <c r="CD278" i="1" s="1"/>
  <c r="CE278" i="1" s="1"/>
  <c r="CC196" i="1"/>
  <c r="CD196" i="1" s="1"/>
  <c r="CE196" i="1" s="1"/>
  <c r="CC125" i="1"/>
  <c r="CD125" i="1" s="1"/>
  <c r="CE125" i="1" s="1"/>
  <c r="CC223" i="1"/>
  <c r="CD223" i="1" s="1"/>
  <c r="CE223" i="1" s="1"/>
  <c r="CC234" i="1"/>
  <c r="CD234" i="1" s="1"/>
  <c r="CE234" i="1" s="1"/>
  <c r="CC25" i="1"/>
  <c r="CD25" i="1" s="1"/>
  <c r="CE25" i="1" s="1"/>
  <c r="CC226" i="1"/>
  <c r="CD226" i="1" s="1"/>
  <c r="CE226" i="1" s="1"/>
  <c r="CC79" i="1"/>
  <c r="CD79" i="1" s="1"/>
  <c r="CE79" i="1" s="1"/>
  <c r="CC75" i="1"/>
  <c r="CD75" i="1" s="1"/>
  <c r="CE75" i="1" s="1"/>
  <c r="CC199" i="1"/>
  <c r="CD199" i="1" s="1"/>
  <c r="CE199" i="1" s="1"/>
  <c r="CC53" i="1"/>
  <c r="CD53" i="1" s="1"/>
  <c r="CE53" i="1" s="1"/>
  <c r="CC91" i="1"/>
  <c r="CD91" i="1" s="1"/>
  <c r="CE91" i="1" s="1"/>
  <c r="CC84" i="1"/>
  <c r="CD84" i="1" s="1"/>
  <c r="CE84" i="1" s="1"/>
  <c r="CC287" i="1"/>
  <c r="CD287" i="1" s="1"/>
  <c r="CE287" i="1" s="1"/>
  <c r="CC145" i="1"/>
  <c r="CD145" i="1" s="1"/>
  <c r="CE145" i="1" s="1"/>
  <c r="CC71" i="1"/>
  <c r="CD71" i="1" s="1"/>
  <c r="CE71" i="1" s="1"/>
  <c r="CC107" i="1"/>
  <c r="CD107" i="1" s="1"/>
  <c r="CE107" i="1" s="1"/>
  <c r="CC325" i="1"/>
  <c r="CD325" i="1" s="1"/>
  <c r="CE325" i="1" s="1"/>
  <c r="CC46" i="1"/>
  <c r="CD46" i="1" s="1"/>
  <c r="CE46" i="1" s="1"/>
  <c r="CC158" i="1"/>
  <c r="CD158" i="1" s="1"/>
  <c r="CE158" i="1" s="1"/>
  <c r="CC18" i="1"/>
  <c r="CD18" i="1" s="1"/>
  <c r="CE18" i="1" s="1"/>
  <c r="CC32" i="1"/>
  <c r="CD32" i="1" s="1"/>
  <c r="CE32" i="1" s="1"/>
  <c r="CC15" i="1"/>
  <c r="CD15" i="1" s="1"/>
  <c r="CE15" i="1" s="1"/>
  <c r="CC236" i="1"/>
  <c r="CD236" i="1" s="1"/>
  <c r="CE236" i="1" s="1"/>
  <c r="CC213" i="1"/>
  <c r="CD213" i="1" s="1"/>
  <c r="CE213" i="1" s="1"/>
  <c r="CC271" i="1"/>
  <c r="CD271" i="1" s="1"/>
  <c r="CE271" i="1" s="1"/>
  <c r="CC115" i="1"/>
  <c r="CD115" i="1" s="1"/>
  <c r="CE115" i="1" s="1"/>
  <c r="CC95" i="1"/>
  <c r="CD95" i="1" s="1"/>
  <c r="CE95" i="1" s="1"/>
  <c r="CC263" i="1"/>
  <c r="CD263" i="1" s="1"/>
  <c r="CE263" i="1" s="1"/>
  <c r="CC238" i="1"/>
  <c r="CD238" i="1" s="1"/>
  <c r="CE238" i="1" s="1"/>
  <c r="CC14" i="1"/>
  <c r="CD14" i="1" s="1"/>
  <c r="CE14" i="1" s="1"/>
  <c r="CC317" i="1"/>
  <c r="CD317" i="1" s="1"/>
  <c r="CE317" i="1" s="1"/>
  <c r="CC109" i="1"/>
  <c r="CD109" i="1" s="1"/>
  <c r="CE109" i="1" s="1"/>
  <c r="CC61" i="1"/>
  <c r="CD61" i="1" s="1"/>
  <c r="CE61" i="1" s="1"/>
  <c r="CC87" i="1"/>
  <c r="CD87" i="1" s="1"/>
  <c r="CE87" i="1" s="1"/>
  <c r="CC269" i="1"/>
  <c r="CD269" i="1" s="1"/>
  <c r="CE269" i="1" s="1"/>
  <c r="CC216" i="1"/>
  <c r="CD216" i="1" s="1"/>
  <c r="CE216" i="1" s="1"/>
  <c r="CC191" i="1"/>
  <c r="CD191" i="1" s="1"/>
  <c r="CE191" i="1" s="1"/>
  <c r="CC21" i="1"/>
  <c r="CD21" i="1" s="1"/>
  <c r="CE21" i="1" s="1"/>
  <c r="CC242" i="1"/>
  <c r="CD242" i="1" s="1"/>
  <c r="CE242" i="1" s="1"/>
  <c r="CC315" i="1"/>
  <c r="CD315" i="1" s="1"/>
  <c r="CE315" i="1" s="1"/>
  <c r="CC250" i="1"/>
  <c r="CD250" i="1" s="1"/>
  <c r="CE250" i="1" s="1"/>
  <c r="CC26" i="1"/>
  <c r="CD26" i="1" s="1"/>
  <c r="CE26" i="1" s="1"/>
  <c r="CC41" i="1"/>
  <c r="CD41" i="1" s="1"/>
  <c r="CE41" i="1" s="1"/>
  <c r="CC129" i="1"/>
  <c r="CD129" i="1" s="1"/>
  <c r="CE129" i="1" s="1"/>
  <c r="CC183" i="1"/>
  <c r="CD183" i="1" s="1"/>
  <c r="CE183" i="1" s="1"/>
  <c r="CC160" i="1"/>
  <c r="CD160" i="1" s="1"/>
  <c r="CE160" i="1" s="1"/>
  <c r="CC105" i="1"/>
  <c r="CD105" i="1" s="1"/>
  <c r="CE105" i="1" s="1"/>
  <c r="CC67" i="1"/>
  <c r="CD67" i="1" s="1"/>
  <c r="CE67" i="1" s="1"/>
  <c r="CC150" i="1"/>
  <c r="CD150" i="1" s="1"/>
  <c r="CE150" i="1" s="1"/>
  <c r="CC306" i="1"/>
  <c r="CD306" i="1" s="1"/>
  <c r="CE306" i="1" s="1"/>
  <c r="CC272" i="1"/>
  <c r="CD272" i="1" s="1"/>
  <c r="CE272" i="1" s="1"/>
  <c r="CC309" i="1"/>
  <c r="CD309" i="1" s="1"/>
  <c r="CE309" i="1" s="1"/>
  <c r="CC56" i="1"/>
  <c r="CD56" i="1" s="1"/>
  <c r="CE56" i="1" s="1"/>
  <c r="CC245" i="1"/>
  <c r="CD245" i="1" s="1"/>
  <c r="CE245" i="1" s="1"/>
  <c r="CC167" i="1"/>
  <c r="CD167" i="1" s="1"/>
  <c r="CE167" i="1" s="1"/>
  <c r="CC45" i="1"/>
  <c r="CD45" i="1" s="1"/>
  <c r="CE45" i="1" s="1"/>
  <c r="CC264" i="1"/>
  <c r="CD264" i="1" s="1"/>
  <c r="CE264" i="1" s="1"/>
  <c r="CC230" i="1"/>
  <c r="CD230" i="1" s="1"/>
  <c r="CE230" i="1" s="1"/>
  <c r="CC247" i="1"/>
  <c r="CD247" i="1" s="1"/>
  <c r="CE247" i="1" s="1"/>
  <c r="CC69" i="1"/>
  <c r="CD69" i="1" s="1"/>
  <c r="CE69" i="1" s="1"/>
  <c r="CC201" i="1"/>
  <c r="CD201" i="1" s="1"/>
  <c r="CE201" i="1" s="1"/>
  <c r="CC31" i="1"/>
  <c r="CD31" i="1" s="1"/>
  <c r="CE31" i="1" s="1"/>
  <c r="CC235" i="1"/>
  <c r="CD235" i="1" s="1"/>
  <c r="CE235" i="1" s="1"/>
  <c r="CC60" i="1"/>
  <c r="CD60" i="1" s="1"/>
  <c r="CE60" i="1" s="1"/>
  <c r="CC80" i="1"/>
  <c r="CD80" i="1" s="1"/>
  <c r="CE80" i="1" s="1"/>
  <c r="CC184" i="1"/>
  <c r="CD184" i="1" s="1"/>
  <c r="CE184" i="1" s="1"/>
  <c r="CC16" i="1"/>
  <c r="CD16" i="1" s="1"/>
  <c r="CE16" i="1" s="1"/>
  <c r="CC229" i="1"/>
  <c r="CD229" i="1" s="1"/>
  <c r="CE229" i="1" s="1"/>
  <c r="CC208" i="1"/>
  <c r="CD208" i="1" s="1"/>
  <c r="CE208" i="1" s="1"/>
  <c r="CC211" i="1"/>
  <c r="CD211" i="1" s="1"/>
  <c r="CE211" i="1" s="1"/>
  <c r="CC180" i="1"/>
  <c r="CD180" i="1" s="1"/>
  <c r="CE180" i="1" s="1"/>
  <c r="CC73" i="1"/>
  <c r="CD73" i="1" s="1"/>
  <c r="CE73" i="1" s="1"/>
  <c r="CC166" i="1"/>
  <c r="CD166" i="1" s="1"/>
  <c r="CE166" i="1" s="1"/>
  <c r="CC63" i="1"/>
  <c r="CD63" i="1" s="1"/>
  <c r="CE63" i="1" s="1"/>
  <c r="CC237" i="1"/>
  <c r="CD237" i="1" s="1"/>
  <c r="CE237" i="1" s="1"/>
  <c r="CC44" i="1"/>
  <c r="CD44" i="1" s="1"/>
  <c r="CE44" i="1" s="1"/>
  <c r="CC58" i="1"/>
  <c r="CD58" i="1" s="1"/>
  <c r="CE58" i="1" s="1"/>
  <c r="CC207" i="1"/>
  <c r="CD207" i="1" s="1"/>
  <c r="CE207" i="1" s="1"/>
  <c r="CC224" i="1"/>
  <c r="CD224" i="1" s="1"/>
  <c r="CE224" i="1" s="1"/>
  <c r="CC270" i="1"/>
  <c r="CD270" i="1" s="1"/>
  <c r="CE270" i="1" s="1"/>
  <c r="CC151" i="1"/>
  <c r="CD151" i="1" s="1"/>
  <c r="CE151" i="1" s="1"/>
  <c r="CC43" i="1"/>
  <c r="CD43" i="1" s="1"/>
  <c r="CE43" i="1" s="1"/>
  <c r="CC117" i="1"/>
  <c r="CD117" i="1" s="1"/>
  <c r="CE117" i="1" s="1"/>
  <c r="CC283" i="1"/>
  <c r="CD283" i="1" s="1"/>
  <c r="CE283" i="1" s="1"/>
  <c r="CC8" i="1"/>
  <c r="CD8" i="1" s="1"/>
  <c r="CE8" i="1" s="1"/>
  <c r="CC24" i="1"/>
  <c r="CD24" i="1" s="1"/>
  <c r="CE24" i="1" s="1"/>
  <c r="CC284" i="1"/>
  <c r="CD284" i="1" s="1"/>
  <c r="CE284" i="1" s="1"/>
  <c r="CC251" i="1"/>
  <c r="CD251" i="1" s="1"/>
  <c r="CE251" i="1" s="1"/>
  <c r="CC132" i="1"/>
  <c r="CD132" i="1" s="1"/>
  <c r="CE132" i="1" s="1"/>
  <c r="CC174" i="1"/>
  <c r="CD174" i="1" s="1"/>
  <c r="CE174" i="1" s="1"/>
  <c r="CC299" i="1"/>
  <c r="CD299" i="1" s="1"/>
  <c r="CE299" i="1" s="1"/>
  <c r="CC288" i="1"/>
  <c r="CD288" i="1" s="1"/>
  <c r="CE288" i="1" s="1"/>
  <c r="CC164" i="1"/>
  <c r="CD164" i="1" s="1"/>
  <c r="CE164" i="1" s="1"/>
  <c r="CC169" i="1"/>
  <c r="CD169" i="1" s="1"/>
  <c r="CE169" i="1" s="1"/>
  <c r="AP23" i="1"/>
  <c r="AQ23" i="1" s="1"/>
  <c r="BV88" i="1"/>
  <c r="BW88" i="1" s="1"/>
  <c r="BN209" i="1"/>
  <c r="BO209" i="1" s="1"/>
  <c r="BN281" i="1"/>
  <c r="BO281" i="1" s="1"/>
  <c r="BN25" i="1"/>
  <c r="BO25" i="1" s="1"/>
  <c r="BN154" i="1"/>
  <c r="BO154" i="1" s="1"/>
  <c r="BN129" i="1"/>
  <c r="BO129" i="1" s="1"/>
  <c r="BN122" i="1"/>
  <c r="BO122" i="1" s="1"/>
  <c r="BV26" i="1"/>
  <c r="BW26" i="1" s="1"/>
  <c r="BV188" i="1"/>
  <c r="BW188" i="1" s="1"/>
  <c r="BV25" i="1"/>
  <c r="BW25" i="1" s="1"/>
  <c r="BV286" i="1"/>
  <c r="BW286" i="1" s="1"/>
  <c r="BV255" i="1"/>
  <c r="BW255" i="1" s="1"/>
  <c r="CB5" i="1"/>
  <c r="BN218" i="1"/>
  <c r="BO218" i="1" s="1"/>
  <c r="BN244" i="1"/>
  <c r="BO244" i="1" s="1"/>
  <c r="BN256" i="1"/>
  <c r="BO256" i="1" s="1"/>
  <c r="BN278" i="1"/>
  <c r="BO278" i="1" s="1"/>
  <c r="BN183" i="1"/>
  <c r="BO183" i="1" s="1"/>
  <c r="BN115" i="1"/>
  <c r="BO115" i="1" s="1"/>
  <c r="BN137" i="1"/>
  <c r="BO137" i="1" s="1"/>
  <c r="BN214" i="1"/>
  <c r="BO214" i="1" s="1"/>
  <c r="BN189" i="1"/>
  <c r="BO189" i="1" s="1"/>
  <c r="BN217" i="1"/>
  <c r="BO217" i="1" s="1"/>
  <c r="BN48" i="1"/>
  <c r="BO48" i="1" s="1"/>
  <c r="BN192" i="1"/>
  <c r="BO192" i="1" s="1"/>
  <c r="BN131" i="1"/>
  <c r="BO131" i="1" s="1"/>
  <c r="BV115" i="1"/>
  <c r="BW115" i="1" s="1"/>
  <c r="BV12" i="1"/>
  <c r="BW12" i="1" s="1"/>
  <c r="BV133" i="1"/>
  <c r="BW133" i="1" s="1"/>
  <c r="BN188" i="1"/>
  <c r="BO188" i="1" s="1"/>
  <c r="BV253" i="1"/>
  <c r="BW253" i="1" s="1"/>
  <c r="BV217" i="1"/>
  <c r="BW217" i="1" s="1"/>
  <c r="BV123" i="1"/>
  <c r="BW123" i="1" s="1"/>
  <c r="BV151" i="1"/>
  <c r="BW151" i="1" s="1"/>
  <c r="BV13" i="1"/>
  <c r="BW13" i="1" s="1"/>
  <c r="BV95" i="1"/>
  <c r="BW95" i="1" s="1"/>
  <c r="BV78" i="1"/>
  <c r="BW78" i="1" s="1"/>
  <c r="BV270" i="1"/>
  <c r="BW270" i="1" s="1"/>
  <c r="BV121" i="1"/>
  <c r="BW121" i="1" s="1"/>
  <c r="BV122" i="1"/>
  <c r="BW122" i="1" s="1"/>
  <c r="BN248" i="1"/>
  <c r="BO248" i="1" s="1"/>
  <c r="BV263" i="1"/>
  <c r="BW263" i="1" s="1"/>
  <c r="BV226" i="1"/>
  <c r="BW250" i="1"/>
  <c r="BN230" i="1"/>
  <c r="BO230" i="1" s="1"/>
  <c r="R23" i="1"/>
  <c r="BN13" i="1"/>
  <c r="BO13" i="1" s="1"/>
  <c r="BN142" i="1"/>
  <c r="BO142" i="1" s="1"/>
  <c r="BN186" i="1"/>
  <c r="BO186" i="1" s="1"/>
  <c r="BV107" i="1"/>
  <c r="BW107" i="1" s="1"/>
  <c r="BU183" i="1"/>
  <c r="BV183" i="1" s="1"/>
  <c r="BV213" i="1"/>
  <c r="BW213" i="1" s="1"/>
  <c r="BN290" i="1"/>
  <c r="BO290" i="1" s="1"/>
  <c r="BN138" i="1"/>
  <c r="BO138" i="1" s="1"/>
  <c r="BN232" i="1"/>
  <c r="BO232" i="1" s="1"/>
  <c r="BN28" i="1"/>
  <c r="BO28" i="1" s="1"/>
  <c r="BN202" i="1"/>
  <c r="BO202" i="1" s="1"/>
  <c r="BN98" i="1"/>
  <c r="BO98" i="1" s="1"/>
  <c r="BN259" i="1"/>
  <c r="BO259" i="1" s="1"/>
  <c r="BN271" i="1"/>
  <c r="BO271" i="1" s="1"/>
  <c r="BN270" i="1"/>
  <c r="BO270" i="1" s="1"/>
  <c r="BN234" i="1"/>
  <c r="BO234" i="1" s="1"/>
  <c r="BN328" i="1"/>
  <c r="BO328" i="1" s="1"/>
  <c r="BU234" i="1"/>
  <c r="BV234" i="1" s="1"/>
  <c r="BW214" i="1"/>
  <c r="BW159" i="1"/>
  <c r="BW224" i="1"/>
  <c r="BW285" i="1"/>
  <c r="BW131" i="1"/>
  <c r="BW236" i="1"/>
  <c r="BW29" i="1"/>
  <c r="BW85" i="1"/>
  <c r="BW129" i="1"/>
  <c r="BW258" i="1"/>
  <c r="BW221" i="1"/>
  <c r="BW232" i="1"/>
  <c r="BV246" i="1"/>
  <c r="BW57" i="1"/>
  <c r="BW197" i="1"/>
  <c r="BW257" i="1"/>
  <c r="BW186" i="1"/>
  <c r="BW161" i="1"/>
  <c r="BW202" i="1"/>
  <c r="BW177" i="1"/>
  <c r="BW33" i="1"/>
  <c r="BW32" i="1"/>
  <c r="BW44" i="1"/>
  <c r="BU16" i="1"/>
  <c r="BV16" i="1" s="1"/>
  <c r="BW238" i="1"/>
  <c r="BW6" i="1"/>
  <c r="BW304" i="1"/>
  <c r="BW58" i="1"/>
  <c r="BW201" i="1"/>
  <c r="BN238" i="1"/>
  <c r="BO238" i="1" s="1"/>
  <c r="BW117" i="1"/>
  <c r="BW326" i="1"/>
  <c r="BW271" i="1"/>
  <c r="BW55" i="1"/>
  <c r="BW308" i="1"/>
  <c r="BW324" i="1"/>
  <c r="BW28" i="1"/>
  <c r="BW147" i="1"/>
  <c r="BW18" i="1"/>
  <c r="BW138" i="1"/>
  <c r="BW300" i="1"/>
  <c r="BW79" i="1"/>
  <c r="BW301" i="1"/>
  <c r="BW120" i="1"/>
  <c r="BW125" i="1"/>
  <c r="BW15" i="1"/>
  <c r="BN260" i="1"/>
  <c r="BO260" i="1" s="1"/>
  <c r="BW154" i="1"/>
  <c r="BW43" i="1"/>
  <c r="BW176" i="1"/>
  <c r="BW261" i="1"/>
  <c r="BW222" i="1"/>
  <c r="BW233" i="1"/>
  <c r="BW223" i="1"/>
  <c r="BW146" i="1"/>
  <c r="BW83" i="1"/>
  <c r="BW108" i="1"/>
  <c r="BW207" i="1"/>
  <c r="BV272" i="1"/>
  <c r="BN308" i="1"/>
  <c r="BO308" i="1" s="1"/>
  <c r="BV31" i="1"/>
  <c r="BU313" i="1"/>
  <c r="BV313" i="1" s="1"/>
  <c r="BU137" i="1"/>
  <c r="BV137" i="1" s="1"/>
  <c r="BU245" i="1"/>
  <c r="BV245" i="1" s="1"/>
  <c r="BU110" i="1"/>
  <c r="BV110" i="1" s="1"/>
  <c r="BU56" i="1"/>
  <c r="BV56" i="1" s="1"/>
  <c r="BU205" i="1"/>
  <c r="BV205" i="1" s="1"/>
  <c r="BU71" i="1"/>
  <c r="BV71" i="1" s="1"/>
  <c r="BU184" i="1"/>
  <c r="BV184" i="1" s="1"/>
  <c r="BU76" i="1"/>
  <c r="BV76" i="1" s="1"/>
  <c r="BU80" i="1"/>
  <c r="BV80" i="1" s="1"/>
  <c r="BU212" i="1"/>
  <c r="BV212" i="1" s="1"/>
  <c r="BU60" i="1"/>
  <c r="BV60" i="1" s="1"/>
  <c r="BN253" i="1"/>
  <c r="BO253" i="1" s="1"/>
  <c r="BN15" i="1"/>
  <c r="BO15" i="1" s="1"/>
  <c r="BN318" i="1"/>
  <c r="BO318" i="1" s="1"/>
  <c r="BN144" i="1"/>
  <c r="BO144" i="1" s="1"/>
  <c r="BN313" i="1"/>
  <c r="BO313" i="1" s="1"/>
  <c r="BN27" i="1"/>
  <c r="BO27" i="1" s="1"/>
  <c r="BN160" i="1"/>
  <c r="BO160" i="1" s="1"/>
  <c r="BN228" i="1"/>
  <c r="BO228" i="1" s="1"/>
  <c r="BN263" i="1"/>
  <c r="BO263" i="1" s="1"/>
  <c r="BN159" i="1"/>
  <c r="BO159" i="1" s="1"/>
  <c r="BN47" i="1"/>
  <c r="BO47" i="1" s="1"/>
  <c r="BM224" i="1"/>
  <c r="BN224" i="1" s="1"/>
  <c r="BO224" i="1" s="1"/>
  <c r="BN292" i="1"/>
  <c r="BO292" i="1" s="1"/>
  <c r="BN255" i="1"/>
  <c r="BO255" i="1" s="1"/>
  <c r="BN297" i="1"/>
  <c r="BO297" i="1" s="1"/>
  <c r="BN46" i="1"/>
  <c r="BO46" i="1" s="1"/>
  <c r="BN220" i="1"/>
  <c r="BO220" i="1" s="1"/>
  <c r="BN264" i="1"/>
  <c r="BO264" i="1" s="1"/>
  <c r="BN102" i="1"/>
  <c r="BO102" i="1" s="1"/>
  <c r="BN79" i="1"/>
  <c r="BO79" i="1" s="1"/>
  <c r="BN55" i="1"/>
  <c r="BO55" i="1" s="1"/>
  <c r="BN161" i="1"/>
  <c r="BO161" i="1" s="1"/>
  <c r="BM280" i="1"/>
  <c r="BN280" i="1" s="1"/>
  <c r="BO280" i="1" s="1"/>
  <c r="BN317" i="1"/>
  <c r="BO317" i="1" s="1"/>
  <c r="BN117" i="1"/>
  <c r="BO117" i="1" s="1"/>
  <c r="BM207" i="1"/>
  <c r="BN207" i="1" s="1"/>
  <c r="BO207" i="1" s="1"/>
  <c r="BM288" i="1"/>
  <c r="BN288" i="1" s="1"/>
  <c r="BO288" i="1" s="1"/>
  <c r="BN95" i="1"/>
  <c r="BO95" i="1" s="1"/>
  <c r="BN221" i="1"/>
  <c r="BO221" i="1" s="1"/>
  <c r="BN6" i="1"/>
  <c r="BO6" i="1" s="1"/>
  <c r="BM150" i="1"/>
  <c r="BN150" i="1" s="1"/>
  <c r="BO150" i="1" s="1"/>
  <c r="BN99" i="1"/>
  <c r="BO99" i="1" s="1"/>
  <c r="BN190" i="1"/>
  <c r="BO190" i="1" s="1"/>
  <c r="BM321" i="1"/>
  <c r="BN321" i="1" s="1"/>
  <c r="BO321" i="1" s="1"/>
  <c r="BM50" i="1"/>
  <c r="BN50" i="1" s="1"/>
  <c r="BO50" i="1" s="1"/>
  <c r="BM236" i="1"/>
  <c r="BN236" i="1" s="1"/>
  <c r="BO236" i="1" s="1"/>
  <c r="BM233" i="1"/>
  <c r="BN233" i="1" s="1"/>
  <c r="BO233" i="1" s="1"/>
  <c r="BM120" i="1"/>
  <c r="BN120" i="1" s="1"/>
  <c r="BO120" i="1" s="1"/>
  <c r="BM213" i="1"/>
  <c r="BN213" i="1" s="1"/>
  <c r="BO213" i="1" s="1"/>
  <c r="BM231" i="1"/>
  <c r="BN231" i="1" s="1"/>
  <c r="BO231" i="1" s="1"/>
  <c r="BM173" i="1"/>
  <c r="BN173" i="1" s="1"/>
  <c r="BO173" i="1" s="1"/>
  <c r="BM291" i="1"/>
  <c r="BN291" i="1" s="1"/>
  <c r="BO291" i="1" s="1"/>
  <c r="BM205" i="1"/>
  <c r="BN205" i="1" s="1"/>
  <c r="BO205" i="1" s="1"/>
  <c r="BM71" i="1"/>
  <c r="BN71" i="1" s="1"/>
  <c r="BO71" i="1" s="1"/>
  <c r="BM18" i="1"/>
  <c r="BN18" i="1" s="1"/>
  <c r="BO18" i="1" s="1"/>
  <c r="BM203" i="1"/>
  <c r="BN203" i="1" s="1"/>
  <c r="BO203" i="1" s="1"/>
  <c r="BM175" i="1"/>
  <c r="BN175" i="1" s="1"/>
  <c r="BO175" i="1" s="1"/>
  <c r="BM51" i="1"/>
  <c r="BN51" i="1" s="1"/>
  <c r="BO51" i="1" s="1"/>
  <c r="BM66" i="1"/>
  <c r="BN66" i="1" s="1"/>
  <c r="BO66" i="1" s="1"/>
  <c r="BM276" i="1"/>
  <c r="BN276" i="1" s="1"/>
  <c r="BO276" i="1" s="1"/>
  <c r="BM116" i="1"/>
  <c r="BN116" i="1" s="1"/>
  <c r="BO116" i="1" s="1"/>
  <c r="BM87" i="1"/>
  <c r="BN87" i="1" s="1"/>
  <c r="BO87" i="1" s="1"/>
  <c r="BM105" i="1"/>
  <c r="BN105" i="1" s="1"/>
  <c r="BO105" i="1" s="1"/>
  <c r="BM300" i="1"/>
  <c r="BN300" i="1" s="1"/>
  <c r="BO300" i="1" s="1"/>
  <c r="BM32" i="1"/>
  <c r="BN32" i="1" s="1"/>
  <c r="BO32" i="1" s="1"/>
  <c r="BM125" i="1"/>
  <c r="BN125" i="1" s="1"/>
  <c r="BO125" i="1" s="1"/>
  <c r="BM265" i="1"/>
  <c r="BN265" i="1" s="1"/>
  <c r="BO265" i="1" s="1"/>
  <c r="BM184" i="1"/>
  <c r="BN184" i="1" s="1"/>
  <c r="BO184" i="1" s="1"/>
  <c r="BM60" i="1"/>
  <c r="BN60" i="1" s="1"/>
  <c r="BO60" i="1" s="1"/>
  <c r="BM194" i="1"/>
  <c r="BN194" i="1" s="1"/>
  <c r="BO194" i="1" s="1"/>
  <c r="BM199" i="1"/>
  <c r="BN199" i="1" s="1"/>
  <c r="BO199" i="1" s="1"/>
  <c r="BM109" i="1"/>
  <c r="BN109" i="1" s="1"/>
  <c r="BO109" i="1" s="1"/>
  <c r="BM40" i="1"/>
  <c r="BN40" i="1" s="1"/>
  <c r="BO40" i="1" s="1"/>
  <c r="BM61" i="1"/>
  <c r="BN61" i="1" s="1"/>
  <c r="BO61" i="1" s="1"/>
  <c r="BM77" i="1"/>
  <c r="BN77" i="1" s="1"/>
  <c r="BO77" i="1" s="1"/>
  <c r="BM135" i="1"/>
  <c r="BN135" i="1" s="1"/>
  <c r="BO135" i="1" s="1"/>
  <c r="BM86" i="1"/>
  <c r="BN86" i="1" s="1"/>
  <c r="BO86" i="1" s="1"/>
  <c r="BM52" i="1"/>
  <c r="BN52" i="1" s="1"/>
  <c r="BO52" i="1" s="1"/>
  <c r="BM153" i="1"/>
  <c r="BN153" i="1" s="1"/>
  <c r="BO153" i="1" s="1"/>
  <c r="BM168" i="1"/>
  <c r="BN168" i="1" s="1"/>
  <c r="BO168" i="1" s="1"/>
  <c r="BM67" i="1"/>
  <c r="BN67" i="1" s="1"/>
  <c r="BO67" i="1" s="1"/>
  <c r="BM58" i="1"/>
  <c r="BN58" i="1" s="1"/>
  <c r="BO58" i="1" s="1"/>
  <c r="BM147" i="1"/>
  <c r="BN147" i="1" s="1"/>
  <c r="BO147" i="1" s="1"/>
  <c r="BM44" i="1"/>
  <c r="BN44" i="1" s="1"/>
  <c r="BO44" i="1" s="1"/>
  <c r="E18" i="1"/>
  <c r="F18" i="1"/>
  <c r="H18" i="1" s="1"/>
  <c r="I18" i="1" s="1"/>
  <c r="G18" i="1"/>
  <c r="M18" i="1"/>
  <c r="N18" i="1"/>
  <c r="O18" i="1"/>
  <c r="U18" i="1"/>
  <c r="V18" i="1"/>
  <c r="W18" i="1"/>
  <c r="AC18" i="1"/>
  <c r="AD18" i="1"/>
  <c r="AE18" i="1"/>
  <c r="AK18" i="1"/>
  <c r="AL18" i="1"/>
  <c r="AM18" i="1"/>
  <c r="AU18" i="1"/>
  <c r="AS18" i="1"/>
  <c r="AT18" i="1"/>
  <c r="BC18" i="1"/>
  <c r="BA18" i="1"/>
  <c r="BB18" i="1"/>
  <c r="E310" i="1"/>
  <c r="F310" i="1"/>
  <c r="G310" i="1"/>
  <c r="M310" i="1"/>
  <c r="N310" i="1"/>
  <c r="O310" i="1"/>
  <c r="U310" i="1"/>
  <c r="V310" i="1"/>
  <c r="W310" i="1"/>
  <c r="AC310" i="1"/>
  <c r="AD310" i="1"/>
  <c r="AE310" i="1"/>
  <c r="AM310" i="1"/>
  <c r="AK310" i="1"/>
  <c r="AL310" i="1"/>
  <c r="AU310" i="1"/>
  <c r="AS310" i="1"/>
  <c r="AT310" i="1"/>
  <c r="BC310" i="1"/>
  <c r="BA310" i="1"/>
  <c r="BB310" i="1"/>
  <c r="BK310" i="1"/>
  <c r="BI310" i="1"/>
  <c r="BJ310" i="1"/>
  <c r="BS310" i="1"/>
  <c r="BQ310" i="1"/>
  <c r="BR310" i="1"/>
  <c r="E303" i="1"/>
  <c r="F303" i="1"/>
  <c r="G303" i="1"/>
  <c r="M303" i="1"/>
  <c r="N303" i="1"/>
  <c r="O303" i="1"/>
  <c r="U303" i="1"/>
  <c r="V303" i="1"/>
  <c r="W303" i="1"/>
  <c r="AE303" i="1"/>
  <c r="AC303" i="1"/>
  <c r="AD303" i="1"/>
  <c r="AM303" i="1"/>
  <c r="AK303" i="1"/>
  <c r="AL303" i="1"/>
  <c r="AU303" i="1"/>
  <c r="AS303" i="1"/>
  <c r="AT303" i="1"/>
  <c r="BC303" i="1"/>
  <c r="BA303" i="1"/>
  <c r="BB303" i="1"/>
  <c r="BS303" i="1"/>
  <c r="BQ303" i="1"/>
  <c r="BR303" i="1"/>
  <c r="W163" i="1"/>
  <c r="W315" i="1"/>
  <c r="W307" i="1"/>
  <c r="W332" i="1"/>
  <c r="W97" i="1"/>
  <c r="W106" i="1"/>
  <c r="W292" i="1"/>
  <c r="W282" i="1"/>
  <c r="W96" i="1"/>
  <c r="W145" i="1"/>
  <c r="W248" i="1"/>
  <c r="W70" i="1"/>
  <c r="W330" i="1"/>
  <c r="W169" i="1"/>
  <c r="W297" i="1"/>
  <c r="W185" i="1"/>
  <c r="W268" i="1"/>
  <c r="W242" i="1"/>
  <c r="W77" i="1"/>
  <c r="W49" i="1"/>
  <c r="W274" i="1"/>
  <c r="W92" i="1"/>
  <c r="W203" i="1"/>
  <c r="W47" i="1"/>
  <c r="W218" i="1"/>
  <c r="W287" i="1"/>
  <c r="W135" i="1"/>
  <c r="W130" i="1"/>
  <c r="W164" i="1"/>
  <c r="W175" i="1"/>
  <c r="W155" i="1"/>
  <c r="W144" i="1"/>
  <c r="W21" i="1"/>
  <c r="W86" i="1"/>
  <c r="W17" i="1"/>
  <c r="W215" i="1"/>
  <c r="W305" i="1"/>
  <c r="W51" i="1"/>
  <c r="W293" i="1"/>
  <c r="W48" i="1"/>
  <c r="W306" i="1"/>
  <c r="W68" i="1"/>
  <c r="W288" i="1"/>
  <c r="W239" i="1"/>
  <c r="W104" i="1"/>
  <c r="W227" i="1"/>
  <c r="W191" i="1"/>
  <c r="W296" i="1"/>
  <c r="W181" i="1"/>
  <c r="W331" i="1"/>
  <c r="W124" i="1"/>
  <c r="W182" i="1"/>
  <c r="W149" i="1"/>
  <c r="W50" i="1"/>
  <c r="W84" i="1"/>
  <c r="W280" i="1"/>
  <c r="W139" i="1"/>
  <c r="W52" i="1"/>
  <c r="W299" i="1"/>
  <c r="W312" i="1"/>
  <c r="W41" i="1"/>
  <c r="W194" i="1"/>
  <c r="W237" i="1"/>
  <c r="W66" i="1"/>
  <c r="W314" i="1"/>
  <c r="W136" i="1"/>
  <c r="W69" i="1"/>
  <c r="W40" i="1"/>
  <c r="W91" i="1"/>
  <c r="W37" i="1"/>
  <c r="W152" i="1"/>
  <c r="W153" i="1"/>
  <c r="W174" i="1"/>
  <c r="W100" i="1"/>
  <c r="W196" i="1"/>
  <c r="W265" i="1"/>
  <c r="W269" i="1"/>
  <c r="W98" i="1"/>
  <c r="W63" i="1"/>
  <c r="W276" i="1"/>
  <c r="W134" i="1"/>
  <c r="W256" i="1"/>
  <c r="W158" i="1"/>
  <c r="W116" i="1"/>
  <c r="W150" i="1"/>
  <c r="W10" i="1"/>
  <c r="W74" i="1"/>
  <c r="W168" i="1"/>
  <c r="W132" i="1"/>
  <c r="W82" i="1"/>
  <c r="W275" i="1"/>
  <c r="W157" i="1"/>
  <c r="W165" i="1"/>
  <c r="W254" i="1"/>
  <c r="W166" i="1"/>
  <c r="W54" i="1"/>
  <c r="W128" i="1"/>
  <c r="W9" i="1"/>
  <c r="W247" i="1"/>
  <c r="W27" i="1"/>
  <c r="W53" i="1"/>
  <c r="W244" i="1"/>
  <c r="W140" i="1"/>
  <c r="W195" i="1"/>
  <c r="W251" i="1"/>
  <c r="W87" i="1"/>
  <c r="W318" i="1"/>
  <c r="W73" i="1"/>
  <c r="W19" i="1"/>
  <c r="W90" i="1"/>
  <c r="W209" i="1"/>
  <c r="W46" i="1"/>
  <c r="W200" i="1"/>
  <c r="W67" i="1"/>
  <c r="W281" i="1"/>
  <c r="W298" i="1"/>
  <c r="W30" i="1"/>
  <c r="W284" i="1"/>
  <c r="W220" i="1"/>
  <c r="W273" i="1"/>
  <c r="W249" i="1"/>
  <c r="W61" i="1"/>
  <c r="W173" i="1"/>
  <c r="W180" i="1"/>
  <c r="W322" i="1"/>
  <c r="W171" i="1"/>
  <c r="W260" i="1"/>
  <c r="W230" i="1"/>
  <c r="W187" i="1"/>
  <c r="W199" i="1"/>
  <c r="W291" i="1"/>
  <c r="W156" i="1"/>
  <c r="W206" i="1"/>
  <c r="W24" i="1"/>
  <c r="W190" i="1"/>
  <c r="W192" i="1"/>
  <c r="W172" i="1"/>
  <c r="W109" i="1"/>
  <c r="W179" i="1"/>
  <c r="W211" i="1"/>
  <c r="W148" i="1"/>
  <c r="W252" i="1"/>
  <c r="W99" i="1"/>
  <c r="W264" i="1"/>
  <c r="W64" i="1"/>
  <c r="W105" i="1"/>
  <c r="W321" i="1"/>
  <c r="W189" i="1"/>
  <c r="W59" i="1"/>
  <c r="W8" i="1"/>
  <c r="W231" i="1"/>
  <c r="W267" i="1"/>
  <c r="W38" i="1"/>
  <c r="W317" i="1"/>
  <c r="W39" i="1"/>
  <c r="W208" i="1"/>
  <c r="W193" i="1"/>
  <c r="W290" i="1"/>
  <c r="W22" i="1"/>
  <c r="W325" i="1"/>
  <c r="W7" i="1"/>
  <c r="W160" i="1"/>
  <c r="W162" i="1"/>
  <c r="W81" i="1"/>
  <c r="W170" i="1"/>
  <c r="W143" i="1"/>
  <c r="W319" i="1"/>
  <c r="W94" i="1"/>
  <c r="W240" i="1"/>
  <c r="W127" i="1"/>
  <c r="W93" i="1"/>
  <c r="W295" i="1"/>
  <c r="W35" i="1"/>
  <c r="W20" i="1"/>
  <c r="W327" i="1"/>
  <c r="W45" i="1"/>
  <c r="W126" i="1"/>
  <c r="W75" i="1"/>
  <c r="W289" i="1"/>
  <c r="W72" i="1"/>
  <c r="W62" i="1"/>
  <c r="W262" i="1"/>
  <c r="W36" i="1"/>
  <c r="W178" i="1"/>
  <c r="W14" i="1"/>
  <c r="W183" i="1"/>
  <c r="W123" i="1"/>
  <c r="W133" i="1"/>
  <c r="W253" i="1"/>
  <c r="W117" i="1"/>
  <c r="W257" i="1"/>
  <c r="W286" i="1"/>
  <c r="W13" i="1"/>
  <c r="W238" i="1"/>
  <c r="W261" i="1"/>
  <c r="W16" i="1"/>
  <c r="W255" i="1"/>
  <c r="W232" i="1"/>
  <c r="W301" i="1"/>
  <c r="W107" i="1"/>
  <c r="W154" i="1"/>
  <c r="W79" i="1"/>
  <c r="W85" i="1"/>
  <c r="W246" i="1"/>
  <c r="W214" i="1"/>
  <c r="W43" i="1"/>
  <c r="W222" i="1"/>
  <c r="W26" i="1"/>
  <c r="W221" i="1"/>
  <c r="W263" i="1"/>
  <c r="W57" i="1"/>
  <c r="W184" i="1"/>
  <c r="W186" i="1"/>
  <c r="W188" i="1"/>
  <c r="W326" i="1"/>
  <c r="W245" i="1"/>
  <c r="W55" i="1"/>
  <c r="W225" i="1"/>
  <c r="W285" i="1"/>
  <c r="W76" i="1"/>
  <c r="W159" i="1"/>
  <c r="W151" i="1"/>
  <c r="W176" i="1"/>
  <c r="W110" i="1"/>
  <c r="W6" i="1"/>
  <c r="W95" i="1"/>
  <c r="W324" i="1"/>
  <c r="W80" i="1"/>
  <c r="W161" i="1"/>
  <c r="W243" i="1"/>
  <c r="W258" i="1"/>
  <c r="W56" i="1"/>
  <c r="W308" i="1"/>
  <c r="W226" i="1"/>
  <c r="W304" i="1"/>
  <c r="W212" i="1"/>
  <c r="W118" i="1"/>
  <c r="W270" i="1"/>
  <c r="W177" i="1"/>
  <c r="W205" i="1"/>
  <c r="W233" i="1"/>
  <c r="W115" i="1"/>
  <c r="W197" i="1"/>
  <c r="W60" i="1"/>
  <c r="W120" i="1"/>
  <c r="W311" i="1"/>
  <c r="W146" i="1"/>
  <c r="W71" i="1"/>
  <c r="W202" i="1"/>
  <c r="W25" i="1"/>
  <c r="W198" i="1"/>
  <c r="W121" i="1"/>
  <c r="W328" i="1"/>
  <c r="W119" i="1"/>
  <c r="W33" i="1"/>
  <c r="W294" i="1"/>
  <c r="W138" i="1"/>
  <c r="W271" i="1"/>
  <c r="W65" i="1"/>
  <c r="W235" i="1"/>
  <c r="W15" i="1"/>
  <c r="W28" i="1"/>
  <c r="W83" i="1"/>
  <c r="W309" i="1"/>
  <c r="W103" i="1"/>
  <c r="W129" i="1"/>
  <c r="W108" i="1"/>
  <c r="W300" i="1"/>
  <c r="W201" i="1"/>
  <c r="W137" i="1"/>
  <c r="W236" i="1"/>
  <c r="W44" i="1"/>
  <c r="W12" i="1"/>
  <c r="W122" i="1"/>
  <c r="W207" i="1"/>
  <c r="W125" i="1"/>
  <c r="W88" i="1"/>
  <c r="W217" i="1"/>
  <c r="W234" i="1"/>
  <c r="W147" i="1"/>
  <c r="W272" i="1"/>
  <c r="W78" i="1"/>
  <c r="W131" i="1"/>
  <c r="W32" i="1"/>
  <c r="W31" i="1"/>
  <c r="W313" i="1"/>
  <c r="W213" i="1"/>
  <c r="W58" i="1"/>
  <c r="W250" i="1"/>
  <c r="W29" i="1"/>
  <c r="W224" i="1"/>
  <c r="E65" i="1"/>
  <c r="F65" i="1"/>
  <c r="G65" i="1"/>
  <c r="M65" i="1"/>
  <c r="N65" i="1"/>
  <c r="O65" i="1"/>
  <c r="U65" i="1"/>
  <c r="V65" i="1"/>
  <c r="AE65" i="1"/>
  <c r="AC65" i="1"/>
  <c r="AD65" i="1"/>
  <c r="AM65" i="1"/>
  <c r="AK65" i="1"/>
  <c r="AL65" i="1"/>
  <c r="AU65" i="1"/>
  <c r="AS65" i="1"/>
  <c r="AT65" i="1"/>
  <c r="BC65" i="1"/>
  <c r="BA65" i="1"/>
  <c r="BB65" i="1"/>
  <c r="O163" i="1"/>
  <c r="O315" i="1"/>
  <c r="O307" i="1"/>
  <c r="O332" i="1"/>
  <c r="O97" i="1"/>
  <c r="O106" i="1"/>
  <c r="O292" i="1"/>
  <c r="O282" i="1"/>
  <c r="O96" i="1"/>
  <c r="O145" i="1"/>
  <c r="O248" i="1"/>
  <c r="O70" i="1"/>
  <c r="O330" i="1"/>
  <c r="O169" i="1"/>
  <c r="O297" i="1"/>
  <c r="O185" i="1"/>
  <c r="O268" i="1"/>
  <c r="O242" i="1"/>
  <c r="O77" i="1"/>
  <c r="O49" i="1"/>
  <c r="O274" i="1"/>
  <c r="O92" i="1"/>
  <c r="O203" i="1"/>
  <c r="O47" i="1"/>
  <c r="O218" i="1"/>
  <c r="O287" i="1"/>
  <c r="O135" i="1"/>
  <c r="O130" i="1"/>
  <c r="O164" i="1"/>
  <c r="O175" i="1"/>
  <c r="O155" i="1"/>
  <c r="O144" i="1"/>
  <c r="O21" i="1"/>
  <c r="O86" i="1"/>
  <c r="O17" i="1"/>
  <c r="O215" i="1"/>
  <c r="O305" i="1"/>
  <c r="O51" i="1"/>
  <c r="O293" i="1"/>
  <c r="O48" i="1"/>
  <c r="O306" i="1"/>
  <c r="O68" i="1"/>
  <c r="O288" i="1"/>
  <c r="O239" i="1"/>
  <c r="O104" i="1"/>
  <c r="O227" i="1"/>
  <c r="O191" i="1"/>
  <c r="O296" i="1"/>
  <c r="O181" i="1"/>
  <c r="O331" i="1"/>
  <c r="O124" i="1"/>
  <c r="O182" i="1"/>
  <c r="O149" i="1"/>
  <c r="O50" i="1"/>
  <c r="O84" i="1"/>
  <c r="O280" i="1"/>
  <c r="O139" i="1"/>
  <c r="O52" i="1"/>
  <c r="O299" i="1"/>
  <c r="O312" i="1"/>
  <c r="O41" i="1"/>
  <c r="O194" i="1"/>
  <c r="O237" i="1"/>
  <c r="O66" i="1"/>
  <c r="O314" i="1"/>
  <c r="O136" i="1"/>
  <c r="O69" i="1"/>
  <c r="O40" i="1"/>
  <c r="O91" i="1"/>
  <c r="O37" i="1"/>
  <c r="O152" i="1"/>
  <c r="O153" i="1"/>
  <c r="O174" i="1"/>
  <c r="O100" i="1"/>
  <c r="O196" i="1"/>
  <c r="O265" i="1"/>
  <c r="O269" i="1"/>
  <c r="O98" i="1"/>
  <c r="O63" i="1"/>
  <c r="O276" i="1"/>
  <c r="O134" i="1"/>
  <c r="O256" i="1"/>
  <c r="O158" i="1"/>
  <c r="O116" i="1"/>
  <c r="O150" i="1"/>
  <c r="O10" i="1"/>
  <c r="O74" i="1"/>
  <c r="O168" i="1"/>
  <c r="O132" i="1"/>
  <c r="O82" i="1"/>
  <c r="O275" i="1"/>
  <c r="O157" i="1"/>
  <c r="O165" i="1"/>
  <c r="O254" i="1"/>
  <c r="O166" i="1"/>
  <c r="O54" i="1"/>
  <c r="O128" i="1"/>
  <c r="O9" i="1"/>
  <c r="O247" i="1"/>
  <c r="O27" i="1"/>
  <c r="O53" i="1"/>
  <c r="O244" i="1"/>
  <c r="O140" i="1"/>
  <c r="O195" i="1"/>
  <c r="O251" i="1"/>
  <c r="O87" i="1"/>
  <c r="O318" i="1"/>
  <c r="O73" i="1"/>
  <c r="O19" i="1"/>
  <c r="O90" i="1"/>
  <c r="O209" i="1"/>
  <c r="O46" i="1"/>
  <c r="O200" i="1"/>
  <c r="O67" i="1"/>
  <c r="O281" i="1"/>
  <c r="O298" i="1"/>
  <c r="O30" i="1"/>
  <c r="O284" i="1"/>
  <c r="O220" i="1"/>
  <c r="O273" i="1"/>
  <c r="O249" i="1"/>
  <c r="O61" i="1"/>
  <c r="O173" i="1"/>
  <c r="O180" i="1"/>
  <c r="O322" i="1"/>
  <c r="O171" i="1"/>
  <c r="O260" i="1"/>
  <c r="O230" i="1"/>
  <c r="O187" i="1"/>
  <c r="O199" i="1"/>
  <c r="O291" i="1"/>
  <c r="O156" i="1"/>
  <c r="O206" i="1"/>
  <c r="O24" i="1"/>
  <c r="O190" i="1"/>
  <c r="O192" i="1"/>
  <c r="O172" i="1"/>
  <c r="O109" i="1"/>
  <c r="O179" i="1"/>
  <c r="O211" i="1"/>
  <c r="O148" i="1"/>
  <c r="O252" i="1"/>
  <c r="O99" i="1"/>
  <c r="O264" i="1"/>
  <c r="O64" i="1"/>
  <c r="O105" i="1"/>
  <c r="O321" i="1"/>
  <c r="O189" i="1"/>
  <c r="O59" i="1"/>
  <c r="O8" i="1"/>
  <c r="O231" i="1"/>
  <c r="O267" i="1"/>
  <c r="O38" i="1"/>
  <c r="O317" i="1"/>
  <c r="O39" i="1"/>
  <c r="O208" i="1"/>
  <c r="O193" i="1"/>
  <c r="O290" i="1"/>
  <c r="O22" i="1"/>
  <c r="O325" i="1"/>
  <c r="O7" i="1"/>
  <c r="O160" i="1"/>
  <c r="O162" i="1"/>
  <c r="O81" i="1"/>
  <c r="O170" i="1"/>
  <c r="O143" i="1"/>
  <c r="O319" i="1"/>
  <c r="O94" i="1"/>
  <c r="O240" i="1"/>
  <c r="O127" i="1"/>
  <c r="O93" i="1"/>
  <c r="O295" i="1"/>
  <c r="O35" i="1"/>
  <c r="O20" i="1"/>
  <c r="O327" i="1"/>
  <c r="O45" i="1"/>
  <c r="O126" i="1"/>
  <c r="O75" i="1"/>
  <c r="O289" i="1"/>
  <c r="O72" i="1"/>
  <c r="O62" i="1"/>
  <c r="O262" i="1"/>
  <c r="O36" i="1"/>
  <c r="O178" i="1"/>
  <c r="O14" i="1"/>
  <c r="O183" i="1"/>
  <c r="O123" i="1"/>
  <c r="O133" i="1"/>
  <c r="O253" i="1"/>
  <c r="O117" i="1"/>
  <c r="O257" i="1"/>
  <c r="O286" i="1"/>
  <c r="O13" i="1"/>
  <c r="O238" i="1"/>
  <c r="O261" i="1"/>
  <c r="O16" i="1"/>
  <c r="O255" i="1"/>
  <c r="O232" i="1"/>
  <c r="O301" i="1"/>
  <c r="O107" i="1"/>
  <c r="O154" i="1"/>
  <c r="O79" i="1"/>
  <c r="O85" i="1"/>
  <c r="O246" i="1"/>
  <c r="O214" i="1"/>
  <c r="O43" i="1"/>
  <c r="O222" i="1"/>
  <c r="O26" i="1"/>
  <c r="O221" i="1"/>
  <c r="O263" i="1"/>
  <c r="O57" i="1"/>
  <c r="O184" i="1"/>
  <c r="O186" i="1"/>
  <c r="O188" i="1"/>
  <c r="O326" i="1"/>
  <c r="O245" i="1"/>
  <c r="O55" i="1"/>
  <c r="O225" i="1"/>
  <c r="O285" i="1"/>
  <c r="O76" i="1"/>
  <c r="O159" i="1"/>
  <c r="O151" i="1"/>
  <c r="O176" i="1"/>
  <c r="O110" i="1"/>
  <c r="O6" i="1"/>
  <c r="O95" i="1"/>
  <c r="O324" i="1"/>
  <c r="O80" i="1"/>
  <c r="O161" i="1"/>
  <c r="O243" i="1"/>
  <c r="O258" i="1"/>
  <c r="O56" i="1"/>
  <c r="O308" i="1"/>
  <c r="O226" i="1"/>
  <c r="O304" i="1"/>
  <c r="O212" i="1"/>
  <c r="O118" i="1"/>
  <c r="O270" i="1"/>
  <c r="O177" i="1"/>
  <c r="O205" i="1"/>
  <c r="O233" i="1"/>
  <c r="O115" i="1"/>
  <c r="O197" i="1"/>
  <c r="O60" i="1"/>
  <c r="O120" i="1"/>
  <c r="O311" i="1"/>
  <c r="O146" i="1"/>
  <c r="O71" i="1"/>
  <c r="O202" i="1"/>
  <c r="O25" i="1"/>
  <c r="O198" i="1"/>
  <c r="O121" i="1"/>
  <c r="O328" i="1"/>
  <c r="O119" i="1"/>
  <c r="O33" i="1"/>
  <c r="O294" i="1"/>
  <c r="O138" i="1"/>
  <c r="O271" i="1"/>
  <c r="O235" i="1"/>
  <c r="O15" i="1"/>
  <c r="O28" i="1"/>
  <c r="O83" i="1"/>
  <c r="O309" i="1"/>
  <c r="O103" i="1"/>
  <c r="O129" i="1"/>
  <c r="O108" i="1"/>
  <c r="O300" i="1"/>
  <c r="O224" i="1"/>
  <c r="O29" i="1"/>
  <c r="O250" i="1"/>
  <c r="O58" i="1"/>
  <c r="O213" i="1"/>
  <c r="O313" i="1"/>
  <c r="O31" i="1"/>
  <c r="O32" i="1"/>
  <c r="O131" i="1"/>
  <c r="O78" i="1"/>
  <c r="O272" i="1"/>
  <c r="O147" i="1"/>
  <c r="O234" i="1"/>
  <c r="O217" i="1"/>
  <c r="O88" i="1"/>
  <c r="O125" i="1"/>
  <c r="O207" i="1"/>
  <c r="O122" i="1"/>
  <c r="O12" i="1"/>
  <c r="O44" i="1"/>
  <c r="O236" i="1"/>
  <c r="O137" i="1"/>
  <c r="O201" i="1"/>
  <c r="D4" i="15"/>
  <c r="C4" i="15"/>
  <c r="B4" i="15"/>
  <c r="F163" i="1"/>
  <c r="F315" i="1"/>
  <c r="F307" i="1"/>
  <c r="F332" i="1"/>
  <c r="F97" i="1"/>
  <c r="F106" i="1"/>
  <c r="F292" i="1"/>
  <c r="F282" i="1"/>
  <c r="F96" i="1"/>
  <c r="F145" i="1"/>
  <c r="F248" i="1"/>
  <c r="F70" i="1"/>
  <c r="F330" i="1"/>
  <c r="F169" i="1"/>
  <c r="F297" i="1"/>
  <c r="F185" i="1"/>
  <c r="F268" i="1"/>
  <c r="F242" i="1"/>
  <c r="F77" i="1"/>
  <c r="F49" i="1"/>
  <c r="F274" i="1"/>
  <c r="F92" i="1"/>
  <c r="F203" i="1"/>
  <c r="F47" i="1"/>
  <c r="F218" i="1"/>
  <c r="F287" i="1"/>
  <c r="F135" i="1"/>
  <c r="F130" i="1"/>
  <c r="F164" i="1"/>
  <c r="F175" i="1"/>
  <c r="F155" i="1"/>
  <c r="F144" i="1"/>
  <c r="F21" i="1"/>
  <c r="F86" i="1"/>
  <c r="F17" i="1"/>
  <c r="F215" i="1"/>
  <c r="F305" i="1"/>
  <c r="F51" i="1"/>
  <c r="F293" i="1"/>
  <c r="F48" i="1"/>
  <c r="F306" i="1"/>
  <c r="F68" i="1"/>
  <c r="F288" i="1"/>
  <c r="F239" i="1"/>
  <c r="F104" i="1"/>
  <c r="F227" i="1"/>
  <c r="F191" i="1"/>
  <c r="F296" i="1"/>
  <c r="F181" i="1"/>
  <c r="F331" i="1"/>
  <c r="F124" i="1"/>
  <c r="F182" i="1"/>
  <c r="F149" i="1"/>
  <c r="F50" i="1"/>
  <c r="F84" i="1"/>
  <c r="F280" i="1"/>
  <c r="F139" i="1"/>
  <c r="F52" i="1"/>
  <c r="F299" i="1"/>
  <c r="F312" i="1"/>
  <c r="F41" i="1"/>
  <c r="F194" i="1"/>
  <c r="F237" i="1"/>
  <c r="F66" i="1"/>
  <c r="F314" i="1"/>
  <c r="F136" i="1"/>
  <c r="F69" i="1"/>
  <c r="F40" i="1"/>
  <c r="F91" i="1"/>
  <c r="F37" i="1"/>
  <c r="F152" i="1"/>
  <c r="F153" i="1"/>
  <c r="F174" i="1"/>
  <c r="F100" i="1"/>
  <c r="F196" i="1"/>
  <c r="F265" i="1"/>
  <c r="F269" i="1"/>
  <c r="F98" i="1"/>
  <c r="F63" i="1"/>
  <c r="F276" i="1"/>
  <c r="F134" i="1"/>
  <c r="F256" i="1"/>
  <c r="F158" i="1"/>
  <c r="F116" i="1"/>
  <c r="F150" i="1"/>
  <c r="F10" i="1"/>
  <c r="F74" i="1"/>
  <c r="F168" i="1"/>
  <c r="F132" i="1"/>
  <c r="F82" i="1"/>
  <c r="F275" i="1"/>
  <c r="F157" i="1"/>
  <c r="F165" i="1"/>
  <c r="F254" i="1"/>
  <c r="F166" i="1"/>
  <c r="F54" i="1"/>
  <c r="F128" i="1"/>
  <c r="F9" i="1"/>
  <c r="F247" i="1"/>
  <c r="F27" i="1"/>
  <c r="F53" i="1"/>
  <c r="F244" i="1"/>
  <c r="F140" i="1"/>
  <c r="F195" i="1"/>
  <c r="F251" i="1"/>
  <c r="F87" i="1"/>
  <c r="F318" i="1"/>
  <c r="F73" i="1"/>
  <c r="F19" i="1"/>
  <c r="F90" i="1"/>
  <c r="F209" i="1"/>
  <c r="F46" i="1"/>
  <c r="F200" i="1"/>
  <c r="F67" i="1"/>
  <c r="F281" i="1"/>
  <c r="F298" i="1"/>
  <c r="F30" i="1"/>
  <c r="F284" i="1"/>
  <c r="F220" i="1"/>
  <c r="F273" i="1"/>
  <c r="F249" i="1"/>
  <c r="F61" i="1"/>
  <c r="F173" i="1"/>
  <c r="F180" i="1"/>
  <c r="F322" i="1"/>
  <c r="F171" i="1"/>
  <c r="F260" i="1"/>
  <c r="F230" i="1"/>
  <c r="F187" i="1"/>
  <c r="F199" i="1"/>
  <c r="F291" i="1"/>
  <c r="F156" i="1"/>
  <c r="F206" i="1"/>
  <c r="F24" i="1"/>
  <c r="F190" i="1"/>
  <c r="F192" i="1"/>
  <c r="F172" i="1"/>
  <c r="F109" i="1"/>
  <c r="F179" i="1"/>
  <c r="F211" i="1"/>
  <c r="F148" i="1"/>
  <c r="F252" i="1"/>
  <c r="F99" i="1"/>
  <c r="F264" i="1"/>
  <c r="F64" i="1"/>
  <c r="F105" i="1"/>
  <c r="F321" i="1"/>
  <c r="F189" i="1"/>
  <c r="F59" i="1"/>
  <c r="F8" i="1"/>
  <c r="F231" i="1"/>
  <c r="F267" i="1"/>
  <c r="F38" i="1"/>
  <c r="F317" i="1"/>
  <c r="F39" i="1"/>
  <c r="F208" i="1"/>
  <c r="F193" i="1"/>
  <c r="F290" i="1"/>
  <c r="F22" i="1"/>
  <c r="F325" i="1"/>
  <c r="F7" i="1"/>
  <c r="F160" i="1"/>
  <c r="F162" i="1"/>
  <c r="F81" i="1"/>
  <c r="F170" i="1"/>
  <c r="F143" i="1"/>
  <c r="F319" i="1"/>
  <c r="F94" i="1"/>
  <c r="F240" i="1"/>
  <c r="F127" i="1"/>
  <c r="F93" i="1"/>
  <c r="F295" i="1"/>
  <c r="F35" i="1"/>
  <c r="F20" i="1"/>
  <c r="F327" i="1"/>
  <c r="F45" i="1"/>
  <c r="F126" i="1"/>
  <c r="F75" i="1"/>
  <c r="F289" i="1"/>
  <c r="F72" i="1"/>
  <c r="F62" i="1"/>
  <c r="F262" i="1"/>
  <c r="F36" i="1"/>
  <c r="F178" i="1"/>
  <c r="F14" i="1"/>
  <c r="F183" i="1"/>
  <c r="F123" i="1"/>
  <c r="F133" i="1"/>
  <c r="F253" i="1"/>
  <c r="F117" i="1"/>
  <c r="F257" i="1"/>
  <c r="F286" i="1"/>
  <c r="F13" i="1"/>
  <c r="F238" i="1"/>
  <c r="F261" i="1"/>
  <c r="F16" i="1"/>
  <c r="F255" i="1"/>
  <c r="F232" i="1"/>
  <c r="F301" i="1"/>
  <c r="F107" i="1"/>
  <c r="F154" i="1"/>
  <c r="F79" i="1"/>
  <c r="F85" i="1"/>
  <c r="F246" i="1"/>
  <c r="F214" i="1"/>
  <c r="F43" i="1"/>
  <c r="F222" i="1"/>
  <c r="F26" i="1"/>
  <c r="F221" i="1"/>
  <c r="F263" i="1"/>
  <c r="F57" i="1"/>
  <c r="F184" i="1"/>
  <c r="F186" i="1"/>
  <c r="F188" i="1"/>
  <c r="F326" i="1"/>
  <c r="F245" i="1"/>
  <c r="F55" i="1"/>
  <c r="F225" i="1"/>
  <c r="F285" i="1"/>
  <c r="F76" i="1"/>
  <c r="F159" i="1"/>
  <c r="F151" i="1"/>
  <c r="F176" i="1"/>
  <c r="F110" i="1"/>
  <c r="F6" i="1"/>
  <c r="F95" i="1"/>
  <c r="F324" i="1"/>
  <c r="F80" i="1"/>
  <c r="F161" i="1"/>
  <c r="F243" i="1"/>
  <c r="F258" i="1"/>
  <c r="F56" i="1"/>
  <c r="F308" i="1"/>
  <c r="F226" i="1"/>
  <c r="F304" i="1"/>
  <c r="F212" i="1"/>
  <c r="F118" i="1"/>
  <c r="F270" i="1"/>
  <c r="F177" i="1"/>
  <c r="F205" i="1"/>
  <c r="F233" i="1"/>
  <c r="F115" i="1"/>
  <c r="F197" i="1"/>
  <c r="F60" i="1"/>
  <c r="F120" i="1"/>
  <c r="F311" i="1"/>
  <c r="F146" i="1"/>
  <c r="F71" i="1"/>
  <c r="F202" i="1"/>
  <c r="F25" i="1"/>
  <c r="F198" i="1"/>
  <c r="F121" i="1"/>
  <c r="F328" i="1"/>
  <c r="F119" i="1"/>
  <c r="F33" i="1"/>
  <c r="F294" i="1"/>
  <c r="F138" i="1"/>
  <c r="F271" i="1"/>
  <c r="F235" i="1"/>
  <c r="F15" i="1"/>
  <c r="F28" i="1"/>
  <c r="F83" i="1"/>
  <c r="F309" i="1"/>
  <c r="F103" i="1"/>
  <c r="F129" i="1"/>
  <c r="F108" i="1"/>
  <c r="F300" i="1"/>
  <c r="F224" i="1"/>
  <c r="F29" i="1"/>
  <c r="F250" i="1"/>
  <c r="F58" i="1"/>
  <c r="F213" i="1"/>
  <c r="F313" i="1"/>
  <c r="F31" i="1"/>
  <c r="F32" i="1"/>
  <c r="F131" i="1"/>
  <c r="F78" i="1"/>
  <c r="F272" i="1"/>
  <c r="F147" i="1"/>
  <c r="F234" i="1"/>
  <c r="F217" i="1"/>
  <c r="F88" i="1"/>
  <c r="F125" i="1"/>
  <c r="F207" i="1"/>
  <c r="F122" i="1"/>
  <c r="F12" i="1"/>
  <c r="F44" i="1"/>
  <c r="F236" i="1"/>
  <c r="F137" i="1"/>
  <c r="F201" i="1"/>
  <c r="E163" i="1"/>
  <c r="E315" i="1"/>
  <c r="E307" i="1"/>
  <c r="E332" i="1"/>
  <c r="E97" i="1"/>
  <c r="E106" i="1"/>
  <c r="E292" i="1"/>
  <c r="E282" i="1"/>
  <c r="E96" i="1"/>
  <c r="E145" i="1"/>
  <c r="E248" i="1"/>
  <c r="E70" i="1"/>
  <c r="E330" i="1"/>
  <c r="E169" i="1"/>
  <c r="E297" i="1"/>
  <c r="E185" i="1"/>
  <c r="E268" i="1"/>
  <c r="E242" i="1"/>
  <c r="E77" i="1"/>
  <c r="E49" i="1"/>
  <c r="E274" i="1"/>
  <c r="E92" i="1"/>
  <c r="E203" i="1"/>
  <c r="E47" i="1"/>
  <c r="E218" i="1"/>
  <c r="E287" i="1"/>
  <c r="E135" i="1"/>
  <c r="E130" i="1"/>
  <c r="E164" i="1"/>
  <c r="E175" i="1"/>
  <c r="E155" i="1"/>
  <c r="E144" i="1"/>
  <c r="E21" i="1"/>
  <c r="E86" i="1"/>
  <c r="E17" i="1"/>
  <c r="E215" i="1"/>
  <c r="E305" i="1"/>
  <c r="E51" i="1"/>
  <c r="E293" i="1"/>
  <c r="E48" i="1"/>
  <c r="E306" i="1"/>
  <c r="E68" i="1"/>
  <c r="E288" i="1"/>
  <c r="E239" i="1"/>
  <c r="E104" i="1"/>
  <c r="E227" i="1"/>
  <c r="E191" i="1"/>
  <c r="E296" i="1"/>
  <c r="E181" i="1"/>
  <c r="E331" i="1"/>
  <c r="E124" i="1"/>
  <c r="E182" i="1"/>
  <c r="E149" i="1"/>
  <c r="E50" i="1"/>
  <c r="E84" i="1"/>
  <c r="E280" i="1"/>
  <c r="E139" i="1"/>
  <c r="E52" i="1"/>
  <c r="E299" i="1"/>
  <c r="E312" i="1"/>
  <c r="E41" i="1"/>
  <c r="E194" i="1"/>
  <c r="E237" i="1"/>
  <c r="E66" i="1"/>
  <c r="E314" i="1"/>
  <c r="E136" i="1"/>
  <c r="E69" i="1"/>
  <c r="E40" i="1"/>
  <c r="E91" i="1"/>
  <c r="E37" i="1"/>
  <c r="E152" i="1"/>
  <c r="E153" i="1"/>
  <c r="E174" i="1"/>
  <c r="E100" i="1"/>
  <c r="E196" i="1"/>
  <c r="E265" i="1"/>
  <c r="E269" i="1"/>
  <c r="E98" i="1"/>
  <c r="E63" i="1"/>
  <c r="E276" i="1"/>
  <c r="E134" i="1"/>
  <c r="E256" i="1"/>
  <c r="E158" i="1"/>
  <c r="E116" i="1"/>
  <c r="E150" i="1"/>
  <c r="E10" i="1"/>
  <c r="E74" i="1"/>
  <c r="E168" i="1"/>
  <c r="E132" i="1"/>
  <c r="E82" i="1"/>
  <c r="E275" i="1"/>
  <c r="E157" i="1"/>
  <c r="E165" i="1"/>
  <c r="E254" i="1"/>
  <c r="E166" i="1"/>
  <c r="E54" i="1"/>
  <c r="E128" i="1"/>
  <c r="E9" i="1"/>
  <c r="E247" i="1"/>
  <c r="E27" i="1"/>
  <c r="E53" i="1"/>
  <c r="E244" i="1"/>
  <c r="E140" i="1"/>
  <c r="E195" i="1"/>
  <c r="E251" i="1"/>
  <c r="E87" i="1"/>
  <c r="E318" i="1"/>
  <c r="E73" i="1"/>
  <c r="E19" i="1"/>
  <c r="E90" i="1"/>
  <c r="E209" i="1"/>
  <c r="E46" i="1"/>
  <c r="E200" i="1"/>
  <c r="E67" i="1"/>
  <c r="E281" i="1"/>
  <c r="E298" i="1"/>
  <c r="E30" i="1"/>
  <c r="E284" i="1"/>
  <c r="E220" i="1"/>
  <c r="E273" i="1"/>
  <c r="E249" i="1"/>
  <c r="E61" i="1"/>
  <c r="E173" i="1"/>
  <c r="E180" i="1"/>
  <c r="E322" i="1"/>
  <c r="E171" i="1"/>
  <c r="E260" i="1"/>
  <c r="E230" i="1"/>
  <c r="E187" i="1"/>
  <c r="E199" i="1"/>
  <c r="E291" i="1"/>
  <c r="E156" i="1"/>
  <c r="E206" i="1"/>
  <c r="E24" i="1"/>
  <c r="E190" i="1"/>
  <c r="E192" i="1"/>
  <c r="E172" i="1"/>
  <c r="E109" i="1"/>
  <c r="E179" i="1"/>
  <c r="E211" i="1"/>
  <c r="E148" i="1"/>
  <c r="E252" i="1"/>
  <c r="E99" i="1"/>
  <c r="E264" i="1"/>
  <c r="E64" i="1"/>
  <c r="E105" i="1"/>
  <c r="E321" i="1"/>
  <c r="E189" i="1"/>
  <c r="E59" i="1"/>
  <c r="E8" i="1"/>
  <c r="E231" i="1"/>
  <c r="E267" i="1"/>
  <c r="E38" i="1"/>
  <c r="E317" i="1"/>
  <c r="E39" i="1"/>
  <c r="E208" i="1"/>
  <c r="E193" i="1"/>
  <c r="E290" i="1"/>
  <c r="E22" i="1"/>
  <c r="E325" i="1"/>
  <c r="E7" i="1"/>
  <c r="E160" i="1"/>
  <c r="E162" i="1"/>
  <c r="E81" i="1"/>
  <c r="E170" i="1"/>
  <c r="E143" i="1"/>
  <c r="E319" i="1"/>
  <c r="E94" i="1"/>
  <c r="E240" i="1"/>
  <c r="E127" i="1"/>
  <c r="E93" i="1"/>
  <c r="E295" i="1"/>
  <c r="E35" i="1"/>
  <c r="E20" i="1"/>
  <c r="E327" i="1"/>
  <c r="E45" i="1"/>
  <c r="E126" i="1"/>
  <c r="E75" i="1"/>
  <c r="E289" i="1"/>
  <c r="E72" i="1"/>
  <c r="E62" i="1"/>
  <c r="E262" i="1"/>
  <c r="E36" i="1"/>
  <c r="E178" i="1"/>
  <c r="E14" i="1"/>
  <c r="E183" i="1"/>
  <c r="E123" i="1"/>
  <c r="E133" i="1"/>
  <c r="E253" i="1"/>
  <c r="E117" i="1"/>
  <c r="E257" i="1"/>
  <c r="E286" i="1"/>
  <c r="E13" i="1"/>
  <c r="E238" i="1"/>
  <c r="E261" i="1"/>
  <c r="E16" i="1"/>
  <c r="E255" i="1"/>
  <c r="E232" i="1"/>
  <c r="E301" i="1"/>
  <c r="E107" i="1"/>
  <c r="E154" i="1"/>
  <c r="E79" i="1"/>
  <c r="E85" i="1"/>
  <c r="E246" i="1"/>
  <c r="E214" i="1"/>
  <c r="E43" i="1"/>
  <c r="E222" i="1"/>
  <c r="E26" i="1"/>
  <c r="E221" i="1"/>
  <c r="E263" i="1"/>
  <c r="E57" i="1"/>
  <c r="E184" i="1"/>
  <c r="E186" i="1"/>
  <c r="E188" i="1"/>
  <c r="E326" i="1"/>
  <c r="E245" i="1"/>
  <c r="E55" i="1"/>
  <c r="E225" i="1"/>
  <c r="E285" i="1"/>
  <c r="E76" i="1"/>
  <c r="E159" i="1"/>
  <c r="E151" i="1"/>
  <c r="E176" i="1"/>
  <c r="E110" i="1"/>
  <c r="E6" i="1"/>
  <c r="E95" i="1"/>
  <c r="E324" i="1"/>
  <c r="E80" i="1"/>
  <c r="E161" i="1"/>
  <c r="E243" i="1"/>
  <c r="E258" i="1"/>
  <c r="E56" i="1"/>
  <c r="E308" i="1"/>
  <c r="E226" i="1"/>
  <c r="E304" i="1"/>
  <c r="E212" i="1"/>
  <c r="E118" i="1"/>
  <c r="E270" i="1"/>
  <c r="E177" i="1"/>
  <c r="E205" i="1"/>
  <c r="E233" i="1"/>
  <c r="E115" i="1"/>
  <c r="E197" i="1"/>
  <c r="E60" i="1"/>
  <c r="E120" i="1"/>
  <c r="E311" i="1"/>
  <c r="E146" i="1"/>
  <c r="E71" i="1"/>
  <c r="E202" i="1"/>
  <c r="E25" i="1"/>
  <c r="E198" i="1"/>
  <c r="E121" i="1"/>
  <c r="E328" i="1"/>
  <c r="E119" i="1"/>
  <c r="E33" i="1"/>
  <c r="E294" i="1"/>
  <c r="E138" i="1"/>
  <c r="E271" i="1"/>
  <c r="E235" i="1"/>
  <c r="E15" i="1"/>
  <c r="E28" i="1"/>
  <c r="E83" i="1"/>
  <c r="E309" i="1"/>
  <c r="E103" i="1"/>
  <c r="E129" i="1"/>
  <c r="E108" i="1"/>
  <c r="E300" i="1"/>
  <c r="E224" i="1"/>
  <c r="E29" i="1"/>
  <c r="E250" i="1"/>
  <c r="E58" i="1"/>
  <c r="E213" i="1"/>
  <c r="E313" i="1"/>
  <c r="E31" i="1"/>
  <c r="E32" i="1"/>
  <c r="E131" i="1"/>
  <c r="E78" i="1"/>
  <c r="E272" i="1"/>
  <c r="E147" i="1"/>
  <c r="E234" i="1"/>
  <c r="E217" i="1"/>
  <c r="E88" i="1"/>
  <c r="E125" i="1"/>
  <c r="E207" i="1"/>
  <c r="E122" i="1"/>
  <c r="E12" i="1"/>
  <c r="E44" i="1"/>
  <c r="E236" i="1"/>
  <c r="E137" i="1"/>
  <c r="E201" i="1"/>
  <c r="G163" i="1"/>
  <c r="G315" i="1"/>
  <c r="G307" i="1"/>
  <c r="G332" i="1"/>
  <c r="G97" i="1"/>
  <c r="G106" i="1"/>
  <c r="G292" i="1"/>
  <c r="G282" i="1"/>
  <c r="G96" i="1"/>
  <c r="G145" i="1"/>
  <c r="G248" i="1"/>
  <c r="G70" i="1"/>
  <c r="G330" i="1"/>
  <c r="G169" i="1"/>
  <c r="G297" i="1"/>
  <c r="G185" i="1"/>
  <c r="G268" i="1"/>
  <c r="G242" i="1"/>
  <c r="G77" i="1"/>
  <c r="G49" i="1"/>
  <c r="G274" i="1"/>
  <c r="G92" i="1"/>
  <c r="G203" i="1"/>
  <c r="G47" i="1"/>
  <c r="G218" i="1"/>
  <c r="G287" i="1"/>
  <c r="G135" i="1"/>
  <c r="G130" i="1"/>
  <c r="G164" i="1"/>
  <c r="G175" i="1"/>
  <c r="G155" i="1"/>
  <c r="G144" i="1"/>
  <c r="G21" i="1"/>
  <c r="G86" i="1"/>
  <c r="G17" i="1"/>
  <c r="G215" i="1"/>
  <c r="G305" i="1"/>
  <c r="G51" i="1"/>
  <c r="G293" i="1"/>
  <c r="G48" i="1"/>
  <c r="G306" i="1"/>
  <c r="G68" i="1"/>
  <c r="G288" i="1"/>
  <c r="G239" i="1"/>
  <c r="G104" i="1"/>
  <c r="G227" i="1"/>
  <c r="G191" i="1"/>
  <c r="G296" i="1"/>
  <c r="G181" i="1"/>
  <c r="G331" i="1"/>
  <c r="G124" i="1"/>
  <c r="G182" i="1"/>
  <c r="G149" i="1"/>
  <c r="G50" i="1"/>
  <c r="G84" i="1"/>
  <c r="G280" i="1"/>
  <c r="G139" i="1"/>
  <c r="G52" i="1"/>
  <c r="G299" i="1"/>
  <c r="G312" i="1"/>
  <c r="G41" i="1"/>
  <c r="G194" i="1"/>
  <c r="G237" i="1"/>
  <c r="G66" i="1"/>
  <c r="G314" i="1"/>
  <c r="G136" i="1"/>
  <c r="G69" i="1"/>
  <c r="G40" i="1"/>
  <c r="G91" i="1"/>
  <c r="G37" i="1"/>
  <c r="G152" i="1"/>
  <c r="G153" i="1"/>
  <c r="G174" i="1"/>
  <c r="G100" i="1"/>
  <c r="G196" i="1"/>
  <c r="G265" i="1"/>
  <c r="G269" i="1"/>
  <c r="G98" i="1"/>
  <c r="G63" i="1"/>
  <c r="G276" i="1"/>
  <c r="G134" i="1"/>
  <c r="G256" i="1"/>
  <c r="G158" i="1"/>
  <c r="G116" i="1"/>
  <c r="G150" i="1"/>
  <c r="G10" i="1"/>
  <c r="G74" i="1"/>
  <c r="G168" i="1"/>
  <c r="G132" i="1"/>
  <c r="G82" i="1"/>
  <c r="G275" i="1"/>
  <c r="G157" i="1"/>
  <c r="G165" i="1"/>
  <c r="G254" i="1"/>
  <c r="G166" i="1"/>
  <c r="G54" i="1"/>
  <c r="G128" i="1"/>
  <c r="G9" i="1"/>
  <c r="G247" i="1"/>
  <c r="G27" i="1"/>
  <c r="G53" i="1"/>
  <c r="G244" i="1"/>
  <c r="G140" i="1"/>
  <c r="G195" i="1"/>
  <c r="G251" i="1"/>
  <c r="G87" i="1"/>
  <c r="G318" i="1"/>
  <c r="G73" i="1"/>
  <c r="G19" i="1"/>
  <c r="G90" i="1"/>
  <c r="G209" i="1"/>
  <c r="G46" i="1"/>
  <c r="G200" i="1"/>
  <c r="G67" i="1"/>
  <c r="G281" i="1"/>
  <c r="G298" i="1"/>
  <c r="G30" i="1"/>
  <c r="G284" i="1"/>
  <c r="G220" i="1"/>
  <c r="G273" i="1"/>
  <c r="G249" i="1"/>
  <c r="G61" i="1"/>
  <c r="G173" i="1"/>
  <c r="G180" i="1"/>
  <c r="G322" i="1"/>
  <c r="G171" i="1"/>
  <c r="G260" i="1"/>
  <c r="G230" i="1"/>
  <c r="G187" i="1"/>
  <c r="G199" i="1"/>
  <c r="G291" i="1"/>
  <c r="G156" i="1"/>
  <c r="G206" i="1"/>
  <c r="G24" i="1"/>
  <c r="G190" i="1"/>
  <c r="G192" i="1"/>
  <c r="G172" i="1"/>
  <c r="G109" i="1"/>
  <c r="G179" i="1"/>
  <c r="G211" i="1"/>
  <c r="G148" i="1"/>
  <c r="G252" i="1"/>
  <c r="G99" i="1"/>
  <c r="G264" i="1"/>
  <c r="G64" i="1"/>
  <c r="G105" i="1"/>
  <c r="G321" i="1"/>
  <c r="G189" i="1"/>
  <c r="G59" i="1"/>
  <c r="G8" i="1"/>
  <c r="G231" i="1"/>
  <c r="G267" i="1"/>
  <c r="G38" i="1"/>
  <c r="G317" i="1"/>
  <c r="G39" i="1"/>
  <c r="G208" i="1"/>
  <c r="G193" i="1"/>
  <c r="G290" i="1"/>
  <c r="G22" i="1"/>
  <c r="G325" i="1"/>
  <c r="G7" i="1"/>
  <c r="G160" i="1"/>
  <c r="G162" i="1"/>
  <c r="G81" i="1"/>
  <c r="G170" i="1"/>
  <c r="G143" i="1"/>
  <c r="G319" i="1"/>
  <c r="G94" i="1"/>
  <c r="G240" i="1"/>
  <c r="G127" i="1"/>
  <c r="G93" i="1"/>
  <c r="G295" i="1"/>
  <c r="G35" i="1"/>
  <c r="G20" i="1"/>
  <c r="G327" i="1"/>
  <c r="G45" i="1"/>
  <c r="G126" i="1"/>
  <c r="G75" i="1"/>
  <c r="G289" i="1"/>
  <c r="G72" i="1"/>
  <c r="G62" i="1"/>
  <c r="G262" i="1"/>
  <c r="G36" i="1"/>
  <c r="G178" i="1"/>
  <c r="G14" i="1"/>
  <c r="G183" i="1"/>
  <c r="G123" i="1"/>
  <c r="G133" i="1"/>
  <c r="G253" i="1"/>
  <c r="G117" i="1"/>
  <c r="G257" i="1"/>
  <c r="G286" i="1"/>
  <c r="G13" i="1"/>
  <c r="G238" i="1"/>
  <c r="G261" i="1"/>
  <c r="G16" i="1"/>
  <c r="G255" i="1"/>
  <c r="G232" i="1"/>
  <c r="G301" i="1"/>
  <c r="G107" i="1"/>
  <c r="G154" i="1"/>
  <c r="G79" i="1"/>
  <c r="G85" i="1"/>
  <c r="G246" i="1"/>
  <c r="G214" i="1"/>
  <c r="G43" i="1"/>
  <c r="G222" i="1"/>
  <c r="G26" i="1"/>
  <c r="G221" i="1"/>
  <c r="G263" i="1"/>
  <c r="G57" i="1"/>
  <c r="G184" i="1"/>
  <c r="G186" i="1"/>
  <c r="G188" i="1"/>
  <c r="G326" i="1"/>
  <c r="G245" i="1"/>
  <c r="G55" i="1"/>
  <c r="G225" i="1"/>
  <c r="G285" i="1"/>
  <c r="G76" i="1"/>
  <c r="G159" i="1"/>
  <c r="G151" i="1"/>
  <c r="G176" i="1"/>
  <c r="G110" i="1"/>
  <c r="G6" i="1"/>
  <c r="G95" i="1"/>
  <c r="G324" i="1"/>
  <c r="G80" i="1"/>
  <c r="G161" i="1"/>
  <c r="G243" i="1"/>
  <c r="G258" i="1"/>
  <c r="G56" i="1"/>
  <c r="G308" i="1"/>
  <c r="G226" i="1"/>
  <c r="G304" i="1"/>
  <c r="G212" i="1"/>
  <c r="G118" i="1"/>
  <c r="G270" i="1"/>
  <c r="G177" i="1"/>
  <c r="G205" i="1"/>
  <c r="G233" i="1"/>
  <c r="G115" i="1"/>
  <c r="G197" i="1"/>
  <c r="G60" i="1"/>
  <c r="G120" i="1"/>
  <c r="G311" i="1"/>
  <c r="G146" i="1"/>
  <c r="G71" i="1"/>
  <c r="G202" i="1"/>
  <c r="G25" i="1"/>
  <c r="G198" i="1"/>
  <c r="G121" i="1"/>
  <c r="G328" i="1"/>
  <c r="G119" i="1"/>
  <c r="G33" i="1"/>
  <c r="G294" i="1"/>
  <c r="G138" i="1"/>
  <c r="G271" i="1"/>
  <c r="G235" i="1"/>
  <c r="G15" i="1"/>
  <c r="G28" i="1"/>
  <c r="G83" i="1"/>
  <c r="G309" i="1"/>
  <c r="G103" i="1"/>
  <c r="G129" i="1"/>
  <c r="G108" i="1"/>
  <c r="G300" i="1"/>
  <c r="G224" i="1"/>
  <c r="G29" i="1"/>
  <c r="G250" i="1"/>
  <c r="G58" i="1"/>
  <c r="G213" i="1"/>
  <c r="G313" i="1"/>
  <c r="G31" i="1"/>
  <c r="G32" i="1"/>
  <c r="G131" i="1"/>
  <c r="G78" i="1"/>
  <c r="G272" i="1"/>
  <c r="G147" i="1"/>
  <c r="G234" i="1"/>
  <c r="G217" i="1"/>
  <c r="G88" i="1"/>
  <c r="G125" i="1"/>
  <c r="G207" i="1"/>
  <c r="G122" i="1"/>
  <c r="G12" i="1"/>
  <c r="G44" i="1"/>
  <c r="G236" i="1"/>
  <c r="G137" i="1"/>
  <c r="G201" i="1"/>
  <c r="D4" i="14"/>
  <c r="C4" i="14"/>
  <c r="B4" i="14"/>
  <c r="A480" i="6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G502" i="6"/>
  <c r="F502" i="6"/>
  <c r="E502" i="6"/>
  <c r="G501" i="6"/>
  <c r="F501" i="6"/>
  <c r="E501" i="6"/>
  <c r="G500" i="6"/>
  <c r="F500" i="6"/>
  <c r="E500" i="6"/>
  <c r="G499" i="6"/>
  <c r="F499" i="6"/>
  <c r="E499" i="6"/>
  <c r="G498" i="6"/>
  <c r="F498" i="6"/>
  <c r="E498" i="6"/>
  <c r="G497" i="6"/>
  <c r="F497" i="6"/>
  <c r="E497" i="6"/>
  <c r="G496" i="6"/>
  <c r="F496" i="6"/>
  <c r="E496" i="6"/>
  <c r="G495" i="6"/>
  <c r="F495" i="6"/>
  <c r="E495" i="6"/>
  <c r="G494" i="6"/>
  <c r="F494" i="6"/>
  <c r="E494" i="6"/>
  <c r="G493" i="6"/>
  <c r="F493" i="6"/>
  <c r="E493" i="6"/>
  <c r="G492" i="6"/>
  <c r="F492" i="6"/>
  <c r="E492" i="6"/>
  <c r="G491" i="6"/>
  <c r="F491" i="6"/>
  <c r="E491" i="6"/>
  <c r="G490" i="6"/>
  <c r="F490" i="6"/>
  <c r="E490" i="6"/>
  <c r="G489" i="6"/>
  <c r="F489" i="6"/>
  <c r="E489" i="6"/>
  <c r="G488" i="6"/>
  <c r="F488" i="6"/>
  <c r="E488" i="6"/>
  <c r="G487" i="6"/>
  <c r="F487" i="6"/>
  <c r="E487" i="6"/>
  <c r="G486" i="6"/>
  <c r="F486" i="6"/>
  <c r="E486" i="6"/>
  <c r="G485" i="6"/>
  <c r="F485" i="6"/>
  <c r="E485" i="6"/>
  <c r="G484" i="6"/>
  <c r="F484" i="6"/>
  <c r="E484" i="6"/>
  <c r="G483" i="6"/>
  <c r="F483" i="6"/>
  <c r="E483" i="6"/>
  <c r="G482" i="6"/>
  <c r="F482" i="6"/>
  <c r="E482" i="6"/>
  <c r="G481" i="6"/>
  <c r="F481" i="6"/>
  <c r="E481" i="6"/>
  <c r="G480" i="6"/>
  <c r="F480" i="6"/>
  <c r="E480" i="6"/>
  <c r="G479" i="6"/>
  <c r="F479" i="6"/>
  <c r="E479" i="6"/>
  <c r="BW226" i="1" l="1"/>
  <c r="BW183" i="1"/>
  <c r="BW234" i="1"/>
  <c r="BW16" i="1"/>
  <c r="BW60" i="1"/>
  <c r="BW137" i="1"/>
  <c r="BW184" i="1"/>
  <c r="BW110" i="1"/>
  <c r="BW313" i="1"/>
  <c r="BW246" i="1"/>
  <c r="BW56" i="1"/>
  <c r="BW212" i="1"/>
  <c r="BW71" i="1"/>
  <c r="BW31" i="1"/>
  <c r="BW76" i="1"/>
  <c r="BW272" i="1"/>
  <c r="K18" i="1"/>
  <c r="BW80" i="1"/>
  <c r="BW205" i="1"/>
  <c r="BW245" i="1"/>
  <c r="AV18" i="1"/>
  <c r="AW18" i="1" s="1"/>
  <c r="AX18" i="1" s="1"/>
  <c r="AY18" i="1" s="1"/>
  <c r="AN18" i="1"/>
  <c r="AO18" i="1" s="1"/>
  <c r="BD18" i="1"/>
  <c r="P18" i="1"/>
  <c r="Q18" i="1" s="1"/>
  <c r="S18" i="1" s="1"/>
  <c r="AF18" i="1"/>
  <c r="AG18" i="1" s="1"/>
  <c r="X18" i="1"/>
  <c r="Y18" i="1" s="1"/>
  <c r="Z18" i="1" s="1"/>
  <c r="AA18" i="1" s="1"/>
  <c r="AN303" i="1"/>
  <c r="J18" i="1"/>
  <c r="AN65" i="1"/>
  <c r="X310" i="1"/>
  <c r="Y310" i="1" s="1"/>
  <c r="Z310" i="1" s="1"/>
  <c r="AA310" i="1" s="1"/>
  <c r="AN310" i="1"/>
  <c r="AO310" i="1" s="1"/>
  <c r="H310" i="1"/>
  <c r="I310" i="1" s="1"/>
  <c r="K310" i="1" s="1"/>
  <c r="BL310" i="1"/>
  <c r="AV310" i="1"/>
  <c r="AW310" i="1" s="1"/>
  <c r="BD310" i="1"/>
  <c r="P310" i="1"/>
  <c r="BT310" i="1"/>
  <c r="AF310" i="1"/>
  <c r="AG310" i="1" s="1"/>
  <c r="AH310" i="1" s="1"/>
  <c r="AF65" i="1"/>
  <c r="AF303" i="1"/>
  <c r="F5" i="1"/>
  <c r="E5" i="1"/>
  <c r="W5" i="1"/>
  <c r="G5" i="1"/>
  <c r="O5" i="1"/>
  <c r="AV303" i="1"/>
  <c r="H303" i="1"/>
  <c r="P65" i="1"/>
  <c r="BT303" i="1"/>
  <c r="X303" i="1"/>
  <c r="P303" i="1"/>
  <c r="BD303" i="1"/>
  <c r="H236" i="1"/>
  <c r="H207" i="1"/>
  <c r="H234" i="1"/>
  <c r="H131" i="1"/>
  <c r="H213" i="1"/>
  <c r="H224" i="1"/>
  <c r="H103" i="1"/>
  <c r="H15" i="1"/>
  <c r="H294" i="1"/>
  <c r="H121" i="1"/>
  <c r="H71" i="1"/>
  <c r="H60" i="1"/>
  <c r="H205" i="1"/>
  <c r="H212" i="1"/>
  <c r="H56" i="1"/>
  <c r="H80" i="1"/>
  <c r="H110" i="1"/>
  <c r="H76" i="1"/>
  <c r="H245" i="1"/>
  <c r="H184" i="1"/>
  <c r="H26" i="1"/>
  <c r="H246" i="1"/>
  <c r="H107" i="1"/>
  <c r="H16" i="1"/>
  <c r="H286" i="1"/>
  <c r="H133" i="1"/>
  <c r="H14" i="1"/>
  <c r="H62" i="1"/>
  <c r="H126" i="1"/>
  <c r="H35" i="1"/>
  <c r="H240" i="1"/>
  <c r="H170" i="1"/>
  <c r="H7" i="1"/>
  <c r="H193" i="1"/>
  <c r="H38" i="1"/>
  <c r="H59" i="1"/>
  <c r="H64" i="1"/>
  <c r="H148" i="1"/>
  <c r="H172" i="1"/>
  <c r="H206" i="1"/>
  <c r="H187" i="1"/>
  <c r="H322" i="1"/>
  <c r="H249" i="1"/>
  <c r="H30" i="1"/>
  <c r="H200" i="1"/>
  <c r="H19" i="1"/>
  <c r="H251" i="1"/>
  <c r="H53" i="1"/>
  <c r="H128" i="1"/>
  <c r="H165" i="1"/>
  <c r="H132" i="1"/>
  <c r="H150" i="1"/>
  <c r="H134" i="1"/>
  <c r="H269" i="1"/>
  <c r="H174" i="1"/>
  <c r="H91" i="1"/>
  <c r="H314" i="1"/>
  <c r="H41" i="1"/>
  <c r="H139" i="1"/>
  <c r="H149" i="1"/>
  <c r="H181" i="1"/>
  <c r="H104" i="1"/>
  <c r="H306" i="1"/>
  <c r="H305" i="1"/>
  <c r="H21" i="1"/>
  <c r="H164" i="1"/>
  <c r="H218" i="1"/>
  <c r="H274" i="1"/>
  <c r="H268" i="1"/>
  <c r="H330" i="1"/>
  <c r="H96" i="1"/>
  <c r="H97" i="1"/>
  <c r="H163" i="1"/>
  <c r="H44" i="1"/>
  <c r="H125" i="1"/>
  <c r="H147" i="1"/>
  <c r="H32" i="1"/>
  <c r="H58" i="1"/>
  <c r="H300" i="1"/>
  <c r="H309" i="1"/>
  <c r="H235" i="1"/>
  <c r="H33" i="1"/>
  <c r="H198" i="1"/>
  <c r="H146" i="1"/>
  <c r="H197" i="1"/>
  <c r="H177" i="1"/>
  <c r="H304" i="1"/>
  <c r="H258" i="1"/>
  <c r="H324" i="1"/>
  <c r="H176" i="1"/>
  <c r="H285" i="1"/>
  <c r="H326" i="1"/>
  <c r="H57" i="1"/>
  <c r="H222" i="1"/>
  <c r="H85" i="1"/>
  <c r="H301" i="1"/>
  <c r="H261" i="1"/>
  <c r="H257" i="1"/>
  <c r="H123" i="1"/>
  <c r="H178" i="1"/>
  <c r="H72" i="1"/>
  <c r="H45" i="1"/>
  <c r="H295" i="1"/>
  <c r="H94" i="1"/>
  <c r="H81" i="1"/>
  <c r="H325" i="1"/>
  <c r="H208" i="1"/>
  <c r="H267" i="1"/>
  <c r="H189" i="1"/>
  <c r="H264" i="1"/>
  <c r="H211" i="1"/>
  <c r="H192" i="1"/>
  <c r="H156" i="1"/>
  <c r="H230" i="1"/>
  <c r="H180" i="1"/>
  <c r="H273" i="1"/>
  <c r="H298" i="1"/>
  <c r="H46" i="1"/>
  <c r="H73" i="1"/>
  <c r="H195" i="1"/>
  <c r="H27" i="1"/>
  <c r="H54" i="1"/>
  <c r="H157" i="1"/>
  <c r="H168" i="1"/>
  <c r="H116" i="1"/>
  <c r="H276" i="1"/>
  <c r="H265" i="1"/>
  <c r="H153" i="1"/>
  <c r="H40" i="1"/>
  <c r="H66" i="1"/>
  <c r="H312" i="1"/>
  <c r="H280" i="1"/>
  <c r="H182" i="1"/>
  <c r="H296" i="1"/>
  <c r="H239" i="1"/>
  <c r="H48" i="1"/>
  <c r="H215" i="1"/>
  <c r="H144" i="1"/>
  <c r="H130" i="1"/>
  <c r="H47" i="1"/>
  <c r="H49" i="1"/>
  <c r="H185" i="1"/>
  <c r="H70" i="1"/>
  <c r="H282" i="1"/>
  <c r="H332" i="1"/>
  <c r="H65" i="1"/>
  <c r="I65" i="1" s="1"/>
  <c r="K65" i="1" s="1"/>
  <c r="H201" i="1"/>
  <c r="H12" i="1"/>
  <c r="H88" i="1"/>
  <c r="H272" i="1"/>
  <c r="H31" i="1"/>
  <c r="H250" i="1"/>
  <c r="H108" i="1"/>
  <c r="H83" i="1"/>
  <c r="H271" i="1"/>
  <c r="H119" i="1"/>
  <c r="H25" i="1"/>
  <c r="H311" i="1"/>
  <c r="H115" i="1"/>
  <c r="H270" i="1"/>
  <c r="H226" i="1"/>
  <c r="H243" i="1"/>
  <c r="H95" i="1"/>
  <c r="H151" i="1"/>
  <c r="H225" i="1"/>
  <c r="H188" i="1"/>
  <c r="H263" i="1"/>
  <c r="H43" i="1"/>
  <c r="H79" i="1"/>
  <c r="H232" i="1"/>
  <c r="H238" i="1"/>
  <c r="H117" i="1"/>
  <c r="H183" i="1"/>
  <c r="H36" i="1"/>
  <c r="H289" i="1"/>
  <c r="H327" i="1"/>
  <c r="H93" i="1"/>
  <c r="H319" i="1"/>
  <c r="H162" i="1"/>
  <c r="H22" i="1"/>
  <c r="H39" i="1"/>
  <c r="H231" i="1"/>
  <c r="H321" i="1"/>
  <c r="H99" i="1"/>
  <c r="H179" i="1"/>
  <c r="H190" i="1"/>
  <c r="H291" i="1"/>
  <c r="H260" i="1"/>
  <c r="H173" i="1"/>
  <c r="H220" i="1"/>
  <c r="H281" i="1"/>
  <c r="H209" i="1"/>
  <c r="H318" i="1"/>
  <c r="H140" i="1"/>
  <c r="H247" i="1"/>
  <c r="H166" i="1"/>
  <c r="H275" i="1"/>
  <c r="H74" i="1"/>
  <c r="H158" i="1"/>
  <c r="H63" i="1"/>
  <c r="H196" i="1"/>
  <c r="H152" i="1"/>
  <c r="H69" i="1"/>
  <c r="H237" i="1"/>
  <c r="H299" i="1"/>
  <c r="H84" i="1"/>
  <c r="H124" i="1"/>
  <c r="H191" i="1"/>
  <c r="H288" i="1"/>
  <c r="H293" i="1"/>
  <c r="H17" i="1"/>
  <c r="H155" i="1"/>
  <c r="H135" i="1"/>
  <c r="H203" i="1"/>
  <c r="H77" i="1"/>
  <c r="H297" i="1"/>
  <c r="H248" i="1"/>
  <c r="H292" i="1"/>
  <c r="H307" i="1"/>
  <c r="X65" i="1"/>
  <c r="H137" i="1"/>
  <c r="H122" i="1"/>
  <c r="H217" i="1"/>
  <c r="H78" i="1"/>
  <c r="H313" i="1"/>
  <c r="H29" i="1"/>
  <c r="H129" i="1"/>
  <c r="H28" i="1"/>
  <c r="H138" i="1"/>
  <c r="H328" i="1"/>
  <c r="H202" i="1"/>
  <c r="H120" i="1"/>
  <c r="H233" i="1"/>
  <c r="H118" i="1"/>
  <c r="H308" i="1"/>
  <c r="H161" i="1"/>
  <c r="H6" i="1"/>
  <c r="H159" i="1"/>
  <c r="H55" i="1"/>
  <c r="H186" i="1"/>
  <c r="H221" i="1"/>
  <c r="H214" i="1"/>
  <c r="H154" i="1"/>
  <c r="H255" i="1"/>
  <c r="H13" i="1"/>
  <c r="H253" i="1"/>
  <c r="H262" i="1"/>
  <c r="H75" i="1"/>
  <c r="H20" i="1"/>
  <c r="H127" i="1"/>
  <c r="H143" i="1"/>
  <c r="H160" i="1"/>
  <c r="H290" i="1"/>
  <c r="H317" i="1"/>
  <c r="H8" i="1"/>
  <c r="H105" i="1"/>
  <c r="H252" i="1"/>
  <c r="H109" i="1"/>
  <c r="H24" i="1"/>
  <c r="H199" i="1"/>
  <c r="H171" i="1"/>
  <c r="H61" i="1"/>
  <c r="H284" i="1"/>
  <c r="H67" i="1"/>
  <c r="H90" i="1"/>
  <c r="H87" i="1"/>
  <c r="H244" i="1"/>
  <c r="H9" i="1"/>
  <c r="H254" i="1"/>
  <c r="H82" i="1"/>
  <c r="H10" i="1"/>
  <c r="H256" i="1"/>
  <c r="H98" i="1"/>
  <c r="H100" i="1"/>
  <c r="H37" i="1"/>
  <c r="H136" i="1"/>
  <c r="H194" i="1"/>
  <c r="H52" i="1"/>
  <c r="H50" i="1"/>
  <c r="H331" i="1"/>
  <c r="H227" i="1"/>
  <c r="H68" i="1"/>
  <c r="H51" i="1"/>
  <c r="H86" i="1"/>
  <c r="H175" i="1"/>
  <c r="H287" i="1"/>
  <c r="H92" i="1"/>
  <c r="H242" i="1"/>
  <c r="H169" i="1"/>
  <c r="H145" i="1"/>
  <c r="H106" i="1"/>
  <c r="H315" i="1"/>
  <c r="BD65" i="1"/>
  <c r="AV65" i="1"/>
  <c r="H501" i="6"/>
  <c r="D501" i="6" s="1"/>
  <c r="H494" i="6"/>
  <c r="D494" i="6" s="1"/>
  <c r="H498" i="6"/>
  <c r="D498" i="6" s="1"/>
  <c r="H502" i="6"/>
  <c r="D502" i="6" s="1"/>
  <c r="H486" i="6"/>
  <c r="D486" i="6" s="1"/>
  <c r="H483" i="6"/>
  <c r="D483" i="6" s="1"/>
  <c r="H481" i="6"/>
  <c r="D481" i="6" s="1"/>
  <c r="H489" i="6"/>
  <c r="D489" i="6" s="1"/>
  <c r="H497" i="6"/>
  <c r="D497" i="6" s="1"/>
  <c r="H488" i="6"/>
  <c r="D488" i="6" s="1"/>
  <c r="H495" i="6"/>
  <c r="D495" i="6" s="1"/>
  <c r="H485" i="6"/>
  <c r="D485" i="6" s="1"/>
  <c r="H490" i="6"/>
  <c r="D490" i="6" s="1"/>
  <c r="H496" i="6"/>
  <c r="D496" i="6" s="1"/>
  <c r="H491" i="6"/>
  <c r="D491" i="6" s="1"/>
  <c r="H499" i="6"/>
  <c r="D499" i="6" s="1"/>
  <c r="H479" i="6"/>
  <c r="D479" i="6" s="1"/>
  <c r="H482" i="6"/>
  <c r="D482" i="6" s="1"/>
  <c r="H487" i="6"/>
  <c r="D487" i="6" s="1"/>
  <c r="H493" i="6"/>
  <c r="D493" i="6" s="1"/>
  <c r="G503" i="6"/>
  <c r="H484" i="6"/>
  <c r="D484" i="6" s="1"/>
  <c r="H492" i="6"/>
  <c r="D492" i="6" s="1"/>
  <c r="H500" i="6"/>
  <c r="D500" i="6" s="1"/>
  <c r="F503" i="6"/>
  <c r="E503" i="6"/>
  <c r="H480" i="6"/>
  <c r="D480" i="6" s="1"/>
  <c r="G378" i="6"/>
  <c r="F378" i="6"/>
  <c r="E378" i="6"/>
  <c r="G377" i="6"/>
  <c r="F377" i="6"/>
  <c r="E377" i="6"/>
  <c r="G376" i="6"/>
  <c r="F376" i="6"/>
  <c r="E376" i="6"/>
  <c r="G375" i="6"/>
  <c r="F375" i="6"/>
  <c r="E375" i="6"/>
  <c r="G374" i="6"/>
  <c r="F374" i="6"/>
  <c r="E374" i="6"/>
  <c r="G373" i="6"/>
  <c r="F373" i="6"/>
  <c r="E373" i="6"/>
  <c r="G372" i="6"/>
  <c r="F372" i="6"/>
  <c r="E372" i="6"/>
  <c r="G371" i="6"/>
  <c r="F371" i="6"/>
  <c r="E371" i="6"/>
  <c r="G370" i="6"/>
  <c r="F370" i="6"/>
  <c r="E370" i="6"/>
  <c r="G369" i="6"/>
  <c r="F369" i="6"/>
  <c r="E369" i="6"/>
  <c r="G368" i="6"/>
  <c r="F368" i="6"/>
  <c r="E368" i="6"/>
  <c r="G367" i="6"/>
  <c r="F367" i="6"/>
  <c r="E367" i="6"/>
  <c r="G366" i="6"/>
  <c r="F366" i="6"/>
  <c r="E366" i="6"/>
  <c r="G365" i="6"/>
  <c r="F365" i="6"/>
  <c r="E365" i="6"/>
  <c r="G364" i="6"/>
  <c r="F364" i="6"/>
  <c r="E364" i="6"/>
  <c r="G363" i="6"/>
  <c r="F363" i="6"/>
  <c r="E363" i="6"/>
  <c r="G362" i="6"/>
  <c r="F362" i="6"/>
  <c r="E362" i="6"/>
  <c r="G361" i="6"/>
  <c r="F361" i="6"/>
  <c r="E361" i="6"/>
  <c r="G360" i="6"/>
  <c r="F360" i="6"/>
  <c r="E360" i="6"/>
  <c r="G359" i="6"/>
  <c r="F359" i="6"/>
  <c r="E359" i="6"/>
  <c r="G358" i="6"/>
  <c r="F358" i="6"/>
  <c r="E358" i="6"/>
  <c r="G357" i="6"/>
  <c r="F357" i="6"/>
  <c r="E357" i="6"/>
  <c r="G356" i="6"/>
  <c r="F356" i="6"/>
  <c r="E356" i="6"/>
  <c r="G355" i="6"/>
  <c r="F355" i="6"/>
  <c r="E355" i="6"/>
  <c r="G354" i="6"/>
  <c r="F354" i="6"/>
  <c r="E354" i="6"/>
  <c r="G353" i="6"/>
  <c r="F353" i="6"/>
  <c r="E353" i="6"/>
  <c r="G352" i="6"/>
  <c r="F352" i="6"/>
  <c r="E352" i="6"/>
  <c r="G351" i="6"/>
  <c r="F351" i="6"/>
  <c r="E351" i="6"/>
  <c r="BU310" i="1" l="1"/>
  <c r="BV310" i="1" s="1"/>
  <c r="AP18" i="1"/>
  <c r="AQ18" i="1" s="1"/>
  <c r="BM310" i="1"/>
  <c r="BN310" i="1" s="1"/>
  <c r="BO310" i="1" s="1"/>
  <c r="BE310" i="1"/>
  <c r="BF310" i="1" s="1"/>
  <c r="BE18" i="1"/>
  <c r="BF18" i="1" s="1"/>
  <c r="H357" i="6"/>
  <c r="D357" i="6" s="1"/>
  <c r="H361" i="6"/>
  <c r="D361" i="6" s="1"/>
  <c r="H365" i="6"/>
  <c r="D365" i="6" s="1"/>
  <c r="H369" i="6"/>
  <c r="D369" i="6" s="1"/>
  <c r="H373" i="6"/>
  <c r="D373" i="6" s="1"/>
  <c r="H377" i="6"/>
  <c r="D377" i="6" s="1"/>
  <c r="H362" i="6"/>
  <c r="D362" i="6" s="1"/>
  <c r="H366" i="6"/>
  <c r="D366" i="6" s="1"/>
  <c r="H370" i="6"/>
  <c r="D370" i="6" s="1"/>
  <c r="H374" i="6"/>
  <c r="D374" i="6" s="1"/>
  <c r="H378" i="6"/>
  <c r="D378" i="6" s="1"/>
  <c r="AX310" i="1"/>
  <c r="AY310" i="1" s="1"/>
  <c r="AH18" i="1"/>
  <c r="AI18" i="1" s="1"/>
  <c r="R18" i="1"/>
  <c r="J310" i="1"/>
  <c r="AP310" i="1"/>
  <c r="Q310" i="1"/>
  <c r="S310" i="1" s="1"/>
  <c r="H5" i="1"/>
  <c r="AI310" i="1"/>
  <c r="J65" i="1"/>
  <c r="DZ65" i="1" s="1"/>
  <c r="EA65" i="1" s="1"/>
  <c r="H503" i="6"/>
  <c r="I485" i="6" s="1"/>
  <c r="J485" i="6" s="1"/>
  <c r="K485" i="6" s="1"/>
  <c r="D503" i="6"/>
  <c r="H364" i="6"/>
  <c r="D364" i="6" s="1"/>
  <c r="H368" i="6"/>
  <c r="D368" i="6" s="1"/>
  <c r="H372" i="6"/>
  <c r="D372" i="6" s="1"/>
  <c r="H353" i="6"/>
  <c r="D353" i="6" s="1"/>
  <c r="H359" i="6"/>
  <c r="D359" i="6" s="1"/>
  <c r="H363" i="6"/>
  <c r="D363" i="6" s="1"/>
  <c r="H367" i="6"/>
  <c r="D367" i="6" s="1"/>
  <c r="H371" i="6"/>
  <c r="D371" i="6" s="1"/>
  <c r="H375" i="6"/>
  <c r="D375" i="6" s="1"/>
  <c r="H352" i="6"/>
  <c r="D352" i="6" s="1"/>
  <c r="H356" i="6"/>
  <c r="D356" i="6" s="1"/>
  <c r="H358" i="6"/>
  <c r="D358" i="6" s="1"/>
  <c r="H351" i="6"/>
  <c r="D351" i="6" s="1"/>
  <c r="H355" i="6"/>
  <c r="D355" i="6" s="1"/>
  <c r="H354" i="6"/>
  <c r="D354" i="6" s="1"/>
  <c r="H360" i="6"/>
  <c r="D360" i="6" s="1"/>
  <c r="H376" i="6"/>
  <c r="D376" i="6" s="1"/>
  <c r="I499" i="6" l="1"/>
  <c r="J499" i="6" s="1"/>
  <c r="K499" i="6" s="1"/>
  <c r="I484" i="6"/>
  <c r="J484" i="6" s="1"/>
  <c r="K484" i="6" s="1"/>
  <c r="I498" i="6"/>
  <c r="J498" i="6" s="1"/>
  <c r="K498" i="6" s="1"/>
  <c r="I496" i="6"/>
  <c r="J496" i="6" s="1"/>
  <c r="K496" i="6" s="1"/>
  <c r="I492" i="6"/>
  <c r="J492" i="6" s="1"/>
  <c r="K492" i="6" s="1"/>
  <c r="I486" i="6"/>
  <c r="J486" i="6" s="1"/>
  <c r="K486" i="6" s="1"/>
  <c r="I487" i="6"/>
  <c r="J487" i="6" s="1"/>
  <c r="K487" i="6" s="1"/>
  <c r="I495" i="6"/>
  <c r="J495" i="6" s="1"/>
  <c r="K495" i="6" s="1"/>
  <c r="I481" i="6"/>
  <c r="J481" i="6" s="1"/>
  <c r="K481" i="6" s="1"/>
  <c r="I490" i="6"/>
  <c r="J490" i="6" s="1"/>
  <c r="K490" i="6" s="1"/>
  <c r="I491" i="6"/>
  <c r="J491" i="6" s="1"/>
  <c r="K491" i="6" s="1"/>
  <c r="I494" i="6"/>
  <c r="J494" i="6" s="1"/>
  <c r="K494" i="6" s="1"/>
  <c r="I482" i="6"/>
  <c r="J482" i="6" s="1"/>
  <c r="K482" i="6" s="1"/>
  <c r="I483" i="6"/>
  <c r="J483" i="6" s="1"/>
  <c r="K483" i="6" s="1"/>
  <c r="I502" i="6"/>
  <c r="I500" i="6"/>
  <c r="J500" i="6" s="1"/>
  <c r="K500" i="6" s="1"/>
  <c r="BW310" i="1"/>
  <c r="BG18" i="1"/>
  <c r="BG310" i="1"/>
  <c r="AQ310" i="1"/>
  <c r="R310" i="1"/>
  <c r="I489" i="6"/>
  <c r="J489" i="6" s="1"/>
  <c r="K489" i="6" s="1"/>
  <c r="I488" i="6"/>
  <c r="J488" i="6" s="1"/>
  <c r="K488" i="6" s="1"/>
  <c r="I493" i="6"/>
  <c r="J493" i="6" s="1"/>
  <c r="K493" i="6" s="1"/>
  <c r="I480" i="6"/>
  <c r="J480" i="6" s="1"/>
  <c r="K480" i="6" s="1"/>
  <c r="I479" i="6"/>
  <c r="J479" i="6" s="1"/>
  <c r="K479" i="6" s="1"/>
  <c r="I501" i="6"/>
  <c r="J501" i="6" s="1"/>
  <c r="K501" i="6" s="1"/>
  <c r="I497" i="6"/>
  <c r="J497" i="6" s="1"/>
  <c r="K497" i="6" s="1"/>
  <c r="D198" i="6"/>
  <c r="D202" i="6"/>
  <c r="D206" i="6"/>
  <c r="D210" i="6"/>
  <c r="D214" i="6"/>
  <c r="D197" i="6"/>
  <c r="D201" i="6"/>
  <c r="D213" i="6"/>
  <c r="D217" i="6"/>
  <c r="D205" i="6"/>
  <c r="D209" i="6"/>
  <c r="D219" i="6"/>
  <c r="D199" i="6"/>
  <c r="D207" i="6"/>
  <c r="D215" i="6"/>
  <c r="D218" i="6"/>
  <c r="D195" i="6"/>
  <c r="D203" i="6"/>
  <c r="D211" i="6"/>
  <c r="D196" i="6"/>
  <c r="D200" i="6"/>
  <c r="D204" i="6"/>
  <c r="D208" i="6"/>
  <c r="D212" i="6"/>
  <c r="D216" i="6"/>
  <c r="A195" i="6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G220" i="6"/>
  <c r="F220" i="6"/>
  <c r="E220" i="6"/>
  <c r="G250" i="6"/>
  <c r="F250" i="6"/>
  <c r="E250" i="6"/>
  <c r="G249" i="6"/>
  <c r="F249" i="6"/>
  <c r="E249" i="6"/>
  <c r="G248" i="6"/>
  <c r="F248" i="6"/>
  <c r="E248" i="6"/>
  <c r="G247" i="6"/>
  <c r="F247" i="6"/>
  <c r="E247" i="6"/>
  <c r="G246" i="6"/>
  <c r="F246" i="6"/>
  <c r="E246" i="6"/>
  <c r="G245" i="6"/>
  <c r="F245" i="6"/>
  <c r="E245" i="6"/>
  <c r="G244" i="6"/>
  <c r="F244" i="6"/>
  <c r="E244" i="6"/>
  <c r="G243" i="6"/>
  <c r="F243" i="6"/>
  <c r="E243" i="6"/>
  <c r="G242" i="6"/>
  <c r="F242" i="6"/>
  <c r="E242" i="6"/>
  <c r="G241" i="6"/>
  <c r="F241" i="6"/>
  <c r="E241" i="6"/>
  <c r="G240" i="6"/>
  <c r="F240" i="6"/>
  <c r="E240" i="6"/>
  <c r="G239" i="6"/>
  <c r="F239" i="6"/>
  <c r="E239" i="6"/>
  <c r="G238" i="6"/>
  <c r="F238" i="6"/>
  <c r="E238" i="6"/>
  <c r="G237" i="6"/>
  <c r="F237" i="6"/>
  <c r="E237" i="6"/>
  <c r="G236" i="6"/>
  <c r="F236" i="6"/>
  <c r="E236" i="6"/>
  <c r="G235" i="6"/>
  <c r="F235" i="6"/>
  <c r="E235" i="6"/>
  <c r="G234" i="6"/>
  <c r="F234" i="6"/>
  <c r="E234" i="6"/>
  <c r="G233" i="6"/>
  <c r="F233" i="6"/>
  <c r="E233" i="6"/>
  <c r="G232" i="6"/>
  <c r="F232" i="6"/>
  <c r="E232" i="6"/>
  <c r="G231" i="6"/>
  <c r="F231" i="6"/>
  <c r="E231" i="6"/>
  <c r="G230" i="6"/>
  <c r="F230" i="6"/>
  <c r="E230" i="6"/>
  <c r="G229" i="6"/>
  <c r="F229" i="6"/>
  <c r="E229" i="6"/>
  <c r="G228" i="6"/>
  <c r="F228" i="6"/>
  <c r="E228" i="6"/>
  <c r="G227" i="6"/>
  <c r="F227" i="6"/>
  <c r="E227" i="6"/>
  <c r="G226" i="6"/>
  <c r="F226" i="6"/>
  <c r="E226" i="6"/>
  <c r="G225" i="6"/>
  <c r="F225" i="6"/>
  <c r="E225" i="6"/>
  <c r="J502" i="6" l="1"/>
  <c r="K502" i="6" s="1"/>
  <c r="I303" i="1"/>
  <c r="I503" i="6"/>
  <c r="H226" i="6"/>
  <c r="D226" i="6" s="1"/>
  <c r="H246" i="6"/>
  <c r="D246" i="6" s="1"/>
  <c r="H220" i="6"/>
  <c r="H229" i="6"/>
  <c r="D229" i="6" s="1"/>
  <c r="H233" i="6"/>
  <c r="D233" i="6" s="1"/>
  <c r="H237" i="6"/>
  <c r="D237" i="6" s="1"/>
  <c r="H241" i="6"/>
  <c r="D241" i="6" s="1"/>
  <c r="H245" i="6"/>
  <c r="D245" i="6" s="1"/>
  <c r="H228" i="6"/>
  <c r="D228" i="6" s="1"/>
  <c r="H231" i="6"/>
  <c r="D231" i="6" s="1"/>
  <c r="H235" i="6"/>
  <c r="D235" i="6" s="1"/>
  <c r="H236" i="6"/>
  <c r="D236" i="6" s="1"/>
  <c r="H248" i="6"/>
  <c r="D248" i="6" s="1"/>
  <c r="H230" i="6"/>
  <c r="D230" i="6" s="1"/>
  <c r="H234" i="6"/>
  <c r="D234" i="6" s="1"/>
  <c r="H239" i="6"/>
  <c r="D239" i="6" s="1"/>
  <c r="H247" i="6"/>
  <c r="D247" i="6" s="1"/>
  <c r="H240" i="6"/>
  <c r="D240" i="6" s="1"/>
  <c r="H227" i="6"/>
  <c r="D227" i="6" s="1"/>
  <c r="H238" i="6"/>
  <c r="D238" i="6" s="1"/>
  <c r="H243" i="6"/>
  <c r="D243" i="6" s="1"/>
  <c r="H244" i="6"/>
  <c r="D244" i="6" s="1"/>
  <c r="H250" i="6"/>
  <c r="D250" i="6" s="1"/>
  <c r="H225" i="6"/>
  <c r="D225" i="6" s="1"/>
  <c r="H232" i="6"/>
  <c r="D232" i="6" s="1"/>
  <c r="H242" i="6"/>
  <c r="D242" i="6" s="1"/>
  <c r="H249" i="6"/>
  <c r="D249" i="6" s="1"/>
  <c r="H194" i="6"/>
  <c r="D194" i="6" s="1"/>
  <c r="D220" i="6" s="1"/>
  <c r="DQ305" i="1" l="1"/>
  <c r="DR305" i="1" s="1"/>
  <c r="DS305" i="1" s="1"/>
  <c r="DQ230" i="1"/>
  <c r="DR230" i="1" s="1"/>
  <c r="DS230" i="1" s="1"/>
  <c r="DQ171" i="1"/>
  <c r="DR171" i="1" s="1"/>
  <c r="DS171" i="1" s="1"/>
  <c r="DQ94" i="1"/>
  <c r="DR94" i="1" s="1"/>
  <c r="DS94" i="1" s="1"/>
  <c r="DQ187" i="1"/>
  <c r="DR187" i="1" s="1"/>
  <c r="DS187" i="1" s="1"/>
  <c r="DQ93" i="1"/>
  <c r="DR93" i="1" s="1"/>
  <c r="DS93" i="1" s="1"/>
  <c r="DQ103" i="1"/>
  <c r="DR103" i="1" s="1"/>
  <c r="DS103" i="1" s="1"/>
  <c r="DQ311" i="1"/>
  <c r="DR311" i="1" s="1"/>
  <c r="DS311" i="1" s="1"/>
  <c r="DQ294" i="1"/>
  <c r="DR294" i="1" s="1"/>
  <c r="DS294" i="1" s="1"/>
  <c r="DQ118" i="1"/>
  <c r="DR118" i="1" s="1"/>
  <c r="DS118" i="1" s="1"/>
  <c r="DQ165" i="1"/>
  <c r="DR165" i="1" s="1"/>
  <c r="DS165" i="1" s="1"/>
  <c r="DQ319" i="1"/>
  <c r="DR319" i="1" s="1"/>
  <c r="DS319" i="1" s="1"/>
  <c r="DQ198" i="1"/>
  <c r="DR198" i="1" s="1"/>
  <c r="DS198" i="1" s="1"/>
  <c r="DQ303" i="1"/>
  <c r="DR303" i="1" s="1"/>
  <c r="DS303" i="1" s="1"/>
  <c r="DQ157" i="1"/>
  <c r="DR157" i="1" s="1"/>
  <c r="DS157" i="1" s="1"/>
  <c r="DQ127" i="1"/>
  <c r="DR127" i="1" s="1"/>
  <c r="DS127" i="1" s="1"/>
  <c r="DQ156" i="1"/>
  <c r="DR156" i="1" s="1"/>
  <c r="DS156" i="1" s="1"/>
  <c r="DQ275" i="1"/>
  <c r="DR275" i="1" s="1"/>
  <c r="DS275" i="1" s="1"/>
  <c r="DQ295" i="1"/>
  <c r="DR295" i="1" s="1"/>
  <c r="DS295" i="1" s="1"/>
  <c r="DQ119" i="1"/>
  <c r="DR119" i="1" s="1"/>
  <c r="DS119" i="1" s="1"/>
  <c r="DQ240" i="1"/>
  <c r="DR240" i="1" s="1"/>
  <c r="DS240" i="1" s="1"/>
  <c r="DQ35" i="1"/>
  <c r="DR35" i="1" s="1"/>
  <c r="DS35" i="1" s="1"/>
  <c r="DQ65" i="1"/>
  <c r="DR65" i="1" s="1"/>
  <c r="DS65" i="1" s="1"/>
  <c r="DQ143" i="1"/>
  <c r="DR143" i="1" s="1"/>
  <c r="DS143" i="1" s="1"/>
  <c r="DQ225" i="1"/>
  <c r="DR225" i="1" s="1"/>
  <c r="DS225" i="1" s="1"/>
  <c r="DQ68" i="1"/>
  <c r="DR68" i="1" s="1"/>
  <c r="DS68" i="1" s="1"/>
  <c r="DQ20" i="1"/>
  <c r="DR20" i="1" s="1"/>
  <c r="DQ254" i="1"/>
  <c r="DR254" i="1" s="1"/>
  <c r="DS254" i="1" s="1"/>
  <c r="DQ327" i="1"/>
  <c r="DR327" i="1" s="1"/>
  <c r="DS327" i="1" s="1"/>
  <c r="DI187" i="1"/>
  <c r="DI119" i="1"/>
  <c r="DI225" i="1"/>
  <c r="DI93" i="1"/>
  <c r="DI127" i="1"/>
  <c r="DI171" i="1"/>
  <c r="DI311" i="1"/>
  <c r="DI156" i="1"/>
  <c r="DI240" i="1"/>
  <c r="DI230" i="1"/>
  <c r="DI165" i="1"/>
  <c r="DI319" i="1"/>
  <c r="DI254" i="1"/>
  <c r="DI103" i="1"/>
  <c r="DI327" i="1"/>
  <c r="DI157" i="1"/>
  <c r="DI68" i="1"/>
  <c r="DI143" i="1"/>
  <c r="DI65" i="1"/>
  <c r="DI20" i="1"/>
  <c r="DI94" i="1"/>
  <c r="DI118" i="1"/>
  <c r="DI294" i="1"/>
  <c r="DI295" i="1"/>
  <c r="DI303" i="1"/>
  <c r="DI198" i="1"/>
  <c r="DI275" i="1"/>
  <c r="DA294" i="1"/>
  <c r="DB294" i="1" s="1"/>
  <c r="DC294" i="1" s="1"/>
  <c r="DA65" i="1"/>
  <c r="DB65" i="1" s="1"/>
  <c r="DC65" i="1" s="1"/>
  <c r="DA68" i="1"/>
  <c r="DB68" i="1" s="1"/>
  <c r="DC68" i="1" s="1"/>
  <c r="DA143" i="1"/>
  <c r="DB143" i="1" s="1"/>
  <c r="DC143" i="1" s="1"/>
  <c r="DA127" i="1"/>
  <c r="DB127" i="1" s="1"/>
  <c r="DC127" i="1" s="1"/>
  <c r="DA157" i="1"/>
  <c r="DB157" i="1" s="1"/>
  <c r="DC157" i="1" s="1"/>
  <c r="DA94" i="1"/>
  <c r="DB94" i="1" s="1"/>
  <c r="DC94" i="1" s="1"/>
  <c r="DA311" i="1"/>
  <c r="DB311" i="1" s="1"/>
  <c r="DC311" i="1" s="1"/>
  <c r="DA103" i="1"/>
  <c r="DB103" i="1" s="1"/>
  <c r="DC103" i="1" s="1"/>
  <c r="DA119" i="1"/>
  <c r="DB119" i="1" s="1"/>
  <c r="DC119" i="1" s="1"/>
  <c r="DA254" i="1"/>
  <c r="DB254" i="1" s="1"/>
  <c r="DC254" i="1" s="1"/>
  <c r="DA156" i="1"/>
  <c r="DB156" i="1" s="1"/>
  <c r="DC156" i="1" s="1"/>
  <c r="DA187" i="1"/>
  <c r="DB187" i="1" s="1"/>
  <c r="DC187" i="1" s="1"/>
  <c r="I129" i="6"/>
  <c r="DA327" i="1" s="1"/>
  <c r="DB327" i="1" s="1"/>
  <c r="DC327" i="1" s="1"/>
  <c r="DA295" i="1"/>
  <c r="DB295" i="1" s="1"/>
  <c r="DC295" i="1" s="1"/>
  <c r="DA93" i="1"/>
  <c r="DB93" i="1" s="1"/>
  <c r="DC93" i="1" s="1"/>
  <c r="DA240" i="1"/>
  <c r="DB240" i="1" s="1"/>
  <c r="DC240" i="1" s="1"/>
  <c r="DA225" i="1"/>
  <c r="DB225" i="1" s="1"/>
  <c r="DC225" i="1" s="1"/>
  <c r="DA171" i="1"/>
  <c r="DB171" i="1" s="1"/>
  <c r="DC171" i="1" s="1"/>
  <c r="DA275" i="1"/>
  <c r="DB275" i="1" s="1"/>
  <c r="DC275" i="1" s="1"/>
  <c r="DA319" i="1"/>
  <c r="DB319" i="1" s="1"/>
  <c r="DC319" i="1" s="1"/>
  <c r="DA118" i="1"/>
  <c r="DB118" i="1" s="1"/>
  <c r="DC118" i="1" s="1"/>
  <c r="DA20" i="1"/>
  <c r="DB20" i="1" s="1"/>
  <c r="DC20" i="1" s="1"/>
  <c r="DA165" i="1"/>
  <c r="DB165" i="1" s="1"/>
  <c r="DC165" i="1" s="1"/>
  <c r="DA230" i="1"/>
  <c r="DB230" i="1" s="1"/>
  <c r="DC230" i="1" s="1"/>
  <c r="DA198" i="1"/>
  <c r="DB198" i="1" s="1"/>
  <c r="DC198" i="1" s="1"/>
  <c r="DA303" i="1"/>
  <c r="DB303" i="1" s="1"/>
  <c r="DC303" i="1" s="1"/>
  <c r="DA35" i="1"/>
  <c r="DB35" i="1" s="1"/>
  <c r="CS94" i="1"/>
  <c r="CS93" i="1"/>
  <c r="CS103" i="1"/>
  <c r="CS171" i="1"/>
  <c r="CS327" i="1"/>
  <c r="CS240" i="1"/>
  <c r="CS303" i="1"/>
  <c r="CS319" i="1"/>
  <c r="CS198" i="1"/>
  <c r="CS127" i="1"/>
  <c r="CS254" i="1"/>
  <c r="CS275" i="1"/>
  <c r="CS156" i="1"/>
  <c r="CS295" i="1"/>
  <c r="CS68" i="1"/>
  <c r="CS294" i="1"/>
  <c r="CS311" i="1"/>
  <c r="CS187" i="1"/>
  <c r="CS225" i="1"/>
  <c r="CS118" i="1"/>
  <c r="CS165" i="1"/>
  <c r="CS143" i="1"/>
  <c r="CS65" i="1"/>
  <c r="CS119" i="1"/>
  <c r="CS157" i="1"/>
  <c r="I214" i="6"/>
  <c r="CC294" i="1" s="1"/>
  <c r="CD294" i="1" s="1"/>
  <c r="CE294" i="1" s="1"/>
  <c r="J503" i="6"/>
  <c r="K503" i="6" s="1"/>
  <c r="K303" i="1"/>
  <c r="J303" i="1"/>
  <c r="DZ303" i="1" s="1"/>
  <c r="EA303" i="1" s="1"/>
  <c r="I215" i="6"/>
  <c r="CC295" i="1" s="1"/>
  <c r="CD295" i="1" s="1"/>
  <c r="CE295" i="1" s="1"/>
  <c r="I217" i="6"/>
  <c r="CC311" i="1" s="1"/>
  <c r="CD311" i="1" s="1"/>
  <c r="CE311" i="1" s="1"/>
  <c r="I195" i="6"/>
  <c r="CC65" i="1" s="1"/>
  <c r="CD65" i="1" s="1"/>
  <c r="CE65" i="1" s="1"/>
  <c r="I208" i="6"/>
  <c r="CC171" i="1" s="1"/>
  <c r="CD171" i="1" s="1"/>
  <c r="CE171" i="1" s="1"/>
  <c r="I205" i="6"/>
  <c r="CC156" i="1" s="1"/>
  <c r="CD156" i="1" s="1"/>
  <c r="CE156" i="1" s="1"/>
  <c r="I202" i="6"/>
  <c r="CC127" i="1" s="1"/>
  <c r="CD127" i="1" s="1"/>
  <c r="CE127" i="1" s="1"/>
  <c r="I203" i="6"/>
  <c r="CC225" i="1" s="1"/>
  <c r="CD225" i="1" s="1"/>
  <c r="CE225" i="1" s="1"/>
  <c r="I197" i="6"/>
  <c r="CC93" i="1" s="1"/>
  <c r="CD93" i="1" s="1"/>
  <c r="CE93" i="1" s="1"/>
  <c r="I210" i="6"/>
  <c r="CC198" i="1" s="1"/>
  <c r="CD198" i="1" s="1"/>
  <c r="CE198" i="1" s="1"/>
  <c r="I199" i="6"/>
  <c r="CC103" i="1" s="1"/>
  <c r="CD103" i="1" s="1"/>
  <c r="CE103" i="1" s="1"/>
  <c r="I219" i="6"/>
  <c r="CC327" i="1" s="1"/>
  <c r="CD327" i="1" s="1"/>
  <c r="CE327" i="1" s="1"/>
  <c r="I212" i="6"/>
  <c r="CC254" i="1" s="1"/>
  <c r="CD254" i="1" s="1"/>
  <c r="CE254" i="1" s="1"/>
  <c r="I213" i="6"/>
  <c r="CC275" i="1" s="1"/>
  <c r="CD275" i="1" s="1"/>
  <c r="CE275" i="1" s="1"/>
  <c r="I206" i="6"/>
  <c r="CC157" i="1" s="1"/>
  <c r="CD157" i="1" s="1"/>
  <c r="CE157" i="1" s="1"/>
  <c r="I207" i="6"/>
  <c r="CC165" i="1" s="1"/>
  <c r="CD165" i="1" s="1"/>
  <c r="CE165" i="1" s="1"/>
  <c r="I204" i="6"/>
  <c r="CC143" i="1" s="1"/>
  <c r="CD143" i="1" s="1"/>
  <c r="CE143" i="1" s="1"/>
  <c r="I201" i="6"/>
  <c r="CC119" i="1" s="1"/>
  <c r="CD119" i="1" s="1"/>
  <c r="CE119" i="1" s="1"/>
  <c r="I196" i="6"/>
  <c r="CC68" i="1" s="1"/>
  <c r="CD68" i="1" s="1"/>
  <c r="CE68" i="1" s="1"/>
  <c r="I218" i="6"/>
  <c r="CC319" i="1" s="1"/>
  <c r="CD319" i="1" s="1"/>
  <c r="CE319" i="1" s="1"/>
  <c r="I211" i="6"/>
  <c r="CC240" i="1" s="1"/>
  <c r="CD240" i="1" s="1"/>
  <c r="CE240" i="1" s="1"/>
  <c r="I200" i="6"/>
  <c r="CC118" i="1" s="1"/>
  <c r="CD118" i="1" s="1"/>
  <c r="CE118" i="1" s="1"/>
  <c r="I216" i="6"/>
  <c r="CC303" i="1" s="1"/>
  <c r="CD303" i="1" s="1"/>
  <c r="CE303" i="1" s="1"/>
  <c r="I209" i="6"/>
  <c r="CC187" i="1" s="1"/>
  <c r="CD187" i="1" s="1"/>
  <c r="CE187" i="1" s="1"/>
  <c r="I198" i="6"/>
  <c r="CC94" i="1" s="1"/>
  <c r="CD94" i="1" s="1"/>
  <c r="CE94" i="1" s="1"/>
  <c r="I194" i="6"/>
  <c r="CC35" i="1" s="1"/>
  <c r="CD35" i="1" s="1"/>
  <c r="CE35" i="1" s="1"/>
  <c r="I33" i="6" l="1"/>
  <c r="DR5" i="1"/>
  <c r="DS20" i="1"/>
  <c r="I66" i="6"/>
  <c r="I98" i="6"/>
  <c r="DI35" i="1"/>
  <c r="DC35" i="1"/>
  <c r="DC5" i="1" s="1"/>
  <c r="DB5" i="1"/>
  <c r="I130" i="6"/>
  <c r="CS35" i="1"/>
  <c r="CT35" i="1" s="1"/>
  <c r="CU35" i="1" s="1"/>
  <c r="I160" i="6"/>
  <c r="CK127" i="1"/>
  <c r="CL127" i="1" s="1"/>
  <c r="CM127" i="1" s="1"/>
  <c r="CT127" i="1"/>
  <c r="CU127" i="1" s="1"/>
  <c r="CK156" i="1"/>
  <c r="CL156" i="1" s="1"/>
  <c r="CM156" i="1" s="1"/>
  <c r="CT156" i="1"/>
  <c r="CU156" i="1" s="1"/>
  <c r="CK118" i="1"/>
  <c r="CL118" i="1" s="1"/>
  <c r="CM118" i="1" s="1"/>
  <c r="CT118" i="1"/>
  <c r="CU118" i="1" s="1"/>
  <c r="CK68" i="1"/>
  <c r="CL68" i="1" s="1"/>
  <c r="CM68" i="1" s="1"/>
  <c r="CT68" i="1"/>
  <c r="CU68" i="1" s="1"/>
  <c r="CK311" i="1"/>
  <c r="CL311" i="1" s="1"/>
  <c r="CM311" i="1" s="1"/>
  <c r="CT311" i="1"/>
  <c r="CU311" i="1" s="1"/>
  <c r="CK327" i="1"/>
  <c r="CL327" i="1" s="1"/>
  <c r="CM327" i="1" s="1"/>
  <c r="CT327" i="1"/>
  <c r="CU327" i="1" s="1"/>
  <c r="CK119" i="1"/>
  <c r="CL119" i="1" s="1"/>
  <c r="CM119" i="1" s="1"/>
  <c r="CT119" i="1"/>
  <c r="CU119" i="1" s="1"/>
  <c r="CK225" i="1"/>
  <c r="CL225" i="1" s="1"/>
  <c r="CM225" i="1" s="1"/>
  <c r="CT225" i="1"/>
  <c r="CU225" i="1" s="1"/>
  <c r="CK103" i="1"/>
  <c r="CL103" i="1" s="1"/>
  <c r="CM103" i="1" s="1"/>
  <c r="CT103" i="1"/>
  <c r="CK143" i="1"/>
  <c r="CL143" i="1" s="1"/>
  <c r="CM143" i="1" s="1"/>
  <c r="CT143" i="1"/>
  <c r="CU143" i="1" s="1"/>
  <c r="CK295" i="1"/>
  <c r="CL295" i="1" s="1"/>
  <c r="CM295" i="1" s="1"/>
  <c r="CT295" i="1"/>
  <c r="CU295" i="1" s="1"/>
  <c r="CK171" i="1"/>
  <c r="CL171" i="1" s="1"/>
  <c r="CM171" i="1" s="1"/>
  <c r="CT171" i="1"/>
  <c r="CU171" i="1" s="1"/>
  <c r="CK165" i="1"/>
  <c r="CL165" i="1" s="1"/>
  <c r="CM165" i="1" s="1"/>
  <c r="CT165" i="1"/>
  <c r="CU165" i="1" s="1"/>
  <c r="CK240" i="1"/>
  <c r="CL240" i="1" s="1"/>
  <c r="CM240" i="1" s="1"/>
  <c r="CT240" i="1"/>
  <c r="CU240" i="1" s="1"/>
  <c r="CK157" i="1"/>
  <c r="CL157" i="1" s="1"/>
  <c r="CM157" i="1" s="1"/>
  <c r="CT157" i="1"/>
  <c r="CU157" i="1" s="1"/>
  <c r="CK319" i="1"/>
  <c r="CL319" i="1" s="1"/>
  <c r="CM319" i="1" s="1"/>
  <c r="CT319" i="1"/>
  <c r="CU319" i="1" s="1"/>
  <c r="CK65" i="1"/>
  <c r="CL65" i="1" s="1"/>
  <c r="CM65" i="1" s="1"/>
  <c r="CT65" i="1"/>
  <c r="CU65" i="1" s="1"/>
  <c r="CK187" i="1"/>
  <c r="CL187" i="1" s="1"/>
  <c r="CM187" i="1" s="1"/>
  <c r="CT187" i="1"/>
  <c r="CU187" i="1" s="1"/>
  <c r="CK35" i="1"/>
  <c r="CL35" i="1" s="1"/>
  <c r="CM35" i="1" s="1"/>
  <c r="CK254" i="1"/>
  <c r="CL254" i="1" s="1"/>
  <c r="CM254" i="1" s="1"/>
  <c r="CT254" i="1"/>
  <c r="CU254" i="1" s="1"/>
  <c r="CK275" i="1"/>
  <c r="CL275" i="1" s="1"/>
  <c r="CM275" i="1" s="1"/>
  <c r="CT275" i="1"/>
  <c r="CU275" i="1" s="1"/>
  <c r="CK303" i="1"/>
  <c r="CL303" i="1" s="1"/>
  <c r="CM303" i="1" s="1"/>
  <c r="CT303" i="1"/>
  <c r="CU303" i="1" s="1"/>
  <c r="CK198" i="1"/>
  <c r="CL198" i="1" s="1"/>
  <c r="CM198" i="1" s="1"/>
  <c r="CT198" i="1"/>
  <c r="CU198" i="1" s="1"/>
  <c r="CK93" i="1"/>
  <c r="CL93" i="1" s="1"/>
  <c r="CM93" i="1" s="1"/>
  <c r="CT93" i="1"/>
  <c r="CU93" i="1" s="1"/>
  <c r="CK94" i="1"/>
  <c r="CL94" i="1" s="1"/>
  <c r="CM94" i="1" s="1"/>
  <c r="CT94" i="1"/>
  <c r="CU94" i="1" s="1"/>
  <c r="CK294" i="1"/>
  <c r="CL294" i="1" s="1"/>
  <c r="CM294" i="1" s="1"/>
  <c r="CT294" i="1"/>
  <c r="CU294" i="1" s="1"/>
  <c r="CL329" i="1"/>
  <c r="CM329" i="1" s="1"/>
  <c r="I190" i="6"/>
  <c r="I220" i="6"/>
  <c r="A225" i="6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6" i="6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BB142" i="1"/>
  <c r="BA142" i="1"/>
  <c r="BC142" i="1"/>
  <c r="G313" i="6"/>
  <c r="F313" i="6"/>
  <c r="E313" i="6"/>
  <c r="G312" i="6"/>
  <c r="F312" i="6"/>
  <c r="E312" i="6"/>
  <c r="G311" i="6"/>
  <c r="F311" i="6"/>
  <c r="E311" i="6"/>
  <c r="G310" i="6"/>
  <c r="F310" i="6"/>
  <c r="E310" i="6"/>
  <c r="G309" i="6"/>
  <c r="F309" i="6"/>
  <c r="E309" i="6"/>
  <c r="G308" i="6"/>
  <c r="F308" i="6"/>
  <c r="E308" i="6"/>
  <c r="G307" i="6"/>
  <c r="F307" i="6"/>
  <c r="E307" i="6"/>
  <c r="G306" i="6"/>
  <c r="F306" i="6"/>
  <c r="E306" i="6"/>
  <c r="G305" i="6"/>
  <c r="F305" i="6"/>
  <c r="E305" i="6"/>
  <c r="G304" i="6"/>
  <c r="F304" i="6"/>
  <c r="E304" i="6"/>
  <c r="G303" i="6"/>
  <c r="F303" i="6"/>
  <c r="E303" i="6"/>
  <c r="G302" i="6"/>
  <c r="F302" i="6"/>
  <c r="E302" i="6"/>
  <c r="G301" i="6"/>
  <c r="F301" i="6"/>
  <c r="E301" i="6"/>
  <c r="G300" i="6"/>
  <c r="F300" i="6"/>
  <c r="E300" i="6"/>
  <c r="G299" i="6"/>
  <c r="F299" i="6"/>
  <c r="E299" i="6"/>
  <c r="G298" i="6"/>
  <c r="F298" i="6"/>
  <c r="E298" i="6"/>
  <c r="G297" i="6"/>
  <c r="F297" i="6"/>
  <c r="E297" i="6"/>
  <c r="G296" i="6"/>
  <c r="F296" i="6"/>
  <c r="E296" i="6"/>
  <c r="G295" i="6"/>
  <c r="F295" i="6"/>
  <c r="E295" i="6"/>
  <c r="G294" i="6"/>
  <c r="F294" i="6"/>
  <c r="E294" i="6"/>
  <c r="G293" i="6"/>
  <c r="F293" i="6"/>
  <c r="E293" i="6"/>
  <c r="G292" i="6"/>
  <c r="F292" i="6"/>
  <c r="E292" i="6"/>
  <c r="G291" i="6"/>
  <c r="F291" i="6"/>
  <c r="E291" i="6"/>
  <c r="G290" i="6"/>
  <c r="F290" i="6"/>
  <c r="E290" i="6"/>
  <c r="G289" i="6"/>
  <c r="F289" i="6"/>
  <c r="E289" i="6"/>
  <c r="G288" i="6"/>
  <c r="F288" i="6"/>
  <c r="E288" i="6"/>
  <c r="G287" i="6"/>
  <c r="F287" i="6"/>
  <c r="E287" i="6"/>
  <c r="G286" i="6"/>
  <c r="F286" i="6"/>
  <c r="E286" i="6"/>
  <c r="A287" i="6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BC89" i="1"/>
  <c r="BC16" i="1"/>
  <c r="BB283" i="1"/>
  <c r="BA283" i="1"/>
  <c r="BC283" i="1"/>
  <c r="BB167" i="1"/>
  <c r="BA167" i="1"/>
  <c r="BC167" i="1"/>
  <c r="BB89" i="1"/>
  <c r="BA89" i="1"/>
  <c r="BB163" i="1"/>
  <c r="BA163" i="1"/>
  <c r="BC163" i="1"/>
  <c r="BB315" i="1"/>
  <c r="BA315" i="1"/>
  <c r="BC315" i="1"/>
  <c r="BB307" i="1"/>
  <c r="BA307" i="1"/>
  <c r="BC307" i="1"/>
  <c r="BB332" i="1"/>
  <c r="BA332" i="1"/>
  <c r="BC332" i="1"/>
  <c r="BB97" i="1"/>
  <c r="BA97" i="1"/>
  <c r="BC97" i="1"/>
  <c r="BB106" i="1"/>
  <c r="BA106" i="1"/>
  <c r="BC106" i="1"/>
  <c r="BB292" i="1"/>
  <c r="BA292" i="1"/>
  <c r="BC292" i="1"/>
  <c r="BB282" i="1"/>
  <c r="BA282" i="1"/>
  <c r="BC282" i="1"/>
  <c r="BB96" i="1"/>
  <c r="BA96" i="1"/>
  <c r="BC96" i="1"/>
  <c r="BB145" i="1"/>
  <c r="BA145" i="1"/>
  <c r="BC145" i="1"/>
  <c r="BB248" i="1"/>
  <c r="BA248" i="1"/>
  <c r="BC248" i="1"/>
  <c r="BB70" i="1"/>
  <c r="BA70" i="1"/>
  <c r="BC70" i="1"/>
  <c r="BB330" i="1"/>
  <c r="BA330" i="1"/>
  <c r="BC330" i="1"/>
  <c r="BB169" i="1"/>
  <c r="BA169" i="1"/>
  <c r="BC169" i="1"/>
  <c r="BB297" i="1"/>
  <c r="BA297" i="1"/>
  <c r="BC297" i="1"/>
  <c r="BB185" i="1"/>
  <c r="BA185" i="1"/>
  <c r="BC185" i="1"/>
  <c r="BB268" i="1"/>
  <c r="BA268" i="1"/>
  <c r="BC268" i="1"/>
  <c r="BB242" i="1"/>
  <c r="BA242" i="1"/>
  <c r="BC242" i="1"/>
  <c r="BB77" i="1"/>
  <c r="BA77" i="1"/>
  <c r="BC77" i="1"/>
  <c r="BB49" i="1"/>
  <c r="BA49" i="1"/>
  <c r="BC49" i="1"/>
  <c r="BB274" i="1"/>
  <c r="BA274" i="1"/>
  <c r="BC274" i="1"/>
  <c r="BB92" i="1"/>
  <c r="BA92" i="1"/>
  <c r="BC92" i="1"/>
  <c r="BB203" i="1"/>
  <c r="BA203" i="1"/>
  <c r="BC203" i="1"/>
  <c r="BB47" i="1"/>
  <c r="BA47" i="1"/>
  <c r="BC47" i="1"/>
  <c r="BB218" i="1"/>
  <c r="BA218" i="1"/>
  <c r="BC218" i="1"/>
  <c r="BB287" i="1"/>
  <c r="BA287" i="1"/>
  <c r="BC287" i="1"/>
  <c r="BB135" i="1"/>
  <c r="BA135" i="1"/>
  <c r="BC135" i="1"/>
  <c r="BB130" i="1"/>
  <c r="BA130" i="1"/>
  <c r="BC130" i="1"/>
  <c r="BB164" i="1"/>
  <c r="BA164" i="1"/>
  <c r="BC164" i="1"/>
  <c r="BB175" i="1"/>
  <c r="BA175" i="1"/>
  <c r="BC175" i="1"/>
  <c r="BB155" i="1"/>
  <c r="BA155" i="1"/>
  <c r="BC155" i="1"/>
  <c r="BB144" i="1"/>
  <c r="BA144" i="1"/>
  <c r="BC144" i="1"/>
  <c r="BB21" i="1"/>
  <c r="BA21" i="1"/>
  <c r="BC21" i="1"/>
  <c r="BB86" i="1"/>
  <c r="BA86" i="1"/>
  <c r="BC86" i="1"/>
  <c r="BB17" i="1"/>
  <c r="BA17" i="1"/>
  <c r="BC17" i="1"/>
  <c r="BB215" i="1"/>
  <c r="BA215" i="1"/>
  <c r="BC215" i="1"/>
  <c r="BB305" i="1"/>
  <c r="BA305" i="1"/>
  <c r="BC305" i="1"/>
  <c r="BB51" i="1"/>
  <c r="BA51" i="1"/>
  <c r="BC51" i="1"/>
  <c r="BB293" i="1"/>
  <c r="BA293" i="1"/>
  <c r="BC293" i="1"/>
  <c r="BB48" i="1"/>
  <c r="BA48" i="1"/>
  <c r="BC48" i="1"/>
  <c r="BB306" i="1"/>
  <c r="BA306" i="1"/>
  <c r="BC306" i="1"/>
  <c r="BB68" i="1"/>
  <c r="BA68" i="1"/>
  <c r="BC68" i="1"/>
  <c r="BB288" i="1"/>
  <c r="BA288" i="1"/>
  <c r="BC288" i="1"/>
  <c r="BB239" i="1"/>
  <c r="BA239" i="1"/>
  <c r="BC239" i="1"/>
  <c r="BB104" i="1"/>
  <c r="BA104" i="1"/>
  <c r="BC104" i="1"/>
  <c r="BB227" i="1"/>
  <c r="BA227" i="1"/>
  <c r="BC227" i="1"/>
  <c r="BB191" i="1"/>
  <c r="BA191" i="1"/>
  <c r="BC191" i="1"/>
  <c r="BB296" i="1"/>
  <c r="BA296" i="1"/>
  <c r="BC296" i="1"/>
  <c r="BB181" i="1"/>
  <c r="BA181" i="1"/>
  <c r="BC181" i="1"/>
  <c r="BB331" i="1"/>
  <c r="BA331" i="1"/>
  <c r="BC331" i="1"/>
  <c r="BB124" i="1"/>
  <c r="BA124" i="1"/>
  <c r="BC124" i="1"/>
  <c r="BB182" i="1"/>
  <c r="BA182" i="1"/>
  <c r="BC182" i="1"/>
  <c r="BB149" i="1"/>
  <c r="BA149" i="1"/>
  <c r="BC149" i="1"/>
  <c r="BB50" i="1"/>
  <c r="BA50" i="1"/>
  <c r="BC50" i="1"/>
  <c r="BB84" i="1"/>
  <c r="BA84" i="1"/>
  <c r="BC84" i="1"/>
  <c r="BB280" i="1"/>
  <c r="BA280" i="1"/>
  <c r="BC280" i="1"/>
  <c r="BB139" i="1"/>
  <c r="BA139" i="1"/>
  <c r="BC139" i="1"/>
  <c r="BB52" i="1"/>
  <c r="BA52" i="1"/>
  <c r="BC52" i="1"/>
  <c r="BB299" i="1"/>
  <c r="BA299" i="1"/>
  <c r="BC299" i="1"/>
  <c r="BB312" i="1"/>
  <c r="BA312" i="1"/>
  <c r="BC312" i="1"/>
  <c r="BB41" i="1"/>
  <c r="BA41" i="1"/>
  <c r="BC41" i="1"/>
  <c r="BB194" i="1"/>
  <c r="BA194" i="1"/>
  <c r="BC194" i="1"/>
  <c r="BB237" i="1"/>
  <c r="BA237" i="1"/>
  <c r="BC237" i="1"/>
  <c r="BB66" i="1"/>
  <c r="BA66" i="1"/>
  <c r="BC66" i="1"/>
  <c r="BB314" i="1"/>
  <c r="BA314" i="1"/>
  <c r="BC314" i="1"/>
  <c r="BB136" i="1"/>
  <c r="BA136" i="1"/>
  <c r="BC136" i="1"/>
  <c r="BB69" i="1"/>
  <c r="BA69" i="1"/>
  <c r="BC69" i="1"/>
  <c r="BB40" i="1"/>
  <c r="BA40" i="1"/>
  <c r="BC40" i="1"/>
  <c r="BB91" i="1"/>
  <c r="BA91" i="1"/>
  <c r="BC91" i="1"/>
  <c r="BB37" i="1"/>
  <c r="BA37" i="1"/>
  <c r="BC37" i="1"/>
  <c r="BB152" i="1"/>
  <c r="BA152" i="1"/>
  <c r="BC152" i="1"/>
  <c r="BB153" i="1"/>
  <c r="BA153" i="1"/>
  <c r="BC153" i="1"/>
  <c r="BB174" i="1"/>
  <c r="BA174" i="1"/>
  <c r="BC174" i="1"/>
  <c r="BB100" i="1"/>
  <c r="BA100" i="1"/>
  <c r="BC100" i="1"/>
  <c r="BB196" i="1"/>
  <c r="BA196" i="1"/>
  <c r="BC196" i="1"/>
  <c r="BB265" i="1"/>
  <c r="BA265" i="1"/>
  <c r="BC265" i="1"/>
  <c r="BB269" i="1"/>
  <c r="BA269" i="1"/>
  <c r="BC269" i="1"/>
  <c r="BB98" i="1"/>
  <c r="BA98" i="1"/>
  <c r="BC98" i="1"/>
  <c r="BB63" i="1"/>
  <c r="BA63" i="1"/>
  <c r="BC63" i="1"/>
  <c r="BB276" i="1"/>
  <c r="BA276" i="1"/>
  <c r="BC276" i="1"/>
  <c r="BB134" i="1"/>
  <c r="BA134" i="1"/>
  <c r="BC134" i="1"/>
  <c r="BB256" i="1"/>
  <c r="BA256" i="1"/>
  <c r="BC256" i="1"/>
  <c r="BB158" i="1"/>
  <c r="BA158" i="1"/>
  <c r="BC158" i="1"/>
  <c r="BB116" i="1"/>
  <c r="BA116" i="1"/>
  <c r="BC116" i="1"/>
  <c r="BB150" i="1"/>
  <c r="BA150" i="1"/>
  <c r="BC150" i="1"/>
  <c r="BB10" i="1"/>
  <c r="BA10" i="1"/>
  <c r="BC10" i="1"/>
  <c r="BB74" i="1"/>
  <c r="BA74" i="1"/>
  <c r="BC74" i="1"/>
  <c r="BB168" i="1"/>
  <c r="BA168" i="1"/>
  <c r="BC168" i="1"/>
  <c r="BB132" i="1"/>
  <c r="BA132" i="1"/>
  <c r="BC132" i="1"/>
  <c r="BB82" i="1"/>
  <c r="BA82" i="1"/>
  <c r="BC82" i="1"/>
  <c r="BB275" i="1"/>
  <c r="BA275" i="1"/>
  <c r="BC275" i="1"/>
  <c r="BB157" i="1"/>
  <c r="BA157" i="1"/>
  <c r="BC157" i="1"/>
  <c r="BB165" i="1"/>
  <c r="BA165" i="1"/>
  <c r="BC165" i="1"/>
  <c r="BB254" i="1"/>
  <c r="BA254" i="1"/>
  <c r="BC254" i="1"/>
  <c r="BB166" i="1"/>
  <c r="BA166" i="1"/>
  <c r="BC166" i="1"/>
  <c r="BB54" i="1"/>
  <c r="BA54" i="1"/>
  <c r="BC54" i="1"/>
  <c r="BB128" i="1"/>
  <c r="BA128" i="1"/>
  <c r="BC128" i="1"/>
  <c r="BB9" i="1"/>
  <c r="BA9" i="1"/>
  <c r="BC9" i="1"/>
  <c r="BB247" i="1"/>
  <c r="BA247" i="1"/>
  <c r="BC247" i="1"/>
  <c r="BB27" i="1"/>
  <c r="BA27" i="1"/>
  <c r="BC27" i="1"/>
  <c r="BB53" i="1"/>
  <c r="BA53" i="1"/>
  <c r="BC53" i="1"/>
  <c r="BB244" i="1"/>
  <c r="BA244" i="1"/>
  <c r="BC244" i="1"/>
  <c r="BB140" i="1"/>
  <c r="BA140" i="1"/>
  <c r="BC140" i="1"/>
  <c r="BB195" i="1"/>
  <c r="BA195" i="1"/>
  <c r="BC195" i="1"/>
  <c r="BB251" i="1"/>
  <c r="BA251" i="1"/>
  <c r="BC251" i="1"/>
  <c r="BB87" i="1"/>
  <c r="BA87" i="1"/>
  <c r="BC87" i="1"/>
  <c r="BB318" i="1"/>
  <c r="BA318" i="1"/>
  <c r="BC318" i="1"/>
  <c r="BB73" i="1"/>
  <c r="BA73" i="1"/>
  <c r="BC73" i="1"/>
  <c r="BB19" i="1"/>
  <c r="BA19" i="1"/>
  <c r="BC19" i="1"/>
  <c r="BB90" i="1"/>
  <c r="BA90" i="1"/>
  <c r="BC90" i="1"/>
  <c r="BB209" i="1"/>
  <c r="BA209" i="1"/>
  <c r="BC209" i="1"/>
  <c r="BB46" i="1"/>
  <c r="BA46" i="1"/>
  <c r="BC46" i="1"/>
  <c r="BB200" i="1"/>
  <c r="BA200" i="1"/>
  <c r="BC200" i="1"/>
  <c r="BB67" i="1"/>
  <c r="BA67" i="1"/>
  <c r="BC67" i="1"/>
  <c r="BB281" i="1"/>
  <c r="BA281" i="1"/>
  <c r="BC281" i="1"/>
  <c r="BB298" i="1"/>
  <c r="BA298" i="1"/>
  <c r="BC298" i="1"/>
  <c r="BB30" i="1"/>
  <c r="BA30" i="1"/>
  <c r="BC30" i="1"/>
  <c r="BB284" i="1"/>
  <c r="BA284" i="1"/>
  <c r="BC284" i="1"/>
  <c r="BB220" i="1"/>
  <c r="BA220" i="1"/>
  <c r="BC220" i="1"/>
  <c r="BB273" i="1"/>
  <c r="BA273" i="1"/>
  <c r="BC273" i="1"/>
  <c r="BB249" i="1"/>
  <c r="BA249" i="1"/>
  <c r="BC249" i="1"/>
  <c r="BB61" i="1"/>
  <c r="BA61" i="1"/>
  <c r="BC61" i="1"/>
  <c r="BB173" i="1"/>
  <c r="BA173" i="1"/>
  <c r="BC173" i="1"/>
  <c r="BB180" i="1"/>
  <c r="BA180" i="1"/>
  <c r="BC180" i="1"/>
  <c r="BB322" i="1"/>
  <c r="BA322" i="1"/>
  <c r="BC322" i="1"/>
  <c r="BB171" i="1"/>
  <c r="BA171" i="1"/>
  <c r="BC171" i="1"/>
  <c r="BB260" i="1"/>
  <c r="BA260" i="1"/>
  <c r="BC260" i="1"/>
  <c r="BB230" i="1"/>
  <c r="BA230" i="1"/>
  <c r="BC230" i="1"/>
  <c r="BB187" i="1"/>
  <c r="BA187" i="1"/>
  <c r="BC187" i="1"/>
  <c r="BB199" i="1"/>
  <c r="BA199" i="1"/>
  <c r="BC199" i="1"/>
  <c r="BB291" i="1"/>
  <c r="BA291" i="1"/>
  <c r="BC291" i="1"/>
  <c r="BB156" i="1"/>
  <c r="BA156" i="1"/>
  <c r="BC156" i="1"/>
  <c r="BB206" i="1"/>
  <c r="BA206" i="1"/>
  <c r="BC206" i="1"/>
  <c r="BB24" i="1"/>
  <c r="BA24" i="1"/>
  <c r="BC24" i="1"/>
  <c r="BB190" i="1"/>
  <c r="BA190" i="1"/>
  <c r="BC190" i="1"/>
  <c r="BB192" i="1"/>
  <c r="BA192" i="1"/>
  <c r="BC192" i="1"/>
  <c r="BB172" i="1"/>
  <c r="BA172" i="1"/>
  <c r="BC172" i="1"/>
  <c r="BB109" i="1"/>
  <c r="BA109" i="1"/>
  <c r="BC109" i="1"/>
  <c r="BB179" i="1"/>
  <c r="BA179" i="1"/>
  <c r="BC179" i="1"/>
  <c r="BB211" i="1"/>
  <c r="BA211" i="1"/>
  <c r="BC211" i="1"/>
  <c r="BB148" i="1"/>
  <c r="BA148" i="1"/>
  <c r="BC148" i="1"/>
  <c r="BB252" i="1"/>
  <c r="BA252" i="1"/>
  <c r="BC252" i="1"/>
  <c r="BB99" i="1"/>
  <c r="BA99" i="1"/>
  <c r="BC99" i="1"/>
  <c r="BB264" i="1"/>
  <c r="BA264" i="1"/>
  <c r="BC264" i="1"/>
  <c r="BB64" i="1"/>
  <c r="BA64" i="1"/>
  <c r="BC64" i="1"/>
  <c r="BB105" i="1"/>
  <c r="BA105" i="1"/>
  <c r="BC105" i="1"/>
  <c r="BB321" i="1"/>
  <c r="BA321" i="1"/>
  <c r="BC321" i="1"/>
  <c r="BB189" i="1"/>
  <c r="BA189" i="1"/>
  <c r="BC189" i="1"/>
  <c r="BB59" i="1"/>
  <c r="BA59" i="1"/>
  <c r="BC59" i="1"/>
  <c r="BB8" i="1"/>
  <c r="BA8" i="1"/>
  <c r="BC8" i="1"/>
  <c r="BB231" i="1"/>
  <c r="BA231" i="1"/>
  <c r="BC231" i="1"/>
  <c r="BB267" i="1"/>
  <c r="BA267" i="1"/>
  <c r="BC267" i="1"/>
  <c r="BB38" i="1"/>
  <c r="BA38" i="1"/>
  <c r="BC38" i="1"/>
  <c r="BB317" i="1"/>
  <c r="BA317" i="1"/>
  <c r="BC317" i="1"/>
  <c r="BB39" i="1"/>
  <c r="BA39" i="1"/>
  <c r="BC39" i="1"/>
  <c r="BB208" i="1"/>
  <c r="BA208" i="1"/>
  <c r="BC208" i="1"/>
  <c r="BB193" i="1"/>
  <c r="BA193" i="1"/>
  <c r="BC193" i="1"/>
  <c r="BB290" i="1"/>
  <c r="BA290" i="1"/>
  <c r="BC290" i="1"/>
  <c r="BB22" i="1"/>
  <c r="BA22" i="1"/>
  <c r="BC22" i="1"/>
  <c r="BB325" i="1"/>
  <c r="BA325" i="1"/>
  <c r="BC325" i="1"/>
  <c r="BB7" i="1"/>
  <c r="BA7" i="1"/>
  <c r="BC7" i="1"/>
  <c r="BB160" i="1"/>
  <c r="BA160" i="1"/>
  <c r="BC160" i="1"/>
  <c r="BB162" i="1"/>
  <c r="BA162" i="1"/>
  <c r="BC162" i="1"/>
  <c r="BB81" i="1"/>
  <c r="BA81" i="1"/>
  <c r="BC81" i="1"/>
  <c r="BB170" i="1"/>
  <c r="BA170" i="1"/>
  <c r="BC170" i="1"/>
  <c r="BB143" i="1"/>
  <c r="BA143" i="1"/>
  <c r="BC143" i="1"/>
  <c r="BB319" i="1"/>
  <c r="BA319" i="1"/>
  <c r="BC319" i="1"/>
  <c r="BB94" i="1"/>
  <c r="BA94" i="1"/>
  <c r="BC94" i="1"/>
  <c r="BB240" i="1"/>
  <c r="BA240" i="1"/>
  <c r="BC240" i="1"/>
  <c r="BB127" i="1"/>
  <c r="BA127" i="1"/>
  <c r="BC127" i="1"/>
  <c r="BB93" i="1"/>
  <c r="BA93" i="1"/>
  <c r="BC93" i="1"/>
  <c r="BB295" i="1"/>
  <c r="BA295" i="1"/>
  <c r="BC295" i="1"/>
  <c r="BB35" i="1"/>
  <c r="BA35" i="1"/>
  <c r="BC35" i="1"/>
  <c r="BB20" i="1"/>
  <c r="BA20" i="1"/>
  <c r="BC20" i="1"/>
  <c r="BB327" i="1"/>
  <c r="BA327" i="1"/>
  <c r="BC327" i="1"/>
  <c r="BB45" i="1"/>
  <c r="BA45" i="1"/>
  <c r="BC45" i="1"/>
  <c r="BB126" i="1"/>
  <c r="BA126" i="1"/>
  <c r="BC126" i="1"/>
  <c r="BB75" i="1"/>
  <c r="BA75" i="1"/>
  <c r="BC75" i="1"/>
  <c r="BB289" i="1"/>
  <c r="BA289" i="1"/>
  <c r="BC289" i="1"/>
  <c r="BB72" i="1"/>
  <c r="BA72" i="1"/>
  <c r="BC72" i="1"/>
  <c r="BB62" i="1"/>
  <c r="BA62" i="1"/>
  <c r="BC62" i="1"/>
  <c r="BB262" i="1"/>
  <c r="BA262" i="1"/>
  <c r="BC262" i="1"/>
  <c r="BB36" i="1"/>
  <c r="BA36" i="1"/>
  <c r="BC36" i="1"/>
  <c r="BB178" i="1"/>
  <c r="BA178" i="1"/>
  <c r="BC178" i="1"/>
  <c r="BB14" i="1"/>
  <c r="BA14" i="1"/>
  <c r="BC14" i="1"/>
  <c r="BB183" i="1"/>
  <c r="BA183" i="1"/>
  <c r="BC183" i="1"/>
  <c r="BB123" i="1"/>
  <c r="BA123" i="1"/>
  <c r="BC123" i="1"/>
  <c r="BB133" i="1"/>
  <c r="BA133" i="1"/>
  <c r="BC133" i="1"/>
  <c r="BB253" i="1"/>
  <c r="BA253" i="1"/>
  <c r="BC253" i="1"/>
  <c r="BB117" i="1"/>
  <c r="BA117" i="1"/>
  <c r="BC117" i="1"/>
  <c r="BB257" i="1"/>
  <c r="BA257" i="1"/>
  <c r="BC257" i="1"/>
  <c r="BB286" i="1"/>
  <c r="BA286" i="1"/>
  <c r="BC286" i="1"/>
  <c r="BB13" i="1"/>
  <c r="BA13" i="1"/>
  <c r="BC13" i="1"/>
  <c r="BB238" i="1"/>
  <c r="BA238" i="1"/>
  <c r="BC238" i="1"/>
  <c r="BB261" i="1"/>
  <c r="BA261" i="1"/>
  <c r="BC261" i="1"/>
  <c r="BB16" i="1"/>
  <c r="BA16" i="1"/>
  <c r="BB255" i="1"/>
  <c r="BA255" i="1"/>
  <c r="BC255" i="1"/>
  <c r="BB232" i="1"/>
  <c r="BA232" i="1"/>
  <c r="BC232" i="1"/>
  <c r="BB301" i="1"/>
  <c r="BA301" i="1"/>
  <c r="BC301" i="1"/>
  <c r="BB107" i="1"/>
  <c r="BA107" i="1"/>
  <c r="BC107" i="1"/>
  <c r="BB154" i="1"/>
  <c r="BA154" i="1"/>
  <c r="BC154" i="1"/>
  <c r="BB79" i="1"/>
  <c r="BA79" i="1"/>
  <c r="BC79" i="1"/>
  <c r="BB85" i="1"/>
  <c r="BA85" i="1"/>
  <c r="BC85" i="1"/>
  <c r="BB246" i="1"/>
  <c r="BA246" i="1"/>
  <c r="BC246" i="1"/>
  <c r="BB214" i="1"/>
  <c r="BA214" i="1"/>
  <c r="BC214" i="1"/>
  <c r="BB43" i="1"/>
  <c r="BA43" i="1"/>
  <c r="BC43" i="1"/>
  <c r="BB222" i="1"/>
  <c r="BA222" i="1"/>
  <c r="BC222" i="1"/>
  <c r="BB26" i="1"/>
  <c r="BA26" i="1"/>
  <c r="BC26" i="1"/>
  <c r="BB221" i="1"/>
  <c r="BA221" i="1"/>
  <c r="BC221" i="1"/>
  <c r="BB263" i="1"/>
  <c r="BA263" i="1"/>
  <c r="BC263" i="1"/>
  <c r="BB57" i="1"/>
  <c r="BA57" i="1"/>
  <c r="BC57" i="1"/>
  <c r="BB184" i="1"/>
  <c r="BA184" i="1"/>
  <c r="BC184" i="1"/>
  <c r="BB186" i="1"/>
  <c r="BA186" i="1"/>
  <c r="BC186" i="1"/>
  <c r="BB188" i="1"/>
  <c r="BA188" i="1"/>
  <c r="BC188" i="1"/>
  <c r="BB326" i="1"/>
  <c r="BA326" i="1"/>
  <c r="BC326" i="1"/>
  <c r="BB245" i="1"/>
  <c r="BA245" i="1"/>
  <c r="BC245" i="1"/>
  <c r="BB55" i="1"/>
  <c r="BA55" i="1"/>
  <c r="BC55" i="1"/>
  <c r="BB225" i="1"/>
  <c r="BA225" i="1"/>
  <c r="BC225" i="1"/>
  <c r="BB285" i="1"/>
  <c r="BA285" i="1"/>
  <c r="BC285" i="1"/>
  <c r="BB76" i="1"/>
  <c r="BA76" i="1"/>
  <c r="BC76" i="1"/>
  <c r="BB159" i="1"/>
  <c r="BA159" i="1"/>
  <c r="BC159" i="1"/>
  <c r="BB151" i="1"/>
  <c r="BA151" i="1"/>
  <c r="BC151" i="1"/>
  <c r="BB176" i="1"/>
  <c r="BA176" i="1"/>
  <c r="BC176" i="1"/>
  <c r="BB110" i="1"/>
  <c r="BA110" i="1"/>
  <c r="BC110" i="1"/>
  <c r="BB6" i="1"/>
  <c r="BA6" i="1"/>
  <c r="BC6" i="1"/>
  <c r="BB95" i="1"/>
  <c r="BA95" i="1"/>
  <c r="BC95" i="1"/>
  <c r="BB324" i="1"/>
  <c r="BA324" i="1"/>
  <c r="BC324" i="1"/>
  <c r="BB80" i="1"/>
  <c r="BA80" i="1"/>
  <c r="BC80" i="1"/>
  <c r="BB161" i="1"/>
  <c r="BA161" i="1"/>
  <c r="BC161" i="1"/>
  <c r="BB243" i="1"/>
  <c r="BA243" i="1"/>
  <c r="BC243" i="1"/>
  <c r="BB258" i="1"/>
  <c r="BA258" i="1"/>
  <c r="BC258" i="1"/>
  <c r="BB56" i="1"/>
  <c r="BA56" i="1"/>
  <c r="BC56" i="1"/>
  <c r="BB308" i="1"/>
  <c r="BA308" i="1"/>
  <c r="BC308" i="1"/>
  <c r="BB226" i="1"/>
  <c r="BA226" i="1"/>
  <c r="BC226" i="1"/>
  <c r="BB304" i="1"/>
  <c r="BA304" i="1"/>
  <c r="BC304" i="1"/>
  <c r="BB212" i="1"/>
  <c r="BA212" i="1"/>
  <c r="BC212" i="1"/>
  <c r="BB118" i="1"/>
  <c r="BA118" i="1"/>
  <c r="BC118" i="1"/>
  <c r="BB270" i="1"/>
  <c r="BA270" i="1"/>
  <c r="BC270" i="1"/>
  <c r="BB177" i="1"/>
  <c r="BA177" i="1"/>
  <c r="BC177" i="1"/>
  <c r="BB205" i="1"/>
  <c r="BA205" i="1"/>
  <c r="BC205" i="1"/>
  <c r="BB233" i="1"/>
  <c r="BA233" i="1"/>
  <c r="BC233" i="1"/>
  <c r="BB115" i="1"/>
  <c r="BA115" i="1"/>
  <c r="BC115" i="1"/>
  <c r="BB197" i="1"/>
  <c r="BA197" i="1"/>
  <c r="BC197" i="1"/>
  <c r="BB60" i="1"/>
  <c r="BA60" i="1"/>
  <c r="BC60" i="1"/>
  <c r="BB120" i="1"/>
  <c r="BA120" i="1"/>
  <c r="BC120" i="1"/>
  <c r="BB311" i="1"/>
  <c r="BA311" i="1"/>
  <c r="BC311" i="1"/>
  <c r="BB146" i="1"/>
  <c r="BA146" i="1"/>
  <c r="BC146" i="1"/>
  <c r="BB71" i="1"/>
  <c r="BA71" i="1"/>
  <c r="BC71" i="1"/>
  <c r="BB202" i="1"/>
  <c r="BA202" i="1"/>
  <c r="BC202" i="1"/>
  <c r="BB25" i="1"/>
  <c r="BA25" i="1"/>
  <c r="BC25" i="1"/>
  <c r="BB198" i="1"/>
  <c r="BA198" i="1"/>
  <c r="BC198" i="1"/>
  <c r="BB121" i="1"/>
  <c r="BA121" i="1"/>
  <c r="BC121" i="1"/>
  <c r="BB328" i="1"/>
  <c r="BA328" i="1"/>
  <c r="BC328" i="1"/>
  <c r="BB119" i="1"/>
  <c r="BA119" i="1"/>
  <c r="BC119" i="1"/>
  <c r="BB33" i="1"/>
  <c r="BA33" i="1"/>
  <c r="BC33" i="1"/>
  <c r="BB294" i="1"/>
  <c r="BA294" i="1"/>
  <c r="BC294" i="1"/>
  <c r="BB138" i="1"/>
  <c r="BA138" i="1"/>
  <c r="BC138" i="1"/>
  <c r="BB271" i="1"/>
  <c r="BA271" i="1"/>
  <c r="BC271" i="1"/>
  <c r="BB235" i="1"/>
  <c r="BA235" i="1"/>
  <c r="BC235" i="1"/>
  <c r="BB15" i="1"/>
  <c r="BA15" i="1"/>
  <c r="BC15" i="1"/>
  <c r="BB28" i="1"/>
  <c r="BA28" i="1"/>
  <c r="BC28" i="1"/>
  <c r="BB83" i="1"/>
  <c r="BA83" i="1"/>
  <c r="BC83" i="1"/>
  <c r="BB309" i="1"/>
  <c r="BA309" i="1"/>
  <c r="BC309" i="1"/>
  <c r="BB103" i="1"/>
  <c r="BA103" i="1"/>
  <c r="BC103" i="1"/>
  <c r="BB129" i="1"/>
  <c r="BA129" i="1"/>
  <c r="BC129" i="1"/>
  <c r="BB108" i="1"/>
  <c r="BA108" i="1"/>
  <c r="BC108" i="1"/>
  <c r="BB300" i="1"/>
  <c r="BA300" i="1"/>
  <c r="BC300" i="1"/>
  <c r="BB224" i="1"/>
  <c r="BA224" i="1"/>
  <c r="BC224" i="1"/>
  <c r="BB29" i="1"/>
  <c r="BA29" i="1"/>
  <c r="BC29" i="1"/>
  <c r="BB250" i="1"/>
  <c r="BA250" i="1"/>
  <c r="BC250" i="1"/>
  <c r="BB58" i="1"/>
  <c r="BA58" i="1"/>
  <c r="BC58" i="1"/>
  <c r="BB213" i="1"/>
  <c r="BA213" i="1"/>
  <c r="BC213" i="1"/>
  <c r="BB313" i="1"/>
  <c r="BA313" i="1"/>
  <c r="BC313" i="1"/>
  <c r="BB31" i="1"/>
  <c r="BA31" i="1"/>
  <c r="BC31" i="1"/>
  <c r="BB32" i="1"/>
  <c r="BA32" i="1"/>
  <c r="BC32" i="1"/>
  <c r="BB131" i="1"/>
  <c r="BA131" i="1"/>
  <c r="BC131" i="1"/>
  <c r="BB78" i="1"/>
  <c r="BA78" i="1"/>
  <c r="BC78" i="1"/>
  <c r="BB272" i="1"/>
  <c r="BA272" i="1"/>
  <c r="BC272" i="1"/>
  <c r="BB147" i="1"/>
  <c r="BA147" i="1"/>
  <c r="BC147" i="1"/>
  <c r="BB234" i="1"/>
  <c r="BA234" i="1"/>
  <c r="BC234" i="1"/>
  <c r="BB217" i="1"/>
  <c r="BA217" i="1"/>
  <c r="BC217" i="1"/>
  <c r="BB88" i="1"/>
  <c r="BA88" i="1"/>
  <c r="BC88" i="1"/>
  <c r="BB125" i="1"/>
  <c r="BA125" i="1"/>
  <c r="BC125" i="1"/>
  <c r="BB207" i="1"/>
  <c r="BA207" i="1"/>
  <c r="BC207" i="1"/>
  <c r="BB122" i="1"/>
  <c r="BA122" i="1"/>
  <c r="BC122" i="1"/>
  <c r="BB12" i="1"/>
  <c r="BA12" i="1"/>
  <c r="BC12" i="1"/>
  <c r="BB44" i="1"/>
  <c r="BA44" i="1"/>
  <c r="BC44" i="1"/>
  <c r="BB236" i="1"/>
  <c r="BA236" i="1"/>
  <c r="BC236" i="1"/>
  <c r="BB137" i="1"/>
  <c r="BA137" i="1"/>
  <c r="BC137" i="1"/>
  <c r="BB201" i="1"/>
  <c r="BA201" i="1"/>
  <c r="BC201" i="1"/>
  <c r="AM315" i="1"/>
  <c r="AL307" i="1"/>
  <c r="AK332" i="1"/>
  <c r="AM106" i="1"/>
  <c r="AL292" i="1"/>
  <c r="AK282" i="1"/>
  <c r="AM145" i="1"/>
  <c r="AL248" i="1"/>
  <c r="AK70" i="1"/>
  <c r="AM169" i="1"/>
  <c r="AL297" i="1"/>
  <c r="AK185" i="1"/>
  <c r="AM242" i="1"/>
  <c r="AL77" i="1"/>
  <c r="AK49" i="1"/>
  <c r="AM92" i="1"/>
  <c r="AL203" i="1"/>
  <c r="AK47" i="1"/>
  <c r="AM287" i="1"/>
  <c r="AL135" i="1"/>
  <c r="AK130" i="1"/>
  <c r="AM175" i="1"/>
  <c r="AL155" i="1"/>
  <c r="AK144" i="1"/>
  <c r="AM86" i="1"/>
  <c r="AL17" i="1"/>
  <c r="AK215" i="1"/>
  <c r="AM51" i="1"/>
  <c r="AL293" i="1"/>
  <c r="AK48" i="1"/>
  <c r="AK288" i="1"/>
  <c r="AM104" i="1"/>
  <c r="AL227" i="1"/>
  <c r="AK191" i="1"/>
  <c r="AM181" i="1"/>
  <c r="AL331" i="1"/>
  <c r="AK124" i="1"/>
  <c r="AM149" i="1"/>
  <c r="AL50" i="1"/>
  <c r="AK84" i="1"/>
  <c r="AM139" i="1"/>
  <c r="AL52" i="1"/>
  <c r="AK299" i="1"/>
  <c r="AM41" i="1"/>
  <c r="AL194" i="1"/>
  <c r="AK237" i="1"/>
  <c r="AM314" i="1"/>
  <c r="AL136" i="1"/>
  <c r="AK69" i="1"/>
  <c r="AM91" i="1"/>
  <c r="AL37" i="1"/>
  <c r="AK152" i="1"/>
  <c r="AM174" i="1"/>
  <c r="AL100" i="1"/>
  <c r="AK196" i="1"/>
  <c r="AM269" i="1"/>
  <c r="AL98" i="1"/>
  <c r="AK63" i="1"/>
  <c r="AM134" i="1"/>
  <c r="AL256" i="1"/>
  <c r="AK158" i="1"/>
  <c r="AM150" i="1"/>
  <c r="AL10" i="1"/>
  <c r="AK74" i="1"/>
  <c r="AM132" i="1"/>
  <c r="AL82" i="1"/>
  <c r="AK166" i="1"/>
  <c r="AM128" i="1"/>
  <c r="AL9" i="1"/>
  <c r="AK247" i="1"/>
  <c r="AM53" i="1"/>
  <c r="AL244" i="1"/>
  <c r="AK140" i="1"/>
  <c r="AM251" i="1"/>
  <c r="AL87" i="1"/>
  <c r="AK318" i="1"/>
  <c r="AM19" i="1"/>
  <c r="AL90" i="1"/>
  <c r="AK209" i="1"/>
  <c r="AM200" i="1"/>
  <c r="AL67" i="1"/>
  <c r="AK281" i="1"/>
  <c r="AM30" i="1"/>
  <c r="AL284" i="1"/>
  <c r="AK220" i="1"/>
  <c r="AM249" i="1"/>
  <c r="AL61" i="1"/>
  <c r="AK173" i="1"/>
  <c r="AM322" i="1"/>
  <c r="AK260" i="1"/>
  <c r="AL199" i="1"/>
  <c r="AK291" i="1"/>
  <c r="AM206" i="1"/>
  <c r="AL24" i="1"/>
  <c r="AK190" i="1"/>
  <c r="AM172" i="1"/>
  <c r="AL109" i="1"/>
  <c r="AK179" i="1"/>
  <c r="AM148" i="1"/>
  <c r="AL252" i="1"/>
  <c r="AK99" i="1"/>
  <c r="AM64" i="1"/>
  <c r="AL105" i="1"/>
  <c r="AK321" i="1"/>
  <c r="AM59" i="1"/>
  <c r="AL8" i="1"/>
  <c r="AK231" i="1"/>
  <c r="AM38" i="1"/>
  <c r="AL317" i="1"/>
  <c r="AK39" i="1"/>
  <c r="AM193" i="1"/>
  <c r="AL290" i="1"/>
  <c r="AK22" i="1"/>
  <c r="AM7" i="1"/>
  <c r="AL160" i="1"/>
  <c r="AK162" i="1"/>
  <c r="AM170" i="1"/>
  <c r="AM35" i="1"/>
  <c r="AL20" i="1"/>
  <c r="AM126" i="1"/>
  <c r="AL75" i="1"/>
  <c r="AK289" i="1"/>
  <c r="AM62" i="1"/>
  <c r="AL262" i="1"/>
  <c r="AK36" i="1"/>
  <c r="AM14" i="1"/>
  <c r="AK183" i="1"/>
  <c r="AM133" i="1"/>
  <c r="AL253" i="1"/>
  <c r="AK117" i="1"/>
  <c r="AM286" i="1"/>
  <c r="AL13" i="1"/>
  <c r="AK238" i="1"/>
  <c r="AM16" i="1"/>
  <c r="AL255" i="1"/>
  <c r="AK232" i="1"/>
  <c r="AM107" i="1"/>
  <c r="AL154" i="1"/>
  <c r="AK79" i="1"/>
  <c r="AM246" i="1"/>
  <c r="AL214" i="1"/>
  <c r="AK43" i="1"/>
  <c r="AM26" i="1"/>
  <c r="AL221" i="1"/>
  <c r="AK263" i="1"/>
  <c r="AM184" i="1"/>
  <c r="AL186" i="1"/>
  <c r="AK188" i="1"/>
  <c r="AM245" i="1"/>
  <c r="AL55" i="1"/>
  <c r="AM76" i="1"/>
  <c r="AL159" i="1"/>
  <c r="AK151" i="1"/>
  <c r="AM110" i="1"/>
  <c r="AL6" i="1"/>
  <c r="AK95" i="1"/>
  <c r="AM80" i="1"/>
  <c r="AL161" i="1"/>
  <c r="AK243" i="1"/>
  <c r="AM56" i="1"/>
  <c r="AL308" i="1"/>
  <c r="AK226" i="1"/>
  <c r="AM212" i="1"/>
  <c r="AK270" i="1"/>
  <c r="AM205" i="1"/>
  <c r="AL233" i="1"/>
  <c r="AK115" i="1"/>
  <c r="AM60" i="1"/>
  <c r="AL120" i="1"/>
  <c r="AM71" i="1"/>
  <c r="AL202" i="1"/>
  <c r="AK25" i="1"/>
  <c r="AM121" i="1"/>
  <c r="AL328" i="1"/>
  <c r="AL138" i="1"/>
  <c r="AK271" i="1"/>
  <c r="AL15" i="1"/>
  <c r="AK28" i="1"/>
  <c r="AM309" i="1"/>
  <c r="AM300" i="1"/>
  <c r="AL224" i="1"/>
  <c r="AK29" i="1"/>
  <c r="AM58" i="1"/>
  <c r="AL213" i="1"/>
  <c r="AK313" i="1"/>
  <c r="AM32" i="1"/>
  <c r="AL131" i="1"/>
  <c r="AK78" i="1"/>
  <c r="AM147" i="1"/>
  <c r="AL234" i="1"/>
  <c r="AK217" i="1"/>
  <c r="AM125" i="1"/>
  <c r="AL207" i="1"/>
  <c r="AK122" i="1"/>
  <c r="AM44" i="1"/>
  <c r="AT163" i="1"/>
  <c r="AS163" i="1"/>
  <c r="AU163" i="1"/>
  <c r="AT315" i="1"/>
  <c r="AS315" i="1"/>
  <c r="AU315" i="1"/>
  <c r="AT307" i="1"/>
  <c r="AS307" i="1"/>
  <c r="AU307" i="1"/>
  <c r="AT332" i="1"/>
  <c r="AS332" i="1"/>
  <c r="AU332" i="1"/>
  <c r="AT97" i="1"/>
  <c r="AS97" i="1"/>
  <c r="AU97" i="1"/>
  <c r="AT106" i="1"/>
  <c r="AS106" i="1"/>
  <c r="AU106" i="1"/>
  <c r="AT292" i="1"/>
  <c r="AS292" i="1"/>
  <c r="AU292" i="1"/>
  <c r="AT282" i="1"/>
  <c r="AS282" i="1"/>
  <c r="AU282" i="1"/>
  <c r="AT96" i="1"/>
  <c r="AS96" i="1"/>
  <c r="AU96" i="1"/>
  <c r="AT145" i="1"/>
  <c r="AS145" i="1"/>
  <c r="AU145" i="1"/>
  <c r="AT248" i="1"/>
  <c r="AS248" i="1"/>
  <c r="AU248" i="1"/>
  <c r="AT70" i="1"/>
  <c r="AS70" i="1"/>
  <c r="AU70" i="1"/>
  <c r="AT330" i="1"/>
  <c r="AS330" i="1"/>
  <c r="AU330" i="1"/>
  <c r="AT169" i="1"/>
  <c r="AS169" i="1"/>
  <c r="AU169" i="1"/>
  <c r="AT297" i="1"/>
  <c r="AS297" i="1"/>
  <c r="AU297" i="1"/>
  <c r="AT185" i="1"/>
  <c r="AS185" i="1"/>
  <c r="AU185" i="1"/>
  <c r="AT268" i="1"/>
  <c r="AS268" i="1"/>
  <c r="AU268" i="1"/>
  <c r="AT242" i="1"/>
  <c r="AS242" i="1"/>
  <c r="AU242" i="1"/>
  <c r="AT77" i="1"/>
  <c r="AS77" i="1"/>
  <c r="AU77" i="1"/>
  <c r="AT49" i="1"/>
  <c r="AS49" i="1"/>
  <c r="AU49" i="1"/>
  <c r="AT274" i="1"/>
  <c r="AS274" i="1"/>
  <c r="AU274" i="1"/>
  <c r="AT92" i="1"/>
  <c r="AS92" i="1"/>
  <c r="AU92" i="1"/>
  <c r="AT203" i="1"/>
  <c r="AS203" i="1"/>
  <c r="AU203" i="1"/>
  <c r="AT47" i="1"/>
  <c r="AS47" i="1"/>
  <c r="AU47" i="1"/>
  <c r="AT218" i="1"/>
  <c r="AS218" i="1"/>
  <c r="AU218" i="1"/>
  <c r="AT287" i="1"/>
  <c r="AS287" i="1"/>
  <c r="AU287" i="1"/>
  <c r="AT135" i="1"/>
  <c r="AS135" i="1"/>
  <c r="AU135" i="1"/>
  <c r="AT130" i="1"/>
  <c r="AS130" i="1"/>
  <c r="AU130" i="1"/>
  <c r="AT164" i="1"/>
  <c r="AS164" i="1"/>
  <c r="AU164" i="1"/>
  <c r="AT175" i="1"/>
  <c r="AS175" i="1"/>
  <c r="AU175" i="1"/>
  <c r="AT155" i="1"/>
  <c r="AS155" i="1"/>
  <c r="AU155" i="1"/>
  <c r="AT144" i="1"/>
  <c r="AS144" i="1"/>
  <c r="AU144" i="1"/>
  <c r="AT21" i="1"/>
  <c r="AS21" i="1"/>
  <c r="AU21" i="1"/>
  <c r="AT86" i="1"/>
  <c r="AS86" i="1"/>
  <c r="AU86" i="1"/>
  <c r="AT17" i="1"/>
  <c r="AS17" i="1"/>
  <c r="AU17" i="1"/>
  <c r="AT215" i="1"/>
  <c r="AS215" i="1"/>
  <c r="AU215" i="1"/>
  <c r="AT305" i="1"/>
  <c r="AS305" i="1"/>
  <c r="AU305" i="1"/>
  <c r="AT51" i="1"/>
  <c r="AS51" i="1"/>
  <c r="AU51" i="1"/>
  <c r="AT293" i="1"/>
  <c r="AS293" i="1"/>
  <c r="AU293" i="1"/>
  <c r="AT48" i="1"/>
  <c r="AS48" i="1"/>
  <c r="AU48" i="1"/>
  <c r="AT306" i="1"/>
  <c r="AS306" i="1"/>
  <c r="AU306" i="1"/>
  <c r="AT68" i="1"/>
  <c r="AS68" i="1"/>
  <c r="AU68" i="1"/>
  <c r="AT288" i="1"/>
  <c r="AS288" i="1"/>
  <c r="AU288" i="1"/>
  <c r="AT239" i="1"/>
  <c r="AS239" i="1"/>
  <c r="AU239" i="1"/>
  <c r="AT104" i="1"/>
  <c r="AS104" i="1"/>
  <c r="AU104" i="1"/>
  <c r="AT227" i="1"/>
  <c r="AS227" i="1"/>
  <c r="AU227" i="1"/>
  <c r="AT191" i="1"/>
  <c r="AS191" i="1"/>
  <c r="AU191" i="1"/>
  <c r="AT296" i="1"/>
  <c r="AS296" i="1"/>
  <c r="AU296" i="1"/>
  <c r="AT181" i="1"/>
  <c r="AS181" i="1"/>
  <c r="AU181" i="1"/>
  <c r="AT331" i="1"/>
  <c r="AS331" i="1"/>
  <c r="AU331" i="1"/>
  <c r="AT124" i="1"/>
  <c r="AS124" i="1"/>
  <c r="AU124" i="1"/>
  <c r="AT182" i="1"/>
  <c r="AS182" i="1"/>
  <c r="AU182" i="1"/>
  <c r="AT149" i="1"/>
  <c r="AS149" i="1"/>
  <c r="AU149" i="1"/>
  <c r="AT50" i="1"/>
  <c r="AS50" i="1"/>
  <c r="AU50" i="1"/>
  <c r="AT84" i="1"/>
  <c r="AS84" i="1"/>
  <c r="AU84" i="1"/>
  <c r="AT280" i="1"/>
  <c r="AS280" i="1"/>
  <c r="AU280" i="1"/>
  <c r="AT139" i="1"/>
  <c r="AS139" i="1"/>
  <c r="AU139" i="1"/>
  <c r="AT52" i="1"/>
  <c r="AS52" i="1"/>
  <c r="AU52" i="1"/>
  <c r="AT299" i="1"/>
  <c r="AS299" i="1"/>
  <c r="AU299" i="1"/>
  <c r="AT312" i="1"/>
  <c r="AS312" i="1"/>
  <c r="AU312" i="1"/>
  <c r="AT41" i="1"/>
  <c r="AS41" i="1"/>
  <c r="AU41" i="1"/>
  <c r="AT194" i="1"/>
  <c r="AS194" i="1"/>
  <c r="AU194" i="1"/>
  <c r="AT237" i="1"/>
  <c r="AS237" i="1"/>
  <c r="AU237" i="1"/>
  <c r="AT66" i="1"/>
  <c r="AS66" i="1"/>
  <c r="AU66" i="1"/>
  <c r="AT314" i="1"/>
  <c r="AS314" i="1"/>
  <c r="AU314" i="1"/>
  <c r="AT136" i="1"/>
  <c r="AS136" i="1"/>
  <c r="AU136" i="1"/>
  <c r="AT69" i="1"/>
  <c r="AS69" i="1"/>
  <c r="AU69" i="1"/>
  <c r="AT40" i="1"/>
  <c r="AS40" i="1"/>
  <c r="AU40" i="1"/>
  <c r="AT91" i="1"/>
  <c r="AS91" i="1"/>
  <c r="AU91" i="1"/>
  <c r="AT37" i="1"/>
  <c r="AS37" i="1"/>
  <c r="AU37" i="1"/>
  <c r="AT152" i="1"/>
  <c r="AS152" i="1"/>
  <c r="AU152" i="1"/>
  <c r="AT153" i="1"/>
  <c r="AS153" i="1"/>
  <c r="AU153" i="1"/>
  <c r="AT174" i="1"/>
  <c r="AS174" i="1"/>
  <c r="AU174" i="1"/>
  <c r="AT100" i="1"/>
  <c r="AS100" i="1"/>
  <c r="AU100" i="1"/>
  <c r="AT196" i="1"/>
  <c r="AS196" i="1"/>
  <c r="AU196" i="1"/>
  <c r="AT265" i="1"/>
  <c r="AS265" i="1"/>
  <c r="AU265" i="1"/>
  <c r="AT269" i="1"/>
  <c r="AS269" i="1"/>
  <c r="AU269" i="1"/>
  <c r="AT98" i="1"/>
  <c r="AS98" i="1"/>
  <c r="AU98" i="1"/>
  <c r="AT63" i="1"/>
  <c r="AS63" i="1"/>
  <c r="AU63" i="1"/>
  <c r="AT276" i="1"/>
  <c r="AS276" i="1"/>
  <c r="AU276" i="1"/>
  <c r="AT134" i="1"/>
  <c r="AS134" i="1"/>
  <c r="AU134" i="1"/>
  <c r="AT256" i="1"/>
  <c r="AS256" i="1"/>
  <c r="AU256" i="1"/>
  <c r="AT158" i="1"/>
  <c r="AS158" i="1"/>
  <c r="AU158" i="1"/>
  <c r="AT116" i="1"/>
  <c r="AS116" i="1"/>
  <c r="AU116" i="1"/>
  <c r="AT150" i="1"/>
  <c r="AS150" i="1"/>
  <c r="AU150" i="1"/>
  <c r="AT10" i="1"/>
  <c r="AS10" i="1"/>
  <c r="AU10" i="1"/>
  <c r="AT74" i="1"/>
  <c r="AS74" i="1"/>
  <c r="AU74" i="1"/>
  <c r="AT168" i="1"/>
  <c r="AS168" i="1"/>
  <c r="AU168" i="1"/>
  <c r="AT132" i="1"/>
  <c r="AS132" i="1"/>
  <c r="AU132" i="1"/>
  <c r="AT82" i="1"/>
  <c r="AS82" i="1"/>
  <c r="AU82" i="1"/>
  <c r="AT275" i="1"/>
  <c r="AS275" i="1"/>
  <c r="AU275" i="1"/>
  <c r="AT157" i="1"/>
  <c r="AS157" i="1"/>
  <c r="AU157" i="1"/>
  <c r="AT165" i="1"/>
  <c r="AS165" i="1"/>
  <c r="AU165" i="1"/>
  <c r="AT254" i="1"/>
  <c r="AS254" i="1"/>
  <c r="AU254" i="1"/>
  <c r="AT166" i="1"/>
  <c r="AS166" i="1"/>
  <c r="AU166" i="1"/>
  <c r="AT54" i="1"/>
  <c r="AS54" i="1"/>
  <c r="AU54" i="1"/>
  <c r="AT128" i="1"/>
  <c r="AS128" i="1"/>
  <c r="AU128" i="1"/>
  <c r="AT9" i="1"/>
  <c r="AS9" i="1"/>
  <c r="AU9" i="1"/>
  <c r="AT247" i="1"/>
  <c r="AS247" i="1"/>
  <c r="AU247" i="1"/>
  <c r="AT27" i="1"/>
  <c r="AS27" i="1"/>
  <c r="AU27" i="1"/>
  <c r="AT53" i="1"/>
  <c r="AS53" i="1"/>
  <c r="AU53" i="1"/>
  <c r="AT244" i="1"/>
  <c r="AS244" i="1"/>
  <c r="AU244" i="1"/>
  <c r="AT140" i="1"/>
  <c r="AS140" i="1"/>
  <c r="AU140" i="1"/>
  <c r="AT195" i="1"/>
  <c r="AS195" i="1"/>
  <c r="AU195" i="1"/>
  <c r="AT251" i="1"/>
  <c r="AS251" i="1"/>
  <c r="AU251" i="1"/>
  <c r="AT87" i="1"/>
  <c r="AS87" i="1"/>
  <c r="AU87" i="1"/>
  <c r="AT318" i="1"/>
  <c r="AS318" i="1"/>
  <c r="AU318" i="1"/>
  <c r="AT73" i="1"/>
  <c r="AS73" i="1"/>
  <c r="AU73" i="1"/>
  <c r="AT19" i="1"/>
  <c r="AS19" i="1"/>
  <c r="AU19" i="1"/>
  <c r="AT90" i="1"/>
  <c r="AS90" i="1"/>
  <c r="AU90" i="1"/>
  <c r="AT209" i="1"/>
  <c r="AS209" i="1"/>
  <c r="AU209" i="1"/>
  <c r="AT46" i="1"/>
  <c r="AS46" i="1"/>
  <c r="AU46" i="1"/>
  <c r="AT200" i="1"/>
  <c r="AS200" i="1"/>
  <c r="AU200" i="1"/>
  <c r="AT67" i="1"/>
  <c r="AS67" i="1"/>
  <c r="AU67" i="1"/>
  <c r="AT281" i="1"/>
  <c r="AS281" i="1"/>
  <c r="AU281" i="1"/>
  <c r="AT298" i="1"/>
  <c r="AS298" i="1"/>
  <c r="AU298" i="1"/>
  <c r="AT30" i="1"/>
  <c r="AS30" i="1"/>
  <c r="AU30" i="1"/>
  <c r="AT284" i="1"/>
  <c r="AS284" i="1"/>
  <c r="AU284" i="1"/>
  <c r="AT220" i="1"/>
  <c r="AS220" i="1"/>
  <c r="AU220" i="1"/>
  <c r="AT273" i="1"/>
  <c r="AS273" i="1"/>
  <c r="AU273" i="1"/>
  <c r="AT249" i="1"/>
  <c r="AS249" i="1"/>
  <c r="AU249" i="1"/>
  <c r="AT61" i="1"/>
  <c r="AS61" i="1"/>
  <c r="AU61" i="1"/>
  <c r="AT173" i="1"/>
  <c r="AS173" i="1"/>
  <c r="AU173" i="1"/>
  <c r="AT180" i="1"/>
  <c r="AS180" i="1"/>
  <c r="AU180" i="1"/>
  <c r="AT322" i="1"/>
  <c r="AS322" i="1"/>
  <c r="AU322" i="1"/>
  <c r="AT171" i="1"/>
  <c r="AS171" i="1"/>
  <c r="AU171" i="1"/>
  <c r="AT260" i="1"/>
  <c r="AS260" i="1"/>
  <c r="AU260" i="1"/>
  <c r="AT230" i="1"/>
  <c r="AS230" i="1"/>
  <c r="AU230" i="1"/>
  <c r="AT187" i="1"/>
  <c r="AS187" i="1"/>
  <c r="AU187" i="1"/>
  <c r="AT199" i="1"/>
  <c r="AS199" i="1"/>
  <c r="AU199" i="1"/>
  <c r="AT291" i="1"/>
  <c r="AS291" i="1"/>
  <c r="AU291" i="1"/>
  <c r="AT156" i="1"/>
  <c r="AS156" i="1"/>
  <c r="AU156" i="1"/>
  <c r="AT206" i="1"/>
  <c r="AS206" i="1"/>
  <c r="AU206" i="1"/>
  <c r="AT24" i="1"/>
  <c r="AS24" i="1"/>
  <c r="AU24" i="1"/>
  <c r="AT190" i="1"/>
  <c r="AS190" i="1"/>
  <c r="AU190" i="1"/>
  <c r="AT192" i="1"/>
  <c r="AS192" i="1"/>
  <c r="AU192" i="1"/>
  <c r="AT172" i="1"/>
  <c r="AS172" i="1"/>
  <c r="AU172" i="1"/>
  <c r="AT109" i="1"/>
  <c r="AS109" i="1"/>
  <c r="AU109" i="1"/>
  <c r="AT179" i="1"/>
  <c r="AS179" i="1"/>
  <c r="AU179" i="1"/>
  <c r="AT211" i="1"/>
  <c r="AS211" i="1"/>
  <c r="AU211" i="1"/>
  <c r="AT148" i="1"/>
  <c r="AS148" i="1"/>
  <c r="AU148" i="1"/>
  <c r="AT252" i="1"/>
  <c r="AS252" i="1"/>
  <c r="AU252" i="1"/>
  <c r="AT99" i="1"/>
  <c r="AS99" i="1"/>
  <c r="AU99" i="1"/>
  <c r="AT264" i="1"/>
  <c r="AS264" i="1"/>
  <c r="AU264" i="1"/>
  <c r="AT64" i="1"/>
  <c r="AS64" i="1"/>
  <c r="AU64" i="1"/>
  <c r="AT105" i="1"/>
  <c r="AS105" i="1"/>
  <c r="AU105" i="1"/>
  <c r="AT321" i="1"/>
  <c r="AS321" i="1"/>
  <c r="AU321" i="1"/>
  <c r="AT189" i="1"/>
  <c r="AS189" i="1"/>
  <c r="AU189" i="1"/>
  <c r="AT59" i="1"/>
  <c r="AS59" i="1"/>
  <c r="AU59" i="1"/>
  <c r="AT8" i="1"/>
  <c r="AS8" i="1"/>
  <c r="AU8" i="1"/>
  <c r="AT231" i="1"/>
  <c r="AS231" i="1"/>
  <c r="AU231" i="1"/>
  <c r="AT267" i="1"/>
  <c r="AS267" i="1"/>
  <c r="AU267" i="1"/>
  <c r="AT38" i="1"/>
  <c r="AS38" i="1"/>
  <c r="AU38" i="1"/>
  <c r="AT317" i="1"/>
  <c r="AS317" i="1"/>
  <c r="AU317" i="1"/>
  <c r="AT39" i="1"/>
  <c r="AS39" i="1"/>
  <c r="AU39" i="1"/>
  <c r="AT208" i="1"/>
  <c r="AS208" i="1"/>
  <c r="AU208" i="1"/>
  <c r="AT193" i="1"/>
  <c r="AS193" i="1"/>
  <c r="AU193" i="1"/>
  <c r="AT290" i="1"/>
  <c r="AS290" i="1"/>
  <c r="AU290" i="1"/>
  <c r="AT22" i="1"/>
  <c r="AS22" i="1"/>
  <c r="AU22" i="1"/>
  <c r="AT325" i="1"/>
  <c r="AS325" i="1"/>
  <c r="AU325" i="1"/>
  <c r="AT7" i="1"/>
  <c r="AS7" i="1"/>
  <c r="AU7" i="1"/>
  <c r="AT160" i="1"/>
  <c r="AS160" i="1"/>
  <c r="AU160" i="1"/>
  <c r="AT162" i="1"/>
  <c r="AS162" i="1"/>
  <c r="AU162" i="1"/>
  <c r="AT81" i="1"/>
  <c r="AS81" i="1"/>
  <c r="AU81" i="1"/>
  <c r="AT170" i="1"/>
  <c r="AS170" i="1"/>
  <c r="AU170" i="1"/>
  <c r="AT143" i="1"/>
  <c r="AS143" i="1"/>
  <c r="AU143" i="1"/>
  <c r="AT319" i="1"/>
  <c r="AS319" i="1"/>
  <c r="AU319" i="1"/>
  <c r="AT94" i="1"/>
  <c r="AS94" i="1"/>
  <c r="AU94" i="1"/>
  <c r="AT240" i="1"/>
  <c r="AS240" i="1"/>
  <c r="AU240" i="1"/>
  <c r="AT127" i="1"/>
  <c r="AS127" i="1"/>
  <c r="AU127" i="1"/>
  <c r="AT93" i="1"/>
  <c r="AS93" i="1"/>
  <c r="AU93" i="1"/>
  <c r="AT295" i="1"/>
  <c r="AS295" i="1"/>
  <c r="AU295" i="1"/>
  <c r="AT35" i="1"/>
  <c r="AS35" i="1"/>
  <c r="AU35" i="1"/>
  <c r="AT20" i="1"/>
  <c r="AS20" i="1"/>
  <c r="AU20" i="1"/>
  <c r="AT327" i="1"/>
  <c r="AS327" i="1"/>
  <c r="AU327" i="1"/>
  <c r="AT45" i="1"/>
  <c r="AS45" i="1"/>
  <c r="AU45" i="1"/>
  <c r="AT126" i="1"/>
  <c r="AS126" i="1"/>
  <c r="AU126" i="1"/>
  <c r="AT75" i="1"/>
  <c r="AS75" i="1"/>
  <c r="AU75" i="1"/>
  <c r="AT289" i="1"/>
  <c r="AS289" i="1"/>
  <c r="AU289" i="1"/>
  <c r="AT72" i="1"/>
  <c r="AS72" i="1"/>
  <c r="AU72" i="1"/>
  <c r="AT62" i="1"/>
  <c r="AS62" i="1"/>
  <c r="AU62" i="1"/>
  <c r="AT262" i="1"/>
  <c r="AS262" i="1"/>
  <c r="AU262" i="1"/>
  <c r="AT36" i="1"/>
  <c r="AS36" i="1"/>
  <c r="AU36" i="1"/>
  <c r="AT178" i="1"/>
  <c r="AS178" i="1"/>
  <c r="AU178" i="1"/>
  <c r="AT14" i="1"/>
  <c r="AS14" i="1"/>
  <c r="AU14" i="1"/>
  <c r="AT183" i="1"/>
  <c r="AS183" i="1"/>
  <c r="AU183" i="1"/>
  <c r="AT123" i="1"/>
  <c r="AS123" i="1"/>
  <c r="AU123" i="1"/>
  <c r="AT133" i="1"/>
  <c r="AS133" i="1"/>
  <c r="AU133" i="1"/>
  <c r="AT253" i="1"/>
  <c r="AS253" i="1"/>
  <c r="AU253" i="1"/>
  <c r="AT117" i="1"/>
  <c r="AS117" i="1"/>
  <c r="AU117" i="1"/>
  <c r="AT257" i="1"/>
  <c r="AS257" i="1"/>
  <c r="AU257" i="1"/>
  <c r="AT286" i="1"/>
  <c r="AS286" i="1"/>
  <c r="AU286" i="1"/>
  <c r="AT13" i="1"/>
  <c r="AS13" i="1"/>
  <c r="AU13" i="1"/>
  <c r="AT238" i="1"/>
  <c r="AS238" i="1"/>
  <c r="AU238" i="1"/>
  <c r="AT261" i="1"/>
  <c r="AS261" i="1"/>
  <c r="AU261" i="1"/>
  <c r="AT16" i="1"/>
  <c r="AS16" i="1"/>
  <c r="AU16" i="1"/>
  <c r="AT255" i="1"/>
  <c r="AS255" i="1"/>
  <c r="AU255" i="1"/>
  <c r="AT232" i="1"/>
  <c r="AS232" i="1"/>
  <c r="AU232" i="1"/>
  <c r="AT301" i="1"/>
  <c r="AS301" i="1"/>
  <c r="AU301" i="1"/>
  <c r="AT107" i="1"/>
  <c r="AS107" i="1"/>
  <c r="AU107" i="1"/>
  <c r="AT154" i="1"/>
  <c r="AS154" i="1"/>
  <c r="AU154" i="1"/>
  <c r="AT79" i="1"/>
  <c r="AS79" i="1"/>
  <c r="AU79" i="1"/>
  <c r="AT85" i="1"/>
  <c r="AS85" i="1"/>
  <c r="AU85" i="1"/>
  <c r="AT246" i="1"/>
  <c r="AS246" i="1"/>
  <c r="AU246" i="1"/>
  <c r="AT214" i="1"/>
  <c r="AS214" i="1"/>
  <c r="AU214" i="1"/>
  <c r="AT43" i="1"/>
  <c r="AS43" i="1"/>
  <c r="AU43" i="1"/>
  <c r="AT222" i="1"/>
  <c r="AS222" i="1"/>
  <c r="AU222" i="1"/>
  <c r="AT26" i="1"/>
  <c r="AS26" i="1"/>
  <c r="AU26" i="1"/>
  <c r="AT221" i="1"/>
  <c r="AS221" i="1"/>
  <c r="AU221" i="1"/>
  <c r="AT263" i="1"/>
  <c r="AS263" i="1"/>
  <c r="AU263" i="1"/>
  <c r="AT57" i="1"/>
  <c r="AS57" i="1"/>
  <c r="AU57" i="1"/>
  <c r="AT184" i="1"/>
  <c r="AS184" i="1"/>
  <c r="AU184" i="1"/>
  <c r="AT186" i="1"/>
  <c r="AS186" i="1"/>
  <c r="AU186" i="1"/>
  <c r="AT188" i="1"/>
  <c r="AS188" i="1"/>
  <c r="AU188" i="1"/>
  <c r="AT326" i="1"/>
  <c r="AS326" i="1"/>
  <c r="AU326" i="1"/>
  <c r="AT245" i="1"/>
  <c r="AS245" i="1"/>
  <c r="AU245" i="1"/>
  <c r="AT55" i="1"/>
  <c r="AS55" i="1"/>
  <c r="AU55" i="1"/>
  <c r="AT225" i="1"/>
  <c r="AS225" i="1"/>
  <c r="AU225" i="1"/>
  <c r="AT285" i="1"/>
  <c r="AS285" i="1"/>
  <c r="AU285" i="1"/>
  <c r="AT76" i="1"/>
  <c r="AS76" i="1"/>
  <c r="AU76" i="1"/>
  <c r="AT159" i="1"/>
  <c r="AS159" i="1"/>
  <c r="AU159" i="1"/>
  <c r="AT151" i="1"/>
  <c r="AS151" i="1"/>
  <c r="AU151" i="1"/>
  <c r="AT176" i="1"/>
  <c r="AS176" i="1"/>
  <c r="AU176" i="1"/>
  <c r="AT110" i="1"/>
  <c r="AS110" i="1"/>
  <c r="AU110" i="1"/>
  <c r="AT6" i="1"/>
  <c r="AS6" i="1"/>
  <c r="AU6" i="1"/>
  <c r="AT95" i="1"/>
  <c r="AS95" i="1"/>
  <c r="AU95" i="1"/>
  <c r="AT324" i="1"/>
  <c r="AS324" i="1"/>
  <c r="AU324" i="1"/>
  <c r="AT80" i="1"/>
  <c r="AS80" i="1"/>
  <c r="AU80" i="1"/>
  <c r="AT161" i="1"/>
  <c r="AS161" i="1"/>
  <c r="AU161" i="1"/>
  <c r="AT243" i="1"/>
  <c r="AS243" i="1"/>
  <c r="AU243" i="1"/>
  <c r="AT258" i="1"/>
  <c r="AS258" i="1"/>
  <c r="AU258" i="1"/>
  <c r="AT56" i="1"/>
  <c r="AS56" i="1"/>
  <c r="AU56" i="1"/>
  <c r="AT308" i="1"/>
  <c r="AS308" i="1"/>
  <c r="AU308" i="1"/>
  <c r="AT226" i="1"/>
  <c r="AS226" i="1"/>
  <c r="AU226" i="1"/>
  <c r="AT304" i="1"/>
  <c r="AS304" i="1"/>
  <c r="AU304" i="1"/>
  <c r="AT212" i="1"/>
  <c r="AS212" i="1"/>
  <c r="AU212" i="1"/>
  <c r="AT118" i="1"/>
  <c r="AS118" i="1"/>
  <c r="AU118" i="1"/>
  <c r="AT270" i="1"/>
  <c r="AS270" i="1"/>
  <c r="AU270" i="1"/>
  <c r="AT177" i="1"/>
  <c r="AS177" i="1"/>
  <c r="AU177" i="1"/>
  <c r="AT205" i="1"/>
  <c r="AS205" i="1"/>
  <c r="AU205" i="1"/>
  <c r="AT233" i="1"/>
  <c r="AS233" i="1"/>
  <c r="AU233" i="1"/>
  <c r="AT115" i="1"/>
  <c r="AS115" i="1"/>
  <c r="AU115" i="1"/>
  <c r="AT197" i="1"/>
  <c r="AS197" i="1"/>
  <c r="AU197" i="1"/>
  <c r="AT60" i="1"/>
  <c r="AS60" i="1"/>
  <c r="AU60" i="1"/>
  <c r="AT120" i="1"/>
  <c r="AS120" i="1"/>
  <c r="AU120" i="1"/>
  <c r="AT311" i="1"/>
  <c r="AS311" i="1"/>
  <c r="AU311" i="1"/>
  <c r="AT146" i="1"/>
  <c r="AS146" i="1"/>
  <c r="AU146" i="1"/>
  <c r="AT71" i="1"/>
  <c r="AS71" i="1"/>
  <c r="AU71" i="1"/>
  <c r="AT202" i="1"/>
  <c r="AS202" i="1"/>
  <c r="AU202" i="1"/>
  <c r="AT25" i="1"/>
  <c r="AS25" i="1"/>
  <c r="AU25" i="1"/>
  <c r="AT198" i="1"/>
  <c r="AS198" i="1"/>
  <c r="AU198" i="1"/>
  <c r="AT121" i="1"/>
  <c r="AS121" i="1"/>
  <c r="AU121" i="1"/>
  <c r="AT328" i="1"/>
  <c r="AS328" i="1"/>
  <c r="AU328" i="1"/>
  <c r="AT119" i="1"/>
  <c r="AS119" i="1"/>
  <c r="AU119" i="1"/>
  <c r="AT33" i="1"/>
  <c r="AS33" i="1"/>
  <c r="AU33" i="1"/>
  <c r="AT294" i="1"/>
  <c r="AS294" i="1"/>
  <c r="AU294" i="1"/>
  <c r="AT138" i="1"/>
  <c r="AS138" i="1"/>
  <c r="AU138" i="1"/>
  <c r="AT271" i="1"/>
  <c r="AS271" i="1"/>
  <c r="AU271" i="1"/>
  <c r="AT235" i="1"/>
  <c r="AS235" i="1"/>
  <c r="AU235" i="1"/>
  <c r="AT15" i="1"/>
  <c r="AS15" i="1"/>
  <c r="AU15" i="1"/>
  <c r="AT28" i="1"/>
  <c r="AS28" i="1"/>
  <c r="AU28" i="1"/>
  <c r="AT83" i="1"/>
  <c r="AS83" i="1"/>
  <c r="AU83" i="1"/>
  <c r="AT309" i="1"/>
  <c r="AS309" i="1"/>
  <c r="AU309" i="1"/>
  <c r="AT103" i="1"/>
  <c r="AS103" i="1"/>
  <c r="AU103" i="1"/>
  <c r="AT129" i="1"/>
  <c r="AS129" i="1"/>
  <c r="AU129" i="1"/>
  <c r="AT108" i="1"/>
  <c r="AS108" i="1"/>
  <c r="AU108" i="1"/>
  <c r="AT300" i="1"/>
  <c r="AS300" i="1"/>
  <c r="AU300" i="1"/>
  <c r="AT224" i="1"/>
  <c r="AS224" i="1"/>
  <c r="AU224" i="1"/>
  <c r="AT29" i="1"/>
  <c r="AS29" i="1"/>
  <c r="AU29" i="1"/>
  <c r="AT250" i="1"/>
  <c r="AS250" i="1"/>
  <c r="AU250" i="1"/>
  <c r="AT58" i="1"/>
  <c r="AS58" i="1"/>
  <c r="AU58" i="1"/>
  <c r="AT213" i="1"/>
  <c r="AS213" i="1"/>
  <c r="AU213" i="1"/>
  <c r="AT313" i="1"/>
  <c r="AS313" i="1"/>
  <c r="AU313" i="1"/>
  <c r="AT31" i="1"/>
  <c r="AS31" i="1"/>
  <c r="AU31" i="1"/>
  <c r="AT32" i="1"/>
  <c r="AS32" i="1"/>
  <c r="AU32" i="1"/>
  <c r="AT131" i="1"/>
  <c r="AS131" i="1"/>
  <c r="AU131" i="1"/>
  <c r="AT78" i="1"/>
  <c r="AS78" i="1"/>
  <c r="AU78" i="1"/>
  <c r="AT272" i="1"/>
  <c r="AS272" i="1"/>
  <c r="AU272" i="1"/>
  <c r="AT147" i="1"/>
  <c r="AS147" i="1"/>
  <c r="AU147" i="1"/>
  <c r="AT234" i="1"/>
  <c r="AS234" i="1"/>
  <c r="AU234" i="1"/>
  <c r="AT217" i="1"/>
  <c r="AS217" i="1"/>
  <c r="AU217" i="1"/>
  <c r="AT88" i="1"/>
  <c r="AS88" i="1"/>
  <c r="AU88" i="1"/>
  <c r="AT125" i="1"/>
  <c r="AS125" i="1"/>
  <c r="AU125" i="1"/>
  <c r="AT207" i="1"/>
  <c r="AS207" i="1"/>
  <c r="AU207" i="1"/>
  <c r="AT122" i="1"/>
  <c r="AS122" i="1"/>
  <c r="AU122" i="1"/>
  <c r="AT12" i="1"/>
  <c r="AS12" i="1"/>
  <c r="AU12" i="1"/>
  <c r="AT44" i="1"/>
  <c r="AS44" i="1"/>
  <c r="AU44" i="1"/>
  <c r="AT236" i="1"/>
  <c r="AS236" i="1"/>
  <c r="AU236" i="1"/>
  <c r="AT137" i="1"/>
  <c r="AS137" i="1"/>
  <c r="AU137" i="1"/>
  <c r="AT201" i="1"/>
  <c r="AS201" i="1"/>
  <c r="AU201" i="1"/>
  <c r="G345" i="6"/>
  <c r="F345" i="6"/>
  <c r="E345" i="6"/>
  <c r="G344" i="6"/>
  <c r="F344" i="6"/>
  <c r="E344" i="6"/>
  <c r="G343" i="6"/>
  <c r="F343" i="6"/>
  <c r="E343" i="6"/>
  <c r="G342" i="6"/>
  <c r="F342" i="6"/>
  <c r="E342" i="6"/>
  <c r="G341" i="6"/>
  <c r="F341" i="6"/>
  <c r="E341" i="6"/>
  <c r="G340" i="6"/>
  <c r="F340" i="6"/>
  <c r="E340" i="6"/>
  <c r="G339" i="6"/>
  <c r="F339" i="6"/>
  <c r="E339" i="6"/>
  <c r="G338" i="6"/>
  <c r="F338" i="6"/>
  <c r="E338" i="6"/>
  <c r="G337" i="6"/>
  <c r="F337" i="6"/>
  <c r="E337" i="6"/>
  <c r="G336" i="6"/>
  <c r="F336" i="6"/>
  <c r="E336" i="6"/>
  <c r="G335" i="6"/>
  <c r="F335" i="6"/>
  <c r="E335" i="6"/>
  <c r="G334" i="6"/>
  <c r="F334" i="6"/>
  <c r="E334" i="6"/>
  <c r="G333" i="6"/>
  <c r="F333" i="6"/>
  <c r="E333" i="6"/>
  <c r="G332" i="6"/>
  <c r="F332" i="6"/>
  <c r="E332" i="6"/>
  <c r="G331" i="6"/>
  <c r="F331" i="6"/>
  <c r="E331" i="6"/>
  <c r="G330" i="6"/>
  <c r="F330" i="6"/>
  <c r="E330" i="6"/>
  <c r="G329" i="6"/>
  <c r="F329" i="6"/>
  <c r="E329" i="6"/>
  <c r="G328" i="6"/>
  <c r="F328" i="6"/>
  <c r="E328" i="6"/>
  <c r="G327" i="6"/>
  <c r="F327" i="6"/>
  <c r="E327" i="6"/>
  <c r="G326" i="6"/>
  <c r="F326" i="6"/>
  <c r="E326" i="6"/>
  <c r="G325" i="6"/>
  <c r="F325" i="6"/>
  <c r="E325" i="6"/>
  <c r="G324" i="6"/>
  <c r="F324" i="6"/>
  <c r="E324" i="6"/>
  <c r="G323" i="6"/>
  <c r="F323" i="6"/>
  <c r="E323" i="6"/>
  <c r="G322" i="6"/>
  <c r="F322" i="6"/>
  <c r="E322" i="6"/>
  <c r="G321" i="6"/>
  <c r="F321" i="6"/>
  <c r="E321" i="6"/>
  <c r="G320" i="6"/>
  <c r="F320" i="6"/>
  <c r="E320" i="6"/>
  <c r="G319" i="6"/>
  <c r="F319" i="6"/>
  <c r="E319" i="6"/>
  <c r="G318" i="6"/>
  <c r="F318" i="6"/>
  <c r="E318" i="6"/>
  <c r="A319" i="6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M122" i="1"/>
  <c r="AL12" i="1"/>
  <c r="AK44" i="1"/>
  <c r="AM137" i="1"/>
  <c r="AL201" i="1"/>
  <c r="A351" i="6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K201" i="1"/>
  <c r="AM201" i="1"/>
  <c r="AL137" i="1"/>
  <c r="AK236" i="1"/>
  <c r="AM236" i="1"/>
  <c r="AL44" i="1"/>
  <c r="AK12" i="1"/>
  <c r="AM12" i="1"/>
  <c r="AL122" i="1"/>
  <c r="AK207" i="1"/>
  <c r="AM207" i="1"/>
  <c r="AK125" i="1"/>
  <c r="AL125" i="1"/>
  <c r="AK88" i="1"/>
  <c r="AL88" i="1"/>
  <c r="AM88" i="1"/>
  <c r="AL217" i="1"/>
  <c r="AM217" i="1"/>
  <c r="AK234" i="1"/>
  <c r="AM234" i="1"/>
  <c r="AK147" i="1"/>
  <c r="AL147" i="1"/>
  <c r="AK272" i="1"/>
  <c r="AL272" i="1"/>
  <c r="AM272" i="1"/>
  <c r="AL78" i="1"/>
  <c r="AM78" i="1"/>
  <c r="AK131" i="1"/>
  <c r="AM131" i="1"/>
  <c r="AK32" i="1"/>
  <c r="AL32" i="1"/>
  <c r="AK31" i="1"/>
  <c r="AL31" i="1"/>
  <c r="AM31" i="1"/>
  <c r="AL313" i="1"/>
  <c r="AM313" i="1"/>
  <c r="AK213" i="1"/>
  <c r="AM213" i="1"/>
  <c r="AK58" i="1"/>
  <c r="AL58" i="1"/>
  <c r="AK250" i="1"/>
  <c r="AL250" i="1"/>
  <c r="AM250" i="1"/>
  <c r="AL29" i="1"/>
  <c r="AM29" i="1"/>
  <c r="AK224" i="1"/>
  <c r="AM224" i="1"/>
  <c r="AK300" i="1"/>
  <c r="AL300" i="1"/>
  <c r="AK309" i="1"/>
  <c r="AL309" i="1"/>
  <c r="AK83" i="1"/>
  <c r="AL83" i="1"/>
  <c r="AM83" i="1"/>
  <c r="AL28" i="1"/>
  <c r="AM28" i="1"/>
  <c r="AK15" i="1"/>
  <c r="AM15" i="1"/>
  <c r="AL271" i="1"/>
  <c r="AM271" i="1"/>
  <c r="AK138" i="1"/>
  <c r="AM138" i="1"/>
  <c r="AK33" i="1"/>
  <c r="AL33" i="1"/>
  <c r="AM33" i="1"/>
  <c r="AK328" i="1"/>
  <c r="AM328" i="1"/>
  <c r="AK121" i="1"/>
  <c r="AL121" i="1"/>
  <c r="AL25" i="1"/>
  <c r="AM25" i="1"/>
  <c r="AK202" i="1"/>
  <c r="AM202" i="1"/>
  <c r="AK71" i="1"/>
  <c r="AL71" i="1"/>
  <c r="AK146" i="1"/>
  <c r="AL146" i="1"/>
  <c r="AM146" i="1"/>
  <c r="AK120" i="1"/>
  <c r="AM120" i="1"/>
  <c r="AK60" i="1"/>
  <c r="AL60" i="1"/>
  <c r="AK197" i="1"/>
  <c r="AL197" i="1"/>
  <c r="AM197" i="1"/>
  <c r="AL115" i="1"/>
  <c r="AM115" i="1"/>
  <c r="AK233" i="1"/>
  <c r="AM233" i="1"/>
  <c r="AK205" i="1"/>
  <c r="AL205" i="1"/>
  <c r="AK177" i="1"/>
  <c r="AL177" i="1"/>
  <c r="AM177" i="1"/>
  <c r="AL270" i="1"/>
  <c r="AM270" i="1"/>
  <c r="AK212" i="1"/>
  <c r="AL212" i="1"/>
  <c r="AK304" i="1"/>
  <c r="AL304" i="1"/>
  <c r="AM304" i="1"/>
  <c r="AL226" i="1"/>
  <c r="AM226" i="1"/>
  <c r="AK308" i="1"/>
  <c r="AM308" i="1"/>
  <c r="AK56" i="1"/>
  <c r="AL56" i="1"/>
  <c r="AK258" i="1"/>
  <c r="AL258" i="1"/>
  <c r="AM258" i="1"/>
  <c r="AL243" i="1"/>
  <c r="AM243" i="1"/>
  <c r="AK161" i="1"/>
  <c r="AM161" i="1"/>
  <c r="AK80" i="1"/>
  <c r="AL80" i="1"/>
  <c r="AK324" i="1"/>
  <c r="AL324" i="1"/>
  <c r="AM324" i="1"/>
  <c r="AL95" i="1"/>
  <c r="AM95" i="1"/>
  <c r="AK6" i="1"/>
  <c r="AM6" i="1"/>
  <c r="AK110" i="1"/>
  <c r="AL110" i="1"/>
  <c r="AK176" i="1"/>
  <c r="AL176" i="1"/>
  <c r="AM176" i="1"/>
  <c r="AL151" i="1"/>
  <c r="AM151" i="1"/>
  <c r="AK159" i="1"/>
  <c r="AM159" i="1"/>
  <c r="AK76" i="1"/>
  <c r="AL76" i="1"/>
  <c r="AK285" i="1"/>
  <c r="AL285" i="1"/>
  <c r="AM285" i="1"/>
  <c r="AK55" i="1"/>
  <c r="AM55" i="1"/>
  <c r="AK245" i="1"/>
  <c r="AL245" i="1"/>
  <c r="AK326" i="1"/>
  <c r="AL326" i="1"/>
  <c r="AM326" i="1"/>
  <c r="AL188" i="1"/>
  <c r="AM188" i="1"/>
  <c r="AK186" i="1"/>
  <c r="AM186" i="1"/>
  <c r="AK184" i="1"/>
  <c r="AL184" i="1"/>
  <c r="AK57" i="1"/>
  <c r="AL57" i="1"/>
  <c r="AM57" i="1"/>
  <c r="AL263" i="1"/>
  <c r="AM263" i="1"/>
  <c r="AK221" i="1"/>
  <c r="AM221" i="1"/>
  <c r="AK26" i="1"/>
  <c r="AL26" i="1"/>
  <c r="AK222" i="1"/>
  <c r="AL222" i="1"/>
  <c r="AM222" i="1"/>
  <c r="AL43" i="1"/>
  <c r="AM43" i="1"/>
  <c r="AK214" i="1"/>
  <c r="AM214" i="1"/>
  <c r="AK246" i="1"/>
  <c r="AL246" i="1"/>
  <c r="AK85" i="1"/>
  <c r="AL85" i="1"/>
  <c r="AM85" i="1"/>
  <c r="AL79" i="1"/>
  <c r="AM79" i="1"/>
  <c r="AK154" i="1"/>
  <c r="AM154" i="1"/>
  <c r="AK107" i="1"/>
  <c r="AL107" i="1"/>
  <c r="AK301" i="1"/>
  <c r="AL301" i="1"/>
  <c r="AM301" i="1"/>
  <c r="AL232" i="1"/>
  <c r="AM232" i="1"/>
  <c r="AK255" i="1"/>
  <c r="AM255" i="1"/>
  <c r="AK16" i="1"/>
  <c r="AL16" i="1"/>
  <c r="AK261" i="1"/>
  <c r="AL261" i="1"/>
  <c r="AM261" i="1"/>
  <c r="AL238" i="1"/>
  <c r="AM238" i="1"/>
  <c r="AK13" i="1"/>
  <c r="AM13" i="1"/>
  <c r="AK286" i="1"/>
  <c r="AL286" i="1"/>
  <c r="AK257" i="1"/>
  <c r="AL257" i="1"/>
  <c r="AM257" i="1"/>
  <c r="AL117" i="1"/>
  <c r="AM117" i="1"/>
  <c r="AK253" i="1"/>
  <c r="AM253" i="1"/>
  <c r="AK133" i="1"/>
  <c r="AL133" i="1"/>
  <c r="AK123" i="1"/>
  <c r="AL123" i="1"/>
  <c r="AM123" i="1"/>
  <c r="AL183" i="1"/>
  <c r="AM183" i="1"/>
  <c r="AK14" i="1"/>
  <c r="AL14" i="1"/>
  <c r="AK178" i="1"/>
  <c r="AL178" i="1"/>
  <c r="AM178" i="1"/>
  <c r="AL36" i="1"/>
  <c r="AM36" i="1"/>
  <c r="AK262" i="1"/>
  <c r="AM262" i="1"/>
  <c r="AK62" i="1"/>
  <c r="AL62" i="1"/>
  <c r="AK72" i="1"/>
  <c r="AL72" i="1"/>
  <c r="AM72" i="1"/>
  <c r="AL289" i="1"/>
  <c r="AM289" i="1"/>
  <c r="AK75" i="1"/>
  <c r="AM75" i="1"/>
  <c r="AK126" i="1"/>
  <c r="AL126" i="1"/>
  <c r="AK45" i="1"/>
  <c r="AL45" i="1"/>
  <c r="AM45" i="1"/>
  <c r="AK20" i="1"/>
  <c r="AM20" i="1"/>
  <c r="E350" i="6"/>
  <c r="F350" i="6"/>
  <c r="AK170" i="1"/>
  <c r="AL170" i="1"/>
  <c r="AK81" i="1"/>
  <c r="AL81" i="1"/>
  <c r="AM81" i="1"/>
  <c r="AL162" i="1"/>
  <c r="AM162" i="1"/>
  <c r="AK160" i="1"/>
  <c r="AM160" i="1"/>
  <c r="AK7" i="1"/>
  <c r="AL7" i="1"/>
  <c r="AK325" i="1"/>
  <c r="AL325" i="1"/>
  <c r="AM325" i="1"/>
  <c r="AL22" i="1"/>
  <c r="AM22" i="1"/>
  <c r="AK290" i="1"/>
  <c r="AM290" i="1"/>
  <c r="AK193" i="1"/>
  <c r="AL193" i="1"/>
  <c r="AK208" i="1"/>
  <c r="AL208" i="1"/>
  <c r="AM208" i="1"/>
  <c r="AL39" i="1"/>
  <c r="AM39" i="1"/>
  <c r="AK317" i="1"/>
  <c r="AM317" i="1"/>
  <c r="AK38" i="1"/>
  <c r="AL38" i="1"/>
  <c r="AK267" i="1"/>
  <c r="AL267" i="1"/>
  <c r="AM267" i="1"/>
  <c r="AL231" i="1"/>
  <c r="AM231" i="1"/>
  <c r="AK8" i="1"/>
  <c r="AM8" i="1"/>
  <c r="AK59" i="1"/>
  <c r="AL59" i="1"/>
  <c r="AK189" i="1"/>
  <c r="AL189" i="1"/>
  <c r="AM189" i="1"/>
  <c r="AL321" i="1"/>
  <c r="AM321" i="1"/>
  <c r="AK105" i="1"/>
  <c r="AM105" i="1"/>
  <c r="AK64" i="1"/>
  <c r="AL64" i="1"/>
  <c r="AK264" i="1"/>
  <c r="AL264" i="1"/>
  <c r="AM264" i="1"/>
  <c r="AL99" i="1"/>
  <c r="AM99" i="1"/>
  <c r="AK252" i="1"/>
  <c r="AM252" i="1"/>
  <c r="AK148" i="1"/>
  <c r="AL148" i="1"/>
  <c r="AK211" i="1"/>
  <c r="AL211" i="1"/>
  <c r="AM211" i="1"/>
  <c r="AL179" i="1"/>
  <c r="AM179" i="1"/>
  <c r="AK109" i="1"/>
  <c r="AM109" i="1"/>
  <c r="AK172" i="1"/>
  <c r="AL172" i="1"/>
  <c r="AK192" i="1"/>
  <c r="AL192" i="1"/>
  <c r="AM192" i="1"/>
  <c r="AL190" i="1"/>
  <c r="AM190" i="1"/>
  <c r="AK24" i="1"/>
  <c r="AM24" i="1"/>
  <c r="AK206" i="1"/>
  <c r="AL206" i="1"/>
  <c r="AL291" i="1"/>
  <c r="AM291" i="1"/>
  <c r="AK199" i="1"/>
  <c r="AM199" i="1"/>
  <c r="AK230" i="1"/>
  <c r="AL230" i="1"/>
  <c r="AM230" i="1"/>
  <c r="AL260" i="1"/>
  <c r="AM260" i="1"/>
  <c r="AK322" i="1"/>
  <c r="AL322" i="1"/>
  <c r="AK180" i="1"/>
  <c r="AL180" i="1"/>
  <c r="AM180" i="1"/>
  <c r="AL173" i="1"/>
  <c r="AM173" i="1"/>
  <c r="AK61" i="1"/>
  <c r="AM61" i="1"/>
  <c r="AK249" i="1"/>
  <c r="AL249" i="1"/>
  <c r="AK273" i="1"/>
  <c r="AL273" i="1"/>
  <c r="AM273" i="1"/>
  <c r="AL220" i="1"/>
  <c r="AM220" i="1"/>
  <c r="AK284" i="1"/>
  <c r="AM284" i="1"/>
  <c r="AK30" i="1"/>
  <c r="AL30" i="1"/>
  <c r="AK298" i="1"/>
  <c r="AL298" i="1"/>
  <c r="AM298" i="1"/>
  <c r="AL281" i="1"/>
  <c r="AM281" i="1"/>
  <c r="AK67" i="1"/>
  <c r="AM67" i="1"/>
  <c r="AK200" i="1"/>
  <c r="AL200" i="1"/>
  <c r="AK46" i="1"/>
  <c r="AL46" i="1"/>
  <c r="AM46" i="1"/>
  <c r="AL209" i="1"/>
  <c r="AM209" i="1"/>
  <c r="AK90" i="1"/>
  <c r="AM90" i="1"/>
  <c r="AK19" i="1"/>
  <c r="AL19" i="1"/>
  <c r="AK73" i="1"/>
  <c r="AL73" i="1"/>
  <c r="AM73" i="1"/>
  <c r="AL318" i="1"/>
  <c r="AM318" i="1"/>
  <c r="AK87" i="1"/>
  <c r="AM87" i="1"/>
  <c r="AK251" i="1"/>
  <c r="AL251" i="1"/>
  <c r="AK195" i="1"/>
  <c r="AL195" i="1"/>
  <c r="AM195" i="1"/>
  <c r="AL140" i="1"/>
  <c r="AM140" i="1"/>
  <c r="AK244" i="1"/>
  <c r="AM244" i="1"/>
  <c r="AK53" i="1"/>
  <c r="AL53" i="1"/>
  <c r="AK27" i="1"/>
  <c r="AL27" i="1"/>
  <c r="AM27" i="1"/>
  <c r="AL247" i="1"/>
  <c r="AM247" i="1"/>
  <c r="AK9" i="1"/>
  <c r="AM9" i="1"/>
  <c r="AK128" i="1"/>
  <c r="AL128" i="1"/>
  <c r="AK54" i="1"/>
  <c r="AL54" i="1"/>
  <c r="AM54" i="1"/>
  <c r="AL166" i="1"/>
  <c r="AM166" i="1"/>
  <c r="AK82" i="1"/>
  <c r="AM82" i="1"/>
  <c r="AK132" i="1"/>
  <c r="AL132" i="1"/>
  <c r="AK168" i="1"/>
  <c r="AL168" i="1"/>
  <c r="AM168" i="1"/>
  <c r="AL74" i="1"/>
  <c r="AM74" i="1"/>
  <c r="AK10" i="1"/>
  <c r="AM10" i="1"/>
  <c r="AK150" i="1"/>
  <c r="AL150" i="1"/>
  <c r="AK116" i="1"/>
  <c r="AL116" i="1"/>
  <c r="AM116" i="1"/>
  <c r="AL158" i="1"/>
  <c r="AM158" i="1"/>
  <c r="AK256" i="1"/>
  <c r="AM256" i="1"/>
  <c r="AK134" i="1"/>
  <c r="AL134" i="1"/>
  <c r="AK276" i="1"/>
  <c r="AL276" i="1"/>
  <c r="AM276" i="1"/>
  <c r="AL63" i="1"/>
  <c r="AM63" i="1"/>
  <c r="AK98" i="1"/>
  <c r="AM98" i="1"/>
  <c r="AK269" i="1"/>
  <c r="AL269" i="1"/>
  <c r="AK265" i="1"/>
  <c r="AL265" i="1"/>
  <c r="AM265" i="1"/>
  <c r="AL196" i="1"/>
  <c r="AM196" i="1"/>
  <c r="AK100" i="1"/>
  <c r="AM100" i="1"/>
  <c r="AK174" i="1"/>
  <c r="AL174" i="1"/>
  <c r="AK153" i="1"/>
  <c r="AL153" i="1"/>
  <c r="AM153" i="1"/>
  <c r="AL152" i="1"/>
  <c r="AM152" i="1"/>
  <c r="AK37" i="1"/>
  <c r="AM37" i="1"/>
  <c r="AK91" i="1"/>
  <c r="AL91" i="1"/>
  <c r="AK40" i="1"/>
  <c r="AL40" i="1"/>
  <c r="AM40" i="1"/>
  <c r="AL69" i="1"/>
  <c r="AM69" i="1"/>
  <c r="AK136" i="1"/>
  <c r="AM136" i="1"/>
  <c r="AK314" i="1"/>
  <c r="AL314" i="1"/>
  <c r="AK66" i="1"/>
  <c r="AL66" i="1"/>
  <c r="AM66" i="1"/>
  <c r="AL237" i="1"/>
  <c r="AM237" i="1"/>
  <c r="AK194" i="1"/>
  <c r="AM194" i="1"/>
  <c r="AK41" i="1"/>
  <c r="AL41" i="1"/>
  <c r="AK312" i="1"/>
  <c r="AL312" i="1"/>
  <c r="AM312" i="1"/>
  <c r="AL299" i="1"/>
  <c r="AM299" i="1"/>
  <c r="AK52" i="1"/>
  <c r="AM52" i="1"/>
  <c r="AK139" i="1"/>
  <c r="AL139" i="1"/>
  <c r="AK280" i="1"/>
  <c r="AL280" i="1"/>
  <c r="AM280" i="1"/>
  <c r="AL84" i="1"/>
  <c r="AM84" i="1"/>
  <c r="AK50" i="1"/>
  <c r="AM50" i="1"/>
  <c r="AK149" i="1"/>
  <c r="AL149" i="1"/>
  <c r="AK182" i="1"/>
  <c r="AL182" i="1"/>
  <c r="AM182" i="1"/>
  <c r="AL124" i="1"/>
  <c r="AM124" i="1"/>
  <c r="AK331" i="1"/>
  <c r="AM331" i="1"/>
  <c r="AK181" i="1"/>
  <c r="AL181" i="1"/>
  <c r="AK296" i="1"/>
  <c r="AL296" i="1"/>
  <c r="AM296" i="1"/>
  <c r="AL191" i="1"/>
  <c r="AM191" i="1"/>
  <c r="AK227" i="1"/>
  <c r="AM227" i="1"/>
  <c r="AK104" i="1"/>
  <c r="AL104" i="1"/>
  <c r="AK239" i="1"/>
  <c r="AL239" i="1"/>
  <c r="AM239" i="1"/>
  <c r="AL288" i="1"/>
  <c r="AM288" i="1"/>
  <c r="AK306" i="1"/>
  <c r="AL306" i="1"/>
  <c r="AM306" i="1"/>
  <c r="AL48" i="1"/>
  <c r="AM48" i="1"/>
  <c r="AK293" i="1"/>
  <c r="AM293" i="1"/>
  <c r="AK51" i="1"/>
  <c r="AL51" i="1"/>
  <c r="AK305" i="1"/>
  <c r="AL305" i="1"/>
  <c r="AM305" i="1"/>
  <c r="AL215" i="1"/>
  <c r="AM215" i="1"/>
  <c r="AK17" i="1"/>
  <c r="AM17" i="1"/>
  <c r="AK86" i="1"/>
  <c r="AL86" i="1"/>
  <c r="AK21" i="1"/>
  <c r="AL21" i="1"/>
  <c r="AM21" i="1"/>
  <c r="AL144" i="1"/>
  <c r="AM144" i="1"/>
  <c r="AK155" i="1"/>
  <c r="AM155" i="1"/>
  <c r="AK175" i="1"/>
  <c r="AL175" i="1"/>
  <c r="AK164" i="1"/>
  <c r="AL164" i="1"/>
  <c r="AM164" i="1"/>
  <c r="AL130" i="1"/>
  <c r="AM130" i="1"/>
  <c r="AK135" i="1"/>
  <c r="AM135" i="1"/>
  <c r="AK287" i="1"/>
  <c r="AL287" i="1"/>
  <c r="AK218" i="1"/>
  <c r="AL218" i="1"/>
  <c r="AM218" i="1"/>
  <c r="AL47" i="1"/>
  <c r="AM47" i="1"/>
  <c r="AK203" i="1"/>
  <c r="AM203" i="1"/>
  <c r="AK92" i="1"/>
  <c r="AL92" i="1"/>
  <c r="AK274" i="1"/>
  <c r="AL274" i="1"/>
  <c r="AM274" i="1"/>
  <c r="AL49" i="1"/>
  <c r="AM49" i="1"/>
  <c r="AK77" i="1"/>
  <c r="AM77" i="1"/>
  <c r="AK242" i="1"/>
  <c r="AL242" i="1"/>
  <c r="AK268" i="1"/>
  <c r="AL268" i="1"/>
  <c r="AM268" i="1"/>
  <c r="AL185" i="1"/>
  <c r="AM185" i="1"/>
  <c r="AK297" i="1"/>
  <c r="AM297" i="1"/>
  <c r="AK169" i="1"/>
  <c r="AL169" i="1"/>
  <c r="AK330" i="1"/>
  <c r="AL330" i="1"/>
  <c r="AM330" i="1"/>
  <c r="AL70" i="1"/>
  <c r="AM70" i="1"/>
  <c r="AK248" i="1"/>
  <c r="AM248" i="1"/>
  <c r="AK145" i="1"/>
  <c r="AL145" i="1"/>
  <c r="AK96" i="1"/>
  <c r="AL96" i="1"/>
  <c r="AM96" i="1"/>
  <c r="AL282" i="1"/>
  <c r="AM282" i="1"/>
  <c r="AK292" i="1"/>
  <c r="AM292" i="1"/>
  <c r="AK106" i="1"/>
  <c r="AL106" i="1"/>
  <c r="AK97" i="1"/>
  <c r="AL97" i="1"/>
  <c r="AM97" i="1"/>
  <c r="AL332" i="1"/>
  <c r="AM332" i="1"/>
  <c r="AK307" i="1"/>
  <c r="AM307" i="1"/>
  <c r="AK315" i="1"/>
  <c r="AL315" i="1"/>
  <c r="AK163" i="1"/>
  <c r="AL163" i="1"/>
  <c r="AM163" i="1"/>
  <c r="AE201" i="1"/>
  <c r="AE137" i="1"/>
  <c r="AE236" i="1"/>
  <c r="AE44" i="1"/>
  <c r="AE12" i="1"/>
  <c r="AE122" i="1"/>
  <c r="AE207" i="1"/>
  <c r="AE125" i="1"/>
  <c r="AE88" i="1"/>
  <c r="AE217" i="1"/>
  <c r="AE234" i="1"/>
  <c r="AE147" i="1"/>
  <c r="AE272" i="1"/>
  <c r="AE78" i="1"/>
  <c r="AE131" i="1"/>
  <c r="AE32" i="1"/>
  <c r="AE31" i="1"/>
  <c r="AE313" i="1"/>
  <c r="AE213" i="1"/>
  <c r="AE58" i="1"/>
  <c r="AE250" i="1"/>
  <c r="AE29" i="1"/>
  <c r="AE224" i="1"/>
  <c r="AE300" i="1"/>
  <c r="AE108" i="1"/>
  <c r="AE129" i="1"/>
  <c r="AE103" i="1"/>
  <c r="AE309" i="1"/>
  <c r="AE83" i="1"/>
  <c r="AE28" i="1"/>
  <c r="AE15" i="1"/>
  <c r="AE235" i="1"/>
  <c r="AE271" i="1"/>
  <c r="AE138" i="1"/>
  <c r="AE294" i="1"/>
  <c r="AE33" i="1"/>
  <c r="AE119" i="1"/>
  <c r="AE328" i="1"/>
  <c r="AE121" i="1"/>
  <c r="AE198" i="1"/>
  <c r="AE25" i="1"/>
  <c r="AE202" i="1"/>
  <c r="AE71" i="1"/>
  <c r="AE146" i="1"/>
  <c r="AE311" i="1"/>
  <c r="AE120" i="1"/>
  <c r="AE60" i="1"/>
  <c r="AE197" i="1"/>
  <c r="AE115" i="1"/>
  <c r="AE233" i="1"/>
  <c r="AE205" i="1"/>
  <c r="AE177" i="1"/>
  <c r="AE270" i="1"/>
  <c r="AE118" i="1"/>
  <c r="AE212" i="1"/>
  <c r="AE304" i="1"/>
  <c r="AE226" i="1"/>
  <c r="AE308" i="1"/>
  <c r="AE56" i="1"/>
  <c r="AE258" i="1"/>
  <c r="AE243" i="1"/>
  <c r="AE161" i="1"/>
  <c r="AE80" i="1"/>
  <c r="AE324" i="1"/>
  <c r="AE95" i="1"/>
  <c r="AE6" i="1"/>
  <c r="AE110" i="1"/>
  <c r="AE176" i="1"/>
  <c r="AE151" i="1"/>
  <c r="AE159" i="1"/>
  <c r="AE76" i="1"/>
  <c r="AE285" i="1"/>
  <c r="AE225" i="1"/>
  <c r="AE55" i="1"/>
  <c r="AE245" i="1"/>
  <c r="AE326" i="1"/>
  <c r="AE188" i="1"/>
  <c r="AE186" i="1"/>
  <c r="AE184" i="1"/>
  <c r="AE57" i="1"/>
  <c r="AE263" i="1"/>
  <c r="AE221" i="1"/>
  <c r="AE26" i="1"/>
  <c r="AE222" i="1"/>
  <c r="AE43" i="1"/>
  <c r="AE214" i="1"/>
  <c r="AE246" i="1"/>
  <c r="AE85" i="1"/>
  <c r="AE79" i="1"/>
  <c r="AE154" i="1"/>
  <c r="AE107" i="1"/>
  <c r="AE301" i="1"/>
  <c r="AE232" i="1"/>
  <c r="AE255" i="1"/>
  <c r="AE16" i="1"/>
  <c r="AE261" i="1"/>
  <c r="AE238" i="1"/>
  <c r="AE13" i="1"/>
  <c r="AE286" i="1"/>
  <c r="AE257" i="1"/>
  <c r="AE117" i="1"/>
  <c r="AE253" i="1"/>
  <c r="AE133" i="1"/>
  <c r="AE123" i="1"/>
  <c r="AE183" i="1"/>
  <c r="AE14" i="1"/>
  <c r="AE178" i="1"/>
  <c r="AE36" i="1"/>
  <c r="AE262" i="1"/>
  <c r="AE62" i="1"/>
  <c r="AE72" i="1"/>
  <c r="AE289" i="1"/>
  <c r="AE75" i="1"/>
  <c r="AE126" i="1"/>
  <c r="AE45" i="1"/>
  <c r="AE327" i="1"/>
  <c r="AE20" i="1"/>
  <c r="AE35" i="1"/>
  <c r="AE295" i="1"/>
  <c r="AE93" i="1"/>
  <c r="AE127" i="1"/>
  <c r="AE240" i="1"/>
  <c r="AE94" i="1"/>
  <c r="AE319" i="1"/>
  <c r="AE143" i="1"/>
  <c r="AE170" i="1"/>
  <c r="AE81" i="1"/>
  <c r="AE162" i="1"/>
  <c r="AE160" i="1"/>
  <c r="AE7" i="1"/>
  <c r="AE325" i="1"/>
  <c r="AE22" i="1"/>
  <c r="AE290" i="1"/>
  <c r="AE193" i="1"/>
  <c r="AE208" i="1"/>
  <c r="AE39" i="1"/>
  <c r="AE317" i="1"/>
  <c r="AE38" i="1"/>
  <c r="AE267" i="1"/>
  <c r="AE231" i="1"/>
  <c r="AE8" i="1"/>
  <c r="AE59" i="1"/>
  <c r="AE189" i="1"/>
  <c r="AE321" i="1"/>
  <c r="AE105" i="1"/>
  <c r="AE64" i="1"/>
  <c r="AE264" i="1"/>
  <c r="AE99" i="1"/>
  <c r="AE252" i="1"/>
  <c r="AE148" i="1"/>
  <c r="AE211" i="1"/>
  <c r="AE179" i="1"/>
  <c r="AE109" i="1"/>
  <c r="AE172" i="1"/>
  <c r="AE192" i="1"/>
  <c r="AE190" i="1"/>
  <c r="AE24" i="1"/>
  <c r="AE206" i="1"/>
  <c r="AE156" i="1"/>
  <c r="AE291" i="1"/>
  <c r="AE199" i="1"/>
  <c r="AE187" i="1"/>
  <c r="AE230" i="1"/>
  <c r="AE260" i="1"/>
  <c r="AE171" i="1"/>
  <c r="AE322" i="1"/>
  <c r="AE180" i="1"/>
  <c r="AE173" i="1"/>
  <c r="AE61" i="1"/>
  <c r="AE249" i="1"/>
  <c r="AE273" i="1"/>
  <c r="AE220" i="1"/>
  <c r="AE284" i="1"/>
  <c r="AE30" i="1"/>
  <c r="AE298" i="1"/>
  <c r="AE281" i="1"/>
  <c r="AE67" i="1"/>
  <c r="AE200" i="1"/>
  <c r="AE46" i="1"/>
  <c r="AE209" i="1"/>
  <c r="AE90" i="1"/>
  <c r="AE19" i="1"/>
  <c r="AE73" i="1"/>
  <c r="AE318" i="1"/>
  <c r="AE87" i="1"/>
  <c r="AE251" i="1"/>
  <c r="AE195" i="1"/>
  <c r="AE140" i="1"/>
  <c r="AE244" i="1"/>
  <c r="AE53" i="1"/>
  <c r="AE27" i="1"/>
  <c r="AE247" i="1"/>
  <c r="AE9" i="1"/>
  <c r="AE128" i="1"/>
  <c r="AE54" i="1"/>
  <c r="AE166" i="1"/>
  <c r="AE254" i="1"/>
  <c r="AE165" i="1"/>
  <c r="AE157" i="1"/>
  <c r="AE275" i="1"/>
  <c r="AE82" i="1"/>
  <c r="AE132" i="1"/>
  <c r="AE168" i="1"/>
  <c r="AE74" i="1"/>
  <c r="AE10" i="1"/>
  <c r="AE150" i="1"/>
  <c r="AE116" i="1"/>
  <c r="AE158" i="1"/>
  <c r="AE256" i="1"/>
  <c r="AE134" i="1"/>
  <c r="AE276" i="1"/>
  <c r="AE63" i="1"/>
  <c r="AE98" i="1"/>
  <c r="AE269" i="1"/>
  <c r="AE265" i="1"/>
  <c r="AE196" i="1"/>
  <c r="AE100" i="1"/>
  <c r="AE174" i="1"/>
  <c r="AE153" i="1"/>
  <c r="AE152" i="1"/>
  <c r="AE37" i="1"/>
  <c r="AE91" i="1"/>
  <c r="AE40" i="1"/>
  <c r="AE69" i="1"/>
  <c r="AE136" i="1"/>
  <c r="AE314" i="1"/>
  <c r="AE66" i="1"/>
  <c r="AE237" i="1"/>
  <c r="AE194" i="1"/>
  <c r="AE41" i="1"/>
  <c r="AE312" i="1"/>
  <c r="AE299" i="1"/>
  <c r="AE52" i="1"/>
  <c r="AE139" i="1"/>
  <c r="AE280" i="1"/>
  <c r="AE84" i="1"/>
  <c r="AE50" i="1"/>
  <c r="AE149" i="1"/>
  <c r="AE182" i="1"/>
  <c r="AE124" i="1"/>
  <c r="AE331" i="1"/>
  <c r="AE181" i="1"/>
  <c r="AE296" i="1"/>
  <c r="AE191" i="1"/>
  <c r="AE227" i="1"/>
  <c r="AE104" i="1"/>
  <c r="AE239" i="1"/>
  <c r="AE288" i="1"/>
  <c r="AE68" i="1"/>
  <c r="AE306" i="1"/>
  <c r="AE48" i="1"/>
  <c r="AE293" i="1"/>
  <c r="AE51" i="1"/>
  <c r="AE305" i="1"/>
  <c r="AE215" i="1"/>
  <c r="AE17" i="1"/>
  <c r="AE86" i="1"/>
  <c r="AE21" i="1"/>
  <c r="AE144" i="1"/>
  <c r="AE155" i="1"/>
  <c r="AE175" i="1"/>
  <c r="AE164" i="1"/>
  <c r="AE130" i="1"/>
  <c r="AE135" i="1"/>
  <c r="AE287" i="1"/>
  <c r="AE218" i="1"/>
  <c r="AE47" i="1"/>
  <c r="AE203" i="1"/>
  <c r="AE92" i="1"/>
  <c r="AE274" i="1"/>
  <c r="AE49" i="1"/>
  <c r="AE77" i="1"/>
  <c r="AE242" i="1"/>
  <c r="AE268" i="1"/>
  <c r="AE185" i="1"/>
  <c r="AE297" i="1"/>
  <c r="AE169" i="1"/>
  <c r="AE330" i="1"/>
  <c r="AE70" i="1"/>
  <c r="AE248" i="1"/>
  <c r="AE145" i="1"/>
  <c r="AE96" i="1"/>
  <c r="AE282" i="1"/>
  <c r="AE292" i="1"/>
  <c r="AE106" i="1"/>
  <c r="AE97" i="1"/>
  <c r="AE332" i="1"/>
  <c r="AE307" i="1"/>
  <c r="AE315" i="1"/>
  <c r="AE163" i="1"/>
  <c r="N137" i="1"/>
  <c r="P137" i="1" s="1"/>
  <c r="M12" i="1"/>
  <c r="N122" i="1"/>
  <c r="P122" i="1" s="1"/>
  <c r="N217" i="1"/>
  <c r="P217" i="1" s="1"/>
  <c r="M250" i="1"/>
  <c r="E450" i="6"/>
  <c r="F451" i="6"/>
  <c r="G452" i="6"/>
  <c r="E453" i="6"/>
  <c r="M271" i="1"/>
  <c r="N138" i="1"/>
  <c r="P138" i="1" s="1"/>
  <c r="E456" i="6"/>
  <c r="E460" i="6"/>
  <c r="E464" i="6"/>
  <c r="F464" i="6"/>
  <c r="E465" i="6"/>
  <c r="F466" i="6"/>
  <c r="F467" i="6"/>
  <c r="E468" i="6"/>
  <c r="E470" i="6"/>
  <c r="F471" i="6"/>
  <c r="E472" i="6"/>
  <c r="M74" i="1"/>
  <c r="N10" i="1"/>
  <c r="P10" i="1" s="1"/>
  <c r="M158" i="1"/>
  <c r="N256" i="1"/>
  <c r="P256" i="1" s="1"/>
  <c r="M63" i="1"/>
  <c r="N98" i="1"/>
  <c r="P98" i="1" s="1"/>
  <c r="M196" i="1"/>
  <c r="N100" i="1"/>
  <c r="P100" i="1" s="1"/>
  <c r="M152" i="1"/>
  <c r="N37" i="1"/>
  <c r="P37" i="1" s="1"/>
  <c r="M69" i="1"/>
  <c r="N136" i="1"/>
  <c r="P136" i="1" s="1"/>
  <c r="M237" i="1"/>
  <c r="N194" i="1"/>
  <c r="P194" i="1" s="1"/>
  <c r="M299" i="1"/>
  <c r="N52" i="1"/>
  <c r="P52" i="1" s="1"/>
  <c r="M84" i="1"/>
  <c r="N50" i="1"/>
  <c r="P50" i="1" s="1"/>
  <c r="M124" i="1"/>
  <c r="N331" i="1"/>
  <c r="P331" i="1" s="1"/>
  <c r="M191" i="1"/>
  <c r="M288" i="1"/>
  <c r="E474" i="6"/>
  <c r="N68" i="1"/>
  <c r="P68" i="1" s="1"/>
  <c r="M293" i="1"/>
  <c r="N51" i="1"/>
  <c r="P51" i="1" s="1"/>
  <c r="M17" i="1"/>
  <c r="N86" i="1"/>
  <c r="P86" i="1" s="1"/>
  <c r="M155" i="1"/>
  <c r="N175" i="1"/>
  <c r="P175" i="1" s="1"/>
  <c r="M135" i="1"/>
  <c r="N287" i="1"/>
  <c r="P287" i="1" s="1"/>
  <c r="M203" i="1"/>
  <c r="N92" i="1"/>
  <c r="P92" i="1" s="1"/>
  <c r="M77" i="1"/>
  <c r="N242" i="1"/>
  <c r="P242" i="1" s="1"/>
  <c r="M297" i="1"/>
  <c r="N169" i="1"/>
  <c r="P169" i="1" s="1"/>
  <c r="M248" i="1"/>
  <c r="N145" i="1"/>
  <c r="P145" i="1" s="1"/>
  <c r="M292" i="1"/>
  <c r="N106" i="1"/>
  <c r="P106" i="1" s="1"/>
  <c r="M307" i="1"/>
  <c r="N315" i="1"/>
  <c r="P315" i="1" s="1"/>
  <c r="E383" i="6"/>
  <c r="F383" i="6"/>
  <c r="G383" i="6"/>
  <c r="A384" i="6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E384" i="6"/>
  <c r="F384" i="6"/>
  <c r="G384" i="6"/>
  <c r="E385" i="6"/>
  <c r="F385" i="6"/>
  <c r="G385" i="6"/>
  <c r="E386" i="6"/>
  <c r="F386" i="6"/>
  <c r="G386" i="6"/>
  <c r="E387" i="6"/>
  <c r="F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E393" i="6"/>
  <c r="F393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F398" i="6"/>
  <c r="G398" i="6"/>
  <c r="E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E405" i="6"/>
  <c r="F405" i="6"/>
  <c r="G405" i="6"/>
  <c r="E406" i="6"/>
  <c r="F406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6" i="6"/>
  <c r="F416" i="6"/>
  <c r="G416" i="6"/>
  <c r="A417" i="6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E417" i="6"/>
  <c r="F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9" i="6"/>
  <c r="F449" i="6"/>
  <c r="G449" i="6"/>
  <c r="A450" i="6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F450" i="6"/>
  <c r="G450" i="6"/>
  <c r="E451" i="6"/>
  <c r="G451" i="6"/>
  <c r="E452" i="6"/>
  <c r="F452" i="6"/>
  <c r="F453" i="6"/>
  <c r="G453" i="6"/>
  <c r="E454" i="6"/>
  <c r="F454" i="6"/>
  <c r="G454" i="6"/>
  <c r="E455" i="6"/>
  <c r="F455" i="6"/>
  <c r="G455" i="6"/>
  <c r="F456" i="6"/>
  <c r="G456" i="6"/>
  <c r="E457" i="6"/>
  <c r="F457" i="6"/>
  <c r="G457" i="6"/>
  <c r="E458" i="6"/>
  <c r="F458" i="6"/>
  <c r="G458" i="6"/>
  <c r="E459" i="6"/>
  <c r="F459" i="6"/>
  <c r="G459" i="6"/>
  <c r="F460" i="6"/>
  <c r="G460" i="6"/>
  <c r="E461" i="6"/>
  <c r="F461" i="6"/>
  <c r="G461" i="6"/>
  <c r="E462" i="6"/>
  <c r="F462" i="6"/>
  <c r="G462" i="6"/>
  <c r="E463" i="6"/>
  <c r="F463" i="6"/>
  <c r="G463" i="6"/>
  <c r="G464" i="6"/>
  <c r="F465" i="6"/>
  <c r="G465" i="6"/>
  <c r="E466" i="6"/>
  <c r="G466" i="6"/>
  <c r="E467" i="6"/>
  <c r="G467" i="6"/>
  <c r="F468" i="6"/>
  <c r="G468" i="6"/>
  <c r="E469" i="6"/>
  <c r="F469" i="6"/>
  <c r="G469" i="6"/>
  <c r="F470" i="6"/>
  <c r="G470" i="6"/>
  <c r="E471" i="6"/>
  <c r="G471" i="6"/>
  <c r="F472" i="6"/>
  <c r="G472" i="6"/>
  <c r="F473" i="6"/>
  <c r="G473" i="6"/>
  <c r="F474" i="6"/>
  <c r="G474" i="6"/>
  <c r="A4" i="2"/>
  <c r="J6" i="2"/>
  <c r="K6" i="2"/>
  <c r="L6" i="2"/>
  <c r="J7" i="2"/>
  <c r="K7" i="2"/>
  <c r="L7" i="2"/>
  <c r="M7" i="2"/>
  <c r="N7" i="2"/>
  <c r="M201" i="1"/>
  <c r="N201" i="1"/>
  <c r="U201" i="1"/>
  <c r="V201" i="1"/>
  <c r="X201" i="1" s="1"/>
  <c r="Y201" i="1" s="1"/>
  <c r="AC201" i="1"/>
  <c r="AD201" i="1"/>
  <c r="M137" i="1"/>
  <c r="U137" i="1"/>
  <c r="V137" i="1"/>
  <c r="X137" i="1" s="1"/>
  <c r="Y137" i="1" s="1"/>
  <c r="AC137" i="1"/>
  <c r="AD137" i="1"/>
  <c r="M236" i="1"/>
  <c r="N236" i="1"/>
  <c r="P236" i="1" s="1"/>
  <c r="U236" i="1"/>
  <c r="V236" i="1"/>
  <c r="X236" i="1" s="1"/>
  <c r="Y236" i="1" s="1"/>
  <c r="AC236" i="1"/>
  <c r="AD236" i="1"/>
  <c r="M44" i="1"/>
  <c r="N44" i="1"/>
  <c r="P44" i="1" s="1"/>
  <c r="U44" i="1"/>
  <c r="V44" i="1"/>
  <c r="X44" i="1" s="1"/>
  <c r="Y44" i="1" s="1"/>
  <c r="AC44" i="1"/>
  <c r="AD44" i="1"/>
  <c r="N12" i="1"/>
  <c r="P12" i="1" s="1"/>
  <c r="U12" i="1"/>
  <c r="V12" i="1"/>
  <c r="X12" i="1" s="1"/>
  <c r="Y12" i="1" s="1"/>
  <c r="AC12" i="1"/>
  <c r="AD12" i="1"/>
  <c r="M122" i="1"/>
  <c r="U122" i="1"/>
  <c r="V122" i="1"/>
  <c r="X122" i="1" s="1"/>
  <c r="Y122" i="1" s="1"/>
  <c r="AC122" i="1"/>
  <c r="AD122" i="1"/>
  <c r="M207" i="1"/>
  <c r="N207" i="1"/>
  <c r="P207" i="1" s="1"/>
  <c r="U207" i="1"/>
  <c r="V207" i="1"/>
  <c r="X207" i="1" s="1"/>
  <c r="Y207" i="1" s="1"/>
  <c r="AC207" i="1"/>
  <c r="AD207" i="1"/>
  <c r="M125" i="1"/>
  <c r="N125" i="1"/>
  <c r="P125" i="1" s="1"/>
  <c r="U125" i="1"/>
  <c r="V125" i="1"/>
  <c r="X125" i="1" s="1"/>
  <c r="Y125" i="1" s="1"/>
  <c r="AC125" i="1"/>
  <c r="AD125" i="1"/>
  <c r="M88" i="1"/>
  <c r="N88" i="1"/>
  <c r="P88" i="1" s="1"/>
  <c r="U88" i="1"/>
  <c r="V88" i="1"/>
  <c r="X88" i="1" s="1"/>
  <c r="Y88" i="1" s="1"/>
  <c r="AC88" i="1"/>
  <c r="AD88" i="1"/>
  <c r="M217" i="1"/>
  <c r="U217" i="1"/>
  <c r="V217" i="1"/>
  <c r="X217" i="1" s="1"/>
  <c r="Y217" i="1" s="1"/>
  <c r="AC217" i="1"/>
  <c r="AD217" i="1"/>
  <c r="M234" i="1"/>
  <c r="N234" i="1"/>
  <c r="P234" i="1" s="1"/>
  <c r="U234" i="1"/>
  <c r="V234" i="1"/>
  <c r="X234" i="1" s="1"/>
  <c r="Y234" i="1" s="1"/>
  <c r="AC234" i="1"/>
  <c r="AD234" i="1"/>
  <c r="M147" i="1"/>
  <c r="N147" i="1"/>
  <c r="P147" i="1" s="1"/>
  <c r="U147" i="1"/>
  <c r="V147" i="1"/>
  <c r="X147" i="1" s="1"/>
  <c r="Y147" i="1" s="1"/>
  <c r="AC147" i="1"/>
  <c r="AD147" i="1"/>
  <c r="M272" i="1"/>
  <c r="N272" i="1"/>
  <c r="P272" i="1" s="1"/>
  <c r="U272" i="1"/>
  <c r="V272" i="1"/>
  <c r="X272" i="1" s="1"/>
  <c r="Y272" i="1" s="1"/>
  <c r="AC272" i="1"/>
  <c r="AD272" i="1"/>
  <c r="M78" i="1"/>
  <c r="N78" i="1"/>
  <c r="P78" i="1" s="1"/>
  <c r="U78" i="1"/>
  <c r="V78" i="1"/>
  <c r="X78" i="1" s="1"/>
  <c r="Y78" i="1" s="1"/>
  <c r="AC78" i="1"/>
  <c r="AD78" i="1"/>
  <c r="M131" i="1"/>
  <c r="N131" i="1"/>
  <c r="P131" i="1" s="1"/>
  <c r="U131" i="1"/>
  <c r="V131" i="1"/>
  <c r="X131" i="1" s="1"/>
  <c r="Y131" i="1" s="1"/>
  <c r="AC131" i="1"/>
  <c r="AD131" i="1"/>
  <c r="M32" i="1"/>
  <c r="N32" i="1"/>
  <c r="P32" i="1" s="1"/>
  <c r="U32" i="1"/>
  <c r="V32" i="1"/>
  <c r="X32" i="1" s="1"/>
  <c r="Y32" i="1" s="1"/>
  <c r="AC32" i="1"/>
  <c r="AD32" i="1"/>
  <c r="M31" i="1"/>
  <c r="N31" i="1"/>
  <c r="P31" i="1" s="1"/>
  <c r="U31" i="1"/>
  <c r="V31" i="1"/>
  <c r="X31" i="1" s="1"/>
  <c r="Y31" i="1" s="1"/>
  <c r="AC31" i="1"/>
  <c r="AD31" i="1"/>
  <c r="M313" i="1"/>
  <c r="N313" i="1"/>
  <c r="P313" i="1" s="1"/>
  <c r="U313" i="1"/>
  <c r="V313" i="1"/>
  <c r="X313" i="1" s="1"/>
  <c r="Y313" i="1" s="1"/>
  <c r="AC313" i="1"/>
  <c r="AD313" i="1"/>
  <c r="M213" i="1"/>
  <c r="N213" i="1"/>
  <c r="P213" i="1" s="1"/>
  <c r="U213" i="1"/>
  <c r="V213" i="1"/>
  <c r="X213" i="1" s="1"/>
  <c r="Y213" i="1" s="1"/>
  <c r="AC213" i="1"/>
  <c r="AD213" i="1"/>
  <c r="M58" i="1"/>
  <c r="N58" i="1"/>
  <c r="P58" i="1" s="1"/>
  <c r="U58" i="1"/>
  <c r="V58" i="1"/>
  <c r="X58" i="1" s="1"/>
  <c r="Y58" i="1" s="1"/>
  <c r="AC58" i="1"/>
  <c r="AD58" i="1"/>
  <c r="N250" i="1"/>
  <c r="P250" i="1" s="1"/>
  <c r="U250" i="1"/>
  <c r="V250" i="1"/>
  <c r="X250" i="1" s="1"/>
  <c r="Y250" i="1" s="1"/>
  <c r="AC250" i="1"/>
  <c r="AD250" i="1"/>
  <c r="M29" i="1"/>
  <c r="N29" i="1"/>
  <c r="P29" i="1" s="1"/>
  <c r="U29" i="1"/>
  <c r="V29" i="1"/>
  <c r="X29" i="1" s="1"/>
  <c r="Y29" i="1" s="1"/>
  <c r="AC29" i="1"/>
  <c r="AD29" i="1"/>
  <c r="M224" i="1"/>
  <c r="N224" i="1"/>
  <c r="P224" i="1" s="1"/>
  <c r="U224" i="1"/>
  <c r="V224" i="1"/>
  <c r="X224" i="1" s="1"/>
  <c r="Y224" i="1" s="1"/>
  <c r="AC224" i="1"/>
  <c r="AD224" i="1"/>
  <c r="M300" i="1"/>
  <c r="N300" i="1"/>
  <c r="P300" i="1" s="1"/>
  <c r="U300" i="1"/>
  <c r="V300" i="1"/>
  <c r="X300" i="1" s="1"/>
  <c r="Y300" i="1" s="1"/>
  <c r="AC300" i="1"/>
  <c r="AD300" i="1"/>
  <c r="I108" i="1"/>
  <c r="K108" i="1" s="1"/>
  <c r="M108" i="1"/>
  <c r="N108" i="1"/>
  <c r="P108" i="1" s="1"/>
  <c r="U108" i="1"/>
  <c r="V108" i="1"/>
  <c r="X108" i="1" s="1"/>
  <c r="AC108" i="1"/>
  <c r="AD108" i="1"/>
  <c r="I129" i="1"/>
  <c r="K129" i="1" s="1"/>
  <c r="M129" i="1"/>
  <c r="N129" i="1"/>
  <c r="P129" i="1" s="1"/>
  <c r="U129" i="1"/>
  <c r="V129" i="1"/>
  <c r="X129" i="1" s="1"/>
  <c r="AC129" i="1"/>
  <c r="AD129" i="1"/>
  <c r="I103" i="1"/>
  <c r="K103" i="1" s="1"/>
  <c r="M103" i="1"/>
  <c r="N103" i="1"/>
  <c r="P103" i="1" s="1"/>
  <c r="U103" i="1"/>
  <c r="V103" i="1"/>
  <c r="X103" i="1" s="1"/>
  <c r="AC103" i="1"/>
  <c r="AD103" i="1"/>
  <c r="M309" i="1"/>
  <c r="N309" i="1"/>
  <c r="P309" i="1" s="1"/>
  <c r="U309" i="1"/>
  <c r="V309" i="1"/>
  <c r="X309" i="1" s="1"/>
  <c r="Y309" i="1" s="1"/>
  <c r="AC309" i="1"/>
  <c r="AD309" i="1"/>
  <c r="M83" i="1"/>
  <c r="N83" i="1"/>
  <c r="P83" i="1" s="1"/>
  <c r="U83" i="1"/>
  <c r="V83" i="1"/>
  <c r="X83" i="1" s="1"/>
  <c r="Y83" i="1" s="1"/>
  <c r="AC83" i="1"/>
  <c r="AD83" i="1"/>
  <c r="M28" i="1"/>
  <c r="N28" i="1"/>
  <c r="P28" i="1" s="1"/>
  <c r="U28" i="1"/>
  <c r="V28" i="1"/>
  <c r="X28" i="1" s="1"/>
  <c r="Y28" i="1" s="1"/>
  <c r="AC28" i="1"/>
  <c r="AD28" i="1"/>
  <c r="M15" i="1"/>
  <c r="N15" i="1"/>
  <c r="P15" i="1" s="1"/>
  <c r="U15" i="1"/>
  <c r="V15" i="1"/>
  <c r="X15" i="1" s="1"/>
  <c r="Y15" i="1" s="1"/>
  <c r="AC15" i="1"/>
  <c r="AD15" i="1"/>
  <c r="I235" i="1"/>
  <c r="K235" i="1" s="1"/>
  <c r="M235" i="1"/>
  <c r="N235" i="1"/>
  <c r="P235" i="1" s="1"/>
  <c r="U235" i="1"/>
  <c r="V235" i="1"/>
  <c r="X235" i="1" s="1"/>
  <c r="AC235" i="1"/>
  <c r="AD235" i="1"/>
  <c r="N271" i="1"/>
  <c r="P271" i="1" s="1"/>
  <c r="U271" i="1"/>
  <c r="V271" i="1"/>
  <c r="X271" i="1" s="1"/>
  <c r="Y271" i="1" s="1"/>
  <c r="AC271" i="1"/>
  <c r="AD271" i="1"/>
  <c r="M138" i="1"/>
  <c r="U138" i="1"/>
  <c r="V138" i="1"/>
  <c r="X138" i="1" s="1"/>
  <c r="Y138" i="1" s="1"/>
  <c r="AC138" i="1"/>
  <c r="AD138" i="1"/>
  <c r="I294" i="1"/>
  <c r="K294" i="1" s="1"/>
  <c r="M294" i="1"/>
  <c r="N294" i="1"/>
  <c r="P294" i="1" s="1"/>
  <c r="U294" i="1"/>
  <c r="V294" i="1"/>
  <c r="X294" i="1" s="1"/>
  <c r="AC294" i="1"/>
  <c r="AD294" i="1"/>
  <c r="M33" i="1"/>
  <c r="N33" i="1"/>
  <c r="P33" i="1" s="1"/>
  <c r="U33" i="1"/>
  <c r="V33" i="1"/>
  <c r="X33" i="1" s="1"/>
  <c r="Y33" i="1" s="1"/>
  <c r="AC33" i="1"/>
  <c r="AD33" i="1"/>
  <c r="I119" i="1"/>
  <c r="K119" i="1" s="1"/>
  <c r="M119" i="1"/>
  <c r="N119" i="1"/>
  <c r="P119" i="1" s="1"/>
  <c r="U119" i="1"/>
  <c r="V119" i="1"/>
  <c r="X119" i="1" s="1"/>
  <c r="AC119" i="1"/>
  <c r="AD119" i="1"/>
  <c r="M328" i="1"/>
  <c r="N328" i="1"/>
  <c r="P328" i="1" s="1"/>
  <c r="U328" i="1"/>
  <c r="V328" i="1"/>
  <c r="X328" i="1" s="1"/>
  <c r="Y328" i="1" s="1"/>
  <c r="AC328" i="1"/>
  <c r="AD328" i="1"/>
  <c r="M121" i="1"/>
  <c r="N121" i="1"/>
  <c r="P121" i="1" s="1"/>
  <c r="U121" i="1"/>
  <c r="V121" i="1"/>
  <c r="X121" i="1" s="1"/>
  <c r="Y121" i="1" s="1"/>
  <c r="AC121" i="1"/>
  <c r="AD121" i="1"/>
  <c r="I198" i="1"/>
  <c r="K198" i="1" s="1"/>
  <c r="M198" i="1"/>
  <c r="N198" i="1"/>
  <c r="P198" i="1" s="1"/>
  <c r="U198" i="1"/>
  <c r="V198" i="1"/>
  <c r="X198" i="1" s="1"/>
  <c r="AC198" i="1"/>
  <c r="AD198" i="1"/>
  <c r="M25" i="1"/>
  <c r="N25" i="1"/>
  <c r="P25" i="1" s="1"/>
  <c r="U25" i="1"/>
  <c r="V25" i="1"/>
  <c r="X25" i="1" s="1"/>
  <c r="Y25" i="1" s="1"/>
  <c r="AC25" i="1"/>
  <c r="AD25" i="1"/>
  <c r="M202" i="1"/>
  <c r="N202" i="1"/>
  <c r="P202" i="1" s="1"/>
  <c r="U202" i="1"/>
  <c r="V202" i="1"/>
  <c r="X202" i="1" s="1"/>
  <c r="Y202" i="1" s="1"/>
  <c r="AC202" i="1"/>
  <c r="AD202" i="1"/>
  <c r="M71" i="1"/>
  <c r="N71" i="1"/>
  <c r="P71" i="1" s="1"/>
  <c r="U71" i="1"/>
  <c r="V71" i="1"/>
  <c r="X71" i="1" s="1"/>
  <c r="Y71" i="1" s="1"/>
  <c r="AC71" i="1"/>
  <c r="AD71" i="1"/>
  <c r="M146" i="1"/>
  <c r="N146" i="1"/>
  <c r="P146" i="1" s="1"/>
  <c r="U146" i="1"/>
  <c r="V146" i="1"/>
  <c r="X146" i="1" s="1"/>
  <c r="Y146" i="1" s="1"/>
  <c r="AC146" i="1"/>
  <c r="AD146" i="1"/>
  <c r="I311" i="1"/>
  <c r="K311" i="1" s="1"/>
  <c r="M311" i="1"/>
  <c r="N311" i="1"/>
  <c r="P311" i="1" s="1"/>
  <c r="U311" i="1"/>
  <c r="V311" i="1"/>
  <c r="X311" i="1" s="1"/>
  <c r="AC311" i="1"/>
  <c r="AD311" i="1"/>
  <c r="M120" i="1"/>
  <c r="N120" i="1"/>
  <c r="P120" i="1" s="1"/>
  <c r="U120" i="1"/>
  <c r="V120" i="1"/>
  <c r="X120" i="1" s="1"/>
  <c r="Y120" i="1" s="1"/>
  <c r="AC120" i="1"/>
  <c r="AD120" i="1"/>
  <c r="M60" i="1"/>
  <c r="N60" i="1"/>
  <c r="P60" i="1" s="1"/>
  <c r="U60" i="1"/>
  <c r="V60" i="1"/>
  <c r="X60" i="1" s="1"/>
  <c r="Y60" i="1" s="1"/>
  <c r="AC60" i="1"/>
  <c r="AD60" i="1"/>
  <c r="M197" i="1"/>
  <c r="N197" i="1"/>
  <c r="P197" i="1" s="1"/>
  <c r="U197" i="1"/>
  <c r="V197" i="1"/>
  <c r="X197" i="1" s="1"/>
  <c r="Y197" i="1" s="1"/>
  <c r="AC197" i="1"/>
  <c r="AD197" i="1"/>
  <c r="M115" i="1"/>
  <c r="N115" i="1"/>
  <c r="P115" i="1" s="1"/>
  <c r="U115" i="1"/>
  <c r="V115" i="1"/>
  <c r="X115" i="1" s="1"/>
  <c r="Y115" i="1" s="1"/>
  <c r="AC115" i="1"/>
  <c r="AD115" i="1"/>
  <c r="M233" i="1"/>
  <c r="N233" i="1"/>
  <c r="P233" i="1" s="1"/>
  <c r="U233" i="1"/>
  <c r="V233" i="1"/>
  <c r="X233" i="1" s="1"/>
  <c r="Y233" i="1" s="1"/>
  <c r="AC233" i="1"/>
  <c r="AD233" i="1"/>
  <c r="M205" i="1"/>
  <c r="N205" i="1"/>
  <c r="P205" i="1" s="1"/>
  <c r="U205" i="1"/>
  <c r="V205" i="1"/>
  <c r="X205" i="1" s="1"/>
  <c r="Y205" i="1" s="1"/>
  <c r="AC205" i="1"/>
  <c r="AD205" i="1"/>
  <c r="M177" i="1"/>
  <c r="N177" i="1"/>
  <c r="P177" i="1" s="1"/>
  <c r="U177" i="1"/>
  <c r="V177" i="1"/>
  <c r="X177" i="1" s="1"/>
  <c r="Y177" i="1" s="1"/>
  <c r="AC177" i="1"/>
  <c r="AD177" i="1"/>
  <c r="M270" i="1"/>
  <c r="N270" i="1"/>
  <c r="P270" i="1" s="1"/>
  <c r="U270" i="1"/>
  <c r="V270" i="1"/>
  <c r="X270" i="1" s="1"/>
  <c r="Y270" i="1" s="1"/>
  <c r="AC270" i="1"/>
  <c r="AD270" i="1"/>
  <c r="M118" i="1"/>
  <c r="N118" i="1"/>
  <c r="P118" i="1" s="1"/>
  <c r="U118" i="1"/>
  <c r="V118" i="1"/>
  <c r="X118" i="1" s="1"/>
  <c r="AC118" i="1"/>
  <c r="AD118" i="1"/>
  <c r="M212" i="1"/>
  <c r="N212" i="1"/>
  <c r="P212" i="1" s="1"/>
  <c r="U212" i="1"/>
  <c r="V212" i="1"/>
  <c r="X212" i="1" s="1"/>
  <c r="Y212" i="1" s="1"/>
  <c r="AC212" i="1"/>
  <c r="AD212" i="1"/>
  <c r="M304" i="1"/>
  <c r="N304" i="1"/>
  <c r="P304" i="1" s="1"/>
  <c r="U304" i="1"/>
  <c r="V304" i="1"/>
  <c r="X304" i="1" s="1"/>
  <c r="Y304" i="1" s="1"/>
  <c r="AC304" i="1"/>
  <c r="AD304" i="1"/>
  <c r="M226" i="1"/>
  <c r="N226" i="1"/>
  <c r="P226" i="1" s="1"/>
  <c r="U226" i="1"/>
  <c r="V226" i="1"/>
  <c r="X226" i="1" s="1"/>
  <c r="Y226" i="1" s="1"/>
  <c r="AC226" i="1"/>
  <c r="AD226" i="1"/>
  <c r="M308" i="1"/>
  <c r="N308" i="1"/>
  <c r="P308" i="1" s="1"/>
  <c r="U308" i="1"/>
  <c r="V308" i="1"/>
  <c r="X308" i="1" s="1"/>
  <c r="Y308" i="1" s="1"/>
  <c r="AC308" i="1"/>
  <c r="AD308" i="1"/>
  <c r="M56" i="1"/>
  <c r="N56" i="1"/>
  <c r="P56" i="1" s="1"/>
  <c r="U56" i="1"/>
  <c r="V56" i="1"/>
  <c r="X56" i="1" s="1"/>
  <c r="Y56" i="1" s="1"/>
  <c r="AC56" i="1"/>
  <c r="AD56" i="1"/>
  <c r="M258" i="1"/>
  <c r="N258" i="1"/>
  <c r="P258" i="1" s="1"/>
  <c r="U258" i="1"/>
  <c r="V258" i="1"/>
  <c r="X258" i="1" s="1"/>
  <c r="Y258" i="1" s="1"/>
  <c r="AC258" i="1"/>
  <c r="AD258" i="1"/>
  <c r="M243" i="1"/>
  <c r="N243" i="1"/>
  <c r="P243" i="1" s="1"/>
  <c r="U243" i="1"/>
  <c r="V243" i="1"/>
  <c r="X243" i="1" s="1"/>
  <c r="Y243" i="1" s="1"/>
  <c r="AC243" i="1"/>
  <c r="AD243" i="1"/>
  <c r="M161" i="1"/>
  <c r="N161" i="1"/>
  <c r="P161" i="1" s="1"/>
  <c r="U161" i="1"/>
  <c r="V161" i="1"/>
  <c r="X161" i="1" s="1"/>
  <c r="Y161" i="1" s="1"/>
  <c r="AC161" i="1"/>
  <c r="AD161" i="1"/>
  <c r="M80" i="1"/>
  <c r="N80" i="1"/>
  <c r="P80" i="1" s="1"/>
  <c r="U80" i="1"/>
  <c r="V80" i="1"/>
  <c r="X80" i="1" s="1"/>
  <c r="Y80" i="1" s="1"/>
  <c r="AC80" i="1"/>
  <c r="AD80" i="1"/>
  <c r="M324" i="1"/>
  <c r="N324" i="1"/>
  <c r="P324" i="1" s="1"/>
  <c r="U324" i="1"/>
  <c r="V324" i="1"/>
  <c r="X324" i="1" s="1"/>
  <c r="Y324" i="1" s="1"/>
  <c r="AC324" i="1"/>
  <c r="AD324" i="1"/>
  <c r="M95" i="1"/>
  <c r="N95" i="1"/>
  <c r="P95" i="1" s="1"/>
  <c r="U95" i="1"/>
  <c r="V95" i="1"/>
  <c r="X95" i="1" s="1"/>
  <c r="Y95" i="1" s="1"/>
  <c r="AC95" i="1"/>
  <c r="AD95" i="1"/>
  <c r="M6" i="1"/>
  <c r="N6" i="1"/>
  <c r="P6" i="1" s="1"/>
  <c r="U6" i="1"/>
  <c r="V6" i="1"/>
  <c r="X6" i="1" s="1"/>
  <c r="Y6" i="1" s="1"/>
  <c r="AC6" i="1"/>
  <c r="AD6" i="1"/>
  <c r="M110" i="1"/>
  <c r="N110" i="1"/>
  <c r="P110" i="1" s="1"/>
  <c r="U110" i="1"/>
  <c r="V110" i="1"/>
  <c r="X110" i="1" s="1"/>
  <c r="Y110" i="1" s="1"/>
  <c r="AC110" i="1"/>
  <c r="AD110" i="1"/>
  <c r="M176" i="1"/>
  <c r="N176" i="1"/>
  <c r="P176" i="1" s="1"/>
  <c r="U176" i="1"/>
  <c r="V176" i="1"/>
  <c r="X176" i="1" s="1"/>
  <c r="Y176" i="1" s="1"/>
  <c r="AC176" i="1"/>
  <c r="AD176" i="1"/>
  <c r="M151" i="1"/>
  <c r="N151" i="1"/>
  <c r="P151" i="1" s="1"/>
  <c r="U151" i="1"/>
  <c r="V151" i="1"/>
  <c r="X151" i="1" s="1"/>
  <c r="Y151" i="1" s="1"/>
  <c r="AC151" i="1"/>
  <c r="AD151" i="1"/>
  <c r="M159" i="1"/>
  <c r="N159" i="1"/>
  <c r="P159" i="1" s="1"/>
  <c r="U159" i="1"/>
  <c r="V159" i="1"/>
  <c r="X159" i="1" s="1"/>
  <c r="Y159" i="1" s="1"/>
  <c r="AC159" i="1"/>
  <c r="AD159" i="1"/>
  <c r="M76" i="1"/>
  <c r="N76" i="1"/>
  <c r="P76" i="1" s="1"/>
  <c r="U76" i="1"/>
  <c r="V76" i="1"/>
  <c r="X76" i="1" s="1"/>
  <c r="Y76" i="1" s="1"/>
  <c r="AC76" i="1"/>
  <c r="AD76" i="1"/>
  <c r="M285" i="1"/>
  <c r="N285" i="1"/>
  <c r="P285" i="1" s="1"/>
  <c r="U285" i="1"/>
  <c r="V285" i="1"/>
  <c r="X285" i="1" s="1"/>
  <c r="Y285" i="1" s="1"/>
  <c r="AC285" i="1"/>
  <c r="AD285" i="1"/>
  <c r="I225" i="1"/>
  <c r="K225" i="1" s="1"/>
  <c r="M225" i="1"/>
  <c r="N225" i="1"/>
  <c r="P225" i="1" s="1"/>
  <c r="U225" i="1"/>
  <c r="V225" i="1"/>
  <c r="X225" i="1" s="1"/>
  <c r="AC225" i="1"/>
  <c r="AD225" i="1"/>
  <c r="M55" i="1"/>
  <c r="N55" i="1"/>
  <c r="P55" i="1" s="1"/>
  <c r="U55" i="1"/>
  <c r="V55" i="1"/>
  <c r="X55" i="1" s="1"/>
  <c r="Y55" i="1" s="1"/>
  <c r="AC55" i="1"/>
  <c r="AD55" i="1"/>
  <c r="M245" i="1"/>
  <c r="N245" i="1"/>
  <c r="P245" i="1" s="1"/>
  <c r="U245" i="1"/>
  <c r="V245" i="1"/>
  <c r="X245" i="1" s="1"/>
  <c r="Y245" i="1" s="1"/>
  <c r="AC245" i="1"/>
  <c r="AD245" i="1"/>
  <c r="M326" i="1"/>
  <c r="N326" i="1"/>
  <c r="P326" i="1" s="1"/>
  <c r="U326" i="1"/>
  <c r="V326" i="1"/>
  <c r="X326" i="1" s="1"/>
  <c r="Y326" i="1" s="1"/>
  <c r="AC326" i="1"/>
  <c r="AD326" i="1"/>
  <c r="M188" i="1"/>
  <c r="N188" i="1"/>
  <c r="P188" i="1" s="1"/>
  <c r="U188" i="1"/>
  <c r="V188" i="1"/>
  <c r="X188" i="1" s="1"/>
  <c r="Y188" i="1" s="1"/>
  <c r="AC188" i="1"/>
  <c r="AD188" i="1"/>
  <c r="M186" i="1"/>
  <c r="N186" i="1"/>
  <c r="P186" i="1" s="1"/>
  <c r="U186" i="1"/>
  <c r="V186" i="1"/>
  <c r="X186" i="1" s="1"/>
  <c r="Y186" i="1" s="1"/>
  <c r="AC186" i="1"/>
  <c r="AD186" i="1"/>
  <c r="M184" i="1"/>
  <c r="N184" i="1"/>
  <c r="P184" i="1" s="1"/>
  <c r="U184" i="1"/>
  <c r="V184" i="1"/>
  <c r="X184" i="1" s="1"/>
  <c r="Y184" i="1" s="1"/>
  <c r="AC184" i="1"/>
  <c r="AD184" i="1"/>
  <c r="M57" i="1"/>
  <c r="N57" i="1"/>
  <c r="P57" i="1" s="1"/>
  <c r="U57" i="1"/>
  <c r="V57" i="1"/>
  <c r="X57" i="1" s="1"/>
  <c r="Y57" i="1" s="1"/>
  <c r="AC57" i="1"/>
  <c r="AD57" i="1"/>
  <c r="M263" i="1"/>
  <c r="N263" i="1"/>
  <c r="P263" i="1" s="1"/>
  <c r="U263" i="1"/>
  <c r="V263" i="1"/>
  <c r="X263" i="1" s="1"/>
  <c r="Y263" i="1" s="1"/>
  <c r="AC263" i="1"/>
  <c r="AD263" i="1"/>
  <c r="M221" i="1"/>
  <c r="N221" i="1"/>
  <c r="P221" i="1" s="1"/>
  <c r="U221" i="1"/>
  <c r="V221" i="1"/>
  <c r="X221" i="1" s="1"/>
  <c r="Y221" i="1" s="1"/>
  <c r="AC221" i="1"/>
  <c r="AD221" i="1"/>
  <c r="M26" i="1"/>
  <c r="N26" i="1"/>
  <c r="P26" i="1" s="1"/>
  <c r="U26" i="1"/>
  <c r="V26" i="1"/>
  <c r="X26" i="1" s="1"/>
  <c r="Y26" i="1" s="1"/>
  <c r="AC26" i="1"/>
  <c r="AD26" i="1"/>
  <c r="M222" i="1"/>
  <c r="N222" i="1"/>
  <c r="P222" i="1" s="1"/>
  <c r="U222" i="1"/>
  <c r="V222" i="1"/>
  <c r="X222" i="1" s="1"/>
  <c r="Y222" i="1" s="1"/>
  <c r="AC222" i="1"/>
  <c r="AD222" i="1"/>
  <c r="M43" i="1"/>
  <c r="N43" i="1"/>
  <c r="P43" i="1" s="1"/>
  <c r="U43" i="1"/>
  <c r="V43" i="1"/>
  <c r="X43" i="1" s="1"/>
  <c r="Y43" i="1" s="1"/>
  <c r="AC43" i="1"/>
  <c r="AD43" i="1"/>
  <c r="M214" i="1"/>
  <c r="N214" i="1"/>
  <c r="P214" i="1" s="1"/>
  <c r="U214" i="1"/>
  <c r="V214" i="1"/>
  <c r="X214" i="1" s="1"/>
  <c r="Y214" i="1" s="1"/>
  <c r="AC214" i="1"/>
  <c r="AD214" i="1"/>
  <c r="M246" i="1"/>
  <c r="N246" i="1"/>
  <c r="P246" i="1" s="1"/>
  <c r="U246" i="1"/>
  <c r="V246" i="1"/>
  <c r="X246" i="1" s="1"/>
  <c r="Y246" i="1" s="1"/>
  <c r="AC246" i="1"/>
  <c r="AD246" i="1"/>
  <c r="M85" i="1"/>
  <c r="N85" i="1"/>
  <c r="P85" i="1" s="1"/>
  <c r="U85" i="1"/>
  <c r="V85" i="1"/>
  <c r="X85" i="1" s="1"/>
  <c r="Y85" i="1" s="1"/>
  <c r="AC85" i="1"/>
  <c r="AD85" i="1"/>
  <c r="M79" i="1"/>
  <c r="N79" i="1"/>
  <c r="P79" i="1" s="1"/>
  <c r="U79" i="1"/>
  <c r="V79" i="1"/>
  <c r="X79" i="1" s="1"/>
  <c r="Y79" i="1" s="1"/>
  <c r="AC79" i="1"/>
  <c r="AD79" i="1"/>
  <c r="M154" i="1"/>
  <c r="N154" i="1"/>
  <c r="P154" i="1" s="1"/>
  <c r="U154" i="1"/>
  <c r="V154" i="1"/>
  <c r="X154" i="1" s="1"/>
  <c r="Y154" i="1" s="1"/>
  <c r="AC154" i="1"/>
  <c r="AD154" i="1"/>
  <c r="M107" i="1"/>
  <c r="N107" i="1"/>
  <c r="P107" i="1" s="1"/>
  <c r="U107" i="1"/>
  <c r="V107" i="1"/>
  <c r="X107" i="1" s="1"/>
  <c r="Y107" i="1" s="1"/>
  <c r="AC107" i="1"/>
  <c r="AD107" i="1"/>
  <c r="M301" i="1"/>
  <c r="N301" i="1"/>
  <c r="P301" i="1" s="1"/>
  <c r="U301" i="1"/>
  <c r="V301" i="1"/>
  <c r="X301" i="1" s="1"/>
  <c r="Y301" i="1" s="1"/>
  <c r="AC301" i="1"/>
  <c r="AD301" i="1"/>
  <c r="M232" i="1"/>
  <c r="N232" i="1"/>
  <c r="P232" i="1" s="1"/>
  <c r="U232" i="1"/>
  <c r="V232" i="1"/>
  <c r="X232" i="1" s="1"/>
  <c r="Y232" i="1" s="1"/>
  <c r="AC232" i="1"/>
  <c r="AD232" i="1"/>
  <c r="M255" i="1"/>
  <c r="N255" i="1"/>
  <c r="P255" i="1" s="1"/>
  <c r="U255" i="1"/>
  <c r="V255" i="1"/>
  <c r="X255" i="1" s="1"/>
  <c r="Y255" i="1" s="1"/>
  <c r="AC255" i="1"/>
  <c r="AD255" i="1"/>
  <c r="M16" i="1"/>
  <c r="N16" i="1"/>
  <c r="P16" i="1" s="1"/>
  <c r="U16" i="1"/>
  <c r="V16" i="1"/>
  <c r="X16" i="1" s="1"/>
  <c r="Y16" i="1" s="1"/>
  <c r="AC16" i="1"/>
  <c r="AD16" i="1"/>
  <c r="M261" i="1"/>
  <c r="N261" i="1"/>
  <c r="P261" i="1" s="1"/>
  <c r="U261" i="1"/>
  <c r="V261" i="1"/>
  <c r="X261" i="1" s="1"/>
  <c r="Y261" i="1" s="1"/>
  <c r="AC261" i="1"/>
  <c r="AD261" i="1"/>
  <c r="M238" i="1"/>
  <c r="N238" i="1"/>
  <c r="P238" i="1" s="1"/>
  <c r="U238" i="1"/>
  <c r="V238" i="1"/>
  <c r="X238" i="1" s="1"/>
  <c r="Y238" i="1" s="1"/>
  <c r="AC238" i="1"/>
  <c r="AD238" i="1"/>
  <c r="M13" i="1"/>
  <c r="N13" i="1"/>
  <c r="P13" i="1" s="1"/>
  <c r="U13" i="1"/>
  <c r="V13" i="1"/>
  <c r="X13" i="1" s="1"/>
  <c r="Y13" i="1" s="1"/>
  <c r="AC13" i="1"/>
  <c r="AD13" i="1"/>
  <c r="M286" i="1"/>
  <c r="N286" i="1"/>
  <c r="P286" i="1" s="1"/>
  <c r="U286" i="1"/>
  <c r="V286" i="1"/>
  <c r="X286" i="1" s="1"/>
  <c r="Y286" i="1" s="1"/>
  <c r="AC286" i="1"/>
  <c r="AD286" i="1"/>
  <c r="M257" i="1"/>
  <c r="N257" i="1"/>
  <c r="P257" i="1" s="1"/>
  <c r="U257" i="1"/>
  <c r="V257" i="1"/>
  <c r="X257" i="1" s="1"/>
  <c r="Y257" i="1" s="1"/>
  <c r="AC257" i="1"/>
  <c r="AD257" i="1"/>
  <c r="M117" i="1"/>
  <c r="N117" i="1"/>
  <c r="P117" i="1" s="1"/>
  <c r="U117" i="1"/>
  <c r="V117" i="1"/>
  <c r="X117" i="1" s="1"/>
  <c r="Y117" i="1" s="1"/>
  <c r="AC117" i="1"/>
  <c r="AD117" i="1"/>
  <c r="M253" i="1"/>
  <c r="N253" i="1"/>
  <c r="P253" i="1" s="1"/>
  <c r="U253" i="1"/>
  <c r="V253" i="1"/>
  <c r="X253" i="1" s="1"/>
  <c r="Y253" i="1" s="1"/>
  <c r="AC253" i="1"/>
  <c r="AD253" i="1"/>
  <c r="M133" i="1"/>
  <c r="N133" i="1"/>
  <c r="P133" i="1" s="1"/>
  <c r="U133" i="1"/>
  <c r="V133" i="1"/>
  <c r="X133" i="1" s="1"/>
  <c r="Y133" i="1" s="1"/>
  <c r="AC133" i="1"/>
  <c r="AD133" i="1"/>
  <c r="M123" i="1"/>
  <c r="N123" i="1"/>
  <c r="P123" i="1" s="1"/>
  <c r="U123" i="1"/>
  <c r="V123" i="1"/>
  <c r="X123" i="1" s="1"/>
  <c r="Y123" i="1" s="1"/>
  <c r="AC123" i="1"/>
  <c r="AD123" i="1"/>
  <c r="M183" i="1"/>
  <c r="N183" i="1"/>
  <c r="P183" i="1" s="1"/>
  <c r="U183" i="1"/>
  <c r="V183" i="1"/>
  <c r="X183" i="1" s="1"/>
  <c r="Y183" i="1" s="1"/>
  <c r="AC183" i="1"/>
  <c r="AD183" i="1"/>
  <c r="M14" i="1"/>
  <c r="N14" i="1"/>
  <c r="P14" i="1" s="1"/>
  <c r="U14" i="1"/>
  <c r="V14" i="1"/>
  <c r="X14" i="1" s="1"/>
  <c r="Y14" i="1" s="1"/>
  <c r="AC14" i="1"/>
  <c r="AD14" i="1"/>
  <c r="M178" i="1"/>
  <c r="N178" i="1"/>
  <c r="P178" i="1" s="1"/>
  <c r="U178" i="1"/>
  <c r="V178" i="1"/>
  <c r="X178" i="1" s="1"/>
  <c r="Y178" i="1" s="1"/>
  <c r="AC178" i="1"/>
  <c r="AD178" i="1"/>
  <c r="M36" i="1"/>
  <c r="N36" i="1"/>
  <c r="P36" i="1" s="1"/>
  <c r="U36" i="1"/>
  <c r="V36" i="1"/>
  <c r="X36" i="1" s="1"/>
  <c r="Y36" i="1" s="1"/>
  <c r="AC36" i="1"/>
  <c r="AD36" i="1"/>
  <c r="M262" i="1"/>
  <c r="N262" i="1"/>
  <c r="P262" i="1" s="1"/>
  <c r="U262" i="1"/>
  <c r="V262" i="1"/>
  <c r="X262" i="1" s="1"/>
  <c r="Y262" i="1" s="1"/>
  <c r="AC262" i="1"/>
  <c r="AD262" i="1"/>
  <c r="M62" i="1"/>
  <c r="N62" i="1"/>
  <c r="P62" i="1" s="1"/>
  <c r="U62" i="1"/>
  <c r="V62" i="1"/>
  <c r="X62" i="1" s="1"/>
  <c r="Y62" i="1" s="1"/>
  <c r="AC62" i="1"/>
  <c r="AD62" i="1"/>
  <c r="M72" i="1"/>
  <c r="N72" i="1"/>
  <c r="P72" i="1" s="1"/>
  <c r="U72" i="1"/>
  <c r="V72" i="1"/>
  <c r="X72" i="1" s="1"/>
  <c r="Y72" i="1" s="1"/>
  <c r="AC72" i="1"/>
  <c r="AD72" i="1"/>
  <c r="M289" i="1"/>
  <c r="N289" i="1"/>
  <c r="P289" i="1" s="1"/>
  <c r="U289" i="1"/>
  <c r="V289" i="1"/>
  <c r="X289" i="1" s="1"/>
  <c r="Y289" i="1" s="1"/>
  <c r="AC289" i="1"/>
  <c r="AD289" i="1"/>
  <c r="M75" i="1"/>
  <c r="N75" i="1"/>
  <c r="P75" i="1" s="1"/>
  <c r="U75" i="1"/>
  <c r="V75" i="1"/>
  <c r="X75" i="1" s="1"/>
  <c r="Y75" i="1" s="1"/>
  <c r="AC75" i="1"/>
  <c r="AD75" i="1"/>
  <c r="M126" i="1"/>
  <c r="N126" i="1"/>
  <c r="P126" i="1" s="1"/>
  <c r="U126" i="1"/>
  <c r="V126" i="1"/>
  <c r="X126" i="1" s="1"/>
  <c r="Y126" i="1" s="1"/>
  <c r="AC126" i="1"/>
  <c r="AD126" i="1"/>
  <c r="M45" i="1"/>
  <c r="N45" i="1"/>
  <c r="P45" i="1" s="1"/>
  <c r="U45" i="1"/>
  <c r="V45" i="1"/>
  <c r="X45" i="1" s="1"/>
  <c r="Y45" i="1" s="1"/>
  <c r="AC45" i="1"/>
  <c r="AD45" i="1"/>
  <c r="I327" i="1"/>
  <c r="K327" i="1" s="1"/>
  <c r="M327" i="1"/>
  <c r="N327" i="1"/>
  <c r="P327" i="1" s="1"/>
  <c r="U327" i="1"/>
  <c r="V327" i="1"/>
  <c r="X327" i="1" s="1"/>
  <c r="AC327" i="1"/>
  <c r="AD327" i="1"/>
  <c r="M20" i="1"/>
  <c r="N20" i="1"/>
  <c r="P20" i="1" s="1"/>
  <c r="U20" i="1"/>
  <c r="V20" i="1"/>
  <c r="X20" i="1" s="1"/>
  <c r="Y20" i="1" s="1"/>
  <c r="AC20" i="1"/>
  <c r="AD20" i="1"/>
  <c r="I35" i="1"/>
  <c r="K35" i="1" s="1"/>
  <c r="M35" i="1"/>
  <c r="N35" i="1"/>
  <c r="P35" i="1" s="1"/>
  <c r="U35" i="1"/>
  <c r="V35" i="1"/>
  <c r="X35" i="1" s="1"/>
  <c r="AC35" i="1"/>
  <c r="AD35" i="1"/>
  <c r="I295" i="1"/>
  <c r="K295" i="1" s="1"/>
  <c r="M295" i="1"/>
  <c r="N295" i="1"/>
  <c r="P295" i="1" s="1"/>
  <c r="U295" i="1"/>
  <c r="V295" i="1"/>
  <c r="X295" i="1" s="1"/>
  <c r="AC295" i="1"/>
  <c r="AD295" i="1"/>
  <c r="I93" i="1"/>
  <c r="K93" i="1" s="1"/>
  <c r="M93" i="1"/>
  <c r="N93" i="1"/>
  <c r="P93" i="1" s="1"/>
  <c r="U93" i="1"/>
  <c r="V93" i="1"/>
  <c r="X93" i="1" s="1"/>
  <c r="AC93" i="1"/>
  <c r="AD93" i="1"/>
  <c r="I127" i="1"/>
  <c r="K127" i="1" s="1"/>
  <c r="M127" i="1"/>
  <c r="N127" i="1"/>
  <c r="P127" i="1" s="1"/>
  <c r="U127" i="1"/>
  <c r="V127" i="1"/>
  <c r="X127" i="1" s="1"/>
  <c r="AC127" i="1"/>
  <c r="AD127" i="1"/>
  <c r="I240" i="1"/>
  <c r="K240" i="1" s="1"/>
  <c r="M240" i="1"/>
  <c r="N240" i="1"/>
  <c r="P240" i="1" s="1"/>
  <c r="U240" i="1"/>
  <c r="V240" i="1"/>
  <c r="X240" i="1" s="1"/>
  <c r="AC240" i="1"/>
  <c r="AD240" i="1"/>
  <c r="M94" i="1"/>
  <c r="N94" i="1"/>
  <c r="P94" i="1" s="1"/>
  <c r="U94" i="1"/>
  <c r="V94" i="1"/>
  <c r="X94" i="1" s="1"/>
  <c r="AC94" i="1"/>
  <c r="AD94" i="1"/>
  <c r="I319" i="1"/>
  <c r="K319" i="1" s="1"/>
  <c r="M319" i="1"/>
  <c r="N319" i="1"/>
  <c r="P319" i="1" s="1"/>
  <c r="U319" i="1"/>
  <c r="V319" i="1"/>
  <c r="X319" i="1" s="1"/>
  <c r="AC319" i="1"/>
  <c r="AD319" i="1"/>
  <c r="I143" i="1"/>
  <c r="K143" i="1" s="1"/>
  <c r="M143" i="1"/>
  <c r="N143" i="1"/>
  <c r="P143" i="1" s="1"/>
  <c r="U143" i="1"/>
  <c r="V143" i="1"/>
  <c r="X143" i="1" s="1"/>
  <c r="AC143" i="1"/>
  <c r="AD143" i="1"/>
  <c r="M170" i="1"/>
  <c r="N170" i="1"/>
  <c r="P170" i="1" s="1"/>
  <c r="U170" i="1"/>
  <c r="V170" i="1"/>
  <c r="X170" i="1" s="1"/>
  <c r="Y170" i="1" s="1"/>
  <c r="AC170" i="1"/>
  <c r="AD170" i="1"/>
  <c r="M81" i="1"/>
  <c r="N81" i="1"/>
  <c r="P81" i="1" s="1"/>
  <c r="U81" i="1"/>
  <c r="V81" i="1"/>
  <c r="X81" i="1" s="1"/>
  <c r="Y81" i="1" s="1"/>
  <c r="AC81" i="1"/>
  <c r="AD81" i="1"/>
  <c r="M162" i="1"/>
  <c r="N162" i="1"/>
  <c r="P162" i="1" s="1"/>
  <c r="U162" i="1"/>
  <c r="V162" i="1"/>
  <c r="X162" i="1" s="1"/>
  <c r="Y162" i="1" s="1"/>
  <c r="AC162" i="1"/>
  <c r="AD162" i="1"/>
  <c r="M160" i="1"/>
  <c r="N160" i="1"/>
  <c r="P160" i="1" s="1"/>
  <c r="U160" i="1"/>
  <c r="V160" i="1"/>
  <c r="X160" i="1" s="1"/>
  <c r="Y160" i="1" s="1"/>
  <c r="AC160" i="1"/>
  <c r="AD160" i="1"/>
  <c r="M7" i="1"/>
  <c r="N7" i="1"/>
  <c r="P7" i="1" s="1"/>
  <c r="U7" i="1"/>
  <c r="V7" i="1"/>
  <c r="X7" i="1" s="1"/>
  <c r="Y7" i="1" s="1"/>
  <c r="AC7" i="1"/>
  <c r="AD7" i="1"/>
  <c r="M325" i="1"/>
  <c r="N325" i="1"/>
  <c r="P325" i="1" s="1"/>
  <c r="U325" i="1"/>
  <c r="V325" i="1"/>
  <c r="X325" i="1" s="1"/>
  <c r="Y325" i="1" s="1"/>
  <c r="AC325" i="1"/>
  <c r="AD325" i="1"/>
  <c r="M22" i="1"/>
  <c r="N22" i="1"/>
  <c r="P22" i="1" s="1"/>
  <c r="U22" i="1"/>
  <c r="V22" i="1"/>
  <c r="X22" i="1" s="1"/>
  <c r="Y22" i="1" s="1"/>
  <c r="AC22" i="1"/>
  <c r="AD22" i="1"/>
  <c r="M290" i="1"/>
  <c r="N290" i="1"/>
  <c r="P290" i="1" s="1"/>
  <c r="U290" i="1"/>
  <c r="V290" i="1"/>
  <c r="X290" i="1" s="1"/>
  <c r="Y290" i="1" s="1"/>
  <c r="AC290" i="1"/>
  <c r="AD290" i="1"/>
  <c r="M193" i="1"/>
  <c r="N193" i="1"/>
  <c r="P193" i="1" s="1"/>
  <c r="U193" i="1"/>
  <c r="V193" i="1"/>
  <c r="X193" i="1" s="1"/>
  <c r="Y193" i="1" s="1"/>
  <c r="AC193" i="1"/>
  <c r="AD193" i="1"/>
  <c r="M208" i="1"/>
  <c r="N208" i="1"/>
  <c r="P208" i="1" s="1"/>
  <c r="U208" i="1"/>
  <c r="V208" i="1"/>
  <c r="X208" i="1" s="1"/>
  <c r="Y208" i="1" s="1"/>
  <c r="AC208" i="1"/>
  <c r="AD208" i="1"/>
  <c r="M39" i="1"/>
  <c r="N39" i="1"/>
  <c r="P39" i="1" s="1"/>
  <c r="U39" i="1"/>
  <c r="V39" i="1"/>
  <c r="X39" i="1" s="1"/>
  <c r="Y39" i="1" s="1"/>
  <c r="AC39" i="1"/>
  <c r="AD39" i="1"/>
  <c r="M317" i="1"/>
  <c r="N317" i="1"/>
  <c r="P317" i="1" s="1"/>
  <c r="U317" i="1"/>
  <c r="V317" i="1"/>
  <c r="X317" i="1" s="1"/>
  <c r="Y317" i="1" s="1"/>
  <c r="AC317" i="1"/>
  <c r="AD317" i="1"/>
  <c r="M38" i="1"/>
  <c r="N38" i="1"/>
  <c r="P38" i="1" s="1"/>
  <c r="U38" i="1"/>
  <c r="V38" i="1"/>
  <c r="X38" i="1" s="1"/>
  <c r="Y38" i="1" s="1"/>
  <c r="AC38" i="1"/>
  <c r="AD38" i="1"/>
  <c r="M267" i="1"/>
  <c r="N267" i="1"/>
  <c r="P267" i="1" s="1"/>
  <c r="U267" i="1"/>
  <c r="V267" i="1"/>
  <c r="X267" i="1" s="1"/>
  <c r="Y267" i="1" s="1"/>
  <c r="AC267" i="1"/>
  <c r="AD267" i="1"/>
  <c r="M231" i="1"/>
  <c r="N231" i="1"/>
  <c r="P231" i="1" s="1"/>
  <c r="U231" i="1"/>
  <c r="V231" i="1"/>
  <c r="X231" i="1" s="1"/>
  <c r="Y231" i="1" s="1"/>
  <c r="AC231" i="1"/>
  <c r="AD231" i="1"/>
  <c r="M8" i="1"/>
  <c r="N8" i="1"/>
  <c r="P8" i="1" s="1"/>
  <c r="U8" i="1"/>
  <c r="V8" i="1"/>
  <c r="X8" i="1" s="1"/>
  <c r="Y8" i="1" s="1"/>
  <c r="AC8" i="1"/>
  <c r="AD8" i="1"/>
  <c r="M59" i="1"/>
  <c r="N59" i="1"/>
  <c r="P59" i="1" s="1"/>
  <c r="U59" i="1"/>
  <c r="V59" i="1"/>
  <c r="X59" i="1" s="1"/>
  <c r="Y59" i="1" s="1"/>
  <c r="AC59" i="1"/>
  <c r="AD59" i="1"/>
  <c r="M189" i="1"/>
  <c r="N189" i="1"/>
  <c r="P189" i="1" s="1"/>
  <c r="U189" i="1"/>
  <c r="V189" i="1"/>
  <c r="X189" i="1" s="1"/>
  <c r="Y189" i="1" s="1"/>
  <c r="AC189" i="1"/>
  <c r="AD189" i="1"/>
  <c r="M321" i="1"/>
  <c r="N321" i="1"/>
  <c r="P321" i="1" s="1"/>
  <c r="U321" i="1"/>
  <c r="V321" i="1"/>
  <c r="X321" i="1" s="1"/>
  <c r="Y321" i="1" s="1"/>
  <c r="AC321" i="1"/>
  <c r="AD321" i="1"/>
  <c r="M105" i="1"/>
  <c r="N105" i="1"/>
  <c r="P105" i="1" s="1"/>
  <c r="U105" i="1"/>
  <c r="V105" i="1"/>
  <c r="X105" i="1" s="1"/>
  <c r="Y105" i="1" s="1"/>
  <c r="AC105" i="1"/>
  <c r="AD105" i="1"/>
  <c r="M64" i="1"/>
  <c r="N64" i="1"/>
  <c r="P64" i="1" s="1"/>
  <c r="U64" i="1"/>
  <c r="V64" i="1"/>
  <c r="X64" i="1" s="1"/>
  <c r="Y64" i="1" s="1"/>
  <c r="AC64" i="1"/>
  <c r="AD64" i="1"/>
  <c r="M264" i="1"/>
  <c r="N264" i="1"/>
  <c r="P264" i="1" s="1"/>
  <c r="U264" i="1"/>
  <c r="V264" i="1"/>
  <c r="X264" i="1" s="1"/>
  <c r="Y264" i="1" s="1"/>
  <c r="AC264" i="1"/>
  <c r="AD264" i="1"/>
  <c r="M99" i="1"/>
  <c r="N99" i="1"/>
  <c r="P99" i="1" s="1"/>
  <c r="U99" i="1"/>
  <c r="V99" i="1"/>
  <c r="X99" i="1" s="1"/>
  <c r="Y99" i="1" s="1"/>
  <c r="AC99" i="1"/>
  <c r="AD99" i="1"/>
  <c r="M252" i="1"/>
  <c r="N252" i="1"/>
  <c r="P252" i="1" s="1"/>
  <c r="U252" i="1"/>
  <c r="V252" i="1"/>
  <c r="X252" i="1" s="1"/>
  <c r="Y252" i="1" s="1"/>
  <c r="AC252" i="1"/>
  <c r="AD252" i="1"/>
  <c r="M148" i="1"/>
  <c r="N148" i="1"/>
  <c r="P148" i="1" s="1"/>
  <c r="U148" i="1"/>
  <c r="V148" i="1"/>
  <c r="X148" i="1" s="1"/>
  <c r="Y148" i="1" s="1"/>
  <c r="AC148" i="1"/>
  <c r="AD148" i="1"/>
  <c r="M211" i="1"/>
  <c r="N211" i="1"/>
  <c r="P211" i="1" s="1"/>
  <c r="U211" i="1"/>
  <c r="V211" i="1"/>
  <c r="X211" i="1" s="1"/>
  <c r="Y211" i="1" s="1"/>
  <c r="AC211" i="1"/>
  <c r="AD211" i="1"/>
  <c r="M179" i="1"/>
  <c r="N179" i="1"/>
  <c r="P179" i="1" s="1"/>
  <c r="U179" i="1"/>
  <c r="V179" i="1"/>
  <c r="X179" i="1" s="1"/>
  <c r="Y179" i="1" s="1"/>
  <c r="AC179" i="1"/>
  <c r="AD179" i="1"/>
  <c r="M109" i="1"/>
  <c r="N109" i="1"/>
  <c r="P109" i="1" s="1"/>
  <c r="U109" i="1"/>
  <c r="V109" i="1"/>
  <c r="X109" i="1" s="1"/>
  <c r="Y109" i="1" s="1"/>
  <c r="AC109" i="1"/>
  <c r="AD109" i="1"/>
  <c r="M172" i="1"/>
  <c r="N172" i="1"/>
  <c r="P172" i="1" s="1"/>
  <c r="U172" i="1"/>
  <c r="V172" i="1"/>
  <c r="X172" i="1" s="1"/>
  <c r="Y172" i="1" s="1"/>
  <c r="AC172" i="1"/>
  <c r="AD172" i="1"/>
  <c r="M192" i="1"/>
  <c r="N192" i="1"/>
  <c r="P192" i="1" s="1"/>
  <c r="U192" i="1"/>
  <c r="V192" i="1"/>
  <c r="X192" i="1" s="1"/>
  <c r="Y192" i="1" s="1"/>
  <c r="AC192" i="1"/>
  <c r="AD192" i="1"/>
  <c r="M190" i="1"/>
  <c r="N190" i="1"/>
  <c r="P190" i="1" s="1"/>
  <c r="U190" i="1"/>
  <c r="V190" i="1"/>
  <c r="X190" i="1" s="1"/>
  <c r="Y190" i="1" s="1"/>
  <c r="AC190" i="1"/>
  <c r="AD190" i="1"/>
  <c r="M24" i="1"/>
  <c r="N24" i="1"/>
  <c r="P24" i="1" s="1"/>
  <c r="U24" i="1"/>
  <c r="V24" i="1"/>
  <c r="X24" i="1" s="1"/>
  <c r="Y24" i="1" s="1"/>
  <c r="AC24" i="1"/>
  <c r="AD24" i="1"/>
  <c r="M206" i="1"/>
  <c r="N206" i="1"/>
  <c r="P206" i="1" s="1"/>
  <c r="U206" i="1"/>
  <c r="V206" i="1"/>
  <c r="X206" i="1" s="1"/>
  <c r="Y206" i="1" s="1"/>
  <c r="AC206" i="1"/>
  <c r="AD206" i="1"/>
  <c r="I156" i="1"/>
  <c r="K156" i="1" s="1"/>
  <c r="M156" i="1"/>
  <c r="N156" i="1"/>
  <c r="P156" i="1" s="1"/>
  <c r="U156" i="1"/>
  <c r="V156" i="1"/>
  <c r="X156" i="1" s="1"/>
  <c r="AC156" i="1"/>
  <c r="AD156" i="1"/>
  <c r="M291" i="1"/>
  <c r="N291" i="1"/>
  <c r="P291" i="1" s="1"/>
  <c r="U291" i="1"/>
  <c r="V291" i="1"/>
  <c r="X291" i="1" s="1"/>
  <c r="Y291" i="1" s="1"/>
  <c r="AC291" i="1"/>
  <c r="AD291" i="1"/>
  <c r="M199" i="1"/>
  <c r="N199" i="1"/>
  <c r="P199" i="1" s="1"/>
  <c r="U199" i="1"/>
  <c r="V199" i="1"/>
  <c r="X199" i="1" s="1"/>
  <c r="Y199" i="1" s="1"/>
  <c r="AC199" i="1"/>
  <c r="AD199" i="1"/>
  <c r="I187" i="1"/>
  <c r="K187" i="1" s="1"/>
  <c r="M187" i="1"/>
  <c r="N187" i="1"/>
  <c r="P187" i="1" s="1"/>
  <c r="U187" i="1"/>
  <c r="V187" i="1"/>
  <c r="X187" i="1" s="1"/>
  <c r="AC187" i="1"/>
  <c r="AD187" i="1"/>
  <c r="M230" i="1"/>
  <c r="N230" i="1"/>
  <c r="P230" i="1" s="1"/>
  <c r="U230" i="1"/>
  <c r="V230" i="1"/>
  <c r="X230" i="1" s="1"/>
  <c r="Y230" i="1" s="1"/>
  <c r="AC230" i="1"/>
  <c r="AD230" i="1"/>
  <c r="M260" i="1"/>
  <c r="N260" i="1"/>
  <c r="P260" i="1" s="1"/>
  <c r="U260" i="1"/>
  <c r="V260" i="1"/>
  <c r="X260" i="1" s="1"/>
  <c r="Y260" i="1" s="1"/>
  <c r="AC260" i="1"/>
  <c r="AD260" i="1"/>
  <c r="I171" i="1"/>
  <c r="K171" i="1" s="1"/>
  <c r="M171" i="1"/>
  <c r="N171" i="1"/>
  <c r="P171" i="1" s="1"/>
  <c r="U171" i="1"/>
  <c r="V171" i="1"/>
  <c r="X171" i="1" s="1"/>
  <c r="AC171" i="1"/>
  <c r="AD171" i="1"/>
  <c r="M322" i="1"/>
  <c r="N322" i="1"/>
  <c r="P322" i="1" s="1"/>
  <c r="U322" i="1"/>
  <c r="V322" i="1"/>
  <c r="X322" i="1" s="1"/>
  <c r="Y322" i="1" s="1"/>
  <c r="AC322" i="1"/>
  <c r="AD322" i="1"/>
  <c r="M180" i="1"/>
  <c r="N180" i="1"/>
  <c r="P180" i="1" s="1"/>
  <c r="U180" i="1"/>
  <c r="V180" i="1"/>
  <c r="X180" i="1" s="1"/>
  <c r="Y180" i="1" s="1"/>
  <c r="AC180" i="1"/>
  <c r="AD180" i="1"/>
  <c r="M173" i="1"/>
  <c r="N173" i="1"/>
  <c r="P173" i="1" s="1"/>
  <c r="U173" i="1"/>
  <c r="V173" i="1"/>
  <c r="X173" i="1" s="1"/>
  <c r="Y173" i="1" s="1"/>
  <c r="AC173" i="1"/>
  <c r="AD173" i="1"/>
  <c r="M61" i="1"/>
  <c r="N61" i="1"/>
  <c r="P61" i="1" s="1"/>
  <c r="U61" i="1"/>
  <c r="V61" i="1"/>
  <c r="X61" i="1" s="1"/>
  <c r="Y61" i="1" s="1"/>
  <c r="AC61" i="1"/>
  <c r="AD61" i="1"/>
  <c r="M249" i="1"/>
  <c r="N249" i="1"/>
  <c r="P249" i="1" s="1"/>
  <c r="U249" i="1"/>
  <c r="V249" i="1"/>
  <c r="X249" i="1" s="1"/>
  <c r="Y249" i="1" s="1"/>
  <c r="AC249" i="1"/>
  <c r="AD249" i="1"/>
  <c r="M273" i="1"/>
  <c r="N273" i="1"/>
  <c r="P273" i="1" s="1"/>
  <c r="U273" i="1"/>
  <c r="V273" i="1"/>
  <c r="X273" i="1" s="1"/>
  <c r="Y273" i="1" s="1"/>
  <c r="AC273" i="1"/>
  <c r="AD273" i="1"/>
  <c r="M220" i="1"/>
  <c r="N220" i="1"/>
  <c r="P220" i="1" s="1"/>
  <c r="U220" i="1"/>
  <c r="V220" i="1"/>
  <c r="X220" i="1" s="1"/>
  <c r="Y220" i="1" s="1"/>
  <c r="AC220" i="1"/>
  <c r="AD220" i="1"/>
  <c r="M284" i="1"/>
  <c r="N284" i="1"/>
  <c r="P284" i="1" s="1"/>
  <c r="U284" i="1"/>
  <c r="V284" i="1"/>
  <c r="X284" i="1" s="1"/>
  <c r="Y284" i="1" s="1"/>
  <c r="AC284" i="1"/>
  <c r="AD284" i="1"/>
  <c r="M30" i="1"/>
  <c r="N30" i="1"/>
  <c r="P30" i="1" s="1"/>
  <c r="U30" i="1"/>
  <c r="V30" i="1"/>
  <c r="X30" i="1" s="1"/>
  <c r="Y30" i="1" s="1"/>
  <c r="AC30" i="1"/>
  <c r="AD30" i="1"/>
  <c r="M298" i="1"/>
  <c r="N298" i="1"/>
  <c r="P298" i="1" s="1"/>
  <c r="U298" i="1"/>
  <c r="V298" i="1"/>
  <c r="X298" i="1" s="1"/>
  <c r="Y298" i="1" s="1"/>
  <c r="AC298" i="1"/>
  <c r="AD298" i="1"/>
  <c r="M281" i="1"/>
  <c r="N281" i="1"/>
  <c r="P281" i="1" s="1"/>
  <c r="U281" i="1"/>
  <c r="V281" i="1"/>
  <c r="X281" i="1" s="1"/>
  <c r="Y281" i="1" s="1"/>
  <c r="AC281" i="1"/>
  <c r="AD281" i="1"/>
  <c r="M67" i="1"/>
  <c r="N67" i="1"/>
  <c r="P67" i="1" s="1"/>
  <c r="U67" i="1"/>
  <c r="V67" i="1"/>
  <c r="X67" i="1" s="1"/>
  <c r="Y67" i="1" s="1"/>
  <c r="AC67" i="1"/>
  <c r="AD67" i="1"/>
  <c r="M200" i="1"/>
  <c r="N200" i="1"/>
  <c r="P200" i="1" s="1"/>
  <c r="U200" i="1"/>
  <c r="V200" i="1"/>
  <c r="X200" i="1" s="1"/>
  <c r="Y200" i="1" s="1"/>
  <c r="AC200" i="1"/>
  <c r="AD200" i="1"/>
  <c r="M46" i="1"/>
  <c r="N46" i="1"/>
  <c r="P46" i="1" s="1"/>
  <c r="U46" i="1"/>
  <c r="V46" i="1"/>
  <c r="X46" i="1" s="1"/>
  <c r="Y46" i="1" s="1"/>
  <c r="AC46" i="1"/>
  <c r="AD46" i="1"/>
  <c r="M209" i="1"/>
  <c r="N209" i="1"/>
  <c r="P209" i="1" s="1"/>
  <c r="U209" i="1"/>
  <c r="V209" i="1"/>
  <c r="X209" i="1" s="1"/>
  <c r="Y209" i="1" s="1"/>
  <c r="AC209" i="1"/>
  <c r="AD209" i="1"/>
  <c r="M90" i="1"/>
  <c r="N90" i="1"/>
  <c r="P90" i="1" s="1"/>
  <c r="U90" i="1"/>
  <c r="V90" i="1"/>
  <c r="X90" i="1" s="1"/>
  <c r="Y90" i="1" s="1"/>
  <c r="AC90" i="1"/>
  <c r="AD90" i="1"/>
  <c r="M19" i="1"/>
  <c r="N19" i="1"/>
  <c r="P19" i="1" s="1"/>
  <c r="U19" i="1"/>
  <c r="V19" i="1"/>
  <c r="X19" i="1" s="1"/>
  <c r="Y19" i="1" s="1"/>
  <c r="AC19" i="1"/>
  <c r="AD19" i="1"/>
  <c r="M73" i="1"/>
  <c r="N73" i="1"/>
  <c r="P73" i="1" s="1"/>
  <c r="U73" i="1"/>
  <c r="V73" i="1"/>
  <c r="X73" i="1" s="1"/>
  <c r="Y73" i="1" s="1"/>
  <c r="AC73" i="1"/>
  <c r="AD73" i="1"/>
  <c r="M318" i="1"/>
  <c r="N318" i="1"/>
  <c r="P318" i="1" s="1"/>
  <c r="U318" i="1"/>
  <c r="V318" i="1"/>
  <c r="X318" i="1" s="1"/>
  <c r="Y318" i="1" s="1"/>
  <c r="AC318" i="1"/>
  <c r="AD318" i="1"/>
  <c r="M87" i="1"/>
  <c r="N87" i="1"/>
  <c r="P87" i="1" s="1"/>
  <c r="U87" i="1"/>
  <c r="V87" i="1"/>
  <c r="X87" i="1" s="1"/>
  <c r="Y87" i="1" s="1"/>
  <c r="AC87" i="1"/>
  <c r="AD87" i="1"/>
  <c r="M251" i="1"/>
  <c r="N251" i="1"/>
  <c r="P251" i="1" s="1"/>
  <c r="U251" i="1"/>
  <c r="V251" i="1"/>
  <c r="X251" i="1" s="1"/>
  <c r="Y251" i="1" s="1"/>
  <c r="AC251" i="1"/>
  <c r="AD251" i="1"/>
  <c r="M195" i="1"/>
  <c r="N195" i="1"/>
  <c r="P195" i="1" s="1"/>
  <c r="U195" i="1"/>
  <c r="V195" i="1"/>
  <c r="X195" i="1" s="1"/>
  <c r="Y195" i="1" s="1"/>
  <c r="AC195" i="1"/>
  <c r="AD195" i="1"/>
  <c r="M140" i="1"/>
  <c r="N140" i="1"/>
  <c r="P140" i="1" s="1"/>
  <c r="U140" i="1"/>
  <c r="V140" i="1"/>
  <c r="X140" i="1" s="1"/>
  <c r="Y140" i="1" s="1"/>
  <c r="AC140" i="1"/>
  <c r="AD140" i="1"/>
  <c r="M244" i="1"/>
  <c r="N244" i="1"/>
  <c r="P244" i="1" s="1"/>
  <c r="U244" i="1"/>
  <c r="V244" i="1"/>
  <c r="X244" i="1" s="1"/>
  <c r="Y244" i="1" s="1"/>
  <c r="AC244" i="1"/>
  <c r="AD244" i="1"/>
  <c r="M53" i="1"/>
  <c r="N53" i="1"/>
  <c r="P53" i="1" s="1"/>
  <c r="U53" i="1"/>
  <c r="V53" i="1"/>
  <c r="X53" i="1" s="1"/>
  <c r="Y53" i="1" s="1"/>
  <c r="AC53" i="1"/>
  <c r="AD53" i="1"/>
  <c r="M27" i="1"/>
  <c r="N27" i="1"/>
  <c r="P27" i="1" s="1"/>
  <c r="U27" i="1"/>
  <c r="V27" i="1"/>
  <c r="X27" i="1" s="1"/>
  <c r="Y27" i="1" s="1"/>
  <c r="AC27" i="1"/>
  <c r="AD27" i="1"/>
  <c r="M247" i="1"/>
  <c r="N247" i="1"/>
  <c r="P247" i="1" s="1"/>
  <c r="U247" i="1"/>
  <c r="V247" i="1"/>
  <c r="X247" i="1" s="1"/>
  <c r="Y247" i="1" s="1"/>
  <c r="AC247" i="1"/>
  <c r="AD247" i="1"/>
  <c r="M9" i="1"/>
  <c r="N9" i="1"/>
  <c r="P9" i="1" s="1"/>
  <c r="U9" i="1"/>
  <c r="V9" i="1"/>
  <c r="X9" i="1" s="1"/>
  <c r="Y9" i="1" s="1"/>
  <c r="AC9" i="1"/>
  <c r="AD9" i="1"/>
  <c r="M128" i="1"/>
  <c r="N128" i="1"/>
  <c r="P128" i="1" s="1"/>
  <c r="U128" i="1"/>
  <c r="V128" i="1"/>
  <c r="X128" i="1" s="1"/>
  <c r="Y128" i="1" s="1"/>
  <c r="AC128" i="1"/>
  <c r="AD128" i="1"/>
  <c r="M54" i="1"/>
  <c r="N54" i="1"/>
  <c r="P54" i="1" s="1"/>
  <c r="U54" i="1"/>
  <c r="V54" i="1"/>
  <c r="X54" i="1" s="1"/>
  <c r="Y54" i="1" s="1"/>
  <c r="AC54" i="1"/>
  <c r="AD54" i="1"/>
  <c r="M166" i="1"/>
  <c r="N166" i="1"/>
  <c r="P166" i="1" s="1"/>
  <c r="U166" i="1"/>
  <c r="V166" i="1"/>
  <c r="X166" i="1" s="1"/>
  <c r="Y166" i="1" s="1"/>
  <c r="AC166" i="1"/>
  <c r="AD166" i="1"/>
  <c r="I254" i="1"/>
  <c r="K254" i="1" s="1"/>
  <c r="M254" i="1"/>
  <c r="N254" i="1"/>
  <c r="P254" i="1" s="1"/>
  <c r="U254" i="1"/>
  <c r="V254" i="1"/>
  <c r="X254" i="1" s="1"/>
  <c r="AC254" i="1"/>
  <c r="AD254" i="1"/>
  <c r="I165" i="1"/>
  <c r="K165" i="1" s="1"/>
  <c r="M165" i="1"/>
  <c r="N165" i="1"/>
  <c r="P165" i="1" s="1"/>
  <c r="U165" i="1"/>
  <c r="V165" i="1"/>
  <c r="X165" i="1" s="1"/>
  <c r="AC165" i="1"/>
  <c r="AD165" i="1"/>
  <c r="I157" i="1"/>
  <c r="K157" i="1" s="1"/>
  <c r="M157" i="1"/>
  <c r="N157" i="1"/>
  <c r="P157" i="1" s="1"/>
  <c r="U157" i="1"/>
  <c r="V157" i="1"/>
  <c r="X157" i="1" s="1"/>
  <c r="AC157" i="1"/>
  <c r="AD157" i="1"/>
  <c r="N275" i="1"/>
  <c r="P275" i="1" s="1"/>
  <c r="U275" i="1"/>
  <c r="V275" i="1"/>
  <c r="X275" i="1" s="1"/>
  <c r="AC275" i="1"/>
  <c r="AD275" i="1"/>
  <c r="M82" i="1"/>
  <c r="U82" i="1"/>
  <c r="V82" i="1"/>
  <c r="X82" i="1" s="1"/>
  <c r="Y82" i="1" s="1"/>
  <c r="AC82" i="1"/>
  <c r="AD82" i="1"/>
  <c r="M132" i="1"/>
  <c r="N132" i="1"/>
  <c r="P132" i="1" s="1"/>
  <c r="U132" i="1"/>
  <c r="V132" i="1"/>
  <c r="X132" i="1" s="1"/>
  <c r="Y132" i="1" s="1"/>
  <c r="AC132" i="1"/>
  <c r="AD132" i="1"/>
  <c r="M168" i="1"/>
  <c r="N168" i="1"/>
  <c r="P168" i="1" s="1"/>
  <c r="U168" i="1"/>
  <c r="V168" i="1"/>
  <c r="X168" i="1" s="1"/>
  <c r="Y168" i="1" s="1"/>
  <c r="AC168" i="1"/>
  <c r="AD168" i="1"/>
  <c r="N74" i="1"/>
  <c r="P74" i="1" s="1"/>
  <c r="U74" i="1"/>
  <c r="V74" i="1"/>
  <c r="X74" i="1" s="1"/>
  <c r="Y74" i="1" s="1"/>
  <c r="AC74" i="1"/>
  <c r="AD74" i="1"/>
  <c r="M10" i="1"/>
  <c r="U10" i="1"/>
  <c r="V10" i="1"/>
  <c r="X10" i="1" s="1"/>
  <c r="Y10" i="1" s="1"/>
  <c r="AC10" i="1"/>
  <c r="AD10" i="1"/>
  <c r="M150" i="1"/>
  <c r="N150" i="1"/>
  <c r="P150" i="1" s="1"/>
  <c r="U150" i="1"/>
  <c r="V150" i="1"/>
  <c r="X150" i="1" s="1"/>
  <c r="Y150" i="1" s="1"/>
  <c r="AC150" i="1"/>
  <c r="AD150" i="1"/>
  <c r="M116" i="1"/>
  <c r="N116" i="1"/>
  <c r="P116" i="1" s="1"/>
  <c r="U116" i="1"/>
  <c r="V116" i="1"/>
  <c r="X116" i="1" s="1"/>
  <c r="Y116" i="1" s="1"/>
  <c r="AC116" i="1"/>
  <c r="AD116" i="1"/>
  <c r="N158" i="1"/>
  <c r="P158" i="1" s="1"/>
  <c r="U158" i="1"/>
  <c r="V158" i="1"/>
  <c r="X158" i="1" s="1"/>
  <c r="Y158" i="1" s="1"/>
  <c r="AC158" i="1"/>
  <c r="AD158" i="1"/>
  <c r="M256" i="1"/>
  <c r="U256" i="1"/>
  <c r="V256" i="1"/>
  <c r="X256" i="1" s="1"/>
  <c r="Y256" i="1" s="1"/>
  <c r="AC256" i="1"/>
  <c r="AD256" i="1"/>
  <c r="M134" i="1"/>
  <c r="N134" i="1"/>
  <c r="P134" i="1" s="1"/>
  <c r="U134" i="1"/>
  <c r="V134" i="1"/>
  <c r="X134" i="1" s="1"/>
  <c r="Y134" i="1" s="1"/>
  <c r="AC134" i="1"/>
  <c r="AD134" i="1"/>
  <c r="M276" i="1"/>
  <c r="N276" i="1"/>
  <c r="P276" i="1" s="1"/>
  <c r="U276" i="1"/>
  <c r="V276" i="1"/>
  <c r="X276" i="1" s="1"/>
  <c r="Y276" i="1" s="1"/>
  <c r="AC276" i="1"/>
  <c r="AD276" i="1"/>
  <c r="N63" i="1"/>
  <c r="P63" i="1" s="1"/>
  <c r="U63" i="1"/>
  <c r="V63" i="1"/>
  <c r="X63" i="1" s="1"/>
  <c r="Y63" i="1" s="1"/>
  <c r="AC63" i="1"/>
  <c r="AD63" i="1"/>
  <c r="M98" i="1"/>
  <c r="U98" i="1"/>
  <c r="V98" i="1"/>
  <c r="X98" i="1" s="1"/>
  <c r="Y98" i="1" s="1"/>
  <c r="AC98" i="1"/>
  <c r="AD98" i="1"/>
  <c r="M269" i="1"/>
  <c r="N269" i="1"/>
  <c r="P269" i="1" s="1"/>
  <c r="U269" i="1"/>
  <c r="V269" i="1"/>
  <c r="X269" i="1" s="1"/>
  <c r="Y269" i="1" s="1"/>
  <c r="AC269" i="1"/>
  <c r="AD269" i="1"/>
  <c r="M265" i="1"/>
  <c r="N265" i="1"/>
  <c r="P265" i="1" s="1"/>
  <c r="U265" i="1"/>
  <c r="V265" i="1"/>
  <c r="X265" i="1" s="1"/>
  <c r="Y265" i="1" s="1"/>
  <c r="AC265" i="1"/>
  <c r="AD265" i="1"/>
  <c r="N196" i="1"/>
  <c r="P196" i="1" s="1"/>
  <c r="U196" i="1"/>
  <c r="V196" i="1"/>
  <c r="X196" i="1" s="1"/>
  <c r="Y196" i="1" s="1"/>
  <c r="AC196" i="1"/>
  <c r="AD196" i="1"/>
  <c r="M100" i="1"/>
  <c r="U100" i="1"/>
  <c r="V100" i="1"/>
  <c r="X100" i="1" s="1"/>
  <c r="Y100" i="1" s="1"/>
  <c r="AC100" i="1"/>
  <c r="AD100" i="1"/>
  <c r="M174" i="1"/>
  <c r="N174" i="1"/>
  <c r="P174" i="1" s="1"/>
  <c r="U174" i="1"/>
  <c r="V174" i="1"/>
  <c r="X174" i="1" s="1"/>
  <c r="Y174" i="1" s="1"/>
  <c r="AC174" i="1"/>
  <c r="AD174" i="1"/>
  <c r="M153" i="1"/>
  <c r="N153" i="1"/>
  <c r="P153" i="1" s="1"/>
  <c r="U153" i="1"/>
  <c r="V153" i="1"/>
  <c r="X153" i="1" s="1"/>
  <c r="Y153" i="1" s="1"/>
  <c r="AC153" i="1"/>
  <c r="AD153" i="1"/>
  <c r="N152" i="1"/>
  <c r="P152" i="1" s="1"/>
  <c r="U152" i="1"/>
  <c r="V152" i="1"/>
  <c r="X152" i="1" s="1"/>
  <c r="Y152" i="1" s="1"/>
  <c r="AC152" i="1"/>
  <c r="AD152" i="1"/>
  <c r="M37" i="1"/>
  <c r="U37" i="1"/>
  <c r="V37" i="1"/>
  <c r="X37" i="1" s="1"/>
  <c r="Y37" i="1" s="1"/>
  <c r="AC37" i="1"/>
  <c r="AD37" i="1"/>
  <c r="M91" i="1"/>
  <c r="N91" i="1"/>
  <c r="P91" i="1" s="1"/>
  <c r="U91" i="1"/>
  <c r="V91" i="1"/>
  <c r="X91" i="1" s="1"/>
  <c r="Y91" i="1" s="1"/>
  <c r="AC91" i="1"/>
  <c r="AD91" i="1"/>
  <c r="M40" i="1"/>
  <c r="N40" i="1"/>
  <c r="P40" i="1" s="1"/>
  <c r="U40" i="1"/>
  <c r="V40" i="1"/>
  <c r="X40" i="1" s="1"/>
  <c r="Y40" i="1" s="1"/>
  <c r="AC40" i="1"/>
  <c r="AD40" i="1"/>
  <c r="N69" i="1"/>
  <c r="P69" i="1" s="1"/>
  <c r="U69" i="1"/>
  <c r="V69" i="1"/>
  <c r="X69" i="1" s="1"/>
  <c r="Y69" i="1" s="1"/>
  <c r="AC69" i="1"/>
  <c r="AD69" i="1"/>
  <c r="M136" i="1"/>
  <c r="U136" i="1"/>
  <c r="V136" i="1"/>
  <c r="X136" i="1" s="1"/>
  <c r="Y136" i="1" s="1"/>
  <c r="AC136" i="1"/>
  <c r="AD136" i="1"/>
  <c r="M314" i="1"/>
  <c r="N314" i="1"/>
  <c r="P314" i="1" s="1"/>
  <c r="U314" i="1"/>
  <c r="V314" i="1"/>
  <c r="X314" i="1" s="1"/>
  <c r="Y314" i="1" s="1"/>
  <c r="AC314" i="1"/>
  <c r="AD314" i="1"/>
  <c r="M66" i="1"/>
  <c r="N66" i="1"/>
  <c r="P66" i="1" s="1"/>
  <c r="U66" i="1"/>
  <c r="V66" i="1"/>
  <c r="X66" i="1" s="1"/>
  <c r="Y66" i="1" s="1"/>
  <c r="AC66" i="1"/>
  <c r="AD66" i="1"/>
  <c r="N237" i="1"/>
  <c r="P237" i="1" s="1"/>
  <c r="U237" i="1"/>
  <c r="V237" i="1"/>
  <c r="X237" i="1" s="1"/>
  <c r="Y237" i="1" s="1"/>
  <c r="AC237" i="1"/>
  <c r="AD237" i="1"/>
  <c r="M194" i="1"/>
  <c r="U194" i="1"/>
  <c r="V194" i="1"/>
  <c r="X194" i="1" s="1"/>
  <c r="Y194" i="1" s="1"/>
  <c r="AC194" i="1"/>
  <c r="AD194" i="1"/>
  <c r="M41" i="1"/>
  <c r="N41" i="1"/>
  <c r="P41" i="1" s="1"/>
  <c r="U41" i="1"/>
  <c r="V41" i="1"/>
  <c r="X41" i="1" s="1"/>
  <c r="Y41" i="1" s="1"/>
  <c r="AC41" i="1"/>
  <c r="AD41" i="1"/>
  <c r="M312" i="1"/>
  <c r="N312" i="1"/>
  <c r="P312" i="1" s="1"/>
  <c r="U312" i="1"/>
  <c r="V312" i="1"/>
  <c r="X312" i="1" s="1"/>
  <c r="Y312" i="1" s="1"/>
  <c r="AC312" i="1"/>
  <c r="AD312" i="1"/>
  <c r="N299" i="1"/>
  <c r="P299" i="1" s="1"/>
  <c r="U299" i="1"/>
  <c r="V299" i="1"/>
  <c r="X299" i="1" s="1"/>
  <c r="Y299" i="1" s="1"/>
  <c r="AC299" i="1"/>
  <c r="AD299" i="1"/>
  <c r="M52" i="1"/>
  <c r="U52" i="1"/>
  <c r="V52" i="1"/>
  <c r="X52" i="1" s="1"/>
  <c r="Y52" i="1" s="1"/>
  <c r="AC52" i="1"/>
  <c r="AD52" i="1"/>
  <c r="M139" i="1"/>
  <c r="N139" i="1"/>
  <c r="P139" i="1" s="1"/>
  <c r="U139" i="1"/>
  <c r="V139" i="1"/>
  <c r="X139" i="1" s="1"/>
  <c r="Y139" i="1" s="1"/>
  <c r="AC139" i="1"/>
  <c r="AD139" i="1"/>
  <c r="M280" i="1"/>
  <c r="N280" i="1"/>
  <c r="P280" i="1" s="1"/>
  <c r="U280" i="1"/>
  <c r="V280" i="1"/>
  <c r="X280" i="1" s="1"/>
  <c r="Y280" i="1" s="1"/>
  <c r="AC280" i="1"/>
  <c r="AD280" i="1"/>
  <c r="N84" i="1"/>
  <c r="P84" i="1" s="1"/>
  <c r="U84" i="1"/>
  <c r="V84" i="1"/>
  <c r="X84" i="1" s="1"/>
  <c r="Y84" i="1" s="1"/>
  <c r="AC84" i="1"/>
  <c r="AD84" i="1"/>
  <c r="M50" i="1"/>
  <c r="U50" i="1"/>
  <c r="V50" i="1"/>
  <c r="X50" i="1" s="1"/>
  <c r="Y50" i="1" s="1"/>
  <c r="AC50" i="1"/>
  <c r="AD50" i="1"/>
  <c r="M149" i="1"/>
  <c r="N149" i="1"/>
  <c r="P149" i="1" s="1"/>
  <c r="U149" i="1"/>
  <c r="V149" i="1"/>
  <c r="X149" i="1" s="1"/>
  <c r="Y149" i="1" s="1"/>
  <c r="AC149" i="1"/>
  <c r="AD149" i="1"/>
  <c r="M182" i="1"/>
  <c r="N182" i="1"/>
  <c r="P182" i="1" s="1"/>
  <c r="U182" i="1"/>
  <c r="V182" i="1"/>
  <c r="X182" i="1" s="1"/>
  <c r="Y182" i="1" s="1"/>
  <c r="AC182" i="1"/>
  <c r="AD182" i="1"/>
  <c r="N124" i="1"/>
  <c r="P124" i="1" s="1"/>
  <c r="U124" i="1"/>
  <c r="V124" i="1"/>
  <c r="X124" i="1" s="1"/>
  <c r="Y124" i="1" s="1"/>
  <c r="AC124" i="1"/>
  <c r="AD124" i="1"/>
  <c r="M331" i="1"/>
  <c r="U331" i="1"/>
  <c r="V331" i="1"/>
  <c r="X331" i="1" s="1"/>
  <c r="Y331" i="1" s="1"/>
  <c r="AC331" i="1"/>
  <c r="AD331" i="1"/>
  <c r="M181" i="1"/>
  <c r="N181" i="1"/>
  <c r="P181" i="1" s="1"/>
  <c r="U181" i="1"/>
  <c r="V181" i="1"/>
  <c r="X181" i="1" s="1"/>
  <c r="Y181" i="1" s="1"/>
  <c r="AC181" i="1"/>
  <c r="AD181" i="1"/>
  <c r="M296" i="1"/>
  <c r="N296" i="1"/>
  <c r="P296" i="1" s="1"/>
  <c r="U296" i="1"/>
  <c r="V296" i="1"/>
  <c r="X296" i="1" s="1"/>
  <c r="Y296" i="1" s="1"/>
  <c r="AC296" i="1"/>
  <c r="AD296" i="1"/>
  <c r="N191" i="1"/>
  <c r="P191" i="1" s="1"/>
  <c r="U191" i="1"/>
  <c r="V191" i="1"/>
  <c r="X191" i="1" s="1"/>
  <c r="Y191" i="1" s="1"/>
  <c r="AC191" i="1"/>
  <c r="AD191" i="1"/>
  <c r="M227" i="1"/>
  <c r="N227" i="1"/>
  <c r="P227" i="1" s="1"/>
  <c r="U227" i="1"/>
  <c r="V227" i="1"/>
  <c r="X227" i="1" s="1"/>
  <c r="Y227" i="1" s="1"/>
  <c r="AC227" i="1"/>
  <c r="AD227" i="1"/>
  <c r="M104" i="1"/>
  <c r="N104" i="1"/>
  <c r="P104" i="1" s="1"/>
  <c r="U104" i="1"/>
  <c r="V104" i="1"/>
  <c r="X104" i="1" s="1"/>
  <c r="Y104" i="1" s="1"/>
  <c r="AC104" i="1"/>
  <c r="AD104" i="1"/>
  <c r="M239" i="1"/>
  <c r="N239" i="1"/>
  <c r="P239" i="1" s="1"/>
  <c r="U239" i="1"/>
  <c r="V239" i="1"/>
  <c r="X239" i="1" s="1"/>
  <c r="Y239" i="1" s="1"/>
  <c r="AC239" i="1"/>
  <c r="AD239" i="1"/>
  <c r="N288" i="1"/>
  <c r="P288" i="1" s="1"/>
  <c r="U288" i="1"/>
  <c r="V288" i="1"/>
  <c r="X288" i="1" s="1"/>
  <c r="Y288" i="1" s="1"/>
  <c r="AC288" i="1"/>
  <c r="AD288" i="1"/>
  <c r="M68" i="1"/>
  <c r="U68" i="1"/>
  <c r="V68" i="1"/>
  <c r="X68" i="1" s="1"/>
  <c r="AC68" i="1"/>
  <c r="AD68" i="1"/>
  <c r="M306" i="1"/>
  <c r="N306" i="1"/>
  <c r="P306" i="1" s="1"/>
  <c r="U306" i="1"/>
  <c r="V306" i="1"/>
  <c r="X306" i="1" s="1"/>
  <c r="Y306" i="1" s="1"/>
  <c r="AC306" i="1"/>
  <c r="AD306" i="1"/>
  <c r="M48" i="1"/>
  <c r="N48" i="1"/>
  <c r="P48" i="1" s="1"/>
  <c r="U48" i="1"/>
  <c r="V48" i="1"/>
  <c r="X48" i="1" s="1"/>
  <c r="Y48" i="1" s="1"/>
  <c r="AC48" i="1"/>
  <c r="AD48" i="1"/>
  <c r="N293" i="1"/>
  <c r="P293" i="1" s="1"/>
  <c r="U293" i="1"/>
  <c r="V293" i="1"/>
  <c r="X293" i="1" s="1"/>
  <c r="Y293" i="1" s="1"/>
  <c r="AC293" i="1"/>
  <c r="AD293" i="1"/>
  <c r="M51" i="1"/>
  <c r="U51" i="1"/>
  <c r="V51" i="1"/>
  <c r="X51" i="1" s="1"/>
  <c r="Y51" i="1" s="1"/>
  <c r="AC51" i="1"/>
  <c r="AD51" i="1"/>
  <c r="M305" i="1"/>
  <c r="N305" i="1"/>
  <c r="P305" i="1" s="1"/>
  <c r="U305" i="1"/>
  <c r="V305" i="1"/>
  <c r="X305" i="1" s="1"/>
  <c r="Y305" i="1" s="1"/>
  <c r="AC305" i="1"/>
  <c r="AD305" i="1"/>
  <c r="M215" i="1"/>
  <c r="N215" i="1"/>
  <c r="P215" i="1" s="1"/>
  <c r="U215" i="1"/>
  <c r="V215" i="1"/>
  <c r="X215" i="1" s="1"/>
  <c r="Y215" i="1" s="1"/>
  <c r="AC215" i="1"/>
  <c r="AD215" i="1"/>
  <c r="N17" i="1"/>
  <c r="P17" i="1" s="1"/>
  <c r="U17" i="1"/>
  <c r="V17" i="1"/>
  <c r="X17" i="1" s="1"/>
  <c r="Y17" i="1" s="1"/>
  <c r="AC17" i="1"/>
  <c r="AD17" i="1"/>
  <c r="M86" i="1"/>
  <c r="U86" i="1"/>
  <c r="V86" i="1"/>
  <c r="X86" i="1" s="1"/>
  <c r="Y86" i="1" s="1"/>
  <c r="AC86" i="1"/>
  <c r="AD86" i="1"/>
  <c r="M21" i="1"/>
  <c r="N21" i="1"/>
  <c r="P21" i="1" s="1"/>
  <c r="U21" i="1"/>
  <c r="V21" i="1"/>
  <c r="X21" i="1" s="1"/>
  <c r="Y21" i="1" s="1"/>
  <c r="AC21" i="1"/>
  <c r="AD21" i="1"/>
  <c r="M144" i="1"/>
  <c r="N144" i="1"/>
  <c r="P144" i="1" s="1"/>
  <c r="U144" i="1"/>
  <c r="V144" i="1"/>
  <c r="X144" i="1" s="1"/>
  <c r="Y144" i="1" s="1"/>
  <c r="AC144" i="1"/>
  <c r="AD144" i="1"/>
  <c r="N155" i="1"/>
  <c r="P155" i="1" s="1"/>
  <c r="U155" i="1"/>
  <c r="V155" i="1"/>
  <c r="X155" i="1" s="1"/>
  <c r="Y155" i="1" s="1"/>
  <c r="AC155" i="1"/>
  <c r="AD155" i="1"/>
  <c r="M175" i="1"/>
  <c r="U175" i="1"/>
  <c r="V175" i="1"/>
  <c r="X175" i="1" s="1"/>
  <c r="Y175" i="1" s="1"/>
  <c r="AC175" i="1"/>
  <c r="AD175" i="1"/>
  <c r="M164" i="1"/>
  <c r="N164" i="1"/>
  <c r="P164" i="1" s="1"/>
  <c r="U164" i="1"/>
  <c r="V164" i="1"/>
  <c r="X164" i="1" s="1"/>
  <c r="Y164" i="1" s="1"/>
  <c r="AC164" i="1"/>
  <c r="AD164" i="1"/>
  <c r="M130" i="1"/>
  <c r="N130" i="1"/>
  <c r="P130" i="1" s="1"/>
  <c r="U130" i="1"/>
  <c r="V130" i="1"/>
  <c r="X130" i="1" s="1"/>
  <c r="Y130" i="1" s="1"/>
  <c r="AC130" i="1"/>
  <c r="AD130" i="1"/>
  <c r="N135" i="1"/>
  <c r="P135" i="1" s="1"/>
  <c r="U135" i="1"/>
  <c r="V135" i="1"/>
  <c r="X135" i="1" s="1"/>
  <c r="Y135" i="1" s="1"/>
  <c r="AC135" i="1"/>
  <c r="AD135" i="1"/>
  <c r="M287" i="1"/>
  <c r="U287" i="1"/>
  <c r="V287" i="1"/>
  <c r="X287" i="1" s="1"/>
  <c r="Y287" i="1" s="1"/>
  <c r="AC287" i="1"/>
  <c r="AD287" i="1"/>
  <c r="M218" i="1"/>
  <c r="N218" i="1"/>
  <c r="P218" i="1" s="1"/>
  <c r="U218" i="1"/>
  <c r="V218" i="1"/>
  <c r="X218" i="1" s="1"/>
  <c r="Y218" i="1" s="1"/>
  <c r="AC218" i="1"/>
  <c r="AD218" i="1"/>
  <c r="M47" i="1"/>
  <c r="N47" i="1"/>
  <c r="P47" i="1" s="1"/>
  <c r="U47" i="1"/>
  <c r="V47" i="1"/>
  <c r="X47" i="1" s="1"/>
  <c r="Y47" i="1" s="1"/>
  <c r="AC47" i="1"/>
  <c r="AD47" i="1"/>
  <c r="N203" i="1"/>
  <c r="P203" i="1" s="1"/>
  <c r="U203" i="1"/>
  <c r="V203" i="1"/>
  <c r="X203" i="1" s="1"/>
  <c r="Y203" i="1" s="1"/>
  <c r="AC203" i="1"/>
  <c r="AD203" i="1"/>
  <c r="M92" i="1"/>
  <c r="U92" i="1"/>
  <c r="V92" i="1"/>
  <c r="X92" i="1" s="1"/>
  <c r="Y92" i="1" s="1"/>
  <c r="AC92" i="1"/>
  <c r="AD92" i="1"/>
  <c r="M274" i="1"/>
  <c r="N274" i="1"/>
  <c r="P274" i="1" s="1"/>
  <c r="U274" i="1"/>
  <c r="V274" i="1"/>
  <c r="X274" i="1" s="1"/>
  <c r="Y274" i="1" s="1"/>
  <c r="AC274" i="1"/>
  <c r="AD274" i="1"/>
  <c r="M49" i="1"/>
  <c r="N49" i="1"/>
  <c r="P49" i="1" s="1"/>
  <c r="U49" i="1"/>
  <c r="V49" i="1"/>
  <c r="X49" i="1" s="1"/>
  <c r="Y49" i="1" s="1"/>
  <c r="AC49" i="1"/>
  <c r="AD49" i="1"/>
  <c r="N77" i="1"/>
  <c r="P77" i="1" s="1"/>
  <c r="U77" i="1"/>
  <c r="V77" i="1"/>
  <c r="X77" i="1" s="1"/>
  <c r="Y77" i="1" s="1"/>
  <c r="AC77" i="1"/>
  <c r="AD77" i="1"/>
  <c r="M242" i="1"/>
  <c r="U242" i="1"/>
  <c r="V242" i="1"/>
  <c r="X242" i="1" s="1"/>
  <c r="Y242" i="1" s="1"/>
  <c r="AC242" i="1"/>
  <c r="AD242" i="1"/>
  <c r="M268" i="1"/>
  <c r="N268" i="1"/>
  <c r="P268" i="1" s="1"/>
  <c r="U268" i="1"/>
  <c r="V268" i="1"/>
  <c r="X268" i="1" s="1"/>
  <c r="Y268" i="1" s="1"/>
  <c r="AC268" i="1"/>
  <c r="AD268" i="1"/>
  <c r="M185" i="1"/>
  <c r="N185" i="1"/>
  <c r="P185" i="1" s="1"/>
  <c r="U185" i="1"/>
  <c r="V185" i="1"/>
  <c r="X185" i="1" s="1"/>
  <c r="Y185" i="1" s="1"/>
  <c r="AC185" i="1"/>
  <c r="AD185" i="1"/>
  <c r="N297" i="1"/>
  <c r="P297" i="1" s="1"/>
  <c r="U297" i="1"/>
  <c r="V297" i="1"/>
  <c r="X297" i="1" s="1"/>
  <c r="Y297" i="1" s="1"/>
  <c r="AC297" i="1"/>
  <c r="AD297" i="1"/>
  <c r="M169" i="1"/>
  <c r="U169" i="1"/>
  <c r="V169" i="1"/>
  <c r="X169" i="1" s="1"/>
  <c r="Y169" i="1" s="1"/>
  <c r="AC169" i="1"/>
  <c r="AD169" i="1"/>
  <c r="M330" i="1"/>
  <c r="N330" i="1"/>
  <c r="P330" i="1" s="1"/>
  <c r="U330" i="1"/>
  <c r="V330" i="1"/>
  <c r="X330" i="1" s="1"/>
  <c r="Y330" i="1" s="1"/>
  <c r="AC330" i="1"/>
  <c r="AD330" i="1"/>
  <c r="M70" i="1"/>
  <c r="N70" i="1"/>
  <c r="P70" i="1" s="1"/>
  <c r="U70" i="1"/>
  <c r="V70" i="1"/>
  <c r="X70" i="1" s="1"/>
  <c r="Y70" i="1" s="1"/>
  <c r="AC70" i="1"/>
  <c r="AD70" i="1"/>
  <c r="N248" i="1"/>
  <c r="P248" i="1" s="1"/>
  <c r="U248" i="1"/>
  <c r="V248" i="1"/>
  <c r="X248" i="1" s="1"/>
  <c r="Y248" i="1" s="1"/>
  <c r="AC248" i="1"/>
  <c r="AD248" i="1"/>
  <c r="M145" i="1"/>
  <c r="U145" i="1"/>
  <c r="V145" i="1"/>
  <c r="X145" i="1" s="1"/>
  <c r="Y145" i="1" s="1"/>
  <c r="AC145" i="1"/>
  <c r="AD145" i="1"/>
  <c r="M96" i="1"/>
  <c r="N96" i="1"/>
  <c r="P96" i="1" s="1"/>
  <c r="U96" i="1"/>
  <c r="V96" i="1"/>
  <c r="X96" i="1" s="1"/>
  <c r="Y96" i="1" s="1"/>
  <c r="AC96" i="1"/>
  <c r="AD96" i="1"/>
  <c r="M282" i="1"/>
  <c r="N282" i="1"/>
  <c r="P282" i="1" s="1"/>
  <c r="U282" i="1"/>
  <c r="V282" i="1"/>
  <c r="X282" i="1" s="1"/>
  <c r="Y282" i="1" s="1"/>
  <c r="AC282" i="1"/>
  <c r="AD282" i="1"/>
  <c r="N292" i="1"/>
  <c r="P292" i="1" s="1"/>
  <c r="U292" i="1"/>
  <c r="V292" i="1"/>
  <c r="X292" i="1" s="1"/>
  <c r="Y292" i="1" s="1"/>
  <c r="AC292" i="1"/>
  <c r="AD292" i="1"/>
  <c r="M106" i="1"/>
  <c r="U106" i="1"/>
  <c r="V106" i="1"/>
  <c r="X106" i="1" s="1"/>
  <c r="Y106" i="1" s="1"/>
  <c r="AC106" i="1"/>
  <c r="AD106" i="1"/>
  <c r="M97" i="1"/>
  <c r="N97" i="1"/>
  <c r="P97" i="1" s="1"/>
  <c r="U97" i="1"/>
  <c r="V97" i="1"/>
  <c r="X97" i="1" s="1"/>
  <c r="Y97" i="1" s="1"/>
  <c r="AC97" i="1"/>
  <c r="AD97" i="1"/>
  <c r="M332" i="1"/>
  <c r="N332" i="1"/>
  <c r="P332" i="1" s="1"/>
  <c r="U332" i="1"/>
  <c r="V332" i="1"/>
  <c r="X332" i="1" s="1"/>
  <c r="Y332" i="1" s="1"/>
  <c r="AC332" i="1"/>
  <c r="AD332" i="1"/>
  <c r="N307" i="1"/>
  <c r="P307" i="1" s="1"/>
  <c r="U307" i="1"/>
  <c r="V307" i="1"/>
  <c r="X307" i="1" s="1"/>
  <c r="Y307" i="1" s="1"/>
  <c r="AC307" i="1"/>
  <c r="AD307" i="1"/>
  <c r="M315" i="1"/>
  <c r="U315" i="1"/>
  <c r="V315" i="1"/>
  <c r="X315" i="1" s="1"/>
  <c r="Y315" i="1" s="1"/>
  <c r="AC315" i="1"/>
  <c r="AD315" i="1"/>
  <c r="M163" i="1"/>
  <c r="N163" i="1"/>
  <c r="P163" i="1" s="1"/>
  <c r="U163" i="1"/>
  <c r="V163" i="1"/>
  <c r="X163" i="1" s="1"/>
  <c r="Y163" i="1" s="1"/>
  <c r="AC163" i="1"/>
  <c r="AD163" i="1"/>
  <c r="AK118" i="1"/>
  <c r="AM198" i="1"/>
  <c r="AK103" i="1"/>
  <c r="AM108" i="1"/>
  <c r="AL235" i="1"/>
  <c r="AL108" i="1"/>
  <c r="AL294" i="1"/>
  <c r="AL68" i="1"/>
  <c r="AM157" i="1"/>
  <c r="AL165" i="1"/>
  <c r="AK254" i="1"/>
  <c r="AK171" i="1"/>
  <c r="AL187" i="1"/>
  <c r="AM156" i="1"/>
  <c r="AK143" i="1"/>
  <c r="AM94" i="1"/>
  <c r="AL240" i="1"/>
  <c r="AK127" i="1"/>
  <c r="AM295" i="1"/>
  <c r="AL35" i="1"/>
  <c r="AM225" i="1"/>
  <c r="AM311" i="1"/>
  <c r="AL198" i="1"/>
  <c r="AM119" i="1"/>
  <c r="AK294" i="1"/>
  <c r="AM129" i="1"/>
  <c r="AK235" i="1"/>
  <c r="AL129" i="1"/>
  <c r="AK108" i="1"/>
  <c r="AK68" i="1"/>
  <c r="AM275" i="1"/>
  <c r="AL157" i="1"/>
  <c r="AK165" i="1"/>
  <c r="AK187" i="1"/>
  <c r="AL156" i="1"/>
  <c r="AM319" i="1"/>
  <c r="AL94" i="1"/>
  <c r="AK240" i="1"/>
  <c r="AM93" i="1"/>
  <c r="AL295" i="1"/>
  <c r="AK35" i="1"/>
  <c r="AM327" i="1"/>
  <c r="AL225" i="1"/>
  <c r="AM118" i="1"/>
  <c r="AL119" i="1"/>
  <c r="AM103" i="1"/>
  <c r="AL275" i="1"/>
  <c r="AK157" i="1"/>
  <c r="AM254" i="1"/>
  <c r="AM171" i="1"/>
  <c r="AK156" i="1"/>
  <c r="AM143" i="1"/>
  <c r="AL319" i="1"/>
  <c r="AK94" i="1"/>
  <c r="AM127" i="1"/>
  <c r="AL93" i="1"/>
  <c r="AK295" i="1"/>
  <c r="AL327" i="1"/>
  <c r="AN327" i="1" s="1"/>
  <c r="AK198" i="1"/>
  <c r="AL311" i="1"/>
  <c r="AK311" i="1"/>
  <c r="AK93" i="1"/>
  <c r="AK319" i="1"/>
  <c r="AM187" i="1"/>
  <c r="AM165" i="1"/>
  <c r="AK275" i="1"/>
  <c r="AK137" i="1"/>
  <c r="AK129" i="1"/>
  <c r="AL127" i="1"/>
  <c r="AL143" i="1"/>
  <c r="AL171" i="1"/>
  <c r="AK119" i="1"/>
  <c r="G350" i="6"/>
  <c r="AL236" i="1"/>
  <c r="AL103" i="1"/>
  <c r="AM294" i="1"/>
  <c r="AL118" i="1"/>
  <c r="AK225" i="1"/>
  <c r="AK327" i="1"/>
  <c r="AM68" i="1"/>
  <c r="AM235" i="1"/>
  <c r="AM240" i="1"/>
  <c r="AL254" i="1"/>
  <c r="G280" i="6"/>
  <c r="F279" i="6"/>
  <c r="E278" i="6"/>
  <c r="G276" i="6"/>
  <c r="F275" i="6"/>
  <c r="E274" i="6"/>
  <c r="G272" i="6"/>
  <c r="F271" i="6"/>
  <c r="E270" i="6"/>
  <c r="G268" i="6"/>
  <c r="F267" i="6"/>
  <c r="E266" i="6"/>
  <c r="G264" i="6"/>
  <c r="E263" i="6"/>
  <c r="G261" i="6"/>
  <c r="F260" i="6"/>
  <c r="E259" i="6"/>
  <c r="G257" i="6"/>
  <c r="F256" i="6"/>
  <c r="E255" i="6"/>
  <c r="G281" i="6"/>
  <c r="F280" i="6"/>
  <c r="E279" i="6"/>
  <c r="G277" i="6"/>
  <c r="F276" i="6"/>
  <c r="E275" i="6"/>
  <c r="G273" i="6"/>
  <c r="F272" i="6"/>
  <c r="E271" i="6"/>
  <c r="G269" i="6"/>
  <c r="F268" i="6"/>
  <c r="E267" i="6"/>
  <c r="G265" i="6"/>
  <c r="F264" i="6"/>
  <c r="G262" i="6"/>
  <c r="F261" i="6"/>
  <c r="E260" i="6"/>
  <c r="G258" i="6"/>
  <c r="F257" i="6"/>
  <c r="E256" i="6"/>
  <c r="F281" i="6"/>
  <c r="E280" i="6"/>
  <c r="G278" i="6"/>
  <c r="F277" i="6"/>
  <c r="E276" i="6"/>
  <c r="G274" i="6"/>
  <c r="F273" i="6"/>
  <c r="E272" i="6"/>
  <c r="G270" i="6"/>
  <c r="F269" i="6"/>
  <c r="E268" i="6"/>
  <c r="G266" i="6"/>
  <c r="F265" i="6"/>
  <c r="E264" i="6"/>
  <c r="G263" i="6"/>
  <c r="F262" i="6"/>
  <c r="E261" i="6"/>
  <c r="G259" i="6"/>
  <c r="F258" i="6"/>
  <c r="E257" i="6"/>
  <c r="G255" i="6"/>
  <c r="E277" i="6"/>
  <c r="G271" i="6"/>
  <c r="F266" i="6"/>
  <c r="E262" i="6"/>
  <c r="G256" i="6"/>
  <c r="E281" i="6"/>
  <c r="G275" i="6"/>
  <c r="F270" i="6"/>
  <c r="E265" i="6"/>
  <c r="G260" i="6"/>
  <c r="F255" i="6"/>
  <c r="G279" i="6"/>
  <c r="F274" i="6"/>
  <c r="E269" i="6"/>
  <c r="F259" i="6"/>
  <c r="F263" i="6"/>
  <c r="F278" i="6"/>
  <c r="E258" i="6"/>
  <c r="E273" i="6"/>
  <c r="G267" i="6"/>
  <c r="N82" i="1"/>
  <c r="P82" i="1" s="1"/>
  <c r="E473" i="6"/>
  <c r="M275" i="1"/>
  <c r="BS22" i="1"/>
  <c r="BS220" i="1"/>
  <c r="BS281" i="1"/>
  <c r="BR299" i="1"/>
  <c r="BR254" i="1"/>
  <c r="BS173" i="1"/>
  <c r="BS17" i="1"/>
  <c r="BR287" i="1"/>
  <c r="BQ152" i="1"/>
  <c r="BR307" i="1"/>
  <c r="E224" i="6"/>
  <c r="BQ275" i="1"/>
  <c r="BS190" i="1"/>
  <c r="BQ282" i="1"/>
  <c r="BS330" i="1"/>
  <c r="F224" i="6"/>
  <c r="BQ149" i="1"/>
  <c r="BQ144" i="1"/>
  <c r="BS167" i="1"/>
  <c r="BQ178" i="1"/>
  <c r="BR72" i="1"/>
  <c r="BS20" i="1"/>
  <c r="BQ240" i="1"/>
  <c r="BR81" i="1"/>
  <c r="BS290" i="1"/>
  <c r="BQ293" i="1"/>
  <c r="BQ102" i="1"/>
  <c r="BR36" i="1"/>
  <c r="BS75" i="1"/>
  <c r="BQ35" i="1"/>
  <c r="BR94" i="1"/>
  <c r="BS160" i="1"/>
  <c r="BQ193" i="1"/>
  <c r="BR267" i="1"/>
  <c r="BS105" i="1"/>
  <c r="BQ283" i="1"/>
  <c r="BR126" i="1"/>
  <c r="BS93" i="1"/>
  <c r="BQ143" i="1"/>
  <c r="BR7" i="1"/>
  <c r="BS39" i="1"/>
  <c r="BR14" i="1"/>
  <c r="BS36" i="1"/>
  <c r="BQ289" i="1"/>
  <c r="BR127" i="1"/>
  <c r="BR143" i="1"/>
  <c r="BQ22" i="1"/>
  <c r="BQ231" i="1"/>
  <c r="BR105" i="1"/>
  <c r="BQ99" i="1"/>
  <c r="BR109" i="1"/>
  <c r="BQ206" i="1"/>
  <c r="BR230" i="1"/>
  <c r="BS61" i="1"/>
  <c r="BQ30" i="1"/>
  <c r="BR228" i="1"/>
  <c r="BQ126" i="1"/>
  <c r="BS143" i="1"/>
  <c r="BR208" i="1"/>
  <c r="BQ59" i="1"/>
  <c r="BQ14" i="1"/>
  <c r="BS289" i="1"/>
  <c r="BR35" i="1"/>
  <c r="BR170" i="1"/>
  <c r="BQ290" i="1"/>
  <c r="G224" i="6"/>
  <c r="BR283" i="1"/>
  <c r="BS94" i="1"/>
  <c r="BR160" i="1"/>
  <c r="BR290" i="1"/>
  <c r="BQ39" i="1"/>
  <c r="BS267" i="1"/>
  <c r="BS211" i="1"/>
  <c r="BR24" i="1"/>
  <c r="BS171" i="1"/>
  <c r="BR273" i="1"/>
  <c r="BQ200" i="1"/>
  <c r="BS62" i="1"/>
  <c r="BQ325" i="1"/>
  <c r="BS64" i="1"/>
  <c r="BQ252" i="1"/>
  <c r="BR190" i="1"/>
  <c r="BQ156" i="1"/>
  <c r="BR322" i="1"/>
  <c r="BR284" i="1"/>
  <c r="BQ298" i="1"/>
  <c r="BR90" i="1"/>
  <c r="BS278" i="1"/>
  <c r="BQ244" i="1"/>
  <c r="BR128" i="1"/>
  <c r="BR275" i="1"/>
  <c r="BS150" i="1"/>
  <c r="BR134" i="1"/>
  <c r="BR196" i="1"/>
  <c r="BQ37" i="1"/>
  <c r="BQ66" i="1"/>
  <c r="BR41" i="1"/>
  <c r="BS84" i="1"/>
  <c r="BQ72" i="1"/>
  <c r="BS14" i="1"/>
  <c r="BR45" i="1"/>
  <c r="BQ170" i="1"/>
  <c r="BS317" i="1"/>
  <c r="BR189" i="1"/>
  <c r="BS279" i="1"/>
  <c r="BR178" i="1"/>
  <c r="BQ75" i="1"/>
  <c r="BQ127" i="1"/>
  <c r="BS162" i="1"/>
  <c r="BR193" i="1"/>
  <c r="BS72" i="1"/>
  <c r="BS45" i="1"/>
  <c r="BS295" i="1"/>
  <c r="BQ319" i="1"/>
  <c r="BR317" i="1"/>
  <c r="BR8" i="1"/>
  <c r="BQ179" i="1"/>
  <c r="BR156" i="1"/>
  <c r="BQ322" i="1"/>
  <c r="BS284" i="1"/>
  <c r="BQ45" i="1"/>
  <c r="BR39" i="1"/>
  <c r="BR264" i="1"/>
  <c r="BQ211" i="1"/>
  <c r="BQ199" i="1"/>
  <c r="BQ173" i="1"/>
  <c r="BQ67" i="1"/>
  <c r="BS73" i="1"/>
  <c r="BQ259" i="1"/>
  <c r="BR53" i="1"/>
  <c r="BS166" i="1"/>
  <c r="BS132" i="1"/>
  <c r="BQ116" i="1"/>
  <c r="BS63" i="1"/>
  <c r="BS174" i="1"/>
  <c r="BR91" i="1"/>
  <c r="BR237" i="1"/>
  <c r="BS299" i="1"/>
  <c r="BQ50" i="1"/>
  <c r="BR327" i="1"/>
  <c r="BR22" i="1"/>
  <c r="BS38" i="1"/>
  <c r="BS99" i="1"/>
  <c r="BS283" i="1"/>
  <c r="BQ7" i="1"/>
  <c r="BS262" i="1"/>
  <c r="BR240" i="1"/>
  <c r="BQ317" i="1"/>
  <c r="BQ279" i="1"/>
  <c r="BQ327" i="1"/>
  <c r="BS81" i="1"/>
  <c r="BS189" i="1"/>
  <c r="BS192" i="1"/>
  <c r="BR180" i="1"/>
  <c r="BR231" i="1"/>
  <c r="BS109" i="1"/>
  <c r="BS230" i="1"/>
  <c r="BQ318" i="1"/>
  <c r="BS247" i="1"/>
  <c r="BQ168" i="1"/>
  <c r="BS269" i="1"/>
  <c r="BS69" i="1"/>
  <c r="BQ52" i="1"/>
  <c r="BQ81" i="1"/>
  <c r="BQ8" i="1"/>
  <c r="BR211" i="1"/>
  <c r="BS206" i="1"/>
  <c r="BS180" i="1"/>
  <c r="BR67" i="1"/>
  <c r="BQ73" i="1"/>
  <c r="BR259" i="1"/>
  <c r="BS27" i="1"/>
  <c r="BQ166" i="1"/>
  <c r="BS82" i="1"/>
  <c r="BQ150" i="1"/>
  <c r="BQ63" i="1"/>
  <c r="BS100" i="1"/>
  <c r="BS40" i="1"/>
  <c r="BR66" i="1"/>
  <c r="BS312" i="1"/>
  <c r="BQ84" i="1"/>
  <c r="BS102" i="1"/>
  <c r="BR162" i="1"/>
  <c r="BS193" i="1"/>
  <c r="BS179" i="1"/>
  <c r="BQ291" i="1"/>
  <c r="BQ180" i="1"/>
  <c r="BR30" i="1"/>
  <c r="BQ281" i="1"/>
  <c r="BQ19" i="1"/>
  <c r="BS87" i="1"/>
  <c r="BR140" i="1"/>
  <c r="BS128" i="1"/>
  <c r="BS275" i="1"/>
  <c r="BR150" i="1"/>
  <c r="BS158" i="1"/>
  <c r="BR269" i="1"/>
  <c r="BS196" i="1"/>
  <c r="BQ40" i="1"/>
  <c r="BQ266" i="1"/>
  <c r="BQ280" i="1"/>
  <c r="BR191" i="1"/>
  <c r="BS68" i="1"/>
  <c r="BQ305" i="1"/>
  <c r="BR144" i="1"/>
  <c r="BS135" i="1"/>
  <c r="BQ92" i="1"/>
  <c r="BQ228" i="1"/>
  <c r="BQ273" i="1"/>
  <c r="BS318" i="1"/>
  <c r="BS37" i="1"/>
  <c r="BS182" i="1"/>
  <c r="BR104" i="1"/>
  <c r="BR293" i="1"/>
  <c r="BS155" i="1"/>
  <c r="BS218" i="1"/>
  <c r="BS242" i="1"/>
  <c r="BQ330" i="1"/>
  <c r="BR282" i="1"/>
  <c r="BS315" i="1"/>
  <c r="BR262" i="1"/>
  <c r="BQ105" i="1"/>
  <c r="BS209" i="1"/>
  <c r="BS66" i="1"/>
  <c r="BR296" i="1"/>
  <c r="BR68" i="1"/>
  <c r="BR17" i="1"/>
  <c r="BS130" i="1"/>
  <c r="BQ218" i="1"/>
  <c r="BQ242" i="1"/>
  <c r="BR330" i="1"/>
  <c r="BS248" i="1"/>
  <c r="BQ106" i="1"/>
  <c r="BR163" i="1"/>
  <c r="BQ208" i="1"/>
  <c r="BS298" i="1"/>
  <c r="BS157" i="1"/>
  <c r="BS153" i="1"/>
  <c r="BQ181" i="1"/>
  <c r="BS306" i="1"/>
  <c r="BR155" i="1"/>
  <c r="BR164" i="1"/>
  <c r="BQ130" i="1"/>
  <c r="BQ274" i="1"/>
  <c r="BS70" i="1"/>
  <c r="BQ292" i="1"/>
  <c r="BR10" i="1"/>
  <c r="BQ175" i="1"/>
  <c r="BR292" i="1"/>
  <c r="BR295" i="1"/>
  <c r="BQ38" i="1"/>
  <c r="BQ167" i="1"/>
  <c r="BS327" i="1"/>
  <c r="BQ160" i="1"/>
  <c r="BS228" i="1"/>
  <c r="BR75" i="1"/>
  <c r="BQ93" i="1"/>
  <c r="BS264" i="1"/>
  <c r="BS199" i="1"/>
  <c r="BR298" i="1"/>
  <c r="BR93" i="1"/>
  <c r="BS249" i="1"/>
  <c r="BS46" i="1"/>
  <c r="BR251" i="1"/>
  <c r="BS165" i="1"/>
  <c r="BR158" i="1"/>
  <c r="BQ153" i="1"/>
  <c r="BS216" i="1"/>
  <c r="BR149" i="1"/>
  <c r="BQ64" i="1"/>
  <c r="BQ192" i="1"/>
  <c r="BR199" i="1"/>
  <c r="BQ230" i="1"/>
  <c r="BR249" i="1"/>
  <c r="BS30" i="1"/>
  <c r="BR209" i="1"/>
  <c r="BS101" i="1"/>
  <c r="BQ140" i="1"/>
  <c r="BR9" i="1"/>
  <c r="BQ165" i="1"/>
  <c r="BR168" i="1"/>
  <c r="BR256" i="1"/>
  <c r="BQ269" i="1"/>
  <c r="BR153" i="1"/>
  <c r="BS136" i="1"/>
  <c r="BQ216" i="1"/>
  <c r="BR52" i="1"/>
  <c r="BR289" i="1"/>
  <c r="BS35" i="1"/>
  <c r="BS59" i="1"/>
  <c r="BR192" i="1"/>
  <c r="BQ24" i="1"/>
  <c r="BS260" i="1"/>
  <c r="BS273" i="1"/>
  <c r="BR46" i="1"/>
  <c r="BR278" i="1"/>
  <c r="BS251" i="1"/>
  <c r="BQ27" i="1"/>
  <c r="BR166" i="1"/>
  <c r="BR165" i="1"/>
  <c r="BR132" i="1"/>
  <c r="BS74" i="1"/>
  <c r="BQ276" i="1"/>
  <c r="BR174" i="1"/>
  <c r="BS152" i="1"/>
  <c r="BQ136" i="1"/>
  <c r="BQ312" i="1"/>
  <c r="BQ182" i="1"/>
  <c r="BS181" i="1"/>
  <c r="BQ239" i="1"/>
  <c r="BR48" i="1"/>
  <c r="BS86" i="1"/>
  <c r="BQ164" i="1"/>
  <c r="BR218" i="1"/>
  <c r="BS77" i="1"/>
  <c r="BR27" i="1"/>
  <c r="BR82" i="1"/>
  <c r="BR276" i="1"/>
  <c r="BS194" i="1"/>
  <c r="BS296" i="1"/>
  <c r="BQ68" i="1"/>
  <c r="BQ17" i="1"/>
  <c r="BQ142" i="1"/>
  <c r="BR92" i="1"/>
  <c r="BR185" i="1"/>
  <c r="BS145" i="1"/>
  <c r="BQ97" i="1"/>
  <c r="BS322" i="1"/>
  <c r="BR195" i="1"/>
  <c r="BS9" i="1"/>
  <c r="BQ158" i="1"/>
  <c r="BR280" i="1"/>
  <c r="BS239" i="1"/>
  <c r="BQ51" i="1"/>
  <c r="BQ155" i="1"/>
  <c r="BS274" i="1"/>
  <c r="BS297" i="1"/>
  <c r="BR96" i="1"/>
  <c r="BS307" i="1"/>
  <c r="BQ172" i="1"/>
  <c r="BR101" i="1"/>
  <c r="BS244" i="1"/>
  <c r="BS256" i="1"/>
  <c r="BR312" i="1"/>
  <c r="BS50" i="1"/>
  <c r="BR227" i="1"/>
  <c r="BR51" i="1"/>
  <c r="BQ86" i="1"/>
  <c r="BS47" i="1"/>
  <c r="BR242" i="1"/>
  <c r="BQ297" i="1"/>
  <c r="BR145" i="1"/>
  <c r="BQ307" i="1"/>
  <c r="BR187" i="1"/>
  <c r="BS288" i="1"/>
  <c r="BS268" i="1"/>
  <c r="BS231" i="1"/>
  <c r="BQ62" i="1"/>
  <c r="BR62" i="1"/>
  <c r="BR38" i="1"/>
  <c r="BQ262" i="1"/>
  <c r="BQ162" i="1"/>
  <c r="BQ321" i="1"/>
  <c r="BQ249" i="1"/>
  <c r="BR172" i="1"/>
  <c r="BQ9" i="1"/>
  <c r="BQ265" i="1"/>
  <c r="BR139" i="1"/>
  <c r="BS178" i="1"/>
  <c r="BS321" i="1"/>
  <c r="BS291" i="1"/>
  <c r="BR173" i="1"/>
  <c r="BQ46" i="1"/>
  <c r="BS195" i="1"/>
  <c r="BS254" i="1"/>
  <c r="BR116" i="1"/>
  <c r="BQ174" i="1"/>
  <c r="BS266" i="1"/>
  <c r="BR50" i="1"/>
  <c r="BQ36" i="1"/>
  <c r="BS187" i="1"/>
  <c r="BR73" i="1"/>
  <c r="BQ54" i="1"/>
  <c r="BQ82" i="1"/>
  <c r="BQ100" i="1"/>
  <c r="BR69" i="1"/>
  <c r="BR216" i="1"/>
  <c r="BS149" i="1"/>
  <c r="BS104" i="1"/>
  <c r="BR215" i="1"/>
  <c r="BQ287" i="1"/>
  <c r="BR319" i="1"/>
  <c r="BQ251" i="1"/>
  <c r="BS116" i="1"/>
  <c r="BQ331" i="1"/>
  <c r="BR305" i="1"/>
  <c r="BR47" i="1"/>
  <c r="BR70" i="1"/>
  <c r="BQ163" i="1"/>
  <c r="BR179" i="1"/>
  <c r="BQ87" i="1"/>
  <c r="BS168" i="1"/>
  <c r="BQ41" i="1"/>
  <c r="BQ227" i="1"/>
  <c r="BR21" i="1"/>
  <c r="BQ203" i="1"/>
  <c r="BR97" i="1"/>
  <c r="BQ264" i="1"/>
  <c r="BQ90" i="1"/>
  <c r="BQ74" i="1"/>
  <c r="BR40" i="1"/>
  <c r="BQ215" i="1"/>
  <c r="BS185" i="1"/>
  <c r="BR106" i="1"/>
  <c r="BS331" i="1"/>
  <c r="BS163" i="1"/>
  <c r="BQ134" i="1"/>
  <c r="BS142" i="1"/>
  <c r="BR54" i="1"/>
  <c r="BR306" i="1"/>
  <c r="BR86" i="1"/>
  <c r="BR130" i="1"/>
  <c r="BS49" i="1"/>
  <c r="BR19" i="1"/>
  <c r="BS127" i="1"/>
  <c r="BQ20" i="1"/>
  <c r="BS325" i="1"/>
  <c r="BR252" i="1"/>
  <c r="BS67" i="1"/>
  <c r="BS170" i="1"/>
  <c r="BQ209" i="1"/>
  <c r="BQ157" i="1"/>
  <c r="BR152" i="1"/>
  <c r="BS124" i="1"/>
  <c r="BS240" i="1"/>
  <c r="BS148" i="1"/>
  <c r="BS19" i="1"/>
  <c r="BR244" i="1"/>
  <c r="BR157" i="1"/>
  <c r="BS276" i="1"/>
  <c r="BR37" i="1"/>
  <c r="BR194" i="1"/>
  <c r="BR64" i="1"/>
  <c r="BQ148" i="1"/>
  <c r="BR206" i="1"/>
  <c r="BR171" i="1"/>
  <c r="BQ195" i="1"/>
  <c r="BQ98" i="1"/>
  <c r="BR314" i="1"/>
  <c r="BS139" i="1"/>
  <c r="BR124" i="1"/>
  <c r="BR288" i="1"/>
  <c r="BQ21" i="1"/>
  <c r="BS203" i="1"/>
  <c r="BR59" i="1"/>
  <c r="BQ260" i="1"/>
  <c r="BQ196" i="1"/>
  <c r="BS227" i="1"/>
  <c r="BS21" i="1"/>
  <c r="BQ49" i="1"/>
  <c r="BQ96" i="1"/>
  <c r="BR100" i="1"/>
  <c r="BR182" i="1"/>
  <c r="BS164" i="1"/>
  <c r="BR49" i="1"/>
  <c r="BQ315" i="1"/>
  <c r="BR291" i="1"/>
  <c r="BR98" i="1"/>
  <c r="BQ124" i="1"/>
  <c r="BS144" i="1"/>
  <c r="BR169" i="1"/>
  <c r="BS305" i="1"/>
  <c r="BR61" i="1"/>
  <c r="BR266" i="1"/>
  <c r="BR181" i="1"/>
  <c r="BS92" i="1"/>
  <c r="BS265" i="1"/>
  <c r="BR297" i="1"/>
  <c r="BS96" i="1"/>
  <c r="BR325" i="1"/>
  <c r="BR20" i="1"/>
  <c r="BQ190" i="1"/>
  <c r="BQ189" i="1"/>
  <c r="BR87" i="1"/>
  <c r="BS314" i="1"/>
  <c r="BR318" i="1"/>
  <c r="BQ132" i="1"/>
  <c r="BQ69" i="1"/>
  <c r="BS200" i="1"/>
  <c r="BS53" i="1"/>
  <c r="BR84" i="1"/>
  <c r="BQ306" i="1"/>
  <c r="BR274" i="1"/>
  <c r="BR200" i="1"/>
  <c r="BR136" i="1"/>
  <c r="BR175" i="1"/>
  <c r="BS106" i="1"/>
  <c r="BS156" i="1"/>
  <c r="BQ48" i="1"/>
  <c r="BR268" i="1"/>
  <c r="BQ237" i="1"/>
  <c r="BS293" i="1"/>
  <c r="BS287" i="1"/>
  <c r="BQ248" i="1"/>
  <c r="BQ295" i="1"/>
  <c r="BQ185" i="1"/>
  <c r="BS252" i="1"/>
  <c r="BS52" i="1"/>
  <c r="BS319" i="1"/>
  <c r="BR167" i="1"/>
  <c r="BS208" i="1"/>
  <c r="BR260" i="1"/>
  <c r="BR74" i="1"/>
  <c r="BQ109" i="1"/>
  <c r="BQ220" i="1"/>
  <c r="BQ247" i="1"/>
  <c r="BS98" i="1"/>
  <c r="BQ299" i="1"/>
  <c r="BQ267" i="1"/>
  <c r="BS172" i="1"/>
  <c r="BQ61" i="1"/>
  <c r="BQ101" i="1"/>
  <c r="BQ254" i="1"/>
  <c r="BS134" i="1"/>
  <c r="BS41" i="1"/>
  <c r="BS175" i="1"/>
  <c r="BQ288" i="1"/>
  <c r="BQ268" i="1"/>
  <c r="BR135" i="1"/>
  <c r="BQ145" i="1"/>
  <c r="BS191" i="1"/>
  <c r="BQ77" i="1"/>
  <c r="BS332" i="1"/>
  <c r="BQ47" i="1"/>
  <c r="BS8" i="1"/>
  <c r="BR102" i="1"/>
  <c r="BQ187" i="1"/>
  <c r="BS140" i="1"/>
  <c r="BQ194" i="1"/>
  <c r="BQ171" i="1"/>
  <c r="BQ278" i="1"/>
  <c r="BS10" i="1"/>
  <c r="BQ314" i="1"/>
  <c r="BQ94" i="1"/>
  <c r="BR99" i="1"/>
  <c r="BS90" i="1"/>
  <c r="BR247" i="1"/>
  <c r="BQ10" i="1"/>
  <c r="BS237" i="1"/>
  <c r="BS51" i="1"/>
  <c r="BQ139" i="1"/>
  <c r="BQ135" i="1"/>
  <c r="BR332" i="1"/>
  <c r="BQ284" i="1"/>
  <c r="BQ91" i="1"/>
  <c r="BS215" i="1"/>
  <c r="BQ169" i="1"/>
  <c r="BS126" i="1"/>
  <c r="BQ128" i="1"/>
  <c r="BR203" i="1"/>
  <c r="BS282" i="1"/>
  <c r="BS259" i="1"/>
  <c r="BQ53" i="1"/>
  <c r="BR248" i="1"/>
  <c r="BR281" i="1"/>
  <c r="BQ191" i="1"/>
  <c r="BQ104" i="1"/>
  <c r="BS292" i="1"/>
  <c r="BS7" i="1"/>
  <c r="BR148" i="1"/>
  <c r="BS91" i="1"/>
  <c r="BR220" i="1"/>
  <c r="BS280" i="1"/>
  <c r="BS24" i="1"/>
  <c r="BR77" i="1"/>
  <c r="BQ70" i="1"/>
  <c r="BR239" i="1"/>
  <c r="BS169" i="1"/>
  <c r="BR142" i="1"/>
  <c r="BR63" i="1"/>
  <c r="BR265" i="1"/>
  <c r="BR279" i="1"/>
  <c r="BQ332" i="1"/>
  <c r="BS97" i="1"/>
  <c r="BR315" i="1"/>
  <c r="BR331" i="1"/>
  <c r="BS48" i="1"/>
  <c r="BQ296" i="1"/>
  <c r="BR321" i="1"/>
  <c r="BS54" i="1"/>
  <c r="BQ256" i="1"/>
  <c r="AN275" i="1" l="1"/>
  <c r="DQ5" i="1"/>
  <c r="DS5" i="1"/>
  <c r="H452" i="6"/>
  <c r="D452" i="6" s="1"/>
  <c r="BD16" i="1"/>
  <c r="BE16" i="1" s="1"/>
  <c r="BF16" i="1" s="1"/>
  <c r="CU103" i="1"/>
  <c r="CU5" i="1" s="1"/>
  <c r="CT5" i="1"/>
  <c r="CS5" i="1" s="1"/>
  <c r="AN315" i="1"/>
  <c r="AO315" i="1" s="1"/>
  <c r="AN242" i="1"/>
  <c r="AO242" i="1" s="1"/>
  <c r="AP242" i="1" s="1"/>
  <c r="AQ242" i="1" s="1"/>
  <c r="AN86" i="1"/>
  <c r="AO86" i="1" s="1"/>
  <c r="AP86" i="1" s="1"/>
  <c r="AQ86" i="1" s="1"/>
  <c r="AN147" i="1"/>
  <c r="AO147" i="1" s="1"/>
  <c r="AP147" i="1" s="1"/>
  <c r="AQ147" i="1" s="1"/>
  <c r="H322" i="6"/>
  <c r="D322" i="6" s="1"/>
  <c r="H326" i="6"/>
  <c r="D326" i="6" s="1"/>
  <c r="H330" i="6"/>
  <c r="D330" i="6" s="1"/>
  <c r="H334" i="6"/>
  <c r="D334" i="6" s="1"/>
  <c r="H338" i="6"/>
  <c r="D338" i="6" s="1"/>
  <c r="H406" i="6"/>
  <c r="D406" i="6" s="1"/>
  <c r="H398" i="6"/>
  <c r="D398" i="6" s="1"/>
  <c r="H394" i="6"/>
  <c r="D394" i="6" s="1"/>
  <c r="AN35" i="1"/>
  <c r="AN169" i="1"/>
  <c r="AO169" i="1" s="1"/>
  <c r="AP169" i="1" s="1"/>
  <c r="AQ169" i="1" s="1"/>
  <c r="AN175" i="1"/>
  <c r="AO175" i="1" s="1"/>
  <c r="AP175" i="1" s="1"/>
  <c r="AQ175" i="1" s="1"/>
  <c r="H259" i="6"/>
  <c r="D259" i="6" s="1"/>
  <c r="AN64" i="1"/>
  <c r="AO64" i="1" s="1"/>
  <c r="AP64" i="1" s="1"/>
  <c r="AQ64" i="1" s="1"/>
  <c r="AN7" i="1"/>
  <c r="AO7" i="1" s="1"/>
  <c r="AP7" i="1" s="1"/>
  <c r="AQ7" i="1" s="1"/>
  <c r="AN14" i="1"/>
  <c r="AO14" i="1" s="1"/>
  <c r="AP14" i="1" s="1"/>
  <c r="AQ14" i="1" s="1"/>
  <c r="AN107" i="1"/>
  <c r="AO107" i="1" s="1"/>
  <c r="AP107" i="1" s="1"/>
  <c r="AQ107" i="1" s="1"/>
  <c r="AN245" i="1"/>
  <c r="AO245" i="1" s="1"/>
  <c r="AP245" i="1" s="1"/>
  <c r="AQ245" i="1" s="1"/>
  <c r="AN205" i="1"/>
  <c r="AO205" i="1" s="1"/>
  <c r="AN181" i="1"/>
  <c r="AO181" i="1" s="1"/>
  <c r="AP181" i="1" s="1"/>
  <c r="AQ181" i="1" s="1"/>
  <c r="AN314" i="1"/>
  <c r="AO314" i="1" s="1"/>
  <c r="AP314" i="1" s="1"/>
  <c r="AQ314" i="1" s="1"/>
  <c r="AN134" i="1"/>
  <c r="AO134" i="1" s="1"/>
  <c r="AP134" i="1" s="1"/>
  <c r="AQ134" i="1" s="1"/>
  <c r="AN53" i="1"/>
  <c r="AO53" i="1" s="1"/>
  <c r="AP53" i="1" s="1"/>
  <c r="AQ53" i="1" s="1"/>
  <c r="AN30" i="1"/>
  <c r="AO30" i="1" s="1"/>
  <c r="AP30" i="1" s="1"/>
  <c r="AQ30" i="1" s="1"/>
  <c r="AN110" i="1"/>
  <c r="AO110" i="1" s="1"/>
  <c r="AP110" i="1" s="1"/>
  <c r="AQ110" i="1" s="1"/>
  <c r="AF315" i="1"/>
  <c r="AF145" i="1"/>
  <c r="AF242" i="1"/>
  <c r="AF287" i="1"/>
  <c r="AF86" i="1"/>
  <c r="AF68" i="1"/>
  <c r="AF191" i="1"/>
  <c r="AF84" i="1"/>
  <c r="AF237" i="1"/>
  <c r="AF152" i="1"/>
  <c r="AF63" i="1"/>
  <c r="AF74" i="1"/>
  <c r="AF166" i="1"/>
  <c r="AF247" i="1"/>
  <c r="AF140" i="1"/>
  <c r="AF318" i="1"/>
  <c r="AF209" i="1"/>
  <c r="AF281" i="1"/>
  <c r="AF220" i="1"/>
  <c r="AF173" i="1"/>
  <c r="AF199" i="1"/>
  <c r="AF127" i="1"/>
  <c r="AF20" i="1"/>
  <c r="AF328" i="1"/>
  <c r="AF29" i="1"/>
  <c r="AF137" i="1"/>
  <c r="AN149" i="1"/>
  <c r="AO149" i="1" s="1"/>
  <c r="AP149" i="1" s="1"/>
  <c r="AQ149" i="1" s="1"/>
  <c r="AN91" i="1"/>
  <c r="AO91" i="1" s="1"/>
  <c r="AP91" i="1" s="1"/>
  <c r="AQ91" i="1" s="1"/>
  <c r="AN150" i="1"/>
  <c r="AO150" i="1" s="1"/>
  <c r="AP150" i="1" s="1"/>
  <c r="AQ150" i="1" s="1"/>
  <c r="AN251" i="1"/>
  <c r="AO251" i="1" s="1"/>
  <c r="AP251" i="1" s="1"/>
  <c r="AQ251" i="1" s="1"/>
  <c r="AN249" i="1"/>
  <c r="AO249" i="1" s="1"/>
  <c r="AP249" i="1" s="1"/>
  <c r="AQ249" i="1" s="1"/>
  <c r="AN80" i="1"/>
  <c r="AO80" i="1" s="1"/>
  <c r="AP80" i="1" s="1"/>
  <c r="AQ80" i="1" s="1"/>
  <c r="AN143" i="1"/>
  <c r="AN118" i="1"/>
  <c r="AN127" i="1"/>
  <c r="AN145" i="1"/>
  <c r="AO145" i="1" s="1"/>
  <c r="AN287" i="1"/>
  <c r="AO287" i="1" s="1"/>
  <c r="AN71" i="1"/>
  <c r="AO71" i="1" s="1"/>
  <c r="AP71" i="1" s="1"/>
  <c r="AN32" i="1"/>
  <c r="AO32" i="1" s="1"/>
  <c r="AN148" i="1"/>
  <c r="AO148" i="1" s="1"/>
  <c r="AP148" i="1" s="1"/>
  <c r="AQ148" i="1" s="1"/>
  <c r="AN193" i="1"/>
  <c r="AO193" i="1" s="1"/>
  <c r="AP193" i="1" s="1"/>
  <c r="AQ193" i="1" s="1"/>
  <c r="AN62" i="1"/>
  <c r="AO62" i="1" s="1"/>
  <c r="AP62" i="1" s="1"/>
  <c r="AQ62" i="1" s="1"/>
  <c r="AN16" i="1"/>
  <c r="AO16" i="1" s="1"/>
  <c r="AP16" i="1" s="1"/>
  <c r="AQ16" i="1" s="1"/>
  <c r="AN184" i="1"/>
  <c r="AO184" i="1" s="1"/>
  <c r="AP184" i="1" s="1"/>
  <c r="AQ184" i="1" s="1"/>
  <c r="AF296" i="1"/>
  <c r="AF280" i="1"/>
  <c r="AF66" i="1"/>
  <c r="AF153" i="1"/>
  <c r="AF276" i="1"/>
  <c r="AF168" i="1"/>
  <c r="AF192" i="1"/>
  <c r="H435" i="6"/>
  <c r="D435" i="6" s="1"/>
  <c r="H423" i="6"/>
  <c r="D423" i="6" s="1"/>
  <c r="H419" i="6"/>
  <c r="D419" i="6" s="1"/>
  <c r="H288" i="6"/>
  <c r="D288" i="6" s="1"/>
  <c r="AN103" i="1"/>
  <c r="AN121" i="1"/>
  <c r="AO121" i="1" s="1"/>
  <c r="AP121" i="1" s="1"/>
  <c r="AQ121" i="1" s="1"/>
  <c r="AN300" i="1"/>
  <c r="AO300" i="1" s="1"/>
  <c r="AP300" i="1" s="1"/>
  <c r="AQ300" i="1" s="1"/>
  <c r="AN125" i="1"/>
  <c r="AO125" i="1" s="1"/>
  <c r="AP125" i="1" s="1"/>
  <c r="AQ125" i="1" s="1"/>
  <c r="AF332" i="1"/>
  <c r="AF70" i="1"/>
  <c r="AF49" i="1"/>
  <c r="AF130" i="1"/>
  <c r="AF215" i="1"/>
  <c r="AF239" i="1"/>
  <c r="AF54" i="1"/>
  <c r="AF27" i="1"/>
  <c r="AF195" i="1"/>
  <c r="AF73" i="1"/>
  <c r="AF46" i="1"/>
  <c r="AF298" i="1"/>
  <c r="AF273" i="1"/>
  <c r="AF180" i="1"/>
  <c r="AF295" i="1"/>
  <c r="AN172" i="1"/>
  <c r="AO172" i="1" s="1"/>
  <c r="AN38" i="1"/>
  <c r="AO38" i="1" s="1"/>
  <c r="AN126" i="1"/>
  <c r="AO126" i="1" s="1"/>
  <c r="AN286" i="1"/>
  <c r="AO286" i="1" s="1"/>
  <c r="AP286" i="1" s="1"/>
  <c r="AN26" i="1"/>
  <c r="AO26" i="1" s="1"/>
  <c r="AN309" i="1"/>
  <c r="AO309" i="1" s="1"/>
  <c r="AF182" i="1"/>
  <c r="AF312" i="1"/>
  <c r="AF40" i="1"/>
  <c r="AF265" i="1"/>
  <c r="AF116" i="1"/>
  <c r="AF157" i="1"/>
  <c r="AF230" i="1"/>
  <c r="AF94" i="1"/>
  <c r="AF282" i="1"/>
  <c r="AF185" i="1"/>
  <c r="AF47" i="1"/>
  <c r="AF144" i="1"/>
  <c r="AF48" i="1"/>
  <c r="AF156" i="1"/>
  <c r="AF285" i="1"/>
  <c r="AF176" i="1"/>
  <c r="AF324" i="1"/>
  <c r="AF258" i="1"/>
  <c r="AF304" i="1"/>
  <c r="AF177" i="1"/>
  <c r="AF197" i="1"/>
  <c r="AN236" i="1"/>
  <c r="AO236" i="1" s="1"/>
  <c r="AP236" i="1" s="1"/>
  <c r="AF307" i="1"/>
  <c r="AF248" i="1"/>
  <c r="AF77" i="1"/>
  <c r="AF135" i="1"/>
  <c r="AF17" i="1"/>
  <c r="AF288" i="1"/>
  <c r="AF260" i="1"/>
  <c r="AF25" i="1"/>
  <c r="AF108" i="1"/>
  <c r="AF31" i="1"/>
  <c r="AF272" i="1"/>
  <c r="AF201" i="1"/>
  <c r="AN206" i="1"/>
  <c r="AO206" i="1" s="1"/>
  <c r="AP206" i="1" s="1"/>
  <c r="AQ206" i="1" s="1"/>
  <c r="AN59" i="1"/>
  <c r="AO59" i="1" s="1"/>
  <c r="AP59" i="1" s="1"/>
  <c r="AQ59" i="1" s="1"/>
  <c r="AN170" i="1"/>
  <c r="AO170" i="1" s="1"/>
  <c r="AP170" i="1" s="1"/>
  <c r="AQ170" i="1" s="1"/>
  <c r="AN133" i="1"/>
  <c r="AO133" i="1" s="1"/>
  <c r="AP133" i="1" s="1"/>
  <c r="AQ133" i="1" s="1"/>
  <c r="AN246" i="1"/>
  <c r="AO246" i="1" s="1"/>
  <c r="AP246" i="1" s="1"/>
  <c r="AQ246" i="1" s="1"/>
  <c r="AF124" i="1"/>
  <c r="AF299" i="1"/>
  <c r="AF69" i="1"/>
  <c r="AF196" i="1"/>
  <c r="AF158" i="1"/>
  <c r="AF275" i="1"/>
  <c r="AF125" i="1"/>
  <c r="AN139" i="1"/>
  <c r="AO139" i="1" s="1"/>
  <c r="AN174" i="1"/>
  <c r="AO174" i="1" s="1"/>
  <c r="AN132" i="1"/>
  <c r="AO132" i="1" s="1"/>
  <c r="AN19" i="1"/>
  <c r="AO19" i="1" s="1"/>
  <c r="AN322" i="1"/>
  <c r="AO322" i="1" s="1"/>
  <c r="AN56" i="1"/>
  <c r="AO56" i="1" s="1"/>
  <c r="AN137" i="1"/>
  <c r="AO137" i="1" s="1"/>
  <c r="AP137" i="1" s="1"/>
  <c r="AQ137" i="1" s="1"/>
  <c r="AN254" i="1"/>
  <c r="AF292" i="1"/>
  <c r="AF297" i="1"/>
  <c r="AF203" i="1"/>
  <c r="AF155" i="1"/>
  <c r="AF293" i="1"/>
  <c r="AF190" i="1"/>
  <c r="AF179" i="1"/>
  <c r="AF99" i="1"/>
  <c r="AF321" i="1"/>
  <c r="AF231" i="1"/>
  <c r="AF39" i="1"/>
  <c r="AF22" i="1"/>
  <c r="AF162" i="1"/>
  <c r="AF93" i="1"/>
  <c r="AF289" i="1"/>
  <c r="AF36" i="1"/>
  <c r="AF183" i="1"/>
  <c r="AF117" i="1"/>
  <c r="AF238" i="1"/>
  <c r="AF232" i="1"/>
  <c r="AF79" i="1"/>
  <c r="AF43" i="1"/>
  <c r="AF263" i="1"/>
  <c r="AF188" i="1"/>
  <c r="AF225" i="1"/>
  <c r="AF271" i="1"/>
  <c r="AF83" i="1"/>
  <c r="AF12" i="1"/>
  <c r="AN60" i="1"/>
  <c r="AO60" i="1" s="1"/>
  <c r="AP60" i="1" s="1"/>
  <c r="AQ60" i="1" s="1"/>
  <c r="BT194" i="1"/>
  <c r="AN220" i="1"/>
  <c r="AO220" i="1" s="1"/>
  <c r="AN260" i="1"/>
  <c r="AO260" i="1" s="1"/>
  <c r="AN108" i="1"/>
  <c r="AF181" i="1"/>
  <c r="AF139" i="1"/>
  <c r="AF314" i="1"/>
  <c r="AF174" i="1"/>
  <c r="AF134" i="1"/>
  <c r="AF132" i="1"/>
  <c r="AF206" i="1"/>
  <c r="AF172" i="1"/>
  <c r="AF148" i="1"/>
  <c r="AF64" i="1"/>
  <c r="AF59" i="1"/>
  <c r="AF38" i="1"/>
  <c r="AF193" i="1"/>
  <c r="AF7" i="1"/>
  <c r="AF170" i="1"/>
  <c r="AF126" i="1"/>
  <c r="AF62" i="1"/>
  <c r="AF14" i="1"/>
  <c r="AF133" i="1"/>
  <c r="AF286" i="1"/>
  <c r="AF16" i="1"/>
  <c r="AF107" i="1"/>
  <c r="AF246" i="1"/>
  <c r="AF26" i="1"/>
  <c r="AF184" i="1"/>
  <c r="AF245" i="1"/>
  <c r="AF146" i="1"/>
  <c r="AF198" i="1"/>
  <c r="AF294" i="1"/>
  <c r="AF15" i="1"/>
  <c r="AF103" i="1"/>
  <c r="AF58" i="1"/>
  <c r="AF32" i="1"/>
  <c r="AF147" i="1"/>
  <c r="AN225" i="1"/>
  <c r="AN330" i="1"/>
  <c r="AO330" i="1" s="1"/>
  <c r="AP330" i="1" s="1"/>
  <c r="AQ330" i="1" s="1"/>
  <c r="AN49" i="1"/>
  <c r="AO49" i="1" s="1"/>
  <c r="AN164" i="1"/>
  <c r="AO164" i="1" s="1"/>
  <c r="AP164" i="1" s="1"/>
  <c r="AN215" i="1"/>
  <c r="AO215" i="1" s="1"/>
  <c r="AN239" i="1"/>
  <c r="AO239" i="1" s="1"/>
  <c r="AP239" i="1" s="1"/>
  <c r="AQ239" i="1" s="1"/>
  <c r="AN124" i="1"/>
  <c r="AO124" i="1" s="1"/>
  <c r="AN312" i="1"/>
  <c r="AO312" i="1" s="1"/>
  <c r="AP312" i="1" s="1"/>
  <c r="AN69" i="1"/>
  <c r="AO69" i="1" s="1"/>
  <c r="AN265" i="1"/>
  <c r="AO265" i="1" s="1"/>
  <c r="AP265" i="1" s="1"/>
  <c r="AQ265" i="1" s="1"/>
  <c r="AN158" i="1"/>
  <c r="AO158" i="1" s="1"/>
  <c r="AN54" i="1"/>
  <c r="AO54" i="1" s="1"/>
  <c r="AP54" i="1" s="1"/>
  <c r="AN140" i="1"/>
  <c r="AO140" i="1" s="1"/>
  <c r="AN46" i="1"/>
  <c r="AO46" i="1" s="1"/>
  <c r="AP46" i="1" s="1"/>
  <c r="AQ46" i="1" s="1"/>
  <c r="AN211" i="1"/>
  <c r="AO211" i="1" s="1"/>
  <c r="AP211" i="1" s="1"/>
  <c r="AQ211" i="1" s="1"/>
  <c r="AN321" i="1"/>
  <c r="AO321" i="1" s="1"/>
  <c r="AP321" i="1" s="1"/>
  <c r="AN208" i="1"/>
  <c r="AO208" i="1" s="1"/>
  <c r="AP208" i="1" s="1"/>
  <c r="AQ208" i="1" s="1"/>
  <c r="AN162" i="1"/>
  <c r="AO162" i="1" s="1"/>
  <c r="AP162" i="1" s="1"/>
  <c r="AQ162" i="1" s="1"/>
  <c r="AN72" i="1"/>
  <c r="AO72" i="1" s="1"/>
  <c r="AP72" i="1" s="1"/>
  <c r="AQ72" i="1" s="1"/>
  <c r="AN183" i="1"/>
  <c r="AO183" i="1" s="1"/>
  <c r="AP183" i="1" s="1"/>
  <c r="AN261" i="1"/>
  <c r="AO261" i="1" s="1"/>
  <c r="AP261" i="1" s="1"/>
  <c r="AQ261" i="1" s="1"/>
  <c r="AN79" i="1"/>
  <c r="AO79" i="1" s="1"/>
  <c r="AP79" i="1" s="1"/>
  <c r="AQ79" i="1" s="1"/>
  <c r="AN57" i="1"/>
  <c r="AO57" i="1" s="1"/>
  <c r="AP57" i="1" s="1"/>
  <c r="AQ57" i="1" s="1"/>
  <c r="AN285" i="1"/>
  <c r="AO285" i="1" s="1"/>
  <c r="AP285" i="1" s="1"/>
  <c r="AN95" i="1"/>
  <c r="AO95" i="1" s="1"/>
  <c r="AN304" i="1"/>
  <c r="AO304" i="1" s="1"/>
  <c r="AP304" i="1" s="1"/>
  <c r="AQ304" i="1" s="1"/>
  <c r="AN197" i="1"/>
  <c r="AO197" i="1" s="1"/>
  <c r="AP197" i="1" s="1"/>
  <c r="AQ197" i="1" s="1"/>
  <c r="AN33" i="1"/>
  <c r="AO33" i="1" s="1"/>
  <c r="AP33" i="1" s="1"/>
  <c r="AN29" i="1"/>
  <c r="AO29" i="1" s="1"/>
  <c r="AN272" i="1"/>
  <c r="AO272" i="1" s="1"/>
  <c r="AP272" i="1" s="1"/>
  <c r="AQ272" i="1" s="1"/>
  <c r="AN163" i="1"/>
  <c r="AO163" i="1" s="1"/>
  <c r="AN282" i="1"/>
  <c r="AO282" i="1" s="1"/>
  <c r="AN268" i="1"/>
  <c r="AO268" i="1" s="1"/>
  <c r="AN47" i="1"/>
  <c r="AO47" i="1" s="1"/>
  <c r="AN21" i="1"/>
  <c r="AO21" i="1" s="1"/>
  <c r="AN48" i="1"/>
  <c r="AO48" i="1" s="1"/>
  <c r="AN296" i="1"/>
  <c r="AO296" i="1" s="1"/>
  <c r="AN84" i="1"/>
  <c r="AO84" i="1" s="1"/>
  <c r="AN66" i="1"/>
  <c r="AO66" i="1" s="1"/>
  <c r="AN152" i="1"/>
  <c r="AO152" i="1" s="1"/>
  <c r="AN276" i="1"/>
  <c r="AO276" i="1" s="1"/>
  <c r="AN74" i="1"/>
  <c r="AO74" i="1" s="1"/>
  <c r="AN27" i="1"/>
  <c r="AO27" i="1" s="1"/>
  <c r="AN318" i="1"/>
  <c r="AO318" i="1" s="1"/>
  <c r="AN298" i="1"/>
  <c r="AO298" i="1" s="1"/>
  <c r="AN173" i="1"/>
  <c r="AO173" i="1" s="1"/>
  <c r="AN190" i="1"/>
  <c r="AO190" i="1" s="1"/>
  <c r="AN264" i="1"/>
  <c r="AO264" i="1" s="1"/>
  <c r="AN231" i="1"/>
  <c r="AO231" i="1" s="1"/>
  <c r="AN325" i="1"/>
  <c r="AO325" i="1" s="1"/>
  <c r="AN178" i="1"/>
  <c r="AO178" i="1" s="1"/>
  <c r="AN117" i="1"/>
  <c r="AO117" i="1" s="1"/>
  <c r="AN301" i="1"/>
  <c r="AO301" i="1" s="1"/>
  <c r="AN43" i="1"/>
  <c r="AO43" i="1" s="1"/>
  <c r="AN326" i="1"/>
  <c r="AO326" i="1" s="1"/>
  <c r="AN176" i="1"/>
  <c r="AO176" i="1" s="1"/>
  <c r="AN243" i="1"/>
  <c r="AO243" i="1" s="1"/>
  <c r="AN270" i="1"/>
  <c r="AO270" i="1" s="1"/>
  <c r="AN271" i="1"/>
  <c r="AO271" i="1" s="1"/>
  <c r="AN28" i="1"/>
  <c r="AO28" i="1" s="1"/>
  <c r="AN313" i="1"/>
  <c r="AO313" i="1" s="1"/>
  <c r="AN88" i="1"/>
  <c r="AO88" i="1" s="1"/>
  <c r="AN12" i="1"/>
  <c r="AO12" i="1" s="1"/>
  <c r="AP12" i="1" s="1"/>
  <c r="AN131" i="1"/>
  <c r="AO131" i="1" s="1"/>
  <c r="AN138" i="1"/>
  <c r="AO138" i="1" s="1"/>
  <c r="AN202" i="1"/>
  <c r="AO202" i="1" s="1"/>
  <c r="AN186" i="1"/>
  <c r="AO186" i="1" s="1"/>
  <c r="AP186" i="1" s="1"/>
  <c r="AN255" i="1"/>
  <c r="AO255" i="1" s="1"/>
  <c r="AP255" i="1" s="1"/>
  <c r="AQ255" i="1" s="1"/>
  <c r="AN262" i="1"/>
  <c r="AO262" i="1" s="1"/>
  <c r="AP262" i="1" s="1"/>
  <c r="AQ262" i="1" s="1"/>
  <c r="AN290" i="1"/>
  <c r="AO290" i="1" s="1"/>
  <c r="AP290" i="1" s="1"/>
  <c r="AQ290" i="1" s="1"/>
  <c r="AN252" i="1"/>
  <c r="AO252" i="1" s="1"/>
  <c r="AP252" i="1" s="1"/>
  <c r="AN135" i="1"/>
  <c r="AO135" i="1" s="1"/>
  <c r="AN248" i="1"/>
  <c r="AO248" i="1" s="1"/>
  <c r="AN157" i="1"/>
  <c r="AF211" i="1"/>
  <c r="AN96" i="1"/>
  <c r="AO96" i="1" s="1"/>
  <c r="AP96" i="1" s="1"/>
  <c r="AN185" i="1"/>
  <c r="AO185" i="1" s="1"/>
  <c r="AP185" i="1" s="1"/>
  <c r="AQ185" i="1" s="1"/>
  <c r="AN218" i="1"/>
  <c r="AO218" i="1" s="1"/>
  <c r="AP218" i="1" s="1"/>
  <c r="AQ218" i="1" s="1"/>
  <c r="AN144" i="1"/>
  <c r="AO144" i="1" s="1"/>
  <c r="AP144" i="1" s="1"/>
  <c r="AN306" i="1"/>
  <c r="AO306" i="1" s="1"/>
  <c r="AP306" i="1" s="1"/>
  <c r="AQ306" i="1" s="1"/>
  <c r="AN191" i="1"/>
  <c r="AO191" i="1" s="1"/>
  <c r="AN280" i="1"/>
  <c r="AO280" i="1" s="1"/>
  <c r="AP280" i="1" s="1"/>
  <c r="AQ280" i="1" s="1"/>
  <c r="AN237" i="1"/>
  <c r="AO237" i="1" s="1"/>
  <c r="AN153" i="1"/>
  <c r="AO153" i="1" s="1"/>
  <c r="AP153" i="1" s="1"/>
  <c r="AQ153" i="1" s="1"/>
  <c r="AN63" i="1"/>
  <c r="AO63" i="1" s="1"/>
  <c r="AN168" i="1"/>
  <c r="AO168" i="1" s="1"/>
  <c r="AP168" i="1" s="1"/>
  <c r="AQ168" i="1" s="1"/>
  <c r="AN247" i="1"/>
  <c r="AO247" i="1" s="1"/>
  <c r="AN73" i="1"/>
  <c r="AO73" i="1" s="1"/>
  <c r="AP73" i="1" s="1"/>
  <c r="AQ73" i="1" s="1"/>
  <c r="AN281" i="1"/>
  <c r="AO281" i="1" s="1"/>
  <c r="AN180" i="1"/>
  <c r="AO180" i="1" s="1"/>
  <c r="AP180" i="1" s="1"/>
  <c r="AQ180" i="1" s="1"/>
  <c r="AN291" i="1"/>
  <c r="AO291" i="1" s="1"/>
  <c r="AP291" i="1" s="1"/>
  <c r="AQ291" i="1" s="1"/>
  <c r="AN192" i="1"/>
  <c r="AO192" i="1" s="1"/>
  <c r="AP192" i="1" s="1"/>
  <c r="AQ192" i="1" s="1"/>
  <c r="AN99" i="1"/>
  <c r="AO99" i="1" s="1"/>
  <c r="AN267" i="1"/>
  <c r="AO267" i="1" s="1"/>
  <c r="AP267" i="1" s="1"/>
  <c r="AQ267" i="1" s="1"/>
  <c r="AN22" i="1"/>
  <c r="AO22" i="1" s="1"/>
  <c r="AN45" i="1"/>
  <c r="AO45" i="1" s="1"/>
  <c r="AP45" i="1" s="1"/>
  <c r="AQ45" i="1" s="1"/>
  <c r="AN36" i="1"/>
  <c r="AO36" i="1" s="1"/>
  <c r="AN257" i="1"/>
  <c r="AO257" i="1" s="1"/>
  <c r="AP257" i="1" s="1"/>
  <c r="AQ257" i="1" s="1"/>
  <c r="AN232" i="1"/>
  <c r="AO232" i="1" s="1"/>
  <c r="AP232" i="1" s="1"/>
  <c r="AN222" i="1"/>
  <c r="AO222" i="1" s="1"/>
  <c r="AP222" i="1" s="1"/>
  <c r="AQ222" i="1" s="1"/>
  <c r="AN188" i="1"/>
  <c r="AO188" i="1" s="1"/>
  <c r="AN151" i="1"/>
  <c r="AO151" i="1" s="1"/>
  <c r="AN258" i="1"/>
  <c r="AO258" i="1" s="1"/>
  <c r="AP258" i="1" s="1"/>
  <c r="AQ258" i="1" s="1"/>
  <c r="AN177" i="1"/>
  <c r="AO177" i="1" s="1"/>
  <c r="AP177" i="1" s="1"/>
  <c r="AQ177" i="1" s="1"/>
  <c r="AN146" i="1"/>
  <c r="AO146" i="1" s="1"/>
  <c r="AP146" i="1" s="1"/>
  <c r="AQ146" i="1" s="1"/>
  <c r="AN83" i="1"/>
  <c r="AO83" i="1" s="1"/>
  <c r="AP83" i="1" s="1"/>
  <c r="AQ83" i="1" s="1"/>
  <c r="AN31" i="1"/>
  <c r="AO31" i="1" s="1"/>
  <c r="AP31" i="1" s="1"/>
  <c r="AN217" i="1"/>
  <c r="AO217" i="1" s="1"/>
  <c r="AP217" i="1" s="1"/>
  <c r="AN122" i="1"/>
  <c r="AO122" i="1" s="1"/>
  <c r="AN165" i="1"/>
  <c r="AN6" i="1"/>
  <c r="AO6" i="1" s="1"/>
  <c r="AN284" i="1"/>
  <c r="AO284" i="1" s="1"/>
  <c r="AN244" i="1"/>
  <c r="AO244" i="1" s="1"/>
  <c r="AN256" i="1"/>
  <c r="AO256" i="1" s="1"/>
  <c r="AN136" i="1"/>
  <c r="AO136" i="1" s="1"/>
  <c r="AN331" i="1"/>
  <c r="AO331" i="1" s="1"/>
  <c r="AN171" i="1"/>
  <c r="AN319" i="1"/>
  <c r="AN119" i="1"/>
  <c r="AN94" i="1"/>
  <c r="AN240" i="1"/>
  <c r="AN187" i="1"/>
  <c r="AN235" i="1"/>
  <c r="AF319" i="1"/>
  <c r="AN97" i="1"/>
  <c r="AO97" i="1" s="1"/>
  <c r="AN70" i="1"/>
  <c r="AO70" i="1" s="1"/>
  <c r="AN274" i="1"/>
  <c r="AO274" i="1" s="1"/>
  <c r="AN130" i="1"/>
  <c r="AO130" i="1" s="1"/>
  <c r="AN305" i="1"/>
  <c r="AO305" i="1" s="1"/>
  <c r="AN288" i="1"/>
  <c r="AO288" i="1" s="1"/>
  <c r="AN104" i="1"/>
  <c r="AO104" i="1" s="1"/>
  <c r="AN182" i="1"/>
  <c r="AO182" i="1" s="1"/>
  <c r="AN299" i="1"/>
  <c r="AO299" i="1" s="1"/>
  <c r="AN41" i="1"/>
  <c r="AO41" i="1" s="1"/>
  <c r="AN40" i="1"/>
  <c r="AO40" i="1" s="1"/>
  <c r="AN196" i="1"/>
  <c r="AO196" i="1" s="1"/>
  <c r="AN269" i="1"/>
  <c r="AO269" i="1" s="1"/>
  <c r="AN116" i="1"/>
  <c r="AO116" i="1" s="1"/>
  <c r="AN166" i="1"/>
  <c r="AO166" i="1" s="1"/>
  <c r="AN128" i="1"/>
  <c r="AO128" i="1" s="1"/>
  <c r="AN195" i="1"/>
  <c r="AO195" i="1" s="1"/>
  <c r="AN209" i="1"/>
  <c r="AO209" i="1" s="1"/>
  <c r="AN200" i="1"/>
  <c r="AO200" i="1" s="1"/>
  <c r="AN273" i="1"/>
  <c r="AO273" i="1" s="1"/>
  <c r="AN230" i="1"/>
  <c r="AO230" i="1" s="1"/>
  <c r="AN179" i="1"/>
  <c r="AO179" i="1" s="1"/>
  <c r="AN189" i="1"/>
  <c r="AO189" i="1" s="1"/>
  <c r="AN39" i="1"/>
  <c r="AO39" i="1" s="1"/>
  <c r="AN81" i="1"/>
  <c r="AO81" i="1" s="1"/>
  <c r="AN289" i="1"/>
  <c r="AO289" i="1" s="1"/>
  <c r="AN123" i="1"/>
  <c r="AO123" i="1" s="1"/>
  <c r="AN238" i="1"/>
  <c r="AO238" i="1" s="1"/>
  <c r="AN85" i="1"/>
  <c r="AO85" i="1" s="1"/>
  <c r="AN263" i="1"/>
  <c r="AO263" i="1" s="1"/>
  <c r="AN76" i="1"/>
  <c r="AO76" i="1" s="1"/>
  <c r="AN324" i="1"/>
  <c r="AO324" i="1" s="1"/>
  <c r="AN226" i="1"/>
  <c r="AO226" i="1" s="1"/>
  <c r="AN212" i="1"/>
  <c r="AO212" i="1" s="1"/>
  <c r="AN115" i="1"/>
  <c r="AO115" i="1" s="1"/>
  <c r="AN25" i="1"/>
  <c r="AO25" i="1" s="1"/>
  <c r="AN250" i="1"/>
  <c r="AO250" i="1" s="1"/>
  <c r="AN78" i="1"/>
  <c r="AO78" i="1" s="1"/>
  <c r="AN44" i="1"/>
  <c r="AO44" i="1" s="1"/>
  <c r="AN201" i="1"/>
  <c r="AO201" i="1" s="1"/>
  <c r="AN234" i="1"/>
  <c r="AO234" i="1" s="1"/>
  <c r="AN328" i="1"/>
  <c r="AO328" i="1" s="1"/>
  <c r="AN233" i="1"/>
  <c r="AO233" i="1" s="1"/>
  <c r="AN161" i="1"/>
  <c r="AO161" i="1" s="1"/>
  <c r="AN55" i="1"/>
  <c r="AO55" i="1" s="1"/>
  <c r="AN154" i="1"/>
  <c r="AO154" i="1" s="1"/>
  <c r="AN20" i="1"/>
  <c r="AO20" i="1" s="1"/>
  <c r="AN160" i="1"/>
  <c r="AO160" i="1" s="1"/>
  <c r="AN105" i="1"/>
  <c r="AO105" i="1" s="1"/>
  <c r="AN199" i="1"/>
  <c r="AO199" i="1" s="1"/>
  <c r="AN61" i="1"/>
  <c r="AO61" i="1" s="1"/>
  <c r="AN87" i="1"/>
  <c r="AO87" i="1" s="1"/>
  <c r="AN10" i="1"/>
  <c r="AO10" i="1" s="1"/>
  <c r="AN37" i="1"/>
  <c r="AO37" i="1" s="1"/>
  <c r="AN50" i="1"/>
  <c r="AO50" i="1" s="1"/>
  <c r="AN155" i="1"/>
  <c r="AO155" i="1" s="1"/>
  <c r="AN297" i="1"/>
  <c r="AO297" i="1" s="1"/>
  <c r="AN311" i="1"/>
  <c r="AN93" i="1"/>
  <c r="AN295" i="1"/>
  <c r="AN129" i="1"/>
  <c r="AN68" i="1"/>
  <c r="AN207" i="1"/>
  <c r="AO207" i="1" s="1"/>
  <c r="AN224" i="1"/>
  <c r="AO224" i="1" s="1"/>
  <c r="AN15" i="1"/>
  <c r="AO15" i="1" s="1"/>
  <c r="AN120" i="1"/>
  <c r="AO120" i="1" s="1"/>
  <c r="AN308" i="1"/>
  <c r="AO308" i="1" s="1"/>
  <c r="AN214" i="1"/>
  <c r="AO214" i="1" s="1"/>
  <c r="AN253" i="1"/>
  <c r="AO253" i="1" s="1"/>
  <c r="AN8" i="1"/>
  <c r="AO8" i="1" s="1"/>
  <c r="AN24" i="1"/>
  <c r="AO24" i="1" s="1"/>
  <c r="AN90" i="1"/>
  <c r="AO90" i="1" s="1"/>
  <c r="AN82" i="1"/>
  <c r="AO82" i="1" s="1"/>
  <c r="AN100" i="1"/>
  <c r="AO100" i="1" s="1"/>
  <c r="AN52" i="1"/>
  <c r="AO52" i="1" s="1"/>
  <c r="AN17" i="1"/>
  <c r="AO17" i="1" s="1"/>
  <c r="AN77" i="1"/>
  <c r="AO77" i="1" s="1"/>
  <c r="AN307" i="1"/>
  <c r="AO307" i="1" s="1"/>
  <c r="AN156" i="1"/>
  <c r="AN198" i="1"/>
  <c r="AN294" i="1"/>
  <c r="AN332" i="1"/>
  <c r="AO332" i="1" s="1"/>
  <c r="AN106" i="1"/>
  <c r="AO106" i="1" s="1"/>
  <c r="AN92" i="1"/>
  <c r="AO92" i="1" s="1"/>
  <c r="AN51" i="1"/>
  <c r="AO51" i="1" s="1"/>
  <c r="AN58" i="1"/>
  <c r="AO58" i="1" s="1"/>
  <c r="AN213" i="1"/>
  <c r="AO213" i="1" s="1"/>
  <c r="AN159" i="1"/>
  <c r="AO159" i="1" s="1"/>
  <c r="AN221" i="1"/>
  <c r="AO221" i="1" s="1"/>
  <c r="AN13" i="1"/>
  <c r="AO13" i="1" s="1"/>
  <c r="AN75" i="1"/>
  <c r="AO75" i="1" s="1"/>
  <c r="AN317" i="1"/>
  <c r="AO317" i="1" s="1"/>
  <c r="AN109" i="1"/>
  <c r="AO109" i="1" s="1"/>
  <c r="AN67" i="1"/>
  <c r="AO67" i="1" s="1"/>
  <c r="AN9" i="1"/>
  <c r="AO9" i="1" s="1"/>
  <c r="AN98" i="1"/>
  <c r="AO98" i="1" s="1"/>
  <c r="AN194" i="1"/>
  <c r="AO194" i="1" s="1"/>
  <c r="AN227" i="1"/>
  <c r="AO227" i="1" s="1"/>
  <c r="AN293" i="1"/>
  <c r="AO293" i="1" s="1"/>
  <c r="AN203" i="1"/>
  <c r="AO203" i="1" s="1"/>
  <c r="AN292" i="1"/>
  <c r="AO292" i="1" s="1"/>
  <c r="AF235" i="1"/>
  <c r="AF300" i="1"/>
  <c r="AF264" i="1"/>
  <c r="AF189" i="1"/>
  <c r="AF267" i="1"/>
  <c r="AF208" i="1"/>
  <c r="AF325" i="1"/>
  <c r="AF81" i="1"/>
  <c r="AF45" i="1"/>
  <c r="AF72" i="1"/>
  <c r="AF178" i="1"/>
  <c r="AF123" i="1"/>
  <c r="AF257" i="1"/>
  <c r="AF261" i="1"/>
  <c r="AF301" i="1"/>
  <c r="AF85" i="1"/>
  <c r="AF222" i="1"/>
  <c r="AF57" i="1"/>
  <c r="AF326" i="1"/>
  <c r="AF44" i="1"/>
  <c r="AF97" i="1"/>
  <c r="AF330" i="1"/>
  <c r="AF274" i="1"/>
  <c r="AF164" i="1"/>
  <c r="AF305" i="1"/>
  <c r="AF104" i="1"/>
  <c r="AF128" i="1"/>
  <c r="AF53" i="1"/>
  <c r="AF251" i="1"/>
  <c r="AF19" i="1"/>
  <c r="AF200" i="1"/>
  <c r="AF30" i="1"/>
  <c r="AF249" i="1"/>
  <c r="AF322" i="1"/>
  <c r="AF149" i="1"/>
  <c r="AF41" i="1"/>
  <c r="AF91" i="1"/>
  <c r="AF269" i="1"/>
  <c r="AF150" i="1"/>
  <c r="AF187" i="1"/>
  <c r="AF240" i="1"/>
  <c r="AF35" i="1"/>
  <c r="AF33" i="1"/>
  <c r="AF309" i="1"/>
  <c r="AF163" i="1"/>
  <c r="AF96" i="1"/>
  <c r="AF268" i="1"/>
  <c r="AF218" i="1"/>
  <c r="AF21" i="1"/>
  <c r="AF306" i="1"/>
  <c r="AF151" i="1"/>
  <c r="AF95" i="1"/>
  <c r="AF243" i="1"/>
  <c r="AF56" i="1"/>
  <c r="AF226" i="1"/>
  <c r="AF212" i="1"/>
  <c r="AF270" i="1"/>
  <c r="AF205" i="1"/>
  <c r="AF115" i="1"/>
  <c r="AF311" i="1"/>
  <c r="AF88" i="1"/>
  <c r="AF165" i="1"/>
  <c r="AF291" i="1"/>
  <c r="AF327" i="1"/>
  <c r="AF119" i="1"/>
  <c r="AF250" i="1"/>
  <c r="AF76" i="1"/>
  <c r="AF110" i="1"/>
  <c r="AF80" i="1"/>
  <c r="AF60" i="1"/>
  <c r="AF207" i="1"/>
  <c r="AF71" i="1"/>
  <c r="AF213" i="1"/>
  <c r="AF131" i="1"/>
  <c r="AF234" i="1"/>
  <c r="AF121" i="1"/>
  <c r="AF224" i="1"/>
  <c r="AF236" i="1"/>
  <c r="AF331" i="1"/>
  <c r="AF52" i="1"/>
  <c r="AF136" i="1"/>
  <c r="AF100" i="1"/>
  <c r="AF256" i="1"/>
  <c r="AF82" i="1"/>
  <c r="AF254" i="1"/>
  <c r="AF24" i="1"/>
  <c r="AF109" i="1"/>
  <c r="AF252" i="1"/>
  <c r="AF105" i="1"/>
  <c r="AF8" i="1"/>
  <c r="AF317" i="1"/>
  <c r="AF290" i="1"/>
  <c r="AF160" i="1"/>
  <c r="AF143" i="1"/>
  <c r="AF106" i="1"/>
  <c r="AF169" i="1"/>
  <c r="AF92" i="1"/>
  <c r="AF175" i="1"/>
  <c r="AF51" i="1"/>
  <c r="AF227" i="1"/>
  <c r="AF9" i="1"/>
  <c r="AF244" i="1"/>
  <c r="AF87" i="1"/>
  <c r="AF90" i="1"/>
  <c r="AF67" i="1"/>
  <c r="AF284" i="1"/>
  <c r="AF61" i="1"/>
  <c r="AF171" i="1"/>
  <c r="AF50" i="1"/>
  <c r="AF194" i="1"/>
  <c r="AF37" i="1"/>
  <c r="AF98" i="1"/>
  <c r="AF10" i="1"/>
  <c r="BT69" i="1"/>
  <c r="BT30" i="1"/>
  <c r="BT298" i="1"/>
  <c r="BT145" i="1"/>
  <c r="AF75" i="1"/>
  <c r="AF262" i="1"/>
  <c r="AF253" i="1"/>
  <c r="AF13" i="1"/>
  <c r="AF255" i="1"/>
  <c r="AF154" i="1"/>
  <c r="AF214" i="1"/>
  <c r="AF221" i="1"/>
  <c r="AF186" i="1"/>
  <c r="AF55" i="1"/>
  <c r="AF28" i="1"/>
  <c r="BT306" i="1"/>
  <c r="AF159" i="1"/>
  <c r="AF6" i="1"/>
  <c r="AF161" i="1"/>
  <c r="AF308" i="1"/>
  <c r="AF118" i="1"/>
  <c r="AF233" i="1"/>
  <c r="AF120" i="1"/>
  <c r="AF138" i="1"/>
  <c r="AF129" i="1"/>
  <c r="AF122" i="1"/>
  <c r="AF202" i="1"/>
  <c r="AF313" i="1"/>
  <c r="AF78" i="1"/>
  <c r="AF217" i="1"/>
  <c r="BB5" i="1"/>
  <c r="BC5" i="1"/>
  <c r="AS5" i="1"/>
  <c r="BA5" i="1"/>
  <c r="BK5" i="1"/>
  <c r="M5" i="1"/>
  <c r="U5" i="1"/>
  <c r="AT5" i="1"/>
  <c r="BQ5" i="1"/>
  <c r="BJ5" i="1"/>
  <c r="AD5" i="1"/>
  <c r="AE5" i="1"/>
  <c r="AK5" i="1"/>
  <c r="BS5" i="1"/>
  <c r="AC5" i="1"/>
  <c r="AL5" i="1"/>
  <c r="AU5" i="1"/>
  <c r="BR5" i="1"/>
  <c r="BI5" i="1"/>
  <c r="P201" i="1"/>
  <c r="Q201" i="1" s="1"/>
  <c r="R201" i="1" s="1"/>
  <c r="N5" i="1"/>
  <c r="P5" i="1" s="1"/>
  <c r="V5" i="1"/>
  <c r="X5" i="1" s="1"/>
  <c r="AM5" i="1"/>
  <c r="BT295" i="1"/>
  <c r="BT192" i="1"/>
  <c r="BT24" i="1"/>
  <c r="BT281" i="1"/>
  <c r="H463" i="6"/>
  <c r="D463" i="6" s="1"/>
  <c r="BT17" i="1"/>
  <c r="BT134" i="1"/>
  <c r="BT53" i="1"/>
  <c r="BT190" i="1"/>
  <c r="BT279" i="1"/>
  <c r="BT142" i="1"/>
  <c r="BT260" i="1"/>
  <c r="BT278" i="1"/>
  <c r="BT289" i="1"/>
  <c r="BT97" i="1"/>
  <c r="BT292" i="1"/>
  <c r="BT99" i="1"/>
  <c r="BT74" i="1"/>
  <c r="BT35" i="1"/>
  <c r="BT268" i="1"/>
  <c r="J157" i="1"/>
  <c r="DZ157" i="1" s="1"/>
  <c r="EA157" i="1" s="1"/>
  <c r="J254" i="1"/>
  <c r="DZ254" i="1" s="1"/>
  <c r="EA254" i="1" s="1"/>
  <c r="J143" i="1"/>
  <c r="DZ143" i="1" s="1"/>
  <c r="EA143" i="1" s="1"/>
  <c r="J327" i="1"/>
  <c r="DZ327" i="1" s="1"/>
  <c r="EA327" i="1" s="1"/>
  <c r="J198" i="1"/>
  <c r="DZ198" i="1" s="1"/>
  <c r="EA198" i="1" s="1"/>
  <c r="J119" i="1"/>
  <c r="DZ119" i="1" s="1"/>
  <c r="EA119" i="1" s="1"/>
  <c r="AV304" i="1"/>
  <c r="BD147" i="1"/>
  <c r="BD129" i="1"/>
  <c r="BD212" i="1"/>
  <c r="BD295" i="1"/>
  <c r="BD8" i="1"/>
  <c r="BE8" i="1" s="1"/>
  <c r="BF8" i="1" s="1"/>
  <c r="BD264" i="1"/>
  <c r="BD180" i="1"/>
  <c r="BD9" i="1"/>
  <c r="BE9" i="1" s="1"/>
  <c r="BF9" i="1" s="1"/>
  <c r="BD66" i="1"/>
  <c r="BD21" i="1"/>
  <c r="J311" i="1"/>
  <c r="DZ311" i="1" s="1"/>
  <c r="EA311" i="1" s="1"/>
  <c r="J295" i="1"/>
  <c r="DZ295" i="1" s="1"/>
  <c r="EA295" i="1" s="1"/>
  <c r="J165" i="1"/>
  <c r="DZ165" i="1" s="1"/>
  <c r="EA165" i="1" s="1"/>
  <c r="J127" i="1"/>
  <c r="DZ127" i="1" s="1"/>
  <c r="EA127" i="1" s="1"/>
  <c r="J294" i="1"/>
  <c r="DZ294" i="1" s="1"/>
  <c r="EA294" i="1" s="1"/>
  <c r="J103" i="1"/>
  <c r="DZ103" i="1" s="1"/>
  <c r="EA103" i="1" s="1"/>
  <c r="J108" i="1"/>
  <c r="I332" i="1"/>
  <c r="K332" i="1" s="1"/>
  <c r="I70" i="1"/>
  <c r="K70" i="1" s="1"/>
  <c r="I49" i="1"/>
  <c r="K49" i="1" s="1"/>
  <c r="I130" i="1"/>
  <c r="K130" i="1" s="1"/>
  <c r="I215" i="1"/>
  <c r="K215" i="1" s="1"/>
  <c r="I227" i="1"/>
  <c r="K227" i="1" s="1"/>
  <c r="I191" i="1"/>
  <c r="K191" i="1" s="1"/>
  <c r="I149" i="1"/>
  <c r="K149" i="1" s="1"/>
  <c r="I50" i="1"/>
  <c r="K50" i="1" s="1"/>
  <c r="I84" i="1"/>
  <c r="K84" i="1" s="1"/>
  <c r="I41" i="1"/>
  <c r="K41" i="1" s="1"/>
  <c r="I194" i="1"/>
  <c r="K194" i="1" s="1"/>
  <c r="I237" i="1"/>
  <c r="K237" i="1" s="1"/>
  <c r="I91" i="1"/>
  <c r="K91" i="1" s="1"/>
  <c r="I37" i="1"/>
  <c r="K37" i="1" s="1"/>
  <c r="I152" i="1"/>
  <c r="K152" i="1" s="1"/>
  <c r="I269" i="1"/>
  <c r="K269" i="1" s="1"/>
  <c r="I98" i="1"/>
  <c r="K98" i="1" s="1"/>
  <c r="I63" i="1"/>
  <c r="K63" i="1" s="1"/>
  <c r="I150" i="1"/>
  <c r="K150" i="1" s="1"/>
  <c r="I10" i="1"/>
  <c r="K10" i="1" s="1"/>
  <c r="I74" i="1"/>
  <c r="K74" i="1" s="1"/>
  <c r="I9" i="1"/>
  <c r="K9" i="1" s="1"/>
  <c r="I244" i="1"/>
  <c r="K244" i="1" s="1"/>
  <c r="I87" i="1"/>
  <c r="K87" i="1" s="1"/>
  <c r="I90" i="1"/>
  <c r="K90" i="1" s="1"/>
  <c r="I67" i="1"/>
  <c r="K67" i="1" s="1"/>
  <c r="I284" i="1"/>
  <c r="K284" i="1" s="1"/>
  <c r="I61" i="1"/>
  <c r="K61" i="1" s="1"/>
  <c r="I190" i="1"/>
  <c r="K190" i="1" s="1"/>
  <c r="I179" i="1"/>
  <c r="K179" i="1" s="1"/>
  <c r="I99" i="1"/>
  <c r="K99" i="1" s="1"/>
  <c r="I321" i="1"/>
  <c r="K321" i="1" s="1"/>
  <c r="I231" i="1"/>
  <c r="K231" i="1" s="1"/>
  <c r="I39" i="1"/>
  <c r="K39" i="1" s="1"/>
  <c r="I22" i="1"/>
  <c r="K22" i="1" s="1"/>
  <c r="I162" i="1"/>
  <c r="K162" i="1" s="1"/>
  <c r="I289" i="1"/>
  <c r="K289" i="1" s="1"/>
  <c r="I36" i="1"/>
  <c r="K36" i="1" s="1"/>
  <c r="I183" i="1"/>
  <c r="K183" i="1" s="1"/>
  <c r="I117" i="1"/>
  <c r="K117" i="1" s="1"/>
  <c r="I238" i="1"/>
  <c r="K238" i="1" s="1"/>
  <c r="I232" i="1"/>
  <c r="K232" i="1" s="1"/>
  <c r="I79" i="1"/>
  <c r="K79" i="1" s="1"/>
  <c r="I43" i="1"/>
  <c r="K43" i="1" s="1"/>
  <c r="I263" i="1"/>
  <c r="K263" i="1" s="1"/>
  <c r="I188" i="1"/>
  <c r="K188" i="1" s="1"/>
  <c r="I159" i="1"/>
  <c r="K159" i="1" s="1"/>
  <c r="I6" i="1"/>
  <c r="K6" i="1" s="1"/>
  <c r="I161" i="1"/>
  <c r="K161" i="1" s="1"/>
  <c r="I308" i="1"/>
  <c r="K308" i="1" s="1"/>
  <c r="I118" i="1"/>
  <c r="K118" i="1" s="1"/>
  <c r="I233" i="1"/>
  <c r="K233" i="1" s="1"/>
  <c r="I120" i="1"/>
  <c r="K120" i="1" s="1"/>
  <c r="I71" i="1"/>
  <c r="K71" i="1" s="1"/>
  <c r="I83" i="1"/>
  <c r="K83" i="1" s="1"/>
  <c r="I300" i="1"/>
  <c r="K300" i="1" s="1"/>
  <c r="I213" i="1"/>
  <c r="K213" i="1" s="1"/>
  <c r="I131" i="1"/>
  <c r="K131" i="1" s="1"/>
  <c r="I234" i="1"/>
  <c r="K234" i="1" s="1"/>
  <c r="I217" i="1"/>
  <c r="K217" i="1" s="1"/>
  <c r="I44" i="1"/>
  <c r="J44" i="1" s="1"/>
  <c r="I97" i="1"/>
  <c r="K97" i="1" s="1"/>
  <c r="I106" i="1"/>
  <c r="K106" i="1" s="1"/>
  <c r="I292" i="1"/>
  <c r="K292" i="1" s="1"/>
  <c r="I330" i="1"/>
  <c r="K330" i="1" s="1"/>
  <c r="I169" i="1"/>
  <c r="K169" i="1" s="1"/>
  <c r="I297" i="1"/>
  <c r="K297" i="1" s="1"/>
  <c r="I274" i="1"/>
  <c r="K274" i="1" s="1"/>
  <c r="I92" i="1"/>
  <c r="K92" i="1" s="1"/>
  <c r="I203" i="1"/>
  <c r="K203" i="1" s="1"/>
  <c r="I164" i="1"/>
  <c r="K164" i="1" s="1"/>
  <c r="I175" i="1"/>
  <c r="K175" i="1" s="1"/>
  <c r="I155" i="1"/>
  <c r="K155" i="1" s="1"/>
  <c r="I305" i="1"/>
  <c r="K305" i="1" s="1"/>
  <c r="I51" i="1"/>
  <c r="K51" i="1" s="1"/>
  <c r="I293" i="1"/>
  <c r="K293" i="1" s="1"/>
  <c r="I288" i="1"/>
  <c r="K288" i="1" s="1"/>
  <c r="I296" i="1"/>
  <c r="K296" i="1" s="1"/>
  <c r="I280" i="1"/>
  <c r="K280" i="1" s="1"/>
  <c r="I66" i="1"/>
  <c r="K66" i="1" s="1"/>
  <c r="I153" i="1"/>
  <c r="K153" i="1" s="1"/>
  <c r="I276" i="1"/>
  <c r="K276" i="1" s="1"/>
  <c r="I168" i="1"/>
  <c r="K168" i="1" s="1"/>
  <c r="I166" i="1"/>
  <c r="K166" i="1" s="1"/>
  <c r="I247" i="1"/>
  <c r="K247" i="1" s="1"/>
  <c r="I140" i="1"/>
  <c r="K140" i="1" s="1"/>
  <c r="I318" i="1"/>
  <c r="K318" i="1" s="1"/>
  <c r="I209" i="1"/>
  <c r="K209" i="1" s="1"/>
  <c r="I281" i="1"/>
  <c r="K281" i="1" s="1"/>
  <c r="I220" i="1"/>
  <c r="K220" i="1" s="1"/>
  <c r="I173" i="1"/>
  <c r="K173" i="1" s="1"/>
  <c r="J171" i="1"/>
  <c r="DZ171" i="1" s="1"/>
  <c r="EA171" i="1" s="1"/>
  <c r="J187" i="1"/>
  <c r="DZ187" i="1" s="1"/>
  <c r="EA187" i="1" s="1"/>
  <c r="J156" i="1"/>
  <c r="DZ156" i="1" s="1"/>
  <c r="EA156" i="1" s="1"/>
  <c r="I192" i="1"/>
  <c r="K192" i="1" s="1"/>
  <c r="I211" i="1"/>
  <c r="K211" i="1" s="1"/>
  <c r="I264" i="1"/>
  <c r="K264" i="1" s="1"/>
  <c r="I189" i="1"/>
  <c r="K189" i="1" s="1"/>
  <c r="I267" i="1"/>
  <c r="K267" i="1" s="1"/>
  <c r="I208" i="1"/>
  <c r="K208" i="1" s="1"/>
  <c r="I325" i="1"/>
  <c r="K325" i="1" s="1"/>
  <c r="I81" i="1"/>
  <c r="K81" i="1" s="1"/>
  <c r="J240" i="1"/>
  <c r="DZ240" i="1" s="1"/>
  <c r="EA240" i="1" s="1"/>
  <c r="J93" i="1"/>
  <c r="DZ93" i="1" s="1"/>
  <c r="EA93" i="1" s="1"/>
  <c r="J35" i="1"/>
  <c r="DZ35" i="1" s="1"/>
  <c r="EA35" i="1" s="1"/>
  <c r="I45" i="1"/>
  <c r="K45" i="1" s="1"/>
  <c r="I72" i="1"/>
  <c r="K72" i="1" s="1"/>
  <c r="I178" i="1"/>
  <c r="K178" i="1" s="1"/>
  <c r="I123" i="1"/>
  <c r="K123" i="1" s="1"/>
  <c r="I257" i="1"/>
  <c r="K257" i="1" s="1"/>
  <c r="I261" i="1"/>
  <c r="K261" i="1" s="1"/>
  <c r="I301" i="1"/>
  <c r="K301" i="1" s="1"/>
  <c r="I85" i="1"/>
  <c r="K85" i="1" s="1"/>
  <c r="I222" i="1"/>
  <c r="K222" i="1" s="1"/>
  <c r="I57" i="1"/>
  <c r="K57" i="1" s="1"/>
  <c r="I326" i="1"/>
  <c r="K326" i="1" s="1"/>
  <c r="J225" i="1"/>
  <c r="DZ225" i="1" s="1"/>
  <c r="EA225" i="1" s="1"/>
  <c r="I151" i="1"/>
  <c r="K151" i="1" s="1"/>
  <c r="I95" i="1"/>
  <c r="K95" i="1" s="1"/>
  <c r="I243" i="1"/>
  <c r="K243" i="1" s="1"/>
  <c r="I226" i="1"/>
  <c r="K226" i="1" s="1"/>
  <c r="I270" i="1"/>
  <c r="K270" i="1" s="1"/>
  <c r="I115" i="1"/>
  <c r="K115" i="1" s="1"/>
  <c r="I202" i="1"/>
  <c r="I121" i="1"/>
  <c r="I33" i="1"/>
  <c r="J235" i="1"/>
  <c r="I309" i="1"/>
  <c r="K309" i="1" s="1"/>
  <c r="J129" i="1"/>
  <c r="I224" i="1"/>
  <c r="I313" i="1"/>
  <c r="I78" i="1"/>
  <c r="I88" i="1"/>
  <c r="I236" i="1"/>
  <c r="I137" i="1"/>
  <c r="I282" i="1"/>
  <c r="K282" i="1" s="1"/>
  <c r="I185" i="1"/>
  <c r="K185" i="1" s="1"/>
  <c r="I47" i="1"/>
  <c r="K47" i="1" s="1"/>
  <c r="I144" i="1"/>
  <c r="K144" i="1" s="1"/>
  <c r="I48" i="1"/>
  <c r="K48" i="1" s="1"/>
  <c r="I239" i="1"/>
  <c r="K239" i="1" s="1"/>
  <c r="I181" i="1"/>
  <c r="K181" i="1" s="1"/>
  <c r="I331" i="1"/>
  <c r="K331" i="1" s="1"/>
  <c r="I124" i="1"/>
  <c r="K124" i="1" s="1"/>
  <c r="I139" i="1"/>
  <c r="K139" i="1" s="1"/>
  <c r="I52" i="1"/>
  <c r="K52" i="1" s="1"/>
  <c r="I299" i="1"/>
  <c r="K299" i="1" s="1"/>
  <c r="I314" i="1"/>
  <c r="K314" i="1" s="1"/>
  <c r="I136" i="1"/>
  <c r="K136" i="1" s="1"/>
  <c r="I69" i="1"/>
  <c r="K69" i="1" s="1"/>
  <c r="I174" i="1"/>
  <c r="K174" i="1" s="1"/>
  <c r="I100" i="1"/>
  <c r="K100" i="1" s="1"/>
  <c r="I196" i="1"/>
  <c r="K196" i="1" s="1"/>
  <c r="I134" i="1"/>
  <c r="K134" i="1" s="1"/>
  <c r="I256" i="1"/>
  <c r="K256" i="1" s="1"/>
  <c r="I158" i="1"/>
  <c r="K158" i="1" s="1"/>
  <c r="I132" i="1"/>
  <c r="K132" i="1" s="1"/>
  <c r="I82" i="1"/>
  <c r="K82" i="1" s="1"/>
  <c r="I275" i="1"/>
  <c r="K275" i="1" s="1"/>
  <c r="I54" i="1"/>
  <c r="K54" i="1" s="1"/>
  <c r="I27" i="1"/>
  <c r="K27" i="1" s="1"/>
  <c r="I195" i="1"/>
  <c r="K195" i="1" s="1"/>
  <c r="I73" i="1"/>
  <c r="K73" i="1" s="1"/>
  <c r="I46" i="1"/>
  <c r="K46" i="1" s="1"/>
  <c r="I298" i="1"/>
  <c r="K298" i="1" s="1"/>
  <c r="I273" i="1"/>
  <c r="K273" i="1" s="1"/>
  <c r="I180" i="1"/>
  <c r="K180" i="1" s="1"/>
  <c r="I260" i="1"/>
  <c r="K260" i="1" s="1"/>
  <c r="I199" i="1"/>
  <c r="K199" i="1" s="1"/>
  <c r="I206" i="1"/>
  <c r="K206" i="1" s="1"/>
  <c r="I172" i="1"/>
  <c r="K172" i="1" s="1"/>
  <c r="I148" i="1"/>
  <c r="K148" i="1" s="1"/>
  <c r="I64" i="1"/>
  <c r="K64" i="1" s="1"/>
  <c r="I59" i="1"/>
  <c r="K59" i="1" s="1"/>
  <c r="I38" i="1"/>
  <c r="K38" i="1" s="1"/>
  <c r="I193" i="1"/>
  <c r="K193" i="1" s="1"/>
  <c r="I7" i="1"/>
  <c r="K7" i="1" s="1"/>
  <c r="I170" i="1"/>
  <c r="K170" i="1" s="1"/>
  <c r="J319" i="1"/>
  <c r="DZ319" i="1" s="1"/>
  <c r="EA319" i="1" s="1"/>
  <c r="I20" i="1"/>
  <c r="I126" i="1"/>
  <c r="I62" i="1"/>
  <c r="I14" i="1"/>
  <c r="I133" i="1"/>
  <c r="I286" i="1"/>
  <c r="I16" i="1"/>
  <c r="I107" i="1"/>
  <c r="I246" i="1"/>
  <c r="I26" i="1"/>
  <c r="I184" i="1"/>
  <c r="I245" i="1"/>
  <c r="I285" i="1"/>
  <c r="I176" i="1"/>
  <c r="I324" i="1"/>
  <c r="I258" i="1"/>
  <c r="I304" i="1"/>
  <c r="I177" i="1"/>
  <c r="I197" i="1"/>
  <c r="I25" i="1"/>
  <c r="I328" i="1"/>
  <c r="I15" i="1"/>
  <c r="I29" i="1"/>
  <c r="I250" i="1"/>
  <c r="I31" i="1"/>
  <c r="J31" i="1" s="1"/>
  <c r="I272" i="1"/>
  <c r="I125" i="1"/>
  <c r="I201" i="1"/>
  <c r="I163" i="1"/>
  <c r="I315" i="1"/>
  <c r="I307" i="1"/>
  <c r="I96" i="1"/>
  <c r="I145" i="1"/>
  <c r="I248" i="1"/>
  <c r="I268" i="1"/>
  <c r="I242" i="1"/>
  <c r="I77" i="1"/>
  <c r="I218" i="1"/>
  <c r="I287" i="1"/>
  <c r="I135" i="1"/>
  <c r="I21" i="1"/>
  <c r="I86" i="1"/>
  <c r="I17" i="1"/>
  <c r="I306" i="1"/>
  <c r="I68" i="1"/>
  <c r="I104" i="1"/>
  <c r="I182" i="1"/>
  <c r="I312" i="1"/>
  <c r="I40" i="1"/>
  <c r="I265" i="1"/>
  <c r="K265" i="1" s="1"/>
  <c r="I116" i="1"/>
  <c r="I128" i="1"/>
  <c r="K128" i="1" s="1"/>
  <c r="I53" i="1"/>
  <c r="I251" i="1"/>
  <c r="K251" i="1" s="1"/>
  <c r="I19" i="1"/>
  <c r="I200" i="1"/>
  <c r="K200" i="1" s="1"/>
  <c r="I30" i="1"/>
  <c r="I249" i="1"/>
  <c r="K249" i="1" s="1"/>
  <c r="I322" i="1"/>
  <c r="I230" i="1"/>
  <c r="K230" i="1" s="1"/>
  <c r="I291" i="1"/>
  <c r="I24" i="1"/>
  <c r="K24" i="1" s="1"/>
  <c r="I109" i="1"/>
  <c r="I252" i="1"/>
  <c r="K252" i="1" s="1"/>
  <c r="I105" i="1"/>
  <c r="I8" i="1"/>
  <c r="K8" i="1" s="1"/>
  <c r="I317" i="1"/>
  <c r="I290" i="1"/>
  <c r="K290" i="1" s="1"/>
  <c r="I160" i="1"/>
  <c r="I94" i="1"/>
  <c r="K94" i="1" s="1"/>
  <c r="I75" i="1"/>
  <c r="K75" i="1" s="1"/>
  <c r="I262" i="1"/>
  <c r="K262" i="1" s="1"/>
  <c r="I253" i="1"/>
  <c r="K253" i="1" s="1"/>
  <c r="I13" i="1"/>
  <c r="K13" i="1" s="1"/>
  <c r="I255" i="1"/>
  <c r="K255" i="1" s="1"/>
  <c r="I154" i="1"/>
  <c r="K154" i="1" s="1"/>
  <c r="I214" i="1"/>
  <c r="K214" i="1" s="1"/>
  <c r="I221" i="1"/>
  <c r="K221" i="1" s="1"/>
  <c r="I186" i="1"/>
  <c r="K186" i="1" s="1"/>
  <c r="I55" i="1"/>
  <c r="K55" i="1" s="1"/>
  <c r="I76" i="1"/>
  <c r="K76" i="1" s="1"/>
  <c r="I110" i="1"/>
  <c r="K110" i="1" s="1"/>
  <c r="I80" i="1"/>
  <c r="K80" i="1" s="1"/>
  <c r="I56" i="1"/>
  <c r="K56" i="1" s="1"/>
  <c r="I212" i="1"/>
  <c r="K212" i="1" s="1"/>
  <c r="I205" i="1"/>
  <c r="K205" i="1" s="1"/>
  <c r="I60" i="1"/>
  <c r="K60" i="1" s="1"/>
  <c r="I146" i="1"/>
  <c r="K146" i="1" s="1"/>
  <c r="I138" i="1"/>
  <c r="K138" i="1" s="1"/>
  <c r="I271" i="1"/>
  <c r="K271" i="1" s="1"/>
  <c r="I28" i="1"/>
  <c r="K28" i="1" s="1"/>
  <c r="I58" i="1"/>
  <c r="K58" i="1" s="1"/>
  <c r="I32" i="1"/>
  <c r="K32" i="1" s="1"/>
  <c r="I147" i="1"/>
  <c r="K147" i="1" s="1"/>
  <c r="I207" i="1"/>
  <c r="K207" i="1" s="1"/>
  <c r="I122" i="1"/>
  <c r="K122" i="1" s="1"/>
  <c r="I12" i="1"/>
  <c r="K12" i="1" s="1"/>
  <c r="Q8" i="1"/>
  <c r="Q270" i="1"/>
  <c r="R270" i="1" s="1"/>
  <c r="F475" i="6"/>
  <c r="G475" i="6"/>
  <c r="E475" i="6"/>
  <c r="H390" i="6"/>
  <c r="D390" i="6" s="1"/>
  <c r="H341" i="6"/>
  <c r="D341" i="6" s="1"/>
  <c r="H261" i="6"/>
  <c r="D261" i="6" s="1"/>
  <c r="Q307" i="1"/>
  <c r="R307" i="1" s="1"/>
  <c r="Q17" i="1"/>
  <c r="Q331" i="1"/>
  <c r="Q52" i="1"/>
  <c r="R52" i="1" s="1"/>
  <c r="Q136" i="1"/>
  <c r="R136" i="1" s="1"/>
  <c r="Q100" i="1"/>
  <c r="R100" i="1" s="1"/>
  <c r="Q256" i="1"/>
  <c r="R256" i="1" s="1"/>
  <c r="Q12" i="1"/>
  <c r="Q122" i="1"/>
  <c r="R122" i="1" s="1"/>
  <c r="H416" i="6"/>
  <c r="D416" i="6" s="1"/>
  <c r="H345" i="6"/>
  <c r="D345" i="6" s="1"/>
  <c r="AV129" i="1"/>
  <c r="AV233" i="1"/>
  <c r="AV308" i="1"/>
  <c r="AV6" i="1"/>
  <c r="AV75" i="1"/>
  <c r="AV143" i="1"/>
  <c r="AV264" i="1"/>
  <c r="BD97" i="1"/>
  <c r="Q104" i="1"/>
  <c r="Q66" i="1"/>
  <c r="R66" i="1" s="1"/>
  <c r="Q40" i="1"/>
  <c r="BD44" i="1"/>
  <c r="BD125" i="1"/>
  <c r="BD217" i="1"/>
  <c r="BE217" i="1" s="1"/>
  <c r="BF217" i="1" s="1"/>
  <c r="BD313" i="1"/>
  <c r="BE313" i="1" s="1"/>
  <c r="BF313" i="1" s="1"/>
  <c r="BD58" i="1"/>
  <c r="BD29" i="1"/>
  <c r="BE29" i="1" s="1"/>
  <c r="BF29" i="1" s="1"/>
  <c r="BD309" i="1"/>
  <c r="BD271" i="1"/>
  <c r="BE271" i="1" s="1"/>
  <c r="BF271" i="1" s="1"/>
  <c r="BD294" i="1"/>
  <c r="BD119" i="1"/>
  <c r="BD121" i="1"/>
  <c r="BD25" i="1"/>
  <c r="BE25" i="1" s="1"/>
  <c r="BF25" i="1" s="1"/>
  <c r="BD71" i="1"/>
  <c r="BD60" i="1"/>
  <c r="BD115" i="1"/>
  <c r="BE115" i="1" s="1"/>
  <c r="BF115" i="1" s="1"/>
  <c r="BD270" i="1"/>
  <c r="BE270" i="1" s="1"/>
  <c r="BF270" i="1" s="1"/>
  <c r="BD56" i="1"/>
  <c r="BD243" i="1"/>
  <c r="BE243" i="1" s="1"/>
  <c r="BF243" i="1" s="1"/>
  <c r="BD76" i="1"/>
  <c r="BD225" i="1"/>
  <c r="BD245" i="1"/>
  <c r="BD184" i="1"/>
  <c r="BD26" i="1"/>
  <c r="BD43" i="1"/>
  <c r="BE43" i="1" s="1"/>
  <c r="BF43" i="1" s="1"/>
  <c r="BD79" i="1"/>
  <c r="BE79" i="1" s="1"/>
  <c r="BF79" i="1" s="1"/>
  <c r="BD107" i="1"/>
  <c r="BD261" i="1"/>
  <c r="BD257" i="1"/>
  <c r="BD262" i="1"/>
  <c r="BD72" i="1"/>
  <c r="BD45" i="1"/>
  <c r="BD127" i="1"/>
  <c r="BD94" i="1"/>
  <c r="BD81" i="1"/>
  <c r="BD290" i="1"/>
  <c r="BE290" i="1" s="1"/>
  <c r="BF290" i="1" s="1"/>
  <c r="BD267" i="1"/>
  <c r="BD189" i="1"/>
  <c r="BD211" i="1"/>
  <c r="BD109" i="1"/>
  <c r="BE109" i="1" s="1"/>
  <c r="BF109" i="1" s="1"/>
  <c r="BD192" i="1"/>
  <c r="BD24" i="1"/>
  <c r="BE24" i="1" s="1"/>
  <c r="BF24" i="1" s="1"/>
  <c r="BD230" i="1"/>
  <c r="BD171" i="1"/>
  <c r="BD61" i="1"/>
  <c r="BE61" i="1" s="1"/>
  <c r="BF61" i="1" s="1"/>
  <c r="BD273" i="1"/>
  <c r="BD67" i="1"/>
  <c r="BE67" i="1" s="1"/>
  <c r="BF67" i="1" s="1"/>
  <c r="BD73" i="1"/>
  <c r="BD87" i="1"/>
  <c r="BE87" i="1" s="1"/>
  <c r="BF87" i="1" s="1"/>
  <c r="BD195" i="1"/>
  <c r="BD54" i="1"/>
  <c r="BD254" i="1"/>
  <c r="BD10" i="1"/>
  <c r="BE10" i="1" s="1"/>
  <c r="BF10" i="1" s="1"/>
  <c r="BD116" i="1"/>
  <c r="BD256" i="1"/>
  <c r="BE256" i="1" s="1"/>
  <c r="BF256" i="1" s="1"/>
  <c r="BD276" i="1"/>
  <c r="BD100" i="1"/>
  <c r="BE100" i="1" s="1"/>
  <c r="BF100" i="1" s="1"/>
  <c r="BD153" i="1"/>
  <c r="BD40" i="1"/>
  <c r="BD52" i="1"/>
  <c r="BE52" i="1" s="1"/>
  <c r="BF52" i="1" s="1"/>
  <c r="BD280" i="1"/>
  <c r="BD331" i="1"/>
  <c r="BE331" i="1" s="1"/>
  <c r="BF331" i="1" s="1"/>
  <c r="BD296" i="1"/>
  <c r="BD227" i="1"/>
  <c r="BE227" i="1" s="1"/>
  <c r="BF227" i="1" s="1"/>
  <c r="BD239" i="1"/>
  <c r="BD293" i="1"/>
  <c r="BE293" i="1" s="1"/>
  <c r="BF293" i="1" s="1"/>
  <c r="BD305" i="1"/>
  <c r="BD164" i="1"/>
  <c r="BD218" i="1"/>
  <c r="BD203" i="1"/>
  <c r="BD268" i="1"/>
  <c r="BD96" i="1"/>
  <c r="BD163" i="1"/>
  <c r="Q82" i="1"/>
  <c r="R82" i="1" s="1"/>
  <c r="AV269" i="1"/>
  <c r="AV196" i="1"/>
  <c r="AW196" i="1" s="1"/>
  <c r="AX196" i="1" s="1"/>
  <c r="AY196" i="1" s="1"/>
  <c r="AV174" i="1"/>
  <c r="AV152" i="1"/>
  <c r="AW152" i="1" s="1"/>
  <c r="AX152" i="1" s="1"/>
  <c r="AY152" i="1" s="1"/>
  <c r="AV91" i="1"/>
  <c r="AV69" i="1"/>
  <c r="AV314" i="1"/>
  <c r="AV237" i="1"/>
  <c r="AW237" i="1" s="1"/>
  <c r="AX237" i="1" s="1"/>
  <c r="AY237" i="1" s="1"/>
  <c r="AV41" i="1"/>
  <c r="AV299" i="1"/>
  <c r="AW299" i="1" s="1"/>
  <c r="AX299" i="1" s="1"/>
  <c r="AY299" i="1" s="1"/>
  <c r="AV139" i="1"/>
  <c r="AV84" i="1"/>
  <c r="AW84" i="1" s="1"/>
  <c r="AX84" i="1" s="1"/>
  <c r="AY84" i="1" s="1"/>
  <c r="AV149" i="1"/>
  <c r="AV124" i="1"/>
  <c r="AV181" i="1"/>
  <c r="AV191" i="1"/>
  <c r="AW191" i="1" s="1"/>
  <c r="AX191" i="1" s="1"/>
  <c r="AY191" i="1" s="1"/>
  <c r="AV104" i="1"/>
  <c r="AV288" i="1"/>
  <c r="AW288" i="1" s="1"/>
  <c r="AX288" i="1" s="1"/>
  <c r="AY288" i="1" s="1"/>
  <c r="AV68" i="1"/>
  <c r="AV48" i="1"/>
  <c r="AW48" i="1" s="1"/>
  <c r="AX48" i="1" s="1"/>
  <c r="AY48" i="1" s="1"/>
  <c r="AV51" i="1"/>
  <c r="AV215" i="1"/>
  <c r="AV86" i="1"/>
  <c r="AV144" i="1"/>
  <c r="AW144" i="1" s="1"/>
  <c r="AX144" i="1" s="1"/>
  <c r="AY144" i="1" s="1"/>
  <c r="AV130" i="1"/>
  <c r="AW130" i="1" s="1"/>
  <c r="AX130" i="1" s="1"/>
  <c r="AY130" i="1" s="1"/>
  <c r="AV47" i="1"/>
  <c r="AW47" i="1" s="1"/>
  <c r="AX47" i="1" s="1"/>
  <c r="AY47" i="1" s="1"/>
  <c r="AV49" i="1"/>
  <c r="AV185" i="1"/>
  <c r="AW185" i="1" s="1"/>
  <c r="AX185" i="1" s="1"/>
  <c r="AY185" i="1" s="1"/>
  <c r="AV70" i="1"/>
  <c r="AW70" i="1" s="1"/>
  <c r="AX70" i="1" s="1"/>
  <c r="AY70" i="1" s="1"/>
  <c r="AV282" i="1"/>
  <c r="AW282" i="1" s="1"/>
  <c r="AX282" i="1" s="1"/>
  <c r="AY282" i="1" s="1"/>
  <c r="AV332" i="1"/>
  <c r="Q106" i="1"/>
  <c r="R106" i="1" s="1"/>
  <c r="Q169" i="1"/>
  <c r="R169" i="1" s="1"/>
  <c r="Q318" i="1"/>
  <c r="R318" i="1" s="1"/>
  <c r="Q192" i="1"/>
  <c r="Q317" i="1"/>
  <c r="R317" i="1" s="1"/>
  <c r="Q262" i="1"/>
  <c r="Q257" i="1"/>
  <c r="R257" i="1" s="1"/>
  <c r="Q261" i="1"/>
  <c r="R261" i="1" s="1"/>
  <c r="BD248" i="1"/>
  <c r="BD292" i="1"/>
  <c r="Q92" i="1"/>
  <c r="R92" i="1" s="1"/>
  <c r="Q175" i="1"/>
  <c r="R175" i="1" s="1"/>
  <c r="Q51" i="1"/>
  <c r="R51" i="1" s="1"/>
  <c r="Q297" i="1"/>
  <c r="AV175" i="1"/>
  <c r="AV287" i="1"/>
  <c r="AV92" i="1"/>
  <c r="AV242" i="1"/>
  <c r="AV169" i="1"/>
  <c r="AV145" i="1"/>
  <c r="AV106" i="1"/>
  <c r="AV315" i="1"/>
  <c r="Q237" i="1"/>
  <c r="R237" i="1" s="1"/>
  <c r="Q152" i="1"/>
  <c r="Q74" i="1"/>
  <c r="Q36" i="1"/>
  <c r="Q14" i="1"/>
  <c r="R14" i="1" s="1"/>
  <c r="Q183" i="1"/>
  <c r="Q133" i="1"/>
  <c r="R133" i="1" s="1"/>
  <c r="Q117" i="1"/>
  <c r="R117" i="1" s="1"/>
  <c r="Q286" i="1"/>
  <c r="R286" i="1" s="1"/>
  <c r="Q6" i="1"/>
  <c r="Q324" i="1"/>
  <c r="Q161" i="1"/>
  <c r="R161" i="1" s="1"/>
  <c r="Q258" i="1"/>
  <c r="R258" i="1" s="1"/>
  <c r="Q308" i="1"/>
  <c r="Q304" i="1"/>
  <c r="R304" i="1" s="1"/>
  <c r="Q118" i="1"/>
  <c r="R118" i="1" s="1"/>
  <c r="Q233" i="1"/>
  <c r="Q197" i="1"/>
  <c r="R197" i="1" s="1"/>
  <c r="Q120" i="1"/>
  <c r="Q71" i="1"/>
  <c r="R71" i="1" s="1"/>
  <c r="Q25" i="1"/>
  <c r="Q328" i="1"/>
  <c r="Q83" i="1"/>
  <c r="R83" i="1" s="1"/>
  <c r="Q29" i="1"/>
  <c r="R29" i="1" s="1"/>
  <c r="Q213" i="1"/>
  <c r="Q31" i="1"/>
  <c r="Q125" i="1"/>
  <c r="Q44" i="1"/>
  <c r="R44" i="1" s="1"/>
  <c r="BD39" i="1"/>
  <c r="BD167" i="1"/>
  <c r="Q332" i="1"/>
  <c r="Q185" i="1"/>
  <c r="Q130" i="1"/>
  <c r="R130" i="1" s="1"/>
  <c r="Q227" i="1"/>
  <c r="R227" i="1" s="1"/>
  <c r="Q181" i="1"/>
  <c r="R181" i="1" s="1"/>
  <c r="Q41" i="1"/>
  <c r="Q91" i="1"/>
  <c r="Q150" i="1"/>
  <c r="Q54" i="1"/>
  <c r="Q9" i="1"/>
  <c r="Q27" i="1"/>
  <c r="Q244" i="1"/>
  <c r="Q195" i="1"/>
  <c r="Q298" i="1"/>
  <c r="R298" i="1" s="1"/>
  <c r="Q273" i="1"/>
  <c r="R273" i="1" s="1"/>
  <c r="Q260" i="1"/>
  <c r="R260" i="1" s="1"/>
  <c r="Q199" i="1"/>
  <c r="R199" i="1" s="1"/>
  <c r="Q172" i="1"/>
  <c r="Q64" i="1"/>
  <c r="Q39" i="1"/>
  <c r="Q193" i="1"/>
  <c r="R193" i="1" s="1"/>
  <c r="Q7" i="1"/>
  <c r="Q126" i="1"/>
  <c r="Q62" i="1"/>
  <c r="R62" i="1" s="1"/>
  <c r="Q238" i="1"/>
  <c r="R238" i="1" s="1"/>
  <c r="Q16" i="1"/>
  <c r="R16" i="1" s="1"/>
  <c r="Q232" i="1"/>
  <c r="Q79" i="1"/>
  <c r="Q246" i="1"/>
  <c r="Q43" i="1"/>
  <c r="Q26" i="1"/>
  <c r="Q263" i="1"/>
  <c r="Q184" i="1"/>
  <c r="R184" i="1" s="1"/>
  <c r="Q285" i="1"/>
  <c r="R285" i="1" s="1"/>
  <c r="Q159" i="1"/>
  <c r="R159" i="1" s="1"/>
  <c r="Q176" i="1"/>
  <c r="AV294" i="1"/>
  <c r="AV119" i="1"/>
  <c r="AV121" i="1"/>
  <c r="AV25" i="1"/>
  <c r="AW25" i="1" s="1"/>
  <c r="AX25" i="1" s="1"/>
  <c r="AY25" i="1" s="1"/>
  <c r="AV71" i="1"/>
  <c r="AV311" i="1"/>
  <c r="AV60" i="1"/>
  <c r="AV115" i="1"/>
  <c r="AV205" i="1"/>
  <c r="AV270" i="1"/>
  <c r="AW270" i="1" s="1"/>
  <c r="AX270" i="1" s="1"/>
  <c r="AY270" i="1" s="1"/>
  <c r="AV212" i="1"/>
  <c r="AV226" i="1"/>
  <c r="AW226" i="1" s="1"/>
  <c r="AX226" i="1" s="1"/>
  <c r="AY226" i="1" s="1"/>
  <c r="AV56" i="1"/>
  <c r="AV243" i="1"/>
  <c r="AW243" i="1" s="1"/>
  <c r="AX243" i="1" s="1"/>
  <c r="AY243" i="1" s="1"/>
  <c r="AV80" i="1"/>
  <c r="AV95" i="1"/>
  <c r="AV110" i="1"/>
  <c r="AV151" i="1"/>
  <c r="AW151" i="1" s="1"/>
  <c r="AX151" i="1" s="1"/>
  <c r="AY151" i="1" s="1"/>
  <c r="AV76" i="1"/>
  <c r="AV225" i="1"/>
  <c r="AV245" i="1"/>
  <c r="AV188" i="1"/>
  <c r="AW188" i="1" s="1"/>
  <c r="AX188" i="1" s="1"/>
  <c r="AY188" i="1" s="1"/>
  <c r="AV184" i="1"/>
  <c r="AV263" i="1"/>
  <c r="AV26" i="1"/>
  <c r="AV43" i="1"/>
  <c r="AW43" i="1" s="1"/>
  <c r="AX43" i="1" s="1"/>
  <c r="AY43" i="1" s="1"/>
  <c r="AV246" i="1"/>
  <c r="AV79" i="1"/>
  <c r="AW79" i="1" s="1"/>
  <c r="AX79" i="1" s="1"/>
  <c r="AY79" i="1" s="1"/>
  <c r="AV107" i="1"/>
  <c r="AV232" i="1"/>
  <c r="AW232" i="1" s="1"/>
  <c r="AX232" i="1" s="1"/>
  <c r="AY232" i="1" s="1"/>
  <c r="AV16" i="1"/>
  <c r="AV238" i="1"/>
  <c r="AV286" i="1"/>
  <c r="AV117" i="1"/>
  <c r="AW117" i="1" s="1"/>
  <c r="AX117" i="1" s="1"/>
  <c r="AY117" i="1" s="1"/>
  <c r="AV133" i="1"/>
  <c r="AV183" i="1"/>
  <c r="AW183" i="1" s="1"/>
  <c r="AX183" i="1" s="1"/>
  <c r="AY183" i="1" s="1"/>
  <c r="AV14" i="1"/>
  <c r="AV36" i="1"/>
  <c r="AW36" i="1" s="1"/>
  <c r="AX36" i="1" s="1"/>
  <c r="AY36" i="1" s="1"/>
  <c r="AV62" i="1"/>
  <c r="AV289" i="1"/>
  <c r="AV126" i="1"/>
  <c r="AV327" i="1"/>
  <c r="AV35" i="1"/>
  <c r="AV93" i="1"/>
  <c r="AV240" i="1"/>
  <c r="AV319" i="1"/>
  <c r="AV170" i="1"/>
  <c r="AV162" i="1"/>
  <c r="AV7" i="1"/>
  <c r="AV22" i="1"/>
  <c r="AW22" i="1" s="1"/>
  <c r="AX22" i="1" s="1"/>
  <c r="AY22" i="1" s="1"/>
  <c r="AV193" i="1"/>
  <c r="AV39" i="1"/>
  <c r="AW39" i="1" s="1"/>
  <c r="AX39" i="1" s="1"/>
  <c r="AY39" i="1" s="1"/>
  <c r="AV38" i="1"/>
  <c r="AV231" i="1"/>
  <c r="AW231" i="1" s="1"/>
  <c r="AX231" i="1" s="1"/>
  <c r="AY231" i="1" s="1"/>
  <c r="AV59" i="1"/>
  <c r="AV321" i="1"/>
  <c r="AV64" i="1"/>
  <c r="AV99" i="1"/>
  <c r="AW99" i="1" s="1"/>
  <c r="AX99" i="1" s="1"/>
  <c r="AY99" i="1" s="1"/>
  <c r="AV148" i="1"/>
  <c r="AV179" i="1"/>
  <c r="AW179" i="1" s="1"/>
  <c r="AX179" i="1" s="1"/>
  <c r="AY179" i="1" s="1"/>
  <c r="AV172" i="1"/>
  <c r="AV190" i="1"/>
  <c r="AW190" i="1" s="1"/>
  <c r="AX190" i="1" s="1"/>
  <c r="AY190" i="1" s="1"/>
  <c r="AV206" i="1"/>
  <c r="AV291" i="1"/>
  <c r="AV187" i="1"/>
  <c r="AV260" i="1"/>
  <c r="AW260" i="1" s="1"/>
  <c r="AX260" i="1" s="1"/>
  <c r="AY260" i="1" s="1"/>
  <c r="AV322" i="1"/>
  <c r="AV173" i="1"/>
  <c r="AW173" i="1" s="1"/>
  <c r="AX173" i="1" s="1"/>
  <c r="AY173" i="1" s="1"/>
  <c r="AV249" i="1"/>
  <c r="AV220" i="1"/>
  <c r="AW220" i="1" s="1"/>
  <c r="AX220" i="1" s="1"/>
  <c r="AY220" i="1" s="1"/>
  <c r="AV30" i="1"/>
  <c r="AV281" i="1"/>
  <c r="AV200" i="1"/>
  <c r="AV209" i="1"/>
  <c r="AW209" i="1" s="1"/>
  <c r="AX209" i="1" s="1"/>
  <c r="AY209" i="1" s="1"/>
  <c r="AV19" i="1"/>
  <c r="AV318" i="1"/>
  <c r="AW318" i="1" s="1"/>
  <c r="AX318" i="1" s="1"/>
  <c r="AY318" i="1" s="1"/>
  <c r="AV251" i="1"/>
  <c r="AV140" i="1"/>
  <c r="AW140" i="1" s="1"/>
  <c r="AX140" i="1" s="1"/>
  <c r="AY140" i="1" s="1"/>
  <c r="AV53" i="1"/>
  <c r="AV247" i="1"/>
  <c r="AV128" i="1"/>
  <c r="AV166" i="1"/>
  <c r="AW166" i="1" s="1"/>
  <c r="AX166" i="1" s="1"/>
  <c r="AY166" i="1" s="1"/>
  <c r="AV165" i="1"/>
  <c r="AV275" i="1"/>
  <c r="AV132" i="1"/>
  <c r="AV74" i="1"/>
  <c r="AW74" i="1" s="1"/>
  <c r="AX74" i="1" s="1"/>
  <c r="AY74" i="1" s="1"/>
  <c r="AV150" i="1"/>
  <c r="AV158" i="1"/>
  <c r="AV134" i="1"/>
  <c r="AV63" i="1"/>
  <c r="AW63" i="1" s="1"/>
  <c r="AX63" i="1" s="1"/>
  <c r="AY63" i="1" s="1"/>
  <c r="Q250" i="1"/>
  <c r="R250" i="1" s="1"/>
  <c r="Q124" i="1"/>
  <c r="Q69" i="1"/>
  <c r="BT299" i="1"/>
  <c r="Q153" i="1"/>
  <c r="R153" i="1" s="1"/>
  <c r="Q276" i="1"/>
  <c r="R276" i="1" s="1"/>
  <c r="Q140" i="1"/>
  <c r="R140" i="1" s="1"/>
  <c r="Q30" i="1"/>
  <c r="Q220" i="1"/>
  <c r="Q249" i="1"/>
  <c r="Q322" i="1"/>
  <c r="R322" i="1" s="1"/>
  <c r="Q230" i="1"/>
  <c r="Q291" i="1"/>
  <c r="R291" i="1" s="1"/>
  <c r="Q24" i="1"/>
  <c r="Q109" i="1"/>
  <c r="R109" i="1" s="1"/>
  <c r="Q211" i="1"/>
  <c r="Q105" i="1"/>
  <c r="Q208" i="1"/>
  <c r="Q290" i="1"/>
  <c r="R290" i="1" s="1"/>
  <c r="Q325" i="1"/>
  <c r="R325" i="1" s="1"/>
  <c r="Q160" i="1"/>
  <c r="Q81" i="1"/>
  <c r="Q94" i="1"/>
  <c r="Q45" i="1"/>
  <c r="R45" i="1" s="1"/>
  <c r="Q75" i="1"/>
  <c r="R75" i="1" s="1"/>
  <c r="Q72" i="1"/>
  <c r="Q178" i="1"/>
  <c r="Q123" i="1"/>
  <c r="R123" i="1" s="1"/>
  <c r="Q253" i="1"/>
  <c r="R253" i="1" s="1"/>
  <c r="Q13" i="1"/>
  <c r="R13" i="1" s="1"/>
  <c r="Q154" i="1"/>
  <c r="R154" i="1" s="1"/>
  <c r="Q85" i="1"/>
  <c r="R85" i="1" s="1"/>
  <c r="Q214" i="1"/>
  <c r="R214" i="1" s="1"/>
  <c r="Q221" i="1"/>
  <c r="Q55" i="1"/>
  <c r="R55" i="1" s="1"/>
  <c r="Q76" i="1"/>
  <c r="R76" i="1" s="1"/>
  <c r="Q151" i="1"/>
  <c r="Q110" i="1"/>
  <c r="Q95" i="1"/>
  <c r="R95" i="1" s="1"/>
  <c r="Q80" i="1"/>
  <c r="R80" i="1" s="1"/>
  <c r="Q243" i="1"/>
  <c r="R243" i="1" s="1"/>
  <c r="Q56" i="1"/>
  <c r="Q226" i="1"/>
  <c r="R226" i="1" s="1"/>
  <c r="Q212" i="1"/>
  <c r="Q205" i="1"/>
  <c r="Q115" i="1"/>
  <c r="R115" i="1" s="1"/>
  <c r="Q60" i="1"/>
  <c r="R60" i="1" s="1"/>
  <c r="Q146" i="1"/>
  <c r="R146" i="1" s="1"/>
  <c r="Q202" i="1"/>
  <c r="Q28" i="1"/>
  <c r="R28" i="1" s="1"/>
  <c r="Q309" i="1"/>
  <c r="Q224" i="1"/>
  <c r="R224" i="1" s="1"/>
  <c r="Q58" i="1"/>
  <c r="R58" i="1" s="1"/>
  <c r="Q313" i="1"/>
  <c r="R313" i="1" s="1"/>
  <c r="Q32" i="1"/>
  <c r="Q78" i="1"/>
  <c r="R78" i="1" s="1"/>
  <c r="Q147" i="1"/>
  <c r="R147" i="1" s="1"/>
  <c r="Q88" i="1"/>
  <c r="Q236" i="1"/>
  <c r="R236" i="1" s="1"/>
  <c r="AV137" i="1"/>
  <c r="AV300" i="1"/>
  <c r="AV309" i="1"/>
  <c r="AV28" i="1"/>
  <c r="AW28" i="1" s="1"/>
  <c r="AX28" i="1" s="1"/>
  <c r="AY28" i="1" s="1"/>
  <c r="AV235" i="1"/>
  <c r="AV138" i="1"/>
  <c r="AV33" i="1"/>
  <c r="AV328" i="1"/>
  <c r="AV198" i="1"/>
  <c r="AV202" i="1"/>
  <c r="AV146" i="1"/>
  <c r="AV120" i="1"/>
  <c r="AV197" i="1"/>
  <c r="AV177" i="1"/>
  <c r="AV118" i="1"/>
  <c r="AV258" i="1"/>
  <c r="AV161" i="1"/>
  <c r="AV324" i="1"/>
  <c r="AV176" i="1"/>
  <c r="AV159" i="1"/>
  <c r="AV285" i="1"/>
  <c r="AV55" i="1"/>
  <c r="AV326" i="1"/>
  <c r="AV186" i="1"/>
  <c r="AV57" i="1"/>
  <c r="AV221" i="1"/>
  <c r="AV222" i="1"/>
  <c r="AV214" i="1"/>
  <c r="AV85" i="1"/>
  <c r="AV154" i="1"/>
  <c r="AV301" i="1"/>
  <c r="AV255" i="1"/>
  <c r="AV261" i="1"/>
  <c r="AV13" i="1"/>
  <c r="AV257" i="1"/>
  <c r="AV253" i="1"/>
  <c r="AV123" i="1"/>
  <c r="AV178" i="1"/>
  <c r="AV262" i="1"/>
  <c r="AV72" i="1"/>
  <c r="AV45" i="1"/>
  <c r="AV20" i="1"/>
  <c r="AV295" i="1"/>
  <c r="AV127" i="1"/>
  <c r="AV94" i="1"/>
  <c r="AV81" i="1"/>
  <c r="AV109" i="1"/>
  <c r="AV292" i="1"/>
  <c r="BD137" i="1"/>
  <c r="BE137" i="1" s="1"/>
  <c r="BF137" i="1" s="1"/>
  <c r="BD122" i="1"/>
  <c r="BE122" i="1" s="1"/>
  <c r="BF122" i="1" s="1"/>
  <c r="BD78" i="1"/>
  <c r="BE78" i="1" s="1"/>
  <c r="BF78" i="1" s="1"/>
  <c r="BD32" i="1"/>
  <c r="BD300" i="1"/>
  <c r="BD28" i="1"/>
  <c r="BE28" i="1" s="1"/>
  <c r="BF28" i="1" s="1"/>
  <c r="BD235" i="1"/>
  <c r="BD311" i="1"/>
  <c r="BD205" i="1"/>
  <c r="BD226" i="1"/>
  <c r="BE226" i="1" s="1"/>
  <c r="BF226" i="1" s="1"/>
  <c r="BD80" i="1"/>
  <c r="BD95" i="1"/>
  <c r="BE95" i="1" s="1"/>
  <c r="BF95" i="1" s="1"/>
  <c r="BD110" i="1"/>
  <c r="BD151" i="1"/>
  <c r="BE151" i="1" s="1"/>
  <c r="BF151" i="1" s="1"/>
  <c r="BD188" i="1"/>
  <c r="BE188" i="1" s="1"/>
  <c r="BF188" i="1" s="1"/>
  <c r="BD263" i="1"/>
  <c r="BE263" i="1" s="1"/>
  <c r="BF263" i="1" s="1"/>
  <c r="BD246" i="1"/>
  <c r="BD232" i="1"/>
  <c r="BE232" i="1" s="1"/>
  <c r="BF232" i="1" s="1"/>
  <c r="BD13" i="1"/>
  <c r="BD253" i="1"/>
  <c r="BD123" i="1"/>
  <c r="BD178" i="1"/>
  <c r="BD75" i="1"/>
  <c r="BE75" i="1" s="1"/>
  <c r="BF75" i="1" s="1"/>
  <c r="BD20" i="1"/>
  <c r="BE20" i="1" s="1"/>
  <c r="BF20" i="1" s="1"/>
  <c r="BD143" i="1"/>
  <c r="BD160" i="1"/>
  <c r="BE160" i="1" s="1"/>
  <c r="BF160" i="1" s="1"/>
  <c r="BD325" i="1"/>
  <c r="BD208" i="1"/>
  <c r="BD317" i="1"/>
  <c r="BE317" i="1" s="1"/>
  <c r="BF317" i="1" s="1"/>
  <c r="BD105" i="1"/>
  <c r="BE105" i="1" s="1"/>
  <c r="BF105" i="1" s="1"/>
  <c r="BD252" i="1"/>
  <c r="BE252" i="1" s="1"/>
  <c r="BF252" i="1" s="1"/>
  <c r="BD156" i="1"/>
  <c r="BD199" i="1"/>
  <c r="BE199" i="1" s="1"/>
  <c r="BF199" i="1" s="1"/>
  <c r="BD284" i="1"/>
  <c r="BE284" i="1" s="1"/>
  <c r="BF284" i="1" s="1"/>
  <c r="BD298" i="1"/>
  <c r="BD46" i="1"/>
  <c r="BD90" i="1"/>
  <c r="BE90" i="1" s="1"/>
  <c r="BF90" i="1" s="1"/>
  <c r="BD244" i="1"/>
  <c r="BE244" i="1" s="1"/>
  <c r="BF244" i="1" s="1"/>
  <c r="BD27" i="1"/>
  <c r="BD157" i="1"/>
  <c r="BD82" i="1"/>
  <c r="BE82" i="1" s="1"/>
  <c r="BF82" i="1" s="1"/>
  <c r="BD168" i="1"/>
  <c r="BD98" i="1"/>
  <c r="BE98" i="1" s="1"/>
  <c r="BF98" i="1" s="1"/>
  <c r="BD265" i="1"/>
  <c r="BD37" i="1"/>
  <c r="BE37" i="1" s="1"/>
  <c r="BF37" i="1" s="1"/>
  <c r="BD136" i="1"/>
  <c r="BE136" i="1" s="1"/>
  <c r="BF136" i="1" s="1"/>
  <c r="BD194" i="1"/>
  <c r="BE194" i="1" s="1"/>
  <c r="BF194" i="1" s="1"/>
  <c r="BD312" i="1"/>
  <c r="BD50" i="1"/>
  <c r="BE50" i="1" s="1"/>
  <c r="BF50" i="1" s="1"/>
  <c r="BD182" i="1"/>
  <c r="BD306" i="1"/>
  <c r="BD17" i="1"/>
  <c r="BE17" i="1" s="1"/>
  <c r="BF17" i="1" s="1"/>
  <c r="BD155" i="1"/>
  <c r="BE155" i="1" s="1"/>
  <c r="BF155" i="1" s="1"/>
  <c r="BD135" i="1"/>
  <c r="BD274" i="1"/>
  <c r="BD77" i="1"/>
  <c r="BD297" i="1"/>
  <c r="BD330" i="1"/>
  <c r="Q145" i="1"/>
  <c r="Q287" i="1"/>
  <c r="BD307" i="1"/>
  <c r="BD283" i="1"/>
  <c r="BE283" i="1" s="1"/>
  <c r="BF283" i="1" s="1"/>
  <c r="BD142" i="1"/>
  <c r="BT330" i="1"/>
  <c r="Q248" i="1"/>
  <c r="R248" i="1" s="1"/>
  <c r="BT63" i="1"/>
  <c r="BT248" i="1"/>
  <c r="BT10" i="1"/>
  <c r="BT140" i="1"/>
  <c r="BT8" i="1"/>
  <c r="BT61" i="1"/>
  <c r="BT100" i="1"/>
  <c r="BT93" i="1"/>
  <c r="BT81" i="1"/>
  <c r="BT284" i="1"/>
  <c r="Q49" i="1"/>
  <c r="R49" i="1" s="1"/>
  <c r="Q269" i="1"/>
  <c r="R269" i="1" s="1"/>
  <c r="Q134" i="1"/>
  <c r="R134" i="1" s="1"/>
  <c r="Q46" i="1"/>
  <c r="R46" i="1" s="1"/>
  <c r="Q206" i="1"/>
  <c r="R206" i="1" s="1"/>
  <c r="Q148" i="1"/>
  <c r="R148" i="1" s="1"/>
  <c r="Q59" i="1"/>
  <c r="R59" i="1" s="1"/>
  <c r="Q38" i="1"/>
  <c r="R38" i="1" s="1"/>
  <c r="Q20" i="1"/>
  <c r="R20" i="1" s="1"/>
  <c r="AV160" i="1"/>
  <c r="AV325" i="1"/>
  <c r="AV290" i="1"/>
  <c r="AV208" i="1"/>
  <c r="AV317" i="1"/>
  <c r="AV267" i="1"/>
  <c r="AV8" i="1"/>
  <c r="AV189" i="1"/>
  <c r="AV105" i="1"/>
  <c r="AV252" i="1"/>
  <c r="AV211" i="1"/>
  <c r="AV192" i="1"/>
  <c r="AV24" i="1"/>
  <c r="AV156" i="1"/>
  <c r="AV199" i="1"/>
  <c r="AV230" i="1"/>
  <c r="AV171" i="1"/>
  <c r="AV180" i="1"/>
  <c r="AV61" i="1"/>
  <c r="AV273" i="1"/>
  <c r="AV284" i="1"/>
  <c r="AV298" i="1"/>
  <c r="AV67" i="1"/>
  <c r="AV46" i="1"/>
  <c r="AV90" i="1"/>
  <c r="AV73" i="1"/>
  <c r="AV87" i="1"/>
  <c r="AV195" i="1"/>
  <c r="AV244" i="1"/>
  <c r="AV27" i="1"/>
  <c r="AV9" i="1"/>
  <c r="AV54" i="1"/>
  <c r="AV254" i="1"/>
  <c r="AV157" i="1"/>
  <c r="AV82" i="1"/>
  <c r="AV168" i="1"/>
  <c r="AV10" i="1"/>
  <c r="AV116" i="1"/>
  <c r="AV256" i="1"/>
  <c r="AV276" i="1"/>
  <c r="AV98" i="1"/>
  <c r="AV265" i="1"/>
  <c r="AV100" i="1"/>
  <c r="AV153" i="1"/>
  <c r="AV37" i="1"/>
  <c r="AV40" i="1"/>
  <c r="AV136" i="1"/>
  <c r="AV66" i="1"/>
  <c r="AV194" i="1"/>
  <c r="AV312" i="1"/>
  <c r="AV52" i="1"/>
  <c r="AV280" i="1"/>
  <c r="AV50" i="1"/>
  <c r="AV182" i="1"/>
  <c r="AV331" i="1"/>
  <c r="AV296" i="1"/>
  <c r="AV227" i="1"/>
  <c r="AV239" i="1"/>
  <c r="AV306" i="1"/>
  <c r="AV293" i="1"/>
  <c r="AV305" i="1"/>
  <c r="AV21" i="1"/>
  <c r="AV155" i="1"/>
  <c r="AV164" i="1"/>
  <c r="AV218" i="1"/>
  <c r="AV203" i="1"/>
  <c r="AV274" i="1"/>
  <c r="AV77" i="1"/>
  <c r="AV268" i="1"/>
  <c r="AV297" i="1"/>
  <c r="AV330" i="1"/>
  <c r="AV248" i="1"/>
  <c r="AV96" i="1"/>
  <c r="AV97" i="1"/>
  <c r="AV307" i="1"/>
  <c r="AV163" i="1"/>
  <c r="H321" i="6"/>
  <c r="D321" i="6" s="1"/>
  <c r="H325" i="6"/>
  <c r="D325" i="6" s="1"/>
  <c r="H329" i="6"/>
  <c r="D329" i="6" s="1"/>
  <c r="H333" i="6"/>
  <c r="D333" i="6" s="1"/>
  <c r="H337" i="6"/>
  <c r="D337" i="6" s="1"/>
  <c r="H455" i="6"/>
  <c r="D455" i="6" s="1"/>
  <c r="H429" i="6"/>
  <c r="D429" i="6" s="1"/>
  <c r="H407" i="6"/>
  <c r="D407" i="6" s="1"/>
  <c r="H319" i="6"/>
  <c r="D319" i="6" s="1"/>
  <c r="H323" i="6"/>
  <c r="D323" i="6" s="1"/>
  <c r="H327" i="6"/>
  <c r="D327" i="6" s="1"/>
  <c r="H331" i="6"/>
  <c r="D331" i="6" s="1"/>
  <c r="H335" i="6"/>
  <c r="D335" i="6" s="1"/>
  <c r="H339" i="6"/>
  <c r="D339" i="6" s="1"/>
  <c r="H343" i="6"/>
  <c r="D343" i="6" s="1"/>
  <c r="H383" i="6"/>
  <c r="D383" i="6" s="1"/>
  <c r="H318" i="6"/>
  <c r="D318" i="6" s="1"/>
  <c r="H342" i="6"/>
  <c r="D342" i="6" s="1"/>
  <c r="H286" i="6"/>
  <c r="D286" i="6" s="1"/>
  <c r="H320" i="6"/>
  <c r="D320" i="6" s="1"/>
  <c r="H324" i="6"/>
  <c r="D324" i="6" s="1"/>
  <c r="H328" i="6"/>
  <c r="D328" i="6" s="1"/>
  <c r="H332" i="6"/>
  <c r="D332" i="6" s="1"/>
  <c r="H336" i="6"/>
  <c r="D336" i="6" s="1"/>
  <c r="H340" i="6"/>
  <c r="D340" i="6" s="1"/>
  <c r="H344" i="6"/>
  <c r="D344" i="6" s="1"/>
  <c r="H313" i="6"/>
  <c r="D313" i="6" s="1"/>
  <c r="BT315" i="1"/>
  <c r="BT208" i="1"/>
  <c r="BT182" i="1"/>
  <c r="Q163" i="1"/>
  <c r="R163" i="1" s="1"/>
  <c r="Q97" i="1"/>
  <c r="R97" i="1" s="1"/>
  <c r="Q96" i="1"/>
  <c r="Q330" i="1"/>
  <c r="R330" i="1" s="1"/>
  <c r="Q252" i="1"/>
  <c r="R252" i="1" s="1"/>
  <c r="Q264" i="1"/>
  <c r="R264" i="1" s="1"/>
  <c r="Q189" i="1"/>
  <c r="R189" i="1" s="1"/>
  <c r="Q267" i="1"/>
  <c r="R267" i="1" s="1"/>
  <c r="Q239" i="1"/>
  <c r="Q84" i="1"/>
  <c r="R84" i="1" s="1"/>
  <c r="Q190" i="1"/>
  <c r="R190" i="1" s="1"/>
  <c r="BD201" i="1"/>
  <c r="BD236" i="1"/>
  <c r="BD12" i="1"/>
  <c r="BD207" i="1"/>
  <c r="BD88" i="1"/>
  <c r="BD234" i="1"/>
  <c r="BD272" i="1"/>
  <c r="BD131" i="1"/>
  <c r="BD31" i="1"/>
  <c r="BD213" i="1"/>
  <c r="BD250" i="1"/>
  <c r="BD224" i="1"/>
  <c r="BD108" i="1"/>
  <c r="BD103" i="1"/>
  <c r="BD83" i="1"/>
  <c r="BD15" i="1"/>
  <c r="BD138" i="1"/>
  <c r="BD33" i="1"/>
  <c r="BD328" i="1"/>
  <c r="BD198" i="1"/>
  <c r="BD202" i="1"/>
  <c r="BD146" i="1"/>
  <c r="BD120" i="1"/>
  <c r="BD197" i="1"/>
  <c r="BD233" i="1"/>
  <c r="BD177" i="1"/>
  <c r="BD118" i="1"/>
  <c r="BD304" i="1"/>
  <c r="BD308" i="1"/>
  <c r="BD258" i="1"/>
  <c r="BD161" i="1"/>
  <c r="BD324" i="1"/>
  <c r="BD6" i="1"/>
  <c r="BD176" i="1"/>
  <c r="BD159" i="1"/>
  <c r="BD285" i="1"/>
  <c r="BD55" i="1"/>
  <c r="BD326" i="1"/>
  <c r="BD186" i="1"/>
  <c r="BD57" i="1"/>
  <c r="BD221" i="1"/>
  <c r="BD222" i="1"/>
  <c r="BD214" i="1"/>
  <c r="BD85" i="1"/>
  <c r="BD154" i="1"/>
  <c r="BD301" i="1"/>
  <c r="BD47" i="1"/>
  <c r="BE47" i="1" s="1"/>
  <c r="BF47" i="1" s="1"/>
  <c r="BD92" i="1"/>
  <c r="BD49" i="1"/>
  <c r="BE49" i="1" s="1"/>
  <c r="BF49" i="1" s="1"/>
  <c r="BD242" i="1"/>
  <c r="BD185" i="1"/>
  <c r="BE185" i="1" s="1"/>
  <c r="BF185" i="1" s="1"/>
  <c r="BD169" i="1"/>
  <c r="BD70" i="1"/>
  <c r="BE70" i="1" s="1"/>
  <c r="BF70" i="1" s="1"/>
  <c r="BD145" i="1"/>
  <c r="BD282" i="1"/>
  <c r="BE282" i="1" s="1"/>
  <c r="BF282" i="1" s="1"/>
  <c r="BD106" i="1"/>
  <c r="BD332" i="1"/>
  <c r="BE332" i="1" s="1"/>
  <c r="BF332" i="1" s="1"/>
  <c r="BD315" i="1"/>
  <c r="Q268" i="1"/>
  <c r="R268" i="1" s="1"/>
  <c r="E282" i="6"/>
  <c r="H301" i="6"/>
  <c r="D301" i="6" s="1"/>
  <c r="H271" i="6"/>
  <c r="D271" i="6" s="1"/>
  <c r="H404" i="6"/>
  <c r="D404" i="6" s="1"/>
  <c r="H396" i="6"/>
  <c r="D396" i="6" s="1"/>
  <c r="H384" i="6"/>
  <c r="D384" i="6" s="1"/>
  <c r="BT66" i="1"/>
  <c r="BU66" i="1" s="1"/>
  <c r="BV66" i="1" s="1"/>
  <c r="BW66" i="1" s="1"/>
  <c r="Q21" i="1"/>
  <c r="Q305" i="1"/>
  <c r="R305" i="1" s="1"/>
  <c r="Q299" i="1"/>
  <c r="Q19" i="1"/>
  <c r="Q209" i="1"/>
  <c r="R209" i="1" s="1"/>
  <c r="Q200" i="1"/>
  <c r="R200" i="1" s="1"/>
  <c r="Q281" i="1"/>
  <c r="Q173" i="1"/>
  <c r="R173" i="1" s="1"/>
  <c r="Q292" i="1"/>
  <c r="R292" i="1" s="1"/>
  <c r="Q155" i="1"/>
  <c r="R155" i="1" s="1"/>
  <c r="Q139" i="1"/>
  <c r="BT7" i="1"/>
  <c r="BT173" i="1"/>
  <c r="BT150" i="1"/>
  <c r="BT162" i="1"/>
  <c r="BT317" i="1"/>
  <c r="BT72" i="1"/>
  <c r="BT230" i="1"/>
  <c r="BT105" i="1"/>
  <c r="BT218" i="1"/>
  <c r="BT158" i="1"/>
  <c r="BT94" i="1"/>
  <c r="Q296" i="1"/>
  <c r="BD255" i="1"/>
  <c r="BD238" i="1"/>
  <c r="BE238" i="1" s="1"/>
  <c r="BF238" i="1" s="1"/>
  <c r="BD286" i="1"/>
  <c r="BD117" i="1"/>
  <c r="BE117" i="1" s="1"/>
  <c r="BF117" i="1" s="1"/>
  <c r="BD133" i="1"/>
  <c r="BD183" i="1"/>
  <c r="BE183" i="1" s="1"/>
  <c r="BF183" i="1" s="1"/>
  <c r="BD14" i="1"/>
  <c r="BE14" i="1" s="1"/>
  <c r="BF14" i="1" s="1"/>
  <c r="BD36" i="1"/>
  <c r="BD62" i="1"/>
  <c r="BD289" i="1"/>
  <c r="BD126" i="1"/>
  <c r="BD327" i="1"/>
  <c r="BD35" i="1"/>
  <c r="BD93" i="1"/>
  <c r="BD240" i="1"/>
  <c r="BD319" i="1"/>
  <c r="BD170" i="1"/>
  <c r="BD162" i="1"/>
  <c r="BD7" i="1"/>
  <c r="BD22" i="1"/>
  <c r="BD193" i="1"/>
  <c r="BD38" i="1"/>
  <c r="BD231" i="1"/>
  <c r="BD59" i="1"/>
  <c r="BD321" i="1"/>
  <c r="BD64" i="1"/>
  <c r="BD99" i="1"/>
  <c r="BD148" i="1"/>
  <c r="BD179" i="1"/>
  <c r="BD172" i="1"/>
  <c r="BD190" i="1"/>
  <c r="BD291" i="1"/>
  <c r="BD187" i="1"/>
  <c r="BD260" i="1"/>
  <c r="BD322" i="1"/>
  <c r="BD173" i="1"/>
  <c r="BD249" i="1"/>
  <c r="BD220" i="1"/>
  <c r="BD30" i="1"/>
  <c r="BD281" i="1"/>
  <c r="BD200" i="1"/>
  <c r="BD209" i="1"/>
  <c r="BD19" i="1"/>
  <c r="BD318" i="1"/>
  <c r="BD251" i="1"/>
  <c r="BD140" i="1"/>
  <c r="BD53" i="1"/>
  <c r="BD247" i="1"/>
  <c r="BD128" i="1"/>
  <c r="BD166" i="1"/>
  <c r="BD165" i="1"/>
  <c r="BD275" i="1"/>
  <c r="BD132" i="1"/>
  <c r="BD74" i="1"/>
  <c r="BD150" i="1"/>
  <c r="BD158" i="1"/>
  <c r="BD134" i="1"/>
  <c r="BD63" i="1"/>
  <c r="BD269" i="1"/>
  <c r="BD196" i="1"/>
  <c r="BD174" i="1"/>
  <c r="BD152" i="1"/>
  <c r="BD91" i="1"/>
  <c r="BD69" i="1"/>
  <c r="BD314" i="1"/>
  <c r="BD237" i="1"/>
  <c r="BD41" i="1"/>
  <c r="BD299" i="1"/>
  <c r="BD139" i="1"/>
  <c r="BD84" i="1"/>
  <c r="BD149" i="1"/>
  <c r="BD124" i="1"/>
  <c r="BD181" i="1"/>
  <c r="BD191" i="1"/>
  <c r="BD104" i="1"/>
  <c r="BD288" i="1"/>
  <c r="BD68" i="1"/>
  <c r="BD48" i="1"/>
  <c r="BD51" i="1"/>
  <c r="BD215" i="1"/>
  <c r="BD86" i="1"/>
  <c r="BD144" i="1"/>
  <c r="BD175" i="1"/>
  <c r="BD130" i="1"/>
  <c r="BE130" i="1" s="1"/>
  <c r="BF130" i="1" s="1"/>
  <c r="BD287" i="1"/>
  <c r="BT73" i="1"/>
  <c r="Q135" i="1"/>
  <c r="R135" i="1" s="1"/>
  <c r="Q271" i="1"/>
  <c r="R271" i="1" s="1"/>
  <c r="BT77" i="1"/>
  <c r="BT127" i="1"/>
  <c r="BT256" i="1"/>
  <c r="BT181" i="1"/>
  <c r="BT128" i="1"/>
  <c r="BT193" i="1"/>
  <c r="BU193" i="1" s="1"/>
  <c r="BV193" i="1" s="1"/>
  <c r="BW193" i="1" s="1"/>
  <c r="BT228" i="1"/>
  <c r="BT220" i="1"/>
  <c r="AV44" i="1"/>
  <c r="AV122" i="1"/>
  <c r="AW122" i="1" s="1"/>
  <c r="AX122" i="1" s="1"/>
  <c r="AY122" i="1" s="1"/>
  <c r="AV125" i="1"/>
  <c r="AV217" i="1"/>
  <c r="AW217" i="1" s="1"/>
  <c r="AX217" i="1" s="1"/>
  <c r="AY217" i="1" s="1"/>
  <c r="AV147" i="1"/>
  <c r="AV78" i="1"/>
  <c r="AW78" i="1" s="1"/>
  <c r="AX78" i="1" s="1"/>
  <c r="AY78" i="1" s="1"/>
  <c r="AV32" i="1"/>
  <c r="AV313" i="1"/>
  <c r="AV58" i="1"/>
  <c r="AV29" i="1"/>
  <c r="AW29" i="1" s="1"/>
  <c r="AX29" i="1" s="1"/>
  <c r="AY29" i="1" s="1"/>
  <c r="BT116" i="1"/>
  <c r="BU116" i="1" s="1"/>
  <c r="BV116" i="1" s="1"/>
  <c r="BW116" i="1" s="1"/>
  <c r="BT109" i="1"/>
  <c r="BT160" i="1"/>
  <c r="Q306" i="1"/>
  <c r="BT305" i="1"/>
  <c r="BT215" i="1"/>
  <c r="BT237" i="1"/>
  <c r="BT41" i="1"/>
  <c r="BT167" i="1"/>
  <c r="BT252" i="1"/>
  <c r="BT96" i="1"/>
  <c r="BT288" i="1"/>
  <c r="BT37" i="1"/>
  <c r="BT152" i="1"/>
  <c r="BT50" i="1"/>
  <c r="BU50" i="1" s="1"/>
  <c r="BV50" i="1" s="1"/>
  <c r="BW50" i="1" s="1"/>
  <c r="BT276" i="1"/>
  <c r="Q164" i="1"/>
  <c r="R164" i="1" s="1"/>
  <c r="AV83" i="1"/>
  <c r="AV271" i="1"/>
  <c r="BT171" i="1"/>
  <c r="Q274" i="1"/>
  <c r="Q144" i="1"/>
  <c r="R144" i="1" s="1"/>
  <c r="Q207" i="1"/>
  <c r="R207" i="1" s="1"/>
  <c r="Q70" i="1"/>
  <c r="R70" i="1" s="1"/>
  <c r="Q218" i="1"/>
  <c r="R218" i="1" s="1"/>
  <c r="BT163" i="1"/>
  <c r="Q53" i="1"/>
  <c r="Q300" i="1"/>
  <c r="R300" i="1" s="1"/>
  <c r="Q131" i="1"/>
  <c r="R131" i="1" s="1"/>
  <c r="Q234" i="1"/>
  <c r="Q203" i="1"/>
  <c r="Q293" i="1"/>
  <c r="Q191" i="1"/>
  <c r="R191" i="1" s="1"/>
  <c r="Q280" i="1"/>
  <c r="Q174" i="1"/>
  <c r="R174" i="1" s="1"/>
  <c r="Q63" i="1"/>
  <c r="R63" i="1" s="1"/>
  <c r="Q73" i="1"/>
  <c r="R73" i="1" s="1"/>
  <c r="Q90" i="1"/>
  <c r="R90" i="1" s="1"/>
  <c r="Q67" i="1"/>
  <c r="R67" i="1" s="1"/>
  <c r="Q284" i="1"/>
  <c r="Q61" i="1"/>
  <c r="Q179" i="1"/>
  <c r="R179" i="1" s="1"/>
  <c r="Q99" i="1"/>
  <c r="Q321" i="1"/>
  <c r="R321" i="1" s="1"/>
  <c r="Q231" i="1"/>
  <c r="Q22" i="1"/>
  <c r="Q162" i="1"/>
  <c r="R162" i="1" s="1"/>
  <c r="BT136" i="1"/>
  <c r="BT199" i="1"/>
  <c r="Q132" i="1"/>
  <c r="Q166" i="1"/>
  <c r="R166" i="1" s="1"/>
  <c r="Q128" i="1"/>
  <c r="Q247" i="1"/>
  <c r="R247" i="1" s="1"/>
  <c r="Q217" i="1"/>
  <c r="R217" i="1" s="1"/>
  <c r="BT54" i="1"/>
  <c r="BT180" i="1"/>
  <c r="BT91" i="1"/>
  <c r="BT331" i="1"/>
  <c r="BT148" i="1"/>
  <c r="BT206" i="1"/>
  <c r="BT231" i="1"/>
  <c r="Q188" i="1"/>
  <c r="R188" i="1" s="1"/>
  <c r="BT259" i="1"/>
  <c r="BT247" i="1"/>
  <c r="BT156" i="1"/>
  <c r="BT318" i="1"/>
  <c r="BT157" i="1"/>
  <c r="BT185" i="1"/>
  <c r="BT178" i="1"/>
  <c r="BT242" i="1"/>
  <c r="BT307" i="1"/>
  <c r="BT296" i="1"/>
  <c r="BT174" i="1"/>
  <c r="BT165" i="1"/>
  <c r="Q77" i="1"/>
  <c r="R77" i="1" s="1"/>
  <c r="Q288" i="1"/>
  <c r="Q149" i="1"/>
  <c r="R149" i="1" s="1"/>
  <c r="Q312" i="1"/>
  <c r="R312" i="1" s="1"/>
  <c r="Q116" i="1"/>
  <c r="R116" i="1" s="1"/>
  <c r="Q168" i="1"/>
  <c r="R168" i="1" s="1"/>
  <c r="Q186" i="1"/>
  <c r="Q215" i="1"/>
  <c r="R215" i="1" s="1"/>
  <c r="Q48" i="1"/>
  <c r="R48" i="1" s="1"/>
  <c r="Q170" i="1"/>
  <c r="R170" i="1" s="1"/>
  <c r="BT265" i="1"/>
  <c r="BT139" i="1"/>
  <c r="BT47" i="1"/>
  <c r="BU47" i="1" s="1"/>
  <c r="BV47" i="1" s="1"/>
  <c r="BW47" i="1" s="1"/>
  <c r="BT9" i="1"/>
  <c r="BT216" i="1"/>
  <c r="BT189" i="1"/>
  <c r="BT273" i="1"/>
  <c r="BT170" i="1"/>
  <c r="BT75" i="1"/>
  <c r="BT319" i="1"/>
  <c r="BT49" i="1"/>
  <c r="BT124" i="1"/>
  <c r="BT132" i="1"/>
  <c r="BT262" i="1"/>
  <c r="BT269" i="1"/>
  <c r="BT40" i="1"/>
  <c r="BT264" i="1"/>
  <c r="Q50" i="1"/>
  <c r="R50" i="1" s="1"/>
  <c r="Q194" i="1"/>
  <c r="R194" i="1" s="1"/>
  <c r="Q98" i="1"/>
  <c r="R98" i="1" s="1"/>
  <c r="Q182" i="1"/>
  <c r="R182" i="1" s="1"/>
  <c r="Q314" i="1"/>
  <c r="R314" i="1" s="1"/>
  <c r="Q196" i="1"/>
  <c r="R196" i="1" s="1"/>
  <c r="Q251" i="1"/>
  <c r="R251" i="1" s="1"/>
  <c r="Q245" i="1"/>
  <c r="R245" i="1" s="1"/>
  <c r="Q121" i="1"/>
  <c r="Q33" i="1"/>
  <c r="R33" i="1" s="1"/>
  <c r="Q265" i="1"/>
  <c r="R265" i="1" s="1"/>
  <c r="Q222" i="1"/>
  <c r="Q15" i="1"/>
  <c r="R15" i="1" s="1"/>
  <c r="Q158" i="1"/>
  <c r="R158" i="1" s="1"/>
  <c r="AV236" i="1"/>
  <c r="AV207" i="1"/>
  <c r="AV224" i="1"/>
  <c r="AV108" i="1"/>
  <c r="Q87" i="1"/>
  <c r="BD206" i="1"/>
  <c r="Q272" i="1"/>
  <c r="R272" i="1" s="1"/>
  <c r="BT203" i="1"/>
  <c r="AV17" i="1"/>
  <c r="AV135" i="1"/>
  <c r="BT20" i="1"/>
  <c r="BT266" i="1"/>
  <c r="BT291" i="1"/>
  <c r="BT179" i="1"/>
  <c r="BT39" i="1"/>
  <c r="BT38" i="1"/>
  <c r="BU38" i="1" s="1"/>
  <c r="BV38" i="1" s="1"/>
  <c r="BW38" i="1" s="1"/>
  <c r="BT297" i="1"/>
  <c r="BT84" i="1"/>
  <c r="BT86" i="1"/>
  <c r="BT70" i="1"/>
  <c r="BU70" i="1" s="1"/>
  <c r="BV70" i="1" s="1"/>
  <c r="BW70" i="1" s="1"/>
  <c r="BT62" i="1"/>
  <c r="BT82" i="1"/>
  <c r="BT196" i="1"/>
  <c r="Q37" i="1"/>
  <c r="R37" i="1" s="1"/>
  <c r="Q10" i="1"/>
  <c r="R10" i="1" s="1"/>
  <c r="Q47" i="1"/>
  <c r="R47" i="1" s="1"/>
  <c r="Q282" i="1"/>
  <c r="R282" i="1" s="1"/>
  <c r="Q301" i="1"/>
  <c r="Q326" i="1"/>
  <c r="R326" i="1" s="1"/>
  <c r="Q177" i="1"/>
  <c r="R177" i="1" s="1"/>
  <c r="AV201" i="1"/>
  <c r="AV12" i="1"/>
  <c r="AV88" i="1"/>
  <c r="AV272" i="1"/>
  <c r="AV31" i="1"/>
  <c r="AV250" i="1"/>
  <c r="Q180" i="1"/>
  <c r="R180" i="1" s="1"/>
  <c r="Q289" i="1"/>
  <c r="Q255" i="1"/>
  <c r="Q107" i="1"/>
  <c r="R107" i="1" s="1"/>
  <c r="Q57" i="1"/>
  <c r="AV15" i="1"/>
  <c r="Q242" i="1"/>
  <c r="R242" i="1" s="1"/>
  <c r="Q68" i="1"/>
  <c r="Q137" i="1"/>
  <c r="AV234" i="1"/>
  <c r="AV131" i="1"/>
  <c r="AV213" i="1"/>
  <c r="BD89" i="1"/>
  <c r="BT172" i="1"/>
  <c r="BT325" i="1"/>
  <c r="BT68" i="1"/>
  <c r="BT239" i="1"/>
  <c r="BT59" i="1"/>
  <c r="BT227" i="1"/>
  <c r="BT92" i="1"/>
  <c r="BT27" i="1"/>
  <c r="BU27" i="1" s="1"/>
  <c r="BV27" i="1" s="1"/>
  <c r="BW27" i="1" s="1"/>
  <c r="BT209" i="1"/>
  <c r="BT149" i="1"/>
  <c r="BT314" i="1"/>
  <c r="BT168" i="1"/>
  <c r="BU168" i="1" s="1"/>
  <c r="BV168" i="1" s="1"/>
  <c r="BW168" i="1" s="1"/>
  <c r="BT195" i="1"/>
  <c r="BU195" i="1" s="1"/>
  <c r="BV195" i="1" s="1"/>
  <c r="BW195" i="1" s="1"/>
  <c r="BT240" i="1"/>
  <c r="Q86" i="1"/>
  <c r="R86" i="1" s="1"/>
  <c r="Q315" i="1"/>
  <c r="R315" i="1" s="1"/>
  <c r="Q138" i="1"/>
  <c r="R138" i="1" s="1"/>
  <c r="AV103" i="1"/>
  <c r="H421" i="6"/>
  <c r="D421" i="6" s="1"/>
  <c r="H442" i="6"/>
  <c r="D442" i="6" s="1"/>
  <c r="H438" i="6"/>
  <c r="D438" i="6" s="1"/>
  <c r="H430" i="6"/>
  <c r="D430" i="6" s="1"/>
  <c r="H422" i="6"/>
  <c r="D422" i="6" s="1"/>
  <c r="H418" i="6"/>
  <c r="D418" i="6" s="1"/>
  <c r="H409" i="6"/>
  <c r="D409" i="6" s="1"/>
  <c r="H405" i="6"/>
  <c r="D405" i="6" s="1"/>
  <c r="H389" i="6"/>
  <c r="D389" i="6" s="1"/>
  <c r="H385" i="6"/>
  <c r="D385" i="6" s="1"/>
  <c r="H467" i="6"/>
  <c r="D467" i="6" s="1"/>
  <c r="G412" i="6"/>
  <c r="E412" i="6"/>
  <c r="H471" i="6"/>
  <c r="D471" i="6" s="1"/>
  <c r="H279" i="6"/>
  <c r="D279" i="6" s="1"/>
  <c r="H469" i="6"/>
  <c r="D469" i="6" s="1"/>
  <c r="H303" i="6"/>
  <c r="D303" i="6" s="1"/>
  <c r="H263" i="6"/>
  <c r="D263" i="6" s="1"/>
  <c r="H470" i="6"/>
  <c r="D470" i="6" s="1"/>
  <c r="H461" i="6"/>
  <c r="D461" i="6" s="1"/>
  <c r="H460" i="6"/>
  <c r="D460" i="6" s="1"/>
  <c r="H458" i="6"/>
  <c r="D458" i="6" s="1"/>
  <c r="H290" i="6"/>
  <c r="D290" i="6" s="1"/>
  <c r="H294" i="6"/>
  <c r="D294" i="6" s="1"/>
  <c r="H302" i="6"/>
  <c r="D302" i="6" s="1"/>
  <c r="H306" i="6"/>
  <c r="D306" i="6" s="1"/>
  <c r="H310" i="6"/>
  <c r="D310" i="6" s="1"/>
  <c r="H278" i="6"/>
  <c r="D278" i="6" s="1"/>
  <c r="H268" i="6"/>
  <c r="D268" i="6" s="1"/>
  <c r="E445" i="6"/>
  <c r="F445" i="6"/>
  <c r="H450" i="6"/>
  <c r="D450" i="6" s="1"/>
  <c r="H255" i="6"/>
  <c r="H262" i="6"/>
  <c r="D262" i="6" s="1"/>
  <c r="H267" i="6"/>
  <c r="D267" i="6" s="1"/>
  <c r="H474" i="6"/>
  <c r="D474" i="6" s="1"/>
  <c r="H472" i="6"/>
  <c r="D472" i="6" s="1"/>
  <c r="H287" i="6"/>
  <c r="D287" i="6" s="1"/>
  <c r="E314" i="6"/>
  <c r="H291" i="6"/>
  <c r="D291" i="6" s="1"/>
  <c r="H274" i="6"/>
  <c r="D274" i="6" s="1"/>
  <c r="H451" i="6"/>
  <c r="D451" i="6" s="1"/>
  <c r="H444" i="6"/>
  <c r="D444" i="6" s="1"/>
  <c r="H436" i="6"/>
  <c r="D436" i="6" s="1"/>
  <c r="H424" i="6"/>
  <c r="D424" i="6" s="1"/>
  <c r="H420" i="6"/>
  <c r="D420" i="6" s="1"/>
  <c r="H408" i="6"/>
  <c r="D408" i="6" s="1"/>
  <c r="H400" i="6"/>
  <c r="D400" i="6" s="1"/>
  <c r="H388" i="6"/>
  <c r="D388" i="6" s="1"/>
  <c r="H276" i="6"/>
  <c r="D276" i="6" s="1"/>
  <c r="H292" i="6"/>
  <c r="D292" i="6" s="1"/>
  <c r="H296" i="6"/>
  <c r="D296" i="6" s="1"/>
  <c r="H300" i="6"/>
  <c r="D300" i="6" s="1"/>
  <c r="H304" i="6"/>
  <c r="D304" i="6" s="1"/>
  <c r="H308" i="6"/>
  <c r="D308" i="6" s="1"/>
  <c r="H312" i="6"/>
  <c r="D312" i="6" s="1"/>
  <c r="F251" i="6"/>
  <c r="H464" i="6"/>
  <c r="D464" i="6" s="1"/>
  <c r="H260" i="6"/>
  <c r="D260" i="6" s="1"/>
  <c r="F379" i="6"/>
  <c r="E251" i="6"/>
  <c r="H275" i="6"/>
  <c r="D275" i="6" s="1"/>
  <c r="H265" i="6"/>
  <c r="D265" i="6" s="1"/>
  <c r="H270" i="6"/>
  <c r="D270" i="6" s="1"/>
  <c r="H257" i="6"/>
  <c r="D257" i="6" s="1"/>
  <c r="H272" i="6"/>
  <c r="D272" i="6" s="1"/>
  <c r="H465" i="6"/>
  <c r="D465" i="6" s="1"/>
  <c r="H456" i="6"/>
  <c r="D456" i="6" s="1"/>
  <c r="H453" i="6"/>
  <c r="D453" i="6" s="1"/>
  <c r="H437" i="6"/>
  <c r="D437" i="6" s="1"/>
  <c r="H417" i="6"/>
  <c r="D417" i="6" s="1"/>
  <c r="F314" i="6"/>
  <c r="H273" i="6"/>
  <c r="D273" i="6" s="1"/>
  <c r="H459" i="6"/>
  <c r="D459" i="6" s="1"/>
  <c r="H432" i="6"/>
  <c r="D432" i="6" s="1"/>
  <c r="H295" i="6"/>
  <c r="D295" i="6" s="1"/>
  <c r="E379" i="6"/>
  <c r="G379" i="6"/>
  <c r="H350" i="6"/>
  <c r="D350" i="6" s="1"/>
  <c r="H281" i="6"/>
  <c r="D281" i="6" s="1"/>
  <c r="H468" i="6"/>
  <c r="D468" i="6" s="1"/>
  <c r="H439" i="6"/>
  <c r="D439" i="6" s="1"/>
  <c r="H402" i="6"/>
  <c r="D402" i="6" s="1"/>
  <c r="H266" i="6"/>
  <c r="D266" i="6" s="1"/>
  <c r="H449" i="6"/>
  <c r="D449" i="6" s="1"/>
  <c r="H440" i="6"/>
  <c r="D440" i="6" s="1"/>
  <c r="H403" i="6"/>
  <c r="D403" i="6" s="1"/>
  <c r="H399" i="6"/>
  <c r="D399" i="6" s="1"/>
  <c r="H395" i="6"/>
  <c r="D395" i="6" s="1"/>
  <c r="H387" i="6"/>
  <c r="D387" i="6" s="1"/>
  <c r="H298" i="6"/>
  <c r="D298" i="6" s="1"/>
  <c r="H311" i="6"/>
  <c r="D311" i="6" s="1"/>
  <c r="H264" i="6"/>
  <c r="D264" i="6" s="1"/>
  <c r="H269" i="6"/>
  <c r="D269" i="6" s="1"/>
  <c r="H289" i="6"/>
  <c r="D289" i="6" s="1"/>
  <c r="H293" i="6"/>
  <c r="D293" i="6" s="1"/>
  <c r="H297" i="6"/>
  <c r="D297" i="6" s="1"/>
  <c r="H277" i="6"/>
  <c r="D277" i="6" s="1"/>
  <c r="H256" i="6"/>
  <c r="D256" i="6" s="1"/>
  <c r="G282" i="6"/>
  <c r="H280" i="6"/>
  <c r="D280" i="6" s="1"/>
  <c r="H434" i="6"/>
  <c r="D434" i="6" s="1"/>
  <c r="H433" i="6"/>
  <c r="D433" i="6" s="1"/>
  <c r="H428" i="6"/>
  <c r="D428" i="6" s="1"/>
  <c r="H466" i="6"/>
  <c r="D466" i="6" s="1"/>
  <c r="E346" i="6"/>
  <c r="H426" i="6"/>
  <c r="D426" i="6" s="1"/>
  <c r="H410" i="6"/>
  <c r="D410" i="6" s="1"/>
  <c r="H391" i="6"/>
  <c r="D391" i="6" s="1"/>
  <c r="H386" i="6"/>
  <c r="D386" i="6" s="1"/>
  <c r="H457" i="6"/>
  <c r="D457" i="6" s="1"/>
  <c r="H431" i="6"/>
  <c r="D431" i="6" s="1"/>
  <c r="H462" i="6"/>
  <c r="D462" i="6" s="1"/>
  <c r="H427" i="6"/>
  <c r="D427" i="6" s="1"/>
  <c r="H411" i="6"/>
  <c r="D411" i="6" s="1"/>
  <c r="H401" i="6"/>
  <c r="D401" i="6" s="1"/>
  <c r="H397" i="6"/>
  <c r="D397" i="6" s="1"/>
  <c r="H393" i="6"/>
  <c r="D393" i="6" s="1"/>
  <c r="H299" i="6"/>
  <c r="D299" i="6" s="1"/>
  <c r="F346" i="6"/>
  <c r="H258" i="6"/>
  <c r="D258" i="6" s="1"/>
  <c r="F282" i="6"/>
  <c r="G346" i="6"/>
  <c r="G251" i="6"/>
  <c r="H224" i="6"/>
  <c r="D224" i="6" s="1"/>
  <c r="H443" i="6"/>
  <c r="D443" i="6" s="1"/>
  <c r="G445" i="6"/>
  <c r="H392" i="6"/>
  <c r="D392" i="6" s="1"/>
  <c r="H305" i="6"/>
  <c r="D305" i="6" s="1"/>
  <c r="H309" i="6"/>
  <c r="D309" i="6" s="1"/>
  <c r="F412" i="6"/>
  <c r="H473" i="6"/>
  <c r="D473" i="6" s="1"/>
  <c r="H454" i="6"/>
  <c r="D454" i="6" s="1"/>
  <c r="H441" i="6"/>
  <c r="D441" i="6" s="1"/>
  <c r="H425" i="6"/>
  <c r="D425" i="6" s="1"/>
  <c r="G314" i="6"/>
  <c r="H307" i="6"/>
  <c r="D307" i="6" s="1"/>
  <c r="BT21" i="1"/>
  <c r="BT14" i="1"/>
  <c r="BT332" i="1"/>
  <c r="BU332" i="1" s="1"/>
  <c r="BV332" i="1" s="1"/>
  <c r="BW332" i="1" s="1"/>
  <c r="BT87" i="1"/>
  <c r="BT98" i="1"/>
  <c r="BT164" i="1"/>
  <c r="BT64" i="1"/>
  <c r="BT155" i="1"/>
  <c r="BU155" i="1" s="1"/>
  <c r="BV155" i="1" s="1"/>
  <c r="BW155" i="1" s="1"/>
  <c r="BT143" i="1"/>
  <c r="BT267" i="1"/>
  <c r="BT169" i="1"/>
  <c r="BT130" i="1"/>
  <c r="BU130" i="1" s="1"/>
  <c r="BV130" i="1" s="1"/>
  <c r="BW130" i="1" s="1"/>
  <c r="BT144" i="1"/>
  <c r="BT282" i="1"/>
  <c r="BU282" i="1" s="1"/>
  <c r="BV282" i="1" s="1"/>
  <c r="BW282" i="1" s="1"/>
  <c r="BT200" i="1"/>
  <c r="BU200" i="1" s="1"/>
  <c r="BV200" i="1" s="1"/>
  <c r="BW200" i="1" s="1"/>
  <c r="BT244" i="1"/>
  <c r="BT51" i="1"/>
  <c r="BT280" i="1"/>
  <c r="BT153" i="1"/>
  <c r="BU153" i="1" s="1"/>
  <c r="BV153" i="1" s="1"/>
  <c r="BW153" i="1" s="1"/>
  <c r="BT249" i="1"/>
  <c r="BU249" i="1" s="1"/>
  <c r="BV249" i="1" s="1"/>
  <c r="BW249" i="1" s="1"/>
  <c r="BT327" i="1"/>
  <c r="BT283" i="1"/>
  <c r="BT187" i="1"/>
  <c r="BT274" i="1"/>
  <c r="BT191" i="1"/>
  <c r="BT19" i="1"/>
  <c r="BT104" i="1"/>
  <c r="BT322" i="1"/>
  <c r="BT254" i="1"/>
  <c r="BT135" i="1"/>
  <c r="BT101" i="1"/>
  <c r="BT251" i="1"/>
  <c r="BT275" i="1"/>
  <c r="BT90" i="1"/>
  <c r="BT211" i="1"/>
  <c r="BT102" i="1"/>
  <c r="BU102" i="1" s="1"/>
  <c r="BT52" i="1"/>
  <c r="BU52" i="1" s="1"/>
  <c r="BV52" i="1" s="1"/>
  <c r="BW52" i="1" s="1"/>
  <c r="BT106" i="1"/>
  <c r="BT312" i="1"/>
  <c r="BT46" i="1"/>
  <c r="BT67" i="1"/>
  <c r="BT36" i="1"/>
  <c r="BT22" i="1"/>
  <c r="BT126" i="1"/>
  <c r="BT290" i="1"/>
  <c r="BT321" i="1"/>
  <c r="BT287" i="1"/>
  <c r="BT48" i="1"/>
  <c r="BT166" i="1"/>
  <c r="BT293" i="1"/>
  <c r="BT175" i="1"/>
  <c r="BT45" i="1"/>
  <c r="AP205" i="1" l="1"/>
  <c r="H412" i="6"/>
  <c r="AP315" i="1"/>
  <c r="CM5" i="1"/>
  <c r="CL5" i="1"/>
  <c r="CK5" i="1" s="1"/>
  <c r="H379" i="6"/>
  <c r="I375" i="6" s="1"/>
  <c r="AO303" i="1" s="1"/>
  <c r="AP303" i="1" s="1"/>
  <c r="DJ303" i="1" s="1"/>
  <c r="DK303" i="1" s="1"/>
  <c r="H475" i="6"/>
  <c r="I457" i="6" s="1"/>
  <c r="D379" i="6"/>
  <c r="AP140" i="1"/>
  <c r="AQ140" i="1" s="1"/>
  <c r="BU244" i="1"/>
  <c r="BV244" i="1" s="1"/>
  <c r="BU87" i="1"/>
  <c r="BV87" i="1" s="1"/>
  <c r="BW87" i="1" s="1"/>
  <c r="BU62" i="1"/>
  <c r="BV62" i="1" s="1"/>
  <c r="BW62" i="1" s="1"/>
  <c r="BU291" i="1"/>
  <c r="BV291" i="1" s="1"/>
  <c r="BU40" i="1"/>
  <c r="BV40" i="1" s="1"/>
  <c r="BW40" i="1" s="1"/>
  <c r="BU296" i="1"/>
  <c r="BV296" i="1" s="1"/>
  <c r="BU276" i="1"/>
  <c r="BV276" i="1" s="1"/>
  <c r="BU41" i="1"/>
  <c r="BV41" i="1" s="1"/>
  <c r="BU72" i="1"/>
  <c r="BV72" i="1" s="1"/>
  <c r="BU69" i="1"/>
  <c r="BV69" i="1" s="1"/>
  <c r="BU175" i="1"/>
  <c r="BV175" i="1" s="1"/>
  <c r="BU287" i="1"/>
  <c r="BV287" i="1" s="1"/>
  <c r="BU22" i="1"/>
  <c r="BV22" i="1" s="1"/>
  <c r="BW22" i="1" s="1"/>
  <c r="BU312" i="1"/>
  <c r="BV312" i="1" s="1"/>
  <c r="BU211" i="1"/>
  <c r="BV211" i="1" s="1"/>
  <c r="BW211" i="1" s="1"/>
  <c r="BU101" i="1"/>
  <c r="BV101" i="1" s="1"/>
  <c r="BU104" i="1"/>
  <c r="BV104" i="1" s="1"/>
  <c r="BU169" i="1"/>
  <c r="BV169" i="1" s="1"/>
  <c r="BU64" i="1"/>
  <c r="BV64" i="1" s="1"/>
  <c r="BW64" i="1" s="1"/>
  <c r="BU314" i="1"/>
  <c r="BV314" i="1" s="1"/>
  <c r="BU92" i="1"/>
  <c r="BV92" i="1" s="1"/>
  <c r="BU266" i="1"/>
  <c r="BV266" i="1" s="1"/>
  <c r="BU203" i="1"/>
  <c r="BV203" i="1" s="1"/>
  <c r="BW203" i="1" s="1"/>
  <c r="BU269" i="1"/>
  <c r="BV269" i="1" s="1"/>
  <c r="BU49" i="1"/>
  <c r="BV49" i="1" s="1"/>
  <c r="BU273" i="1"/>
  <c r="BV273" i="1" s="1"/>
  <c r="BU307" i="1"/>
  <c r="BV307" i="1" s="1"/>
  <c r="BW307" i="1" s="1"/>
  <c r="BU259" i="1"/>
  <c r="BV259" i="1" s="1"/>
  <c r="BU148" i="1"/>
  <c r="BV148" i="1" s="1"/>
  <c r="BW148" i="1" s="1"/>
  <c r="BU54" i="1"/>
  <c r="BV54" i="1" s="1"/>
  <c r="BW54" i="1" s="1"/>
  <c r="BU96" i="1"/>
  <c r="BV96" i="1" s="1"/>
  <c r="BU237" i="1"/>
  <c r="BV237" i="1" s="1"/>
  <c r="BU160" i="1"/>
  <c r="BV160" i="1" s="1"/>
  <c r="BU128" i="1"/>
  <c r="BV128" i="1" s="1"/>
  <c r="BU77" i="1"/>
  <c r="BV77" i="1" s="1"/>
  <c r="BU218" i="1"/>
  <c r="BV218" i="1" s="1"/>
  <c r="BU317" i="1"/>
  <c r="BV317" i="1" s="1"/>
  <c r="BU7" i="1"/>
  <c r="BV7" i="1" s="1"/>
  <c r="BU284" i="1"/>
  <c r="BV284" i="1" s="1"/>
  <c r="BU61" i="1"/>
  <c r="BV61" i="1" s="1"/>
  <c r="BU248" i="1"/>
  <c r="BV248" i="1" s="1"/>
  <c r="BU97" i="1"/>
  <c r="BV97" i="1" s="1"/>
  <c r="BU142" i="1"/>
  <c r="BV142" i="1" s="1"/>
  <c r="BU134" i="1"/>
  <c r="BV134" i="1" s="1"/>
  <c r="BU24" i="1"/>
  <c r="BV24" i="1" s="1"/>
  <c r="BU306" i="1"/>
  <c r="BV306" i="1" s="1"/>
  <c r="BW306" i="1" s="1"/>
  <c r="BU145" i="1"/>
  <c r="BV145" i="1" s="1"/>
  <c r="AP32" i="1"/>
  <c r="AQ32" i="1" s="1"/>
  <c r="BU45" i="1"/>
  <c r="BV45" i="1" s="1"/>
  <c r="BW45" i="1" s="1"/>
  <c r="BU48" i="1"/>
  <c r="BV48" i="1" s="1"/>
  <c r="BU46" i="1"/>
  <c r="BV46" i="1" s="1"/>
  <c r="BW46" i="1" s="1"/>
  <c r="BU251" i="1"/>
  <c r="BV251" i="1" s="1"/>
  <c r="BU274" i="1"/>
  <c r="BV274" i="1" s="1"/>
  <c r="BU239" i="1"/>
  <c r="BV239" i="1" s="1"/>
  <c r="BU124" i="1"/>
  <c r="BV124" i="1" s="1"/>
  <c r="BU170" i="1"/>
  <c r="BV170" i="1" s="1"/>
  <c r="BU9" i="1"/>
  <c r="BV9" i="1" s="1"/>
  <c r="BU185" i="1"/>
  <c r="BV185" i="1" s="1"/>
  <c r="BW185" i="1" s="1"/>
  <c r="BU206" i="1"/>
  <c r="BV206" i="1" s="1"/>
  <c r="BW206" i="1" s="1"/>
  <c r="BU180" i="1"/>
  <c r="BV180" i="1" s="1"/>
  <c r="BU136" i="1"/>
  <c r="BV136" i="1" s="1"/>
  <c r="BU73" i="1"/>
  <c r="BV73" i="1" s="1"/>
  <c r="BU315" i="1"/>
  <c r="BV315" i="1" s="1"/>
  <c r="BU10" i="1"/>
  <c r="BV10" i="1" s="1"/>
  <c r="BW10" i="1" s="1"/>
  <c r="BU330" i="1"/>
  <c r="BV330" i="1" s="1"/>
  <c r="BU293" i="1"/>
  <c r="BV293" i="1" s="1"/>
  <c r="BW293" i="1" s="1"/>
  <c r="BU321" i="1"/>
  <c r="BV321" i="1" s="1"/>
  <c r="BU36" i="1"/>
  <c r="BV36" i="1" s="1"/>
  <c r="BW36" i="1" s="1"/>
  <c r="BU106" i="1"/>
  <c r="BV106" i="1" s="1"/>
  <c r="BU90" i="1"/>
  <c r="BV90" i="1" s="1"/>
  <c r="BU135" i="1"/>
  <c r="BV135" i="1" s="1"/>
  <c r="BW135" i="1" s="1"/>
  <c r="BU19" i="1"/>
  <c r="BV19" i="1" s="1"/>
  <c r="BU283" i="1"/>
  <c r="BV283" i="1" s="1"/>
  <c r="BU280" i="1"/>
  <c r="BV280" i="1" s="1"/>
  <c r="BW280" i="1" s="1"/>
  <c r="BU267" i="1"/>
  <c r="BV267" i="1" s="1"/>
  <c r="BW267" i="1" s="1"/>
  <c r="BU164" i="1"/>
  <c r="BV164" i="1" s="1"/>
  <c r="BW164" i="1" s="1"/>
  <c r="BU14" i="1"/>
  <c r="BV14" i="1" s="1"/>
  <c r="BU39" i="1"/>
  <c r="BV39" i="1" s="1"/>
  <c r="BW39" i="1" s="1"/>
  <c r="BU262" i="1"/>
  <c r="BV262" i="1" s="1"/>
  <c r="BU189" i="1"/>
  <c r="BV189" i="1" s="1"/>
  <c r="BW189" i="1" s="1"/>
  <c r="BU139" i="1"/>
  <c r="BV139" i="1" s="1"/>
  <c r="BU242" i="1"/>
  <c r="BV242" i="1" s="1"/>
  <c r="BU318" i="1"/>
  <c r="BV318" i="1" s="1"/>
  <c r="BU331" i="1"/>
  <c r="BV331" i="1" s="1"/>
  <c r="BW331" i="1" s="1"/>
  <c r="BU163" i="1"/>
  <c r="BV163" i="1" s="1"/>
  <c r="BU152" i="1"/>
  <c r="BV152" i="1" s="1"/>
  <c r="BU252" i="1"/>
  <c r="BV252" i="1" s="1"/>
  <c r="BU215" i="1"/>
  <c r="BV215" i="1" s="1"/>
  <c r="BW215" i="1" s="1"/>
  <c r="BU109" i="1"/>
  <c r="BV109" i="1" s="1"/>
  <c r="BW109" i="1" s="1"/>
  <c r="BU220" i="1"/>
  <c r="BV220" i="1" s="1"/>
  <c r="BU181" i="1"/>
  <c r="BV181" i="1" s="1"/>
  <c r="BW181" i="1" s="1"/>
  <c r="BU105" i="1"/>
  <c r="BV105" i="1" s="1"/>
  <c r="BU162" i="1"/>
  <c r="BV162" i="1" s="1"/>
  <c r="BU182" i="1"/>
  <c r="BV182" i="1" s="1"/>
  <c r="BW182" i="1" s="1"/>
  <c r="BU81" i="1"/>
  <c r="BV81" i="1" s="1"/>
  <c r="BU8" i="1"/>
  <c r="BV8" i="1" s="1"/>
  <c r="BU63" i="1"/>
  <c r="BV63" i="1" s="1"/>
  <c r="BW63" i="1" s="1"/>
  <c r="BU74" i="1"/>
  <c r="BV74" i="1" s="1"/>
  <c r="BU289" i="1"/>
  <c r="BV289" i="1" s="1"/>
  <c r="BU279" i="1"/>
  <c r="BW279" i="1" s="1"/>
  <c r="BU17" i="1"/>
  <c r="BV17" i="1" s="1"/>
  <c r="BW17" i="1" s="1"/>
  <c r="BU192" i="1"/>
  <c r="BV192" i="1" s="1"/>
  <c r="BW192" i="1" s="1"/>
  <c r="BU298" i="1"/>
  <c r="BV298" i="1" s="1"/>
  <c r="BW298" i="1" s="1"/>
  <c r="BU126" i="1"/>
  <c r="BV126" i="1" s="1"/>
  <c r="BW126" i="1" s="1"/>
  <c r="BU322" i="1"/>
  <c r="BV322" i="1" s="1"/>
  <c r="BW322" i="1" s="1"/>
  <c r="BU297" i="1"/>
  <c r="BV297" i="1" s="1"/>
  <c r="BU247" i="1"/>
  <c r="BV247" i="1" s="1"/>
  <c r="BU288" i="1"/>
  <c r="BV288" i="1" s="1"/>
  <c r="BW288" i="1" s="1"/>
  <c r="BU158" i="1"/>
  <c r="BV158" i="1" s="1"/>
  <c r="BW158" i="1" s="1"/>
  <c r="BU173" i="1"/>
  <c r="BV173" i="1" s="1"/>
  <c r="BW173" i="1" s="1"/>
  <c r="BU100" i="1"/>
  <c r="BV100" i="1" s="1"/>
  <c r="BU268" i="1"/>
  <c r="BV268" i="1" s="1"/>
  <c r="BW268" i="1" s="1"/>
  <c r="BU292" i="1"/>
  <c r="BV292" i="1" s="1"/>
  <c r="BW292" i="1" s="1"/>
  <c r="BU260" i="1"/>
  <c r="BV260" i="1" s="1"/>
  <c r="BU53" i="1"/>
  <c r="BV53" i="1" s="1"/>
  <c r="BW53" i="1" s="1"/>
  <c r="BU281" i="1"/>
  <c r="BV281" i="1" s="1"/>
  <c r="BW281" i="1" s="1"/>
  <c r="BU149" i="1"/>
  <c r="BV149" i="1" s="1"/>
  <c r="BW149" i="1" s="1"/>
  <c r="BU227" i="1"/>
  <c r="BV227" i="1" s="1"/>
  <c r="BU325" i="1"/>
  <c r="BV325" i="1" s="1"/>
  <c r="BU196" i="1"/>
  <c r="BV196" i="1" s="1"/>
  <c r="BW196" i="1" s="1"/>
  <c r="BU86" i="1"/>
  <c r="BV86" i="1" s="1"/>
  <c r="BU20" i="1"/>
  <c r="BV20" i="1" s="1"/>
  <c r="BU166" i="1"/>
  <c r="BV166" i="1" s="1"/>
  <c r="BW166" i="1" s="1"/>
  <c r="BU290" i="1"/>
  <c r="BV290" i="1" s="1"/>
  <c r="BW290" i="1" s="1"/>
  <c r="BU67" i="1"/>
  <c r="BV67" i="1" s="1"/>
  <c r="BW67" i="1" s="1"/>
  <c r="BU191" i="1"/>
  <c r="BV191" i="1" s="1"/>
  <c r="BW191" i="1" s="1"/>
  <c r="BU51" i="1"/>
  <c r="BV51" i="1" s="1"/>
  <c r="BW51" i="1" s="1"/>
  <c r="BU144" i="1"/>
  <c r="BV144" i="1" s="1"/>
  <c r="BW144" i="1" s="1"/>
  <c r="BU98" i="1"/>
  <c r="BV98" i="1" s="1"/>
  <c r="BW98" i="1" s="1"/>
  <c r="BU21" i="1"/>
  <c r="BV21" i="1" s="1"/>
  <c r="BU209" i="1"/>
  <c r="BV209" i="1" s="1"/>
  <c r="BU59" i="1"/>
  <c r="BV59" i="1" s="1"/>
  <c r="BW59" i="1" s="1"/>
  <c r="BU172" i="1"/>
  <c r="BV172" i="1" s="1"/>
  <c r="BU82" i="1"/>
  <c r="BV82" i="1" s="1"/>
  <c r="BU84" i="1"/>
  <c r="BV84" i="1" s="1"/>
  <c r="BU179" i="1"/>
  <c r="BV179" i="1" s="1"/>
  <c r="BU264" i="1"/>
  <c r="BV264" i="1" s="1"/>
  <c r="BU132" i="1"/>
  <c r="BV132" i="1" s="1"/>
  <c r="BU75" i="1"/>
  <c r="BV75" i="1" s="1"/>
  <c r="BW75" i="1" s="1"/>
  <c r="BU216" i="1"/>
  <c r="BV216" i="1" s="1"/>
  <c r="BU265" i="1"/>
  <c r="BV265" i="1" s="1"/>
  <c r="BW265" i="1" s="1"/>
  <c r="BU174" i="1"/>
  <c r="BV174" i="1" s="1"/>
  <c r="BW174" i="1" s="1"/>
  <c r="BU178" i="1"/>
  <c r="BV178" i="1" s="1"/>
  <c r="BW178" i="1" s="1"/>
  <c r="BU231" i="1"/>
  <c r="BV231" i="1" s="1"/>
  <c r="BU91" i="1"/>
  <c r="BV91" i="1" s="1"/>
  <c r="BU199" i="1"/>
  <c r="BV199" i="1" s="1"/>
  <c r="BU37" i="1"/>
  <c r="BV37" i="1" s="1"/>
  <c r="BW37" i="1" s="1"/>
  <c r="BU167" i="1"/>
  <c r="BV167" i="1" s="1"/>
  <c r="BU305" i="1"/>
  <c r="BV305" i="1" s="1"/>
  <c r="BW305" i="1" s="1"/>
  <c r="BU228" i="1"/>
  <c r="BV228" i="1" s="1"/>
  <c r="BU256" i="1"/>
  <c r="BV256" i="1" s="1"/>
  <c r="BU230" i="1"/>
  <c r="BV230" i="1" s="1"/>
  <c r="BW230" i="1" s="1"/>
  <c r="BU150" i="1"/>
  <c r="BV150" i="1" s="1"/>
  <c r="BU208" i="1"/>
  <c r="BV208" i="1" s="1"/>
  <c r="BU140" i="1"/>
  <c r="BV140" i="1" s="1"/>
  <c r="BU299" i="1"/>
  <c r="BV299" i="1" s="1"/>
  <c r="BU99" i="1"/>
  <c r="BV99" i="1" s="1"/>
  <c r="BU278" i="1"/>
  <c r="BV278" i="1" s="1"/>
  <c r="BW278" i="1" s="1"/>
  <c r="BU190" i="1"/>
  <c r="BV190" i="1" s="1"/>
  <c r="BU30" i="1"/>
  <c r="BV30" i="1" s="1"/>
  <c r="BW30" i="1" s="1"/>
  <c r="BU194" i="1"/>
  <c r="BV194" i="1" s="1"/>
  <c r="BW194" i="1" s="1"/>
  <c r="BT5" i="1"/>
  <c r="AP174" i="1"/>
  <c r="AQ174" i="1" s="1"/>
  <c r="AP56" i="1"/>
  <c r="AQ56" i="1" s="1"/>
  <c r="AP145" i="1"/>
  <c r="AQ145" i="1" s="1"/>
  <c r="AP309" i="1"/>
  <c r="AQ309" i="1" s="1"/>
  <c r="AP38" i="1"/>
  <c r="AQ38" i="1" s="1"/>
  <c r="BL5" i="1"/>
  <c r="AP126" i="1"/>
  <c r="AQ126" i="1" s="1"/>
  <c r="AP287" i="1"/>
  <c r="AQ287" i="1" s="1"/>
  <c r="AP318" i="1"/>
  <c r="AQ318" i="1" s="1"/>
  <c r="BG16" i="1"/>
  <c r="AP131" i="1"/>
  <c r="AQ131" i="1" s="1"/>
  <c r="BE51" i="1"/>
  <c r="BF51" i="1" s="1"/>
  <c r="BE41" i="1"/>
  <c r="BF41" i="1" s="1"/>
  <c r="BE269" i="1"/>
  <c r="BF269" i="1" s="1"/>
  <c r="BG269" i="1" s="1"/>
  <c r="BE92" i="1"/>
  <c r="BF92" i="1" s="1"/>
  <c r="BE330" i="1"/>
  <c r="BF330" i="1" s="1"/>
  <c r="BG330" i="1" s="1"/>
  <c r="BE135" i="1"/>
  <c r="BF135" i="1" s="1"/>
  <c r="BE182" i="1"/>
  <c r="BF182" i="1" s="1"/>
  <c r="BG182" i="1" s="1"/>
  <c r="BE168" i="1"/>
  <c r="BF168" i="1" s="1"/>
  <c r="BE211" i="1"/>
  <c r="BF211" i="1" s="1"/>
  <c r="BG211" i="1" s="1"/>
  <c r="BE107" i="1"/>
  <c r="BF107" i="1" s="1"/>
  <c r="BE206" i="1"/>
  <c r="BF206" i="1" s="1"/>
  <c r="BG206" i="1" s="1"/>
  <c r="BE144" i="1"/>
  <c r="BF144" i="1" s="1"/>
  <c r="BE48" i="1"/>
  <c r="BF48" i="1" s="1"/>
  <c r="BG48" i="1" s="1"/>
  <c r="BE191" i="1"/>
  <c r="BF191" i="1" s="1"/>
  <c r="BG191" i="1" s="1"/>
  <c r="BE84" i="1"/>
  <c r="BF84" i="1" s="1"/>
  <c r="BE237" i="1"/>
  <c r="BF237" i="1" s="1"/>
  <c r="BE152" i="1"/>
  <c r="BF152" i="1" s="1"/>
  <c r="BG152" i="1" s="1"/>
  <c r="BE63" i="1"/>
  <c r="BF63" i="1" s="1"/>
  <c r="BG63" i="1" s="1"/>
  <c r="BE74" i="1"/>
  <c r="BF74" i="1" s="1"/>
  <c r="BG74" i="1" s="1"/>
  <c r="BE166" i="1"/>
  <c r="BF166" i="1" s="1"/>
  <c r="BE140" i="1"/>
  <c r="BF140" i="1" s="1"/>
  <c r="BE209" i="1"/>
  <c r="BF209" i="1" s="1"/>
  <c r="BG209" i="1" s="1"/>
  <c r="BE220" i="1"/>
  <c r="BF220" i="1" s="1"/>
  <c r="BE260" i="1"/>
  <c r="BF260" i="1" s="1"/>
  <c r="BE172" i="1"/>
  <c r="BF172" i="1" s="1"/>
  <c r="BE64" i="1"/>
  <c r="BF64" i="1" s="1"/>
  <c r="BE38" i="1"/>
  <c r="BF38" i="1" s="1"/>
  <c r="BE162" i="1"/>
  <c r="BF162" i="1" s="1"/>
  <c r="BE289" i="1"/>
  <c r="BF289" i="1" s="1"/>
  <c r="BG289" i="1" s="1"/>
  <c r="BE214" i="1"/>
  <c r="BF214" i="1" s="1"/>
  <c r="BE186" i="1"/>
  <c r="BF186" i="1" s="1"/>
  <c r="BG186" i="1" s="1"/>
  <c r="BE159" i="1"/>
  <c r="BF159" i="1" s="1"/>
  <c r="BE161" i="1"/>
  <c r="BF161" i="1" s="1"/>
  <c r="BG161" i="1" s="1"/>
  <c r="BE120" i="1"/>
  <c r="BF120" i="1" s="1"/>
  <c r="BE328" i="1"/>
  <c r="BF328" i="1" s="1"/>
  <c r="BE83" i="1"/>
  <c r="BF83" i="1" s="1"/>
  <c r="BE250" i="1"/>
  <c r="BF250" i="1" s="1"/>
  <c r="BE272" i="1"/>
  <c r="BF272" i="1" s="1"/>
  <c r="BE12" i="1"/>
  <c r="BF12" i="1" s="1"/>
  <c r="BE142" i="1"/>
  <c r="BF142" i="1" s="1"/>
  <c r="BE297" i="1"/>
  <c r="BF297" i="1" s="1"/>
  <c r="BE123" i="1"/>
  <c r="BF123" i="1" s="1"/>
  <c r="BG123" i="1" s="1"/>
  <c r="BE246" i="1"/>
  <c r="BF246" i="1" s="1"/>
  <c r="BE110" i="1"/>
  <c r="BF110" i="1" s="1"/>
  <c r="BE205" i="1"/>
  <c r="BF205" i="1" s="1"/>
  <c r="BG205" i="1" s="1"/>
  <c r="BE300" i="1"/>
  <c r="BF300" i="1" s="1"/>
  <c r="BG300" i="1" s="1"/>
  <c r="BE248" i="1"/>
  <c r="BF248" i="1" s="1"/>
  <c r="BE203" i="1"/>
  <c r="BF203" i="1" s="1"/>
  <c r="BE153" i="1"/>
  <c r="BF153" i="1" s="1"/>
  <c r="BE116" i="1"/>
  <c r="BF116" i="1" s="1"/>
  <c r="BE195" i="1"/>
  <c r="BF195" i="1" s="1"/>
  <c r="BE273" i="1"/>
  <c r="BF273" i="1" s="1"/>
  <c r="BE189" i="1"/>
  <c r="BF189" i="1" s="1"/>
  <c r="BE262" i="1"/>
  <c r="BF262" i="1" s="1"/>
  <c r="BE245" i="1"/>
  <c r="BF245" i="1" s="1"/>
  <c r="BE56" i="1"/>
  <c r="BF56" i="1" s="1"/>
  <c r="BE71" i="1"/>
  <c r="BF71" i="1" s="1"/>
  <c r="BE58" i="1"/>
  <c r="BF58" i="1" s="1"/>
  <c r="BE44" i="1"/>
  <c r="BF44" i="1" s="1"/>
  <c r="BE180" i="1"/>
  <c r="BF180" i="1" s="1"/>
  <c r="BE104" i="1"/>
  <c r="BF104" i="1" s="1"/>
  <c r="BG104" i="1" s="1"/>
  <c r="BE91" i="1"/>
  <c r="BF91" i="1" s="1"/>
  <c r="BE150" i="1"/>
  <c r="BF150" i="1" s="1"/>
  <c r="BE19" i="1"/>
  <c r="BF19" i="1" s="1"/>
  <c r="BE190" i="1"/>
  <c r="BF190" i="1" s="1"/>
  <c r="BE7" i="1"/>
  <c r="BF7" i="1" s="1"/>
  <c r="BG7" i="1" s="1"/>
  <c r="BE106" i="1"/>
  <c r="BF106" i="1" s="1"/>
  <c r="BE85" i="1"/>
  <c r="BF85" i="1" s="1"/>
  <c r="BE285" i="1"/>
  <c r="BF285" i="1" s="1"/>
  <c r="BE304" i="1"/>
  <c r="BF304" i="1" s="1"/>
  <c r="BE15" i="1"/>
  <c r="BF15" i="1" s="1"/>
  <c r="BE131" i="1"/>
  <c r="BF131" i="1" s="1"/>
  <c r="BG131" i="1" s="1"/>
  <c r="BE207" i="1"/>
  <c r="BF207" i="1" s="1"/>
  <c r="BE178" i="1"/>
  <c r="BF178" i="1" s="1"/>
  <c r="BG178" i="1" s="1"/>
  <c r="BE268" i="1"/>
  <c r="BF268" i="1" s="1"/>
  <c r="BE305" i="1"/>
  <c r="BF305" i="1" s="1"/>
  <c r="BE296" i="1"/>
  <c r="BF296" i="1" s="1"/>
  <c r="BE40" i="1"/>
  <c r="BF40" i="1" s="1"/>
  <c r="BE54" i="1"/>
  <c r="BF54" i="1" s="1"/>
  <c r="BE230" i="1"/>
  <c r="BF230" i="1" s="1"/>
  <c r="BE81" i="1"/>
  <c r="BF81" i="1" s="1"/>
  <c r="BE72" i="1"/>
  <c r="BF72" i="1" s="1"/>
  <c r="BE184" i="1"/>
  <c r="BF184" i="1" s="1"/>
  <c r="BE60" i="1"/>
  <c r="BF60" i="1" s="1"/>
  <c r="BE147" i="1"/>
  <c r="BF147" i="1" s="1"/>
  <c r="BE287" i="1"/>
  <c r="BF287" i="1" s="1"/>
  <c r="BE86" i="1"/>
  <c r="BF86" i="1" s="1"/>
  <c r="BE181" i="1"/>
  <c r="BF181" i="1" s="1"/>
  <c r="BE139" i="1"/>
  <c r="BF139" i="1" s="1"/>
  <c r="BE314" i="1"/>
  <c r="BF314" i="1" s="1"/>
  <c r="BE174" i="1"/>
  <c r="BF174" i="1" s="1"/>
  <c r="BE134" i="1"/>
  <c r="BF134" i="1" s="1"/>
  <c r="BE132" i="1"/>
  <c r="BF132" i="1" s="1"/>
  <c r="BE128" i="1"/>
  <c r="BF128" i="1" s="1"/>
  <c r="BE251" i="1"/>
  <c r="BF251" i="1" s="1"/>
  <c r="BE200" i="1"/>
  <c r="BF200" i="1" s="1"/>
  <c r="BE249" i="1"/>
  <c r="BF249" i="1" s="1"/>
  <c r="BE179" i="1"/>
  <c r="BF179" i="1" s="1"/>
  <c r="BG179" i="1" s="1"/>
  <c r="BE321" i="1"/>
  <c r="BF321" i="1" s="1"/>
  <c r="BE193" i="1"/>
  <c r="BF193" i="1" s="1"/>
  <c r="BE170" i="1"/>
  <c r="BF170" i="1" s="1"/>
  <c r="BG170" i="1" s="1"/>
  <c r="BE62" i="1"/>
  <c r="BF62" i="1" s="1"/>
  <c r="BE133" i="1"/>
  <c r="BF133" i="1" s="1"/>
  <c r="BE255" i="1"/>
  <c r="BF255" i="1" s="1"/>
  <c r="BG255" i="1" s="1"/>
  <c r="BE315" i="1"/>
  <c r="BF315" i="1" s="1"/>
  <c r="BE145" i="1"/>
  <c r="BF145" i="1" s="1"/>
  <c r="BE242" i="1"/>
  <c r="BF242" i="1" s="1"/>
  <c r="BE301" i="1"/>
  <c r="BF301" i="1" s="1"/>
  <c r="BG301" i="1" s="1"/>
  <c r="BE222" i="1"/>
  <c r="BF222" i="1" s="1"/>
  <c r="BE326" i="1"/>
  <c r="BF326" i="1" s="1"/>
  <c r="BG326" i="1" s="1"/>
  <c r="BE176" i="1"/>
  <c r="BF176" i="1" s="1"/>
  <c r="BE258" i="1"/>
  <c r="BF258" i="1" s="1"/>
  <c r="BE177" i="1"/>
  <c r="BF177" i="1" s="1"/>
  <c r="BE146" i="1"/>
  <c r="BF146" i="1" s="1"/>
  <c r="BE33" i="1"/>
  <c r="BF33" i="1" s="1"/>
  <c r="BE213" i="1"/>
  <c r="BF213" i="1" s="1"/>
  <c r="BE234" i="1"/>
  <c r="BF234" i="1" s="1"/>
  <c r="BE236" i="1"/>
  <c r="BF236" i="1" s="1"/>
  <c r="BE77" i="1"/>
  <c r="BF77" i="1" s="1"/>
  <c r="BE312" i="1"/>
  <c r="BF312" i="1" s="1"/>
  <c r="BE265" i="1"/>
  <c r="BF265" i="1" s="1"/>
  <c r="BE46" i="1"/>
  <c r="BF46" i="1" s="1"/>
  <c r="BE208" i="1"/>
  <c r="BF208" i="1" s="1"/>
  <c r="BE253" i="1"/>
  <c r="BF253" i="1" s="1"/>
  <c r="BE32" i="1"/>
  <c r="BF32" i="1" s="1"/>
  <c r="BE167" i="1"/>
  <c r="BF167" i="1" s="1"/>
  <c r="BE163" i="1"/>
  <c r="BF163" i="1" s="1"/>
  <c r="BE218" i="1"/>
  <c r="BF218" i="1" s="1"/>
  <c r="BE239" i="1"/>
  <c r="BF239" i="1" s="1"/>
  <c r="BE280" i="1"/>
  <c r="BF280" i="1" s="1"/>
  <c r="BE192" i="1"/>
  <c r="BF192" i="1" s="1"/>
  <c r="BE267" i="1"/>
  <c r="BF267" i="1" s="1"/>
  <c r="BE257" i="1"/>
  <c r="BF257" i="1" s="1"/>
  <c r="BE97" i="1"/>
  <c r="BF97" i="1" s="1"/>
  <c r="BE21" i="1"/>
  <c r="BF21" i="1" s="1"/>
  <c r="BE264" i="1"/>
  <c r="BF264" i="1" s="1"/>
  <c r="BG264" i="1" s="1"/>
  <c r="BE212" i="1"/>
  <c r="BF212" i="1" s="1"/>
  <c r="AP139" i="1"/>
  <c r="AQ139" i="1" s="1"/>
  <c r="BE89" i="1"/>
  <c r="BF89" i="1" s="1"/>
  <c r="BE175" i="1"/>
  <c r="BF175" i="1" s="1"/>
  <c r="BE149" i="1"/>
  <c r="BF149" i="1" s="1"/>
  <c r="BE53" i="1"/>
  <c r="BF53" i="1" s="1"/>
  <c r="BE30" i="1"/>
  <c r="BF30" i="1" s="1"/>
  <c r="BE322" i="1"/>
  <c r="BF322" i="1" s="1"/>
  <c r="BE99" i="1"/>
  <c r="BF99" i="1" s="1"/>
  <c r="BE231" i="1"/>
  <c r="BF231" i="1" s="1"/>
  <c r="BG231" i="1" s="1"/>
  <c r="BE126" i="1"/>
  <c r="BF126" i="1" s="1"/>
  <c r="BE286" i="1"/>
  <c r="BF286" i="1" s="1"/>
  <c r="BE169" i="1"/>
  <c r="BF169" i="1" s="1"/>
  <c r="BE57" i="1"/>
  <c r="BF57" i="1" s="1"/>
  <c r="BE324" i="1"/>
  <c r="BF324" i="1" s="1"/>
  <c r="BE197" i="1"/>
  <c r="BF197" i="1" s="1"/>
  <c r="BE224" i="1"/>
  <c r="BF224" i="1" s="1"/>
  <c r="BE292" i="1"/>
  <c r="BF292" i="1" s="1"/>
  <c r="BE125" i="1"/>
  <c r="BF125" i="1" s="1"/>
  <c r="BE215" i="1"/>
  <c r="BF215" i="1" s="1"/>
  <c r="BE288" i="1"/>
  <c r="BF288" i="1" s="1"/>
  <c r="BE124" i="1"/>
  <c r="BF124" i="1" s="1"/>
  <c r="BE299" i="1"/>
  <c r="BF299" i="1" s="1"/>
  <c r="BE69" i="1"/>
  <c r="BF69" i="1" s="1"/>
  <c r="BE196" i="1"/>
  <c r="BF196" i="1" s="1"/>
  <c r="BE158" i="1"/>
  <c r="BF158" i="1" s="1"/>
  <c r="BE247" i="1"/>
  <c r="BF247" i="1" s="1"/>
  <c r="BE318" i="1"/>
  <c r="BF318" i="1" s="1"/>
  <c r="BE281" i="1"/>
  <c r="BF281" i="1" s="1"/>
  <c r="BE173" i="1"/>
  <c r="BF173" i="1" s="1"/>
  <c r="BE291" i="1"/>
  <c r="BF291" i="1" s="1"/>
  <c r="BE148" i="1"/>
  <c r="BF148" i="1" s="1"/>
  <c r="BG148" i="1" s="1"/>
  <c r="BE59" i="1"/>
  <c r="BF59" i="1" s="1"/>
  <c r="BE22" i="1"/>
  <c r="BF22" i="1" s="1"/>
  <c r="BE36" i="1"/>
  <c r="BF36" i="1" s="1"/>
  <c r="BE154" i="1"/>
  <c r="BF154" i="1" s="1"/>
  <c r="BE221" i="1"/>
  <c r="BF221" i="1" s="1"/>
  <c r="BE55" i="1"/>
  <c r="BF55" i="1" s="1"/>
  <c r="BE6" i="1"/>
  <c r="BF6" i="1" s="1"/>
  <c r="BE308" i="1"/>
  <c r="BF308" i="1" s="1"/>
  <c r="BE233" i="1"/>
  <c r="BF233" i="1" s="1"/>
  <c r="BE202" i="1"/>
  <c r="BF202" i="1" s="1"/>
  <c r="BE138" i="1"/>
  <c r="BF138" i="1" s="1"/>
  <c r="BE108" i="1"/>
  <c r="BF108" i="1" s="1"/>
  <c r="BE31" i="1"/>
  <c r="BF31" i="1" s="1"/>
  <c r="BE88" i="1"/>
  <c r="BF88" i="1" s="1"/>
  <c r="BE201" i="1"/>
  <c r="BF201" i="1" s="1"/>
  <c r="BE307" i="1"/>
  <c r="BF307" i="1" s="1"/>
  <c r="BE274" i="1"/>
  <c r="BF274" i="1" s="1"/>
  <c r="BE306" i="1"/>
  <c r="BF306" i="1" s="1"/>
  <c r="BE27" i="1"/>
  <c r="BF27" i="1" s="1"/>
  <c r="BE298" i="1"/>
  <c r="BF298" i="1" s="1"/>
  <c r="BE325" i="1"/>
  <c r="BF325" i="1" s="1"/>
  <c r="BE13" i="1"/>
  <c r="BF13" i="1" s="1"/>
  <c r="BE80" i="1"/>
  <c r="BF80" i="1" s="1"/>
  <c r="BE39" i="1"/>
  <c r="BF39" i="1" s="1"/>
  <c r="BE96" i="1"/>
  <c r="BF96" i="1" s="1"/>
  <c r="BE164" i="1"/>
  <c r="BF164" i="1" s="1"/>
  <c r="BE276" i="1"/>
  <c r="BF276" i="1" s="1"/>
  <c r="BE73" i="1"/>
  <c r="BF73" i="1" s="1"/>
  <c r="BE45" i="1"/>
  <c r="BF45" i="1" s="1"/>
  <c r="BE261" i="1"/>
  <c r="BF261" i="1" s="1"/>
  <c r="BE26" i="1"/>
  <c r="BF26" i="1" s="1"/>
  <c r="BE76" i="1"/>
  <c r="BF76" i="1" s="1"/>
  <c r="BE121" i="1"/>
  <c r="BF121" i="1" s="1"/>
  <c r="BE309" i="1"/>
  <c r="BF309" i="1" s="1"/>
  <c r="BE66" i="1"/>
  <c r="BF66" i="1" s="1"/>
  <c r="AP322" i="1"/>
  <c r="AQ322" i="1" s="1"/>
  <c r="BG183" i="1"/>
  <c r="BG238" i="1"/>
  <c r="BG282" i="1"/>
  <c r="BG185" i="1"/>
  <c r="BG47" i="1"/>
  <c r="BG155" i="1"/>
  <c r="BG50" i="1"/>
  <c r="BG37" i="1"/>
  <c r="BG82" i="1"/>
  <c r="BG90" i="1"/>
  <c r="BG199" i="1"/>
  <c r="BG317" i="1"/>
  <c r="BG137" i="1"/>
  <c r="BG293" i="1"/>
  <c r="BG331" i="1"/>
  <c r="BG24" i="1"/>
  <c r="BG79" i="1"/>
  <c r="BG283" i="1"/>
  <c r="BG17" i="1"/>
  <c r="BG20" i="1"/>
  <c r="BG263" i="1"/>
  <c r="BG95" i="1"/>
  <c r="BG100" i="1"/>
  <c r="BG10" i="1"/>
  <c r="BG87" i="1"/>
  <c r="BG61" i="1"/>
  <c r="BG43" i="1"/>
  <c r="BG270" i="1"/>
  <c r="BG25" i="1"/>
  <c r="BG271" i="1"/>
  <c r="BG313" i="1"/>
  <c r="BG130" i="1"/>
  <c r="BG117" i="1"/>
  <c r="BG332" i="1"/>
  <c r="BG70" i="1"/>
  <c r="BG49" i="1"/>
  <c r="BG194" i="1"/>
  <c r="BG98" i="1"/>
  <c r="BG252" i="1"/>
  <c r="BG75" i="1"/>
  <c r="BG188" i="1"/>
  <c r="BG78" i="1"/>
  <c r="BG227" i="1"/>
  <c r="BG52" i="1"/>
  <c r="BG109" i="1"/>
  <c r="BG290" i="1"/>
  <c r="BG115" i="1"/>
  <c r="BG217" i="1"/>
  <c r="BG8" i="1"/>
  <c r="BG14" i="1"/>
  <c r="BG136" i="1"/>
  <c r="BG244" i="1"/>
  <c r="BG284" i="1"/>
  <c r="BG105" i="1"/>
  <c r="BG160" i="1"/>
  <c r="BG232" i="1"/>
  <c r="BG151" i="1"/>
  <c r="BG226" i="1"/>
  <c r="BG28" i="1"/>
  <c r="BG122" i="1"/>
  <c r="BG256" i="1"/>
  <c r="BG67" i="1"/>
  <c r="BG243" i="1"/>
  <c r="BG29" i="1"/>
  <c r="BG9" i="1"/>
  <c r="AP26" i="1"/>
  <c r="AQ26" i="1" s="1"/>
  <c r="AP172" i="1"/>
  <c r="AQ172" i="1" s="1"/>
  <c r="AP220" i="1"/>
  <c r="AQ220" i="1" s="1"/>
  <c r="AP325" i="1"/>
  <c r="AQ325" i="1" s="1"/>
  <c r="AP19" i="1"/>
  <c r="AQ19" i="1" s="1"/>
  <c r="AW15" i="1"/>
  <c r="AX15" i="1" s="1"/>
  <c r="AY15" i="1" s="1"/>
  <c r="AW31" i="1"/>
  <c r="AX31" i="1" s="1"/>
  <c r="AY31" i="1" s="1"/>
  <c r="AW201" i="1"/>
  <c r="AX201" i="1" s="1"/>
  <c r="AY201" i="1" s="1"/>
  <c r="AW236" i="1"/>
  <c r="AX236" i="1" s="1"/>
  <c r="AY236" i="1" s="1"/>
  <c r="AW272" i="1"/>
  <c r="AX272" i="1" s="1"/>
  <c r="AY272" i="1" s="1"/>
  <c r="AW108" i="1"/>
  <c r="AX108" i="1" s="1"/>
  <c r="AY108" i="1" s="1"/>
  <c r="AW58" i="1"/>
  <c r="AX58" i="1" s="1"/>
  <c r="AY58" i="1" s="1"/>
  <c r="AW147" i="1"/>
  <c r="AX147" i="1" s="1"/>
  <c r="AY147" i="1" s="1"/>
  <c r="AW44" i="1"/>
  <c r="AX44" i="1" s="1"/>
  <c r="AY44" i="1" s="1"/>
  <c r="AW163" i="1"/>
  <c r="AX163" i="1" s="1"/>
  <c r="AY163" i="1" s="1"/>
  <c r="AW248" i="1"/>
  <c r="AX248" i="1" s="1"/>
  <c r="AY248" i="1" s="1"/>
  <c r="AW77" i="1"/>
  <c r="AX77" i="1" s="1"/>
  <c r="AY77" i="1" s="1"/>
  <c r="AW164" i="1"/>
  <c r="AX164" i="1" s="1"/>
  <c r="AY164" i="1" s="1"/>
  <c r="AW293" i="1"/>
  <c r="AX293" i="1" s="1"/>
  <c r="AY293" i="1" s="1"/>
  <c r="AW296" i="1"/>
  <c r="AX296" i="1" s="1"/>
  <c r="AY296" i="1" s="1"/>
  <c r="AW280" i="1"/>
  <c r="AX280" i="1" s="1"/>
  <c r="AY280" i="1" s="1"/>
  <c r="AW66" i="1"/>
  <c r="AX66" i="1" s="1"/>
  <c r="AY66" i="1" s="1"/>
  <c r="AW153" i="1"/>
  <c r="AX153" i="1" s="1"/>
  <c r="AY153" i="1" s="1"/>
  <c r="AW276" i="1"/>
  <c r="AX276" i="1" s="1"/>
  <c r="AY276" i="1" s="1"/>
  <c r="AW168" i="1"/>
  <c r="AX168" i="1" s="1"/>
  <c r="AY168" i="1" s="1"/>
  <c r="AW54" i="1"/>
  <c r="AX54" i="1" s="1"/>
  <c r="AY54" i="1" s="1"/>
  <c r="AW195" i="1"/>
  <c r="AX195" i="1" s="1"/>
  <c r="AY195" i="1" s="1"/>
  <c r="AW46" i="1"/>
  <c r="AX46" i="1" s="1"/>
  <c r="AY46" i="1" s="1"/>
  <c r="AW273" i="1"/>
  <c r="AX273" i="1" s="1"/>
  <c r="AY273" i="1" s="1"/>
  <c r="AW230" i="1"/>
  <c r="AX230" i="1" s="1"/>
  <c r="AY230" i="1" s="1"/>
  <c r="AW192" i="1"/>
  <c r="AX192" i="1" s="1"/>
  <c r="AY192" i="1" s="1"/>
  <c r="AW189" i="1"/>
  <c r="AX189" i="1" s="1"/>
  <c r="AY189" i="1" s="1"/>
  <c r="AW208" i="1"/>
  <c r="AX208" i="1" s="1"/>
  <c r="AY208" i="1" s="1"/>
  <c r="AW81" i="1"/>
  <c r="AX81" i="1" s="1"/>
  <c r="AY81" i="1" s="1"/>
  <c r="AW20" i="1"/>
  <c r="AX20" i="1" s="1"/>
  <c r="AY20" i="1" s="1"/>
  <c r="AW178" i="1"/>
  <c r="AX178" i="1" s="1"/>
  <c r="AY178" i="1" s="1"/>
  <c r="AW257" i="1"/>
  <c r="AX257" i="1" s="1"/>
  <c r="AY257" i="1" s="1"/>
  <c r="AW301" i="1"/>
  <c r="AX301" i="1" s="1"/>
  <c r="AY301" i="1" s="1"/>
  <c r="AW222" i="1"/>
  <c r="AX222" i="1" s="1"/>
  <c r="AY222" i="1" s="1"/>
  <c r="AW326" i="1"/>
  <c r="AX326" i="1" s="1"/>
  <c r="AY326" i="1" s="1"/>
  <c r="AW176" i="1"/>
  <c r="AX176" i="1" s="1"/>
  <c r="AY176" i="1" s="1"/>
  <c r="AW146" i="1"/>
  <c r="AX146" i="1" s="1"/>
  <c r="AY146" i="1" s="1"/>
  <c r="AW33" i="1"/>
  <c r="AX33" i="1" s="1"/>
  <c r="AY33" i="1" s="1"/>
  <c r="AW309" i="1"/>
  <c r="AX309" i="1" s="1"/>
  <c r="AY309" i="1" s="1"/>
  <c r="AW134" i="1"/>
  <c r="AX134" i="1" s="1"/>
  <c r="AY134" i="1" s="1"/>
  <c r="AW132" i="1"/>
  <c r="AX132" i="1" s="1"/>
  <c r="AY132" i="1" s="1"/>
  <c r="AW128" i="1"/>
  <c r="AX128" i="1" s="1"/>
  <c r="AY128" i="1" s="1"/>
  <c r="AW251" i="1"/>
  <c r="AX251" i="1" s="1"/>
  <c r="AY251" i="1" s="1"/>
  <c r="AW200" i="1"/>
  <c r="AX200" i="1" s="1"/>
  <c r="AY200" i="1" s="1"/>
  <c r="AW249" i="1"/>
  <c r="AX249" i="1" s="1"/>
  <c r="AY249" i="1" s="1"/>
  <c r="AW172" i="1"/>
  <c r="AX172" i="1" s="1"/>
  <c r="AY172" i="1" s="1"/>
  <c r="AW64" i="1"/>
  <c r="AX64" i="1" s="1"/>
  <c r="AY64" i="1" s="1"/>
  <c r="AW38" i="1"/>
  <c r="AX38" i="1" s="1"/>
  <c r="AY38" i="1" s="1"/>
  <c r="AW7" i="1"/>
  <c r="AX7" i="1" s="1"/>
  <c r="AY7" i="1" s="1"/>
  <c r="AW126" i="1"/>
  <c r="AX126" i="1" s="1"/>
  <c r="AY126" i="1" s="1"/>
  <c r="AW14" i="1"/>
  <c r="AX14" i="1" s="1"/>
  <c r="AY14" i="1" s="1"/>
  <c r="AW286" i="1"/>
  <c r="AX286" i="1" s="1"/>
  <c r="AY286" i="1" s="1"/>
  <c r="AW107" i="1"/>
  <c r="AX107" i="1" s="1"/>
  <c r="AY107" i="1" s="1"/>
  <c r="AW26" i="1"/>
  <c r="AX26" i="1" s="1"/>
  <c r="AY26" i="1" s="1"/>
  <c r="AW245" i="1"/>
  <c r="AX245" i="1" s="1"/>
  <c r="AY245" i="1" s="1"/>
  <c r="AW110" i="1"/>
  <c r="AX110" i="1" s="1"/>
  <c r="AY110" i="1" s="1"/>
  <c r="AW56" i="1"/>
  <c r="AX56" i="1" s="1"/>
  <c r="AY56" i="1" s="1"/>
  <c r="AW205" i="1"/>
  <c r="AX205" i="1" s="1"/>
  <c r="AY205" i="1" s="1"/>
  <c r="AW71" i="1"/>
  <c r="AX71" i="1" s="1"/>
  <c r="AY71" i="1" s="1"/>
  <c r="AW145" i="1"/>
  <c r="AX145" i="1" s="1"/>
  <c r="AY145" i="1" s="1"/>
  <c r="AW287" i="1"/>
  <c r="AX287" i="1" s="1"/>
  <c r="AY287" i="1" s="1"/>
  <c r="AW332" i="1"/>
  <c r="AX332" i="1" s="1"/>
  <c r="AY332" i="1" s="1"/>
  <c r="AW49" i="1"/>
  <c r="AX49" i="1" s="1"/>
  <c r="AY49" i="1" s="1"/>
  <c r="AW86" i="1"/>
  <c r="AX86" i="1" s="1"/>
  <c r="AY86" i="1" s="1"/>
  <c r="AW181" i="1"/>
  <c r="AX181" i="1" s="1"/>
  <c r="AY181" i="1" s="1"/>
  <c r="AW139" i="1"/>
  <c r="AX139" i="1" s="1"/>
  <c r="AY139" i="1" s="1"/>
  <c r="AW314" i="1"/>
  <c r="AX314" i="1" s="1"/>
  <c r="AY314" i="1" s="1"/>
  <c r="AW174" i="1"/>
  <c r="AX174" i="1" s="1"/>
  <c r="AY174" i="1" s="1"/>
  <c r="AW75" i="1"/>
  <c r="AX75" i="1" s="1"/>
  <c r="AY75" i="1" s="1"/>
  <c r="AW304" i="1"/>
  <c r="AX304" i="1" s="1"/>
  <c r="AY304" i="1" s="1"/>
  <c r="AW234" i="1"/>
  <c r="AX234" i="1" s="1"/>
  <c r="AY234" i="1" s="1"/>
  <c r="AW213" i="1"/>
  <c r="AX213" i="1" s="1"/>
  <c r="AY213" i="1" s="1"/>
  <c r="AW88" i="1"/>
  <c r="AX88" i="1" s="1"/>
  <c r="AY88" i="1" s="1"/>
  <c r="AW135" i="1"/>
  <c r="AX135" i="1" s="1"/>
  <c r="AY135" i="1" s="1"/>
  <c r="AW224" i="1"/>
  <c r="AX224" i="1" s="1"/>
  <c r="AY224" i="1" s="1"/>
  <c r="AW313" i="1"/>
  <c r="AX313" i="1" s="1"/>
  <c r="AY313" i="1" s="1"/>
  <c r="AW307" i="1"/>
  <c r="AX307" i="1" s="1"/>
  <c r="AY307" i="1" s="1"/>
  <c r="AW330" i="1"/>
  <c r="AX330" i="1" s="1"/>
  <c r="AY330" i="1" s="1"/>
  <c r="AW274" i="1"/>
  <c r="AX274" i="1" s="1"/>
  <c r="AY274" i="1" s="1"/>
  <c r="AW155" i="1"/>
  <c r="AX155" i="1" s="1"/>
  <c r="AY155" i="1" s="1"/>
  <c r="AW306" i="1"/>
  <c r="AX306" i="1" s="1"/>
  <c r="AY306" i="1" s="1"/>
  <c r="AW331" i="1"/>
  <c r="AX331" i="1" s="1"/>
  <c r="AY331" i="1" s="1"/>
  <c r="AW52" i="1"/>
  <c r="AX52" i="1" s="1"/>
  <c r="AY52" i="1" s="1"/>
  <c r="AW136" i="1"/>
  <c r="AX136" i="1" s="1"/>
  <c r="AY136" i="1" s="1"/>
  <c r="AW100" i="1"/>
  <c r="AX100" i="1" s="1"/>
  <c r="AY100" i="1" s="1"/>
  <c r="AW256" i="1"/>
  <c r="AX256" i="1" s="1"/>
  <c r="AY256" i="1" s="1"/>
  <c r="AW82" i="1"/>
  <c r="AX82" i="1" s="1"/>
  <c r="AY82" i="1" s="1"/>
  <c r="AW9" i="1"/>
  <c r="AX9" i="1" s="1"/>
  <c r="AY9" i="1" s="1"/>
  <c r="AW87" i="1"/>
  <c r="AX87" i="1" s="1"/>
  <c r="AY87" i="1" s="1"/>
  <c r="AW67" i="1"/>
  <c r="AX67" i="1" s="1"/>
  <c r="AY67" i="1" s="1"/>
  <c r="AW61" i="1"/>
  <c r="AX61" i="1" s="1"/>
  <c r="AY61" i="1" s="1"/>
  <c r="AW199" i="1"/>
  <c r="AX199" i="1" s="1"/>
  <c r="AY199" i="1" s="1"/>
  <c r="AW211" i="1"/>
  <c r="AX211" i="1" s="1"/>
  <c r="AY211" i="1" s="1"/>
  <c r="AW8" i="1"/>
  <c r="AX8" i="1" s="1"/>
  <c r="AY8" i="1" s="1"/>
  <c r="AW290" i="1"/>
  <c r="AX290" i="1" s="1"/>
  <c r="AY290" i="1" s="1"/>
  <c r="AW45" i="1"/>
  <c r="AX45" i="1" s="1"/>
  <c r="AY45" i="1" s="1"/>
  <c r="AW13" i="1"/>
  <c r="AX13" i="1" s="1"/>
  <c r="AY13" i="1" s="1"/>
  <c r="AW154" i="1"/>
  <c r="AX154" i="1" s="1"/>
  <c r="AY154" i="1" s="1"/>
  <c r="AW221" i="1"/>
  <c r="AX221" i="1" s="1"/>
  <c r="AY221" i="1" s="1"/>
  <c r="AW55" i="1"/>
  <c r="AX55" i="1" s="1"/>
  <c r="AY55" i="1" s="1"/>
  <c r="AW324" i="1"/>
  <c r="AX324" i="1" s="1"/>
  <c r="AY324" i="1" s="1"/>
  <c r="AW177" i="1"/>
  <c r="AX177" i="1" s="1"/>
  <c r="AY177" i="1" s="1"/>
  <c r="AW202" i="1"/>
  <c r="AX202" i="1" s="1"/>
  <c r="AY202" i="1" s="1"/>
  <c r="AW138" i="1"/>
  <c r="AX138" i="1" s="1"/>
  <c r="AY138" i="1" s="1"/>
  <c r="AW300" i="1"/>
  <c r="AX300" i="1" s="1"/>
  <c r="AY300" i="1" s="1"/>
  <c r="AW158" i="1"/>
  <c r="AX158" i="1" s="1"/>
  <c r="AY158" i="1" s="1"/>
  <c r="AW247" i="1"/>
  <c r="AX247" i="1" s="1"/>
  <c r="AY247" i="1" s="1"/>
  <c r="AW281" i="1"/>
  <c r="AX281" i="1" s="1"/>
  <c r="AY281" i="1" s="1"/>
  <c r="AW291" i="1"/>
  <c r="AX291" i="1" s="1"/>
  <c r="AY291" i="1" s="1"/>
  <c r="AW321" i="1"/>
  <c r="AX321" i="1" s="1"/>
  <c r="AY321" i="1" s="1"/>
  <c r="AW162" i="1"/>
  <c r="AX162" i="1" s="1"/>
  <c r="AY162" i="1" s="1"/>
  <c r="AW289" i="1"/>
  <c r="AX289" i="1" s="1"/>
  <c r="AY289" i="1" s="1"/>
  <c r="AW238" i="1"/>
  <c r="AX238" i="1" s="1"/>
  <c r="AY238" i="1" s="1"/>
  <c r="AW263" i="1"/>
  <c r="AX263" i="1" s="1"/>
  <c r="AY263" i="1" s="1"/>
  <c r="AW95" i="1"/>
  <c r="AX95" i="1" s="1"/>
  <c r="AY95" i="1" s="1"/>
  <c r="AW115" i="1"/>
  <c r="AX115" i="1" s="1"/>
  <c r="AY115" i="1" s="1"/>
  <c r="AW169" i="1"/>
  <c r="AX169" i="1" s="1"/>
  <c r="AY169" i="1" s="1"/>
  <c r="AW175" i="1"/>
  <c r="AX175" i="1" s="1"/>
  <c r="AY175" i="1" s="1"/>
  <c r="AW215" i="1"/>
  <c r="AX215" i="1" s="1"/>
  <c r="AY215" i="1" s="1"/>
  <c r="AW124" i="1"/>
  <c r="AX124" i="1" s="1"/>
  <c r="AY124" i="1" s="1"/>
  <c r="AW69" i="1"/>
  <c r="AX69" i="1" s="1"/>
  <c r="AY69" i="1" s="1"/>
  <c r="AW6" i="1"/>
  <c r="AX6" i="1" s="1"/>
  <c r="AY6" i="1" s="1"/>
  <c r="AP63" i="1"/>
  <c r="AQ63" i="1" s="1"/>
  <c r="AW131" i="1"/>
  <c r="AX131" i="1" s="1"/>
  <c r="AY131" i="1" s="1"/>
  <c r="AW250" i="1"/>
  <c r="AX250" i="1" s="1"/>
  <c r="AY250" i="1" s="1"/>
  <c r="AW12" i="1"/>
  <c r="AX12" i="1" s="1"/>
  <c r="AY12" i="1" s="1"/>
  <c r="AW17" i="1"/>
  <c r="AX17" i="1" s="1"/>
  <c r="AY17" i="1" s="1"/>
  <c r="AW207" i="1"/>
  <c r="AX207" i="1" s="1"/>
  <c r="AY207" i="1" s="1"/>
  <c r="AW271" i="1"/>
  <c r="AX271" i="1" s="1"/>
  <c r="AY271" i="1" s="1"/>
  <c r="AW32" i="1"/>
  <c r="AX32" i="1" s="1"/>
  <c r="AY32" i="1" s="1"/>
  <c r="AW125" i="1"/>
  <c r="AX125" i="1" s="1"/>
  <c r="AY125" i="1" s="1"/>
  <c r="AW97" i="1"/>
  <c r="AX97" i="1" s="1"/>
  <c r="AY97" i="1" s="1"/>
  <c r="AW297" i="1"/>
  <c r="AX297" i="1" s="1"/>
  <c r="AY297" i="1" s="1"/>
  <c r="AW203" i="1"/>
  <c r="AX203" i="1" s="1"/>
  <c r="AY203" i="1" s="1"/>
  <c r="AW21" i="1"/>
  <c r="AX21" i="1" s="1"/>
  <c r="AY21" i="1" s="1"/>
  <c r="AW239" i="1"/>
  <c r="AX239" i="1" s="1"/>
  <c r="AY239" i="1" s="1"/>
  <c r="AW182" i="1"/>
  <c r="AX182" i="1" s="1"/>
  <c r="AY182" i="1" s="1"/>
  <c r="AW312" i="1"/>
  <c r="AX312" i="1" s="1"/>
  <c r="AY312" i="1" s="1"/>
  <c r="AW40" i="1"/>
  <c r="AX40" i="1" s="1"/>
  <c r="AY40" i="1" s="1"/>
  <c r="AW265" i="1"/>
  <c r="AX265" i="1" s="1"/>
  <c r="AY265" i="1" s="1"/>
  <c r="AW116" i="1"/>
  <c r="AX116" i="1" s="1"/>
  <c r="AY116" i="1" s="1"/>
  <c r="AW27" i="1"/>
  <c r="AX27" i="1" s="1"/>
  <c r="AY27" i="1" s="1"/>
  <c r="AW73" i="1"/>
  <c r="AX73" i="1" s="1"/>
  <c r="AY73" i="1" s="1"/>
  <c r="AW298" i="1"/>
  <c r="AX298" i="1" s="1"/>
  <c r="AY298" i="1" s="1"/>
  <c r="AW180" i="1"/>
  <c r="AX180" i="1" s="1"/>
  <c r="AY180" i="1" s="1"/>
  <c r="AW252" i="1"/>
  <c r="AX252" i="1" s="1"/>
  <c r="AY252" i="1" s="1"/>
  <c r="AW267" i="1"/>
  <c r="AX267" i="1" s="1"/>
  <c r="AY267" i="1" s="1"/>
  <c r="AW325" i="1"/>
  <c r="AX325" i="1" s="1"/>
  <c r="AY325" i="1" s="1"/>
  <c r="AW292" i="1"/>
  <c r="AX292" i="1" s="1"/>
  <c r="AY292" i="1" s="1"/>
  <c r="AW72" i="1"/>
  <c r="AX72" i="1" s="1"/>
  <c r="AY72" i="1" s="1"/>
  <c r="AW123" i="1"/>
  <c r="AX123" i="1" s="1"/>
  <c r="AY123" i="1" s="1"/>
  <c r="AW261" i="1"/>
  <c r="AX261" i="1" s="1"/>
  <c r="AY261" i="1" s="1"/>
  <c r="AW85" i="1"/>
  <c r="AX85" i="1" s="1"/>
  <c r="AY85" i="1" s="1"/>
  <c r="AW57" i="1"/>
  <c r="AX57" i="1" s="1"/>
  <c r="AY57" i="1" s="1"/>
  <c r="AW285" i="1"/>
  <c r="AX285" i="1" s="1"/>
  <c r="AY285" i="1" s="1"/>
  <c r="AW161" i="1"/>
  <c r="AX161" i="1" s="1"/>
  <c r="AY161" i="1" s="1"/>
  <c r="AW197" i="1"/>
  <c r="AX197" i="1" s="1"/>
  <c r="AY197" i="1" s="1"/>
  <c r="AW137" i="1"/>
  <c r="AX137" i="1" s="1"/>
  <c r="AY137" i="1" s="1"/>
  <c r="AW150" i="1"/>
  <c r="AX150" i="1" s="1"/>
  <c r="AY150" i="1" s="1"/>
  <c r="AW53" i="1"/>
  <c r="AX53" i="1" s="1"/>
  <c r="AY53" i="1" s="1"/>
  <c r="AW19" i="1"/>
  <c r="AX19" i="1" s="1"/>
  <c r="AY19" i="1" s="1"/>
  <c r="AW30" i="1"/>
  <c r="AX30" i="1" s="1"/>
  <c r="AY30" i="1" s="1"/>
  <c r="AW322" i="1"/>
  <c r="AX322" i="1" s="1"/>
  <c r="AY322" i="1" s="1"/>
  <c r="AW206" i="1"/>
  <c r="AX206" i="1" s="1"/>
  <c r="AY206" i="1" s="1"/>
  <c r="AW148" i="1"/>
  <c r="AX148" i="1" s="1"/>
  <c r="AY148" i="1" s="1"/>
  <c r="AW59" i="1"/>
  <c r="AX59" i="1" s="1"/>
  <c r="AY59" i="1" s="1"/>
  <c r="AW193" i="1"/>
  <c r="AX193" i="1" s="1"/>
  <c r="AY193" i="1" s="1"/>
  <c r="AW170" i="1"/>
  <c r="AX170" i="1" s="1"/>
  <c r="AY170" i="1" s="1"/>
  <c r="AW62" i="1"/>
  <c r="AX62" i="1" s="1"/>
  <c r="AY62" i="1" s="1"/>
  <c r="AW133" i="1"/>
  <c r="AX133" i="1" s="1"/>
  <c r="AY133" i="1" s="1"/>
  <c r="AW16" i="1"/>
  <c r="AX16" i="1" s="1"/>
  <c r="AY16" i="1" s="1"/>
  <c r="AW246" i="1"/>
  <c r="AX246" i="1" s="1"/>
  <c r="AY246" i="1" s="1"/>
  <c r="AW184" i="1"/>
  <c r="AX184" i="1" s="1"/>
  <c r="AY184" i="1" s="1"/>
  <c r="AW76" i="1"/>
  <c r="AX76" i="1" s="1"/>
  <c r="AY76" i="1" s="1"/>
  <c r="AW80" i="1"/>
  <c r="AX80" i="1" s="1"/>
  <c r="AY80" i="1" s="1"/>
  <c r="AW212" i="1"/>
  <c r="AX212" i="1" s="1"/>
  <c r="AY212" i="1" s="1"/>
  <c r="AW60" i="1"/>
  <c r="AX60" i="1" s="1"/>
  <c r="AY60" i="1" s="1"/>
  <c r="AW121" i="1"/>
  <c r="AX121" i="1" s="1"/>
  <c r="AY121" i="1" s="1"/>
  <c r="AW315" i="1"/>
  <c r="AX315" i="1" s="1"/>
  <c r="AY315" i="1" s="1"/>
  <c r="AW242" i="1"/>
  <c r="AX242" i="1" s="1"/>
  <c r="AY242" i="1" s="1"/>
  <c r="AW51" i="1"/>
  <c r="AX51" i="1" s="1"/>
  <c r="AY51" i="1" s="1"/>
  <c r="AW104" i="1"/>
  <c r="AX104" i="1" s="1"/>
  <c r="AY104" i="1" s="1"/>
  <c r="AW149" i="1"/>
  <c r="AX149" i="1" s="1"/>
  <c r="AY149" i="1" s="1"/>
  <c r="AW41" i="1"/>
  <c r="AX41" i="1" s="1"/>
  <c r="AY41" i="1" s="1"/>
  <c r="AW91" i="1"/>
  <c r="AX91" i="1" s="1"/>
  <c r="AY91" i="1" s="1"/>
  <c r="AW269" i="1"/>
  <c r="AX269" i="1" s="1"/>
  <c r="AY269" i="1" s="1"/>
  <c r="AW264" i="1"/>
  <c r="AX264" i="1" s="1"/>
  <c r="AY264" i="1" s="1"/>
  <c r="AW308" i="1"/>
  <c r="AX308" i="1" s="1"/>
  <c r="AY308" i="1" s="1"/>
  <c r="AW83" i="1"/>
  <c r="AX83" i="1" s="1"/>
  <c r="AY83" i="1" s="1"/>
  <c r="AW96" i="1"/>
  <c r="AX96" i="1" s="1"/>
  <c r="AY96" i="1" s="1"/>
  <c r="AW268" i="1"/>
  <c r="AX268" i="1" s="1"/>
  <c r="AY268" i="1" s="1"/>
  <c r="AW218" i="1"/>
  <c r="AX218" i="1" s="1"/>
  <c r="AY218" i="1" s="1"/>
  <c r="AW305" i="1"/>
  <c r="AX305" i="1" s="1"/>
  <c r="AY305" i="1" s="1"/>
  <c r="AW227" i="1"/>
  <c r="AX227" i="1" s="1"/>
  <c r="AY227" i="1" s="1"/>
  <c r="AW50" i="1"/>
  <c r="AX50" i="1" s="1"/>
  <c r="AY50" i="1" s="1"/>
  <c r="AW194" i="1"/>
  <c r="AX194" i="1" s="1"/>
  <c r="AY194" i="1" s="1"/>
  <c r="AW37" i="1"/>
  <c r="AX37" i="1" s="1"/>
  <c r="AY37" i="1" s="1"/>
  <c r="AW98" i="1"/>
  <c r="AX98" i="1" s="1"/>
  <c r="AY98" i="1" s="1"/>
  <c r="AW10" i="1"/>
  <c r="AX10" i="1" s="1"/>
  <c r="AY10" i="1" s="1"/>
  <c r="AW244" i="1"/>
  <c r="AX244" i="1" s="1"/>
  <c r="AY244" i="1" s="1"/>
  <c r="AW90" i="1"/>
  <c r="AX90" i="1" s="1"/>
  <c r="AY90" i="1" s="1"/>
  <c r="AW284" i="1"/>
  <c r="AX284" i="1" s="1"/>
  <c r="AY284" i="1" s="1"/>
  <c r="AW24" i="1"/>
  <c r="AX24" i="1" s="1"/>
  <c r="AY24" i="1" s="1"/>
  <c r="AW105" i="1"/>
  <c r="AX105" i="1" s="1"/>
  <c r="AY105" i="1" s="1"/>
  <c r="AW317" i="1"/>
  <c r="AX317" i="1" s="1"/>
  <c r="AY317" i="1" s="1"/>
  <c r="AW160" i="1"/>
  <c r="AX160" i="1" s="1"/>
  <c r="AY160" i="1" s="1"/>
  <c r="AW109" i="1"/>
  <c r="AX109" i="1" s="1"/>
  <c r="AY109" i="1" s="1"/>
  <c r="AW262" i="1"/>
  <c r="AX262" i="1" s="1"/>
  <c r="AY262" i="1" s="1"/>
  <c r="AW253" i="1"/>
  <c r="AX253" i="1" s="1"/>
  <c r="AY253" i="1" s="1"/>
  <c r="AW255" i="1"/>
  <c r="AX255" i="1" s="1"/>
  <c r="AY255" i="1" s="1"/>
  <c r="AW214" i="1"/>
  <c r="AX214" i="1" s="1"/>
  <c r="AY214" i="1" s="1"/>
  <c r="AW186" i="1"/>
  <c r="AX186" i="1" s="1"/>
  <c r="AY186" i="1" s="1"/>
  <c r="AW159" i="1"/>
  <c r="AX159" i="1" s="1"/>
  <c r="AY159" i="1" s="1"/>
  <c r="AW258" i="1"/>
  <c r="AX258" i="1" s="1"/>
  <c r="AY258" i="1" s="1"/>
  <c r="AW120" i="1"/>
  <c r="AX120" i="1" s="1"/>
  <c r="AY120" i="1" s="1"/>
  <c r="AW328" i="1"/>
  <c r="AX328" i="1" s="1"/>
  <c r="AY328" i="1" s="1"/>
  <c r="AW106" i="1"/>
  <c r="AX106" i="1" s="1"/>
  <c r="AY106" i="1" s="1"/>
  <c r="AW92" i="1"/>
  <c r="AX92" i="1" s="1"/>
  <c r="AY92" i="1" s="1"/>
  <c r="AW233" i="1"/>
  <c r="AX233" i="1" s="1"/>
  <c r="AY233" i="1" s="1"/>
  <c r="AP281" i="1"/>
  <c r="AQ281" i="1" s="1"/>
  <c r="AP138" i="1"/>
  <c r="AQ138" i="1" s="1"/>
  <c r="AP301" i="1"/>
  <c r="AQ301" i="1" s="1"/>
  <c r="AP188" i="1"/>
  <c r="AQ188" i="1" s="1"/>
  <c r="AP132" i="1"/>
  <c r="AQ132" i="1" s="1"/>
  <c r="AP29" i="1"/>
  <c r="AQ29" i="1" s="1"/>
  <c r="AP28" i="1"/>
  <c r="AQ28" i="1" s="1"/>
  <c r="AP152" i="1"/>
  <c r="AQ152" i="1" s="1"/>
  <c r="AP191" i="1"/>
  <c r="AQ191" i="1" s="1"/>
  <c r="AP95" i="1"/>
  <c r="AQ95" i="1" s="1"/>
  <c r="AP69" i="1"/>
  <c r="AQ69" i="1" s="1"/>
  <c r="AP36" i="1"/>
  <c r="AQ36" i="1" s="1"/>
  <c r="AP248" i="1"/>
  <c r="AQ248" i="1" s="1"/>
  <c r="AP176" i="1"/>
  <c r="AQ176" i="1" s="1"/>
  <c r="AP117" i="1"/>
  <c r="AQ117" i="1" s="1"/>
  <c r="AP231" i="1"/>
  <c r="AQ231" i="1" s="1"/>
  <c r="AP298" i="1"/>
  <c r="AQ298" i="1" s="1"/>
  <c r="AP276" i="1"/>
  <c r="AQ276" i="1" s="1"/>
  <c r="AP296" i="1"/>
  <c r="AQ296" i="1" s="1"/>
  <c r="AP243" i="1"/>
  <c r="AQ243" i="1" s="1"/>
  <c r="AP268" i="1"/>
  <c r="AQ268" i="1" s="1"/>
  <c r="AP260" i="1"/>
  <c r="AQ260" i="1" s="1"/>
  <c r="AP215" i="1"/>
  <c r="AQ215" i="1" s="1"/>
  <c r="AP122" i="1"/>
  <c r="AQ122" i="1" s="1"/>
  <c r="AP99" i="1"/>
  <c r="AQ99" i="1" s="1"/>
  <c r="AP135" i="1"/>
  <c r="AQ135" i="1" s="1"/>
  <c r="AP313" i="1"/>
  <c r="AQ313" i="1" s="1"/>
  <c r="AP264" i="1"/>
  <c r="AQ264" i="1" s="1"/>
  <c r="AP48" i="1"/>
  <c r="AQ48" i="1" s="1"/>
  <c r="AP282" i="1"/>
  <c r="AQ282" i="1" s="1"/>
  <c r="AP27" i="1"/>
  <c r="AQ27" i="1" s="1"/>
  <c r="AP202" i="1"/>
  <c r="AQ202" i="1" s="1"/>
  <c r="AP74" i="1"/>
  <c r="AQ74" i="1" s="1"/>
  <c r="AP124" i="1"/>
  <c r="AQ124" i="1" s="1"/>
  <c r="AP84" i="1"/>
  <c r="AQ84" i="1" s="1"/>
  <c r="AP47" i="1"/>
  <c r="AQ47" i="1" s="1"/>
  <c r="AP158" i="1"/>
  <c r="AQ158" i="1" s="1"/>
  <c r="AP49" i="1"/>
  <c r="AQ49" i="1" s="1"/>
  <c r="AP270" i="1"/>
  <c r="AQ270" i="1" s="1"/>
  <c r="AP173" i="1"/>
  <c r="AQ173" i="1" s="1"/>
  <c r="AP151" i="1"/>
  <c r="AQ151" i="1" s="1"/>
  <c r="AP88" i="1"/>
  <c r="AQ88" i="1" s="1"/>
  <c r="AP43" i="1"/>
  <c r="AQ43" i="1" s="1"/>
  <c r="AQ33" i="1"/>
  <c r="AQ285" i="1"/>
  <c r="AQ321" i="1"/>
  <c r="AQ144" i="1"/>
  <c r="AQ12" i="1"/>
  <c r="AP247" i="1"/>
  <c r="AQ247" i="1" s="1"/>
  <c r="AP326" i="1"/>
  <c r="AQ326" i="1" s="1"/>
  <c r="AP163" i="1"/>
  <c r="AQ31" i="1"/>
  <c r="AP22" i="1"/>
  <c r="AQ22" i="1" s="1"/>
  <c r="AP237" i="1"/>
  <c r="AQ237" i="1" s="1"/>
  <c r="AP271" i="1"/>
  <c r="AP190" i="1"/>
  <c r="AQ190" i="1" s="1"/>
  <c r="AP66" i="1"/>
  <c r="AQ66" i="1" s="1"/>
  <c r="AQ183" i="1"/>
  <c r="AQ54" i="1"/>
  <c r="AQ312" i="1"/>
  <c r="AQ164" i="1"/>
  <c r="AQ252" i="1"/>
  <c r="AQ186" i="1"/>
  <c r="AP178" i="1"/>
  <c r="AQ178" i="1" s="1"/>
  <c r="AP21" i="1"/>
  <c r="AQ21" i="1" s="1"/>
  <c r="AQ217" i="1"/>
  <c r="AQ96" i="1"/>
  <c r="AP194" i="1"/>
  <c r="AP58" i="1"/>
  <c r="AP52" i="1"/>
  <c r="AP308" i="1"/>
  <c r="AP297" i="1"/>
  <c r="AP154" i="1"/>
  <c r="AP324" i="1"/>
  <c r="AP269" i="1"/>
  <c r="AP292" i="1"/>
  <c r="AP109" i="1"/>
  <c r="AP221" i="1"/>
  <c r="AP92" i="1"/>
  <c r="AP24" i="1"/>
  <c r="AP207" i="1"/>
  <c r="AP10" i="1"/>
  <c r="AP105" i="1"/>
  <c r="AP328" i="1"/>
  <c r="AP85" i="1"/>
  <c r="AP39" i="1"/>
  <c r="AP230" i="1"/>
  <c r="DJ230" i="1" s="1"/>
  <c r="DK230" i="1" s="1"/>
  <c r="AP195" i="1"/>
  <c r="AP299" i="1"/>
  <c r="AP305" i="1"/>
  <c r="AP256" i="1"/>
  <c r="AP6" i="1"/>
  <c r="AP203" i="1"/>
  <c r="AP98" i="1"/>
  <c r="AP317" i="1"/>
  <c r="AP159" i="1"/>
  <c r="AP307" i="1"/>
  <c r="AP100" i="1"/>
  <c r="AP8" i="1"/>
  <c r="AP120" i="1"/>
  <c r="AP155" i="1"/>
  <c r="AP87" i="1"/>
  <c r="AP160" i="1"/>
  <c r="AP55" i="1"/>
  <c r="AP234" i="1"/>
  <c r="AP78" i="1"/>
  <c r="AP115" i="1"/>
  <c r="AP76" i="1"/>
  <c r="AP289" i="1"/>
  <c r="AP189" i="1"/>
  <c r="AP273" i="1"/>
  <c r="AP128" i="1"/>
  <c r="AP196" i="1"/>
  <c r="AP182" i="1"/>
  <c r="AP70" i="1"/>
  <c r="AP244" i="1"/>
  <c r="AQ236" i="1"/>
  <c r="AQ232" i="1"/>
  <c r="AQ205" i="1"/>
  <c r="AP9" i="1"/>
  <c r="AP213" i="1"/>
  <c r="AP51" i="1"/>
  <c r="AP77" i="1"/>
  <c r="AP253" i="1"/>
  <c r="AP61" i="1"/>
  <c r="AP161" i="1"/>
  <c r="AP250" i="1"/>
  <c r="AP81" i="1"/>
  <c r="AP166" i="1"/>
  <c r="AP130" i="1"/>
  <c r="AP284" i="1"/>
  <c r="AP293" i="1"/>
  <c r="AP75" i="1"/>
  <c r="AP106" i="1"/>
  <c r="AP82" i="1"/>
  <c r="AP15" i="1"/>
  <c r="AP50" i="1"/>
  <c r="AP20" i="1"/>
  <c r="DJ20" i="1" s="1"/>
  <c r="AP201" i="1"/>
  <c r="AP212" i="1"/>
  <c r="AP238" i="1"/>
  <c r="AP200" i="1"/>
  <c r="AP40" i="1"/>
  <c r="AP104" i="1"/>
  <c r="AP97" i="1"/>
  <c r="AP331" i="1"/>
  <c r="AP227" i="1"/>
  <c r="AP67" i="1"/>
  <c r="AP13" i="1"/>
  <c r="AP332" i="1"/>
  <c r="AP17" i="1"/>
  <c r="AP90" i="1"/>
  <c r="AP214" i="1"/>
  <c r="AP224" i="1"/>
  <c r="AP37" i="1"/>
  <c r="AQ37" i="1" s="1"/>
  <c r="AP199" i="1"/>
  <c r="AP233" i="1"/>
  <c r="AP44" i="1"/>
  <c r="AP25" i="1"/>
  <c r="AP226" i="1"/>
  <c r="AP263" i="1"/>
  <c r="AP123" i="1"/>
  <c r="AP179" i="1"/>
  <c r="AP209" i="1"/>
  <c r="AP116" i="1"/>
  <c r="AP41" i="1"/>
  <c r="AP288" i="1"/>
  <c r="AP274" i="1"/>
  <c r="AP136" i="1"/>
  <c r="AQ315" i="1"/>
  <c r="AQ71" i="1"/>
  <c r="AQ286" i="1"/>
  <c r="BD5" i="1"/>
  <c r="AV5" i="1"/>
  <c r="AN5" i="1"/>
  <c r="AF5" i="1"/>
  <c r="AG211" i="1"/>
  <c r="AH211" i="1" s="1"/>
  <c r="AG312" i="1"/>
  <c r="AH312" i="1" s="1"/>
  <c r="AG178" i="1"/>
  <c r="AH178" i="1" s="1"/>
  <c r="AG273" i="1"/>
  <c r="AH273" i="1" s="1"/>
  <c r="AG122" i="1"/>
  <c r="AH122" i="1" s="1"/>
  <c r="AG97" i="1"/>
  <c r="AH97" i="1" s="1"/>
  <c r="AG325" i="1"/>
  <c r="AH325" i="1" s="1"/>
  <c r="AG28" i="1"/>
  <c r="AH28" i="1" s="1"/>
  <c r="AG330" i="1"/>
  <c r="AH330" i="1" s="1"/>
  <c r="AG197" i="1"/>
  <c r="AH197" i="1" s="1"/>
  <c r="AG176" i="1"/>
  <c r="AH176" i="1" s="1"/>
  <c r="AG85" i="1"/>
  <c r="AH85" i="1" s="1"/>
  <c r="AG72" i="1"/>
  <c r="AH72" i="1" s="1"/>
  <c r="AG264" i="1"/>
  <c r="AH264" i="1" s="1"/>
  <c r="AG73" i="1"/>
  <c r="AH73" i="1" s="1"/>
  <c r="AG153" i="1"/>
  <c r="AH153" i="1" s="1"/>
  <c r="AG296" i="1"/>
  <c r="AH296" i="1" s="1"/>
  <c r="AG21" i="1"/>
  <c r="AH21" i="1" s="1"/>
  <c r="AG212" i="1"/>
  <c r="AH212" i="1" s="1"/>
  <c r="AG26" i="1"/>
  <c r="AH26" i="1" s="1"/>
  <c r="AG51" i="1"/>
  <c r="AH51" i="1" s="1"/>
  <c r="AG207" i="1"/>
  <c r="AH207" i="1" s="1"/>
  <c r="AG6" i="1"/>
  <c r="AH6" i="1" s="1"/>
  <c r="AG260" i="1"/>
  <c r="AH260" i="1" s="1"/>
  <c r="AG95" i="1"/>
  <c r="AH95" i="1" s="1"/>
  <c r="AG173" i="1"/>
  <c r="AH173" i="1" s="1"/>
  <c r="AG209" i="1"/>
  <c r="AH209" i="1" s="1"/>
  <c r="AG152" i="1"/>
  <c r="AH152" i="1" s="1"/>
  <c r="AG292" i="1"/>
  <c r="AH292" i="1" s="1"/>
  <c r="AG17" i="1"/>
  <c r="AH17" i="1" s="1"/>
  <c r="AG67" i="1"/>
  <c r="AH67" i="1" s="1"/>
  <c r="AG74" i="1"/>
  <c r="AH74" i="1" s="1"/>
  <c r="AG199" i="1"/>
  <c r="AH199" i="1" s="1"/>
  <c r="AG194" i="1"/>
  <c r="AH194" i="1" s="1"/>
  <c r="AG90" i="1"/>
  <c r="AH90" i="1" s="1"/>
  <c r="AG328" i="1"/>
  <c r="AH328" i="1" s="1"/>
  <c r="AG158" i="1"/>
  <c r="AH158" i="1" s="1"/>
  <c r="AG124" i="1"/>
  <c r="AH124" i="1" s="1"/>
  <c r="AG150" i="1"/>
  <c r="AH150" i="1" s="1"/>
  <c r="AG149" i="1"/>
  <c r="AH149" i="1" s="1"/>
  <c r="AG242" i="1"/>
  <c r="AH242" i="1" s="1"/>
  <c r="AG60" i="1"/>
  <c r="AH60" i="1" s="1"/>
  <c r="AG76" i="1"/>
  <c r="AH76" i="1" s="1"/>
  <c r="AG200" i="1"/>
  <c r="AH200" i="1" s="1"/>
  <c r="AG62" i="1"/>
  <c r="AH62" i="1" s="1"/>
  <c r="AG132" i="1"/>
  <c r="AH132" i="1" s="1"/>
  <c r="AG139" i="1"/>
  <c r="AH139" i="1" s="1"/>
  <c r="AG147" i="1"/>
  <c r="AH147" i="1" s="1"/>
  <c r="AG221" i="1"/>
  <c r="AH221" i="1" s="1"/>
  <c r="AG253" i="1"/>
  <c r="AH253" i="1" s="1"/>
  <c r="AG105" i="1"/>
  <c r="AH105" i="1" s="1"/>
  <c r="AG170" i="1"/>
  <c r="AH170" i="1" s="1"/>
  <c r="AG234" i="1"/>
  <c r="AH234" i="1" s="1"/>
  <c r="AG79" i="1"/>
  <c r="AH79" i="1" s="1"/>
  <c r="AG183" i="1"/>
  <c r="AH183" i="1" s="1"/>
  <c r="AG162" i="1"/>
  <c r="AH162" i="1" s="1"/>
  <c r="AG321" i="1"/>
  <c r="AH321" i="1" s="1"/>
  <c r="AG130" i="1"/>
  <c r="AH130" i="1" s="1"/>
  <c r="AG256" i="1"/>
  <c r="AH256" i="1" s="1"/>
  <c r="AG168" i="1"/>
  <c r="AH168" i="1" s="1"/>
  <c r="AG29" i="1"/>
  <c r="AH29" i="1" s="1"/>
  <c r="AG146" i="1"/>
  <c r="AH146" i="1" s="1"/>
  <c r="AG324" i="1"/>
  <c r="AH324" i="1" s="1"/>
  <c r="AG222" i="1"/>
  <c r="AH222" i="1" s="1"/>
  <c r="AG123" i="1"/>
  <c r="AH123" i="1" s="1"/>
  <c r="AG208" i="1"/>
  <c r="AH208" i="1" s="1"/>
  <c r="AG46" i="1"/>
  <c r="AH46" i="1" s="1"/>
  <c r="AG265" i="1"/>
  <c r="AH265" i="1" s="1"/>
  <c r="AG182" i="1"/>
  <c r="AH182" i="1" s="1"/>
  <c r="AG305" i="1"/>
  <c r="AH305" i="1" s="1"/>
  <c r="AG96" i="1"/>
  <c r="AH96" i="1" s="1"/>
  <c r="AG78" i="1"/>
  <c r="AH78" i="1" s="1"/>
  <c r="AG27" i="1"/>
  <c r="AH27" i="1" s="1"/>
  <c r="AG81" i="1"/>
  <c r="AH81" i="1" s="1"/>
  <c r="AG326" i="1"/>
  <c r="AH326" i="1" s="1"/>
  <c r="AG45" i="1"/>
  <c r="AH45" i="1" s="1"/>
  <c r="AG66" i="1"/>
  <c r="AH66" i="1" s="1"/>
  <c r="AG163" i="1"/>
  <c r="AH163" i="1" s="1"/>
  <c r="AG192" i="1"/>
  <c r="AH192" i="1" s="1"/>
  <c r="AG177" i="1"/>
  <c r="AH177" i="1" s="1"/>
  <c r="AG137" i="1"/>
  <c r="AH137" i="1" s="1"/>
  <c r="AG33" i="1"/>
  <c r="AH33" i="1" s="1"/>
  <c r="AG304" i="1"/>
  <c r="AH304" i="1" s="1"/>
  <c r="AG285" i="1"/>
  <c r="AH285" i="1" s="1"/>
  <c r="AG261" i="1"/>
  <c r="AH261" i="1" s="1"/>
  <c r="AG180" i="1"/>
  <c r="AH180" i="1" s="1"/>
  <c r="AG40" i="1"/>
  <c r="AH40" i="1" s="1"/>
  <c r="AG239" i="1"/>
  <c r="AH239" i="1" s="1"/>
  <c r="AG218" i="1"/>
  <c r="AH218" i="1" s="1"/>
  <c r="AG290" i="1"/>
  <c r="AH290" i="1" s="1"/>
  <c r="AG16" i="1"/>
  <c r="AH16" i="1" s="1"/>
  <c r="AG32" i="1"/>
  <c r="AH32" i="1" s="1"/>
  <c r="AG169" i="1"/>
  <c r="AH169" i="1" s="1"/>
  <c r="AG215" i="1"/>
  <c r="AH215" i="1" s="1"/>
  <c r="AG19" i="1"/>
  <c r="AH19" i="1" s="1"/>
  <c r="AG87" i="1"/>
  <c r="AH87" i="1" s="1"/>
  <c r="AG154" i="1"/>
  <c r="AH154" i="1" s="1"/>
  <c r="AG288" i="1"/>
  <c r="AH288" i="1" s="1"/>
  <c r="AG115" i="1"/>
  <c r="AH115" i="1" s="1"/>
  <c r="AG151" i="1"/>
  <c r="AH151" i="1" s="1"/>
  <c r="AG220" i="1"/>
  <c r="AH220" i="1" s="1"/>
  <c r="AG318" i="1"/>
  <c r="AH318" i="1" s="1"/>
  <c r="AG63" i="1"/>
  <c r="AH63" i="1" s="1"/>
  <c r="AG237" i="1"/>
  <c r="AH237" i="1" s="1"/>
  <c r="AG84" i="1"/>
  <c r="AH84" i="1" s="1"/>
  <c r="AG44" i="1"/>
  <c r="AH44" i="1" s="1"/>
  <c r="AG135" i="1"/>
  <c r="AH135" i="1" s="1"/>
  <c r="AG120" i="1"/>
  <c r="AH120" i="1" s="1"/>
  <c r="AG227" i="1"/>
  <c r="AH227" i="1" s="1"/>
  <c r="AG144" i="1"/>
  <c r="AH144" i="1" s="1"/>
  <c r="AG233" i="1"/>
  <c r="AH233" i="1" s="1"/>
  <c r="AG244" i="1"/>
  <c r="AH244" i="1" s="1"/>
  <c r="AG50" i="1"/>
  <c r="AH50" i="1" s="1"/>
  <c r="AG83" i="1"/>
  <c r="AH83" i="1" s="1"/>
  <c r="AG196" i="1"/>
  <c r="AH196" i="1" s="1"/>
  <c r="AG224" i="1"/>
  <c r="AH224" i="1" s="1"/>
  <c r="AG236" i="1"/>
  <c r="AH236" i="1" s="1"/>
  <c r="AG269" i="1"/>
  <c r="AH269" i="1" s="1"/>
  <c r="AG145" i="1"/>
  <c r="AH145" i="1" s="1"/>
  <c r="AG205" i="1"/>
  <c r="AH205" i="1" s="1"/>
  <c r="AG322" i="1"/>
  <c r="AH322" i="1" s="1"/>
  <c r="AG53" i="1"/>
  <c r="AH53" i="1" s="1"/>
  <c r="AG201" i="1"/>
  <c r="AH201" i="1" s="1"/>
  <c r="AG7" i="1"/>
  <c r="AH7" i="1" s="1"/>
  <c r="AG59" i="1"/>
  <c r="AH59" i="1" s="1"/>
  <c r="AG134" i="1"/>
  <c r="AH134" i="1" s="1"/>
  <c r="AG181" i="1"/>
  <c r="AH181" i="1" s="1"/>
  <c r="AG175" i="1"/>
  <c r="AH175" i="1" s="1"/>
  <c r="AG58" i="1"/>
  <c r="AH58" i="1" s="1"/>
  <c r="AG214" i="1"/>
  <c r="AH214" i="1" s="1"/>
  <c r="AG160" i="1"/>
  <c r="AH160" i="1" s="1"/>
  <c r="AG252" i="1"/>
  <c r="AH252" i="1" s="1"/>
  <c r="AG286" i="1"/>
  <c r="AH286" i="1" s="1"/>
  <c r="AG148" i="1"/>
  <c r="AH148" i="1" s="1"/>
  <c r="AG131" i="1"/>
  <c r="AH131" i="1" s="1"/>
  <c r="AG188" i="1"/>
  <c r="AH188" i="1" s="1"/>
  <c r="AG232" i="1"/>
  <c r="AH232" i="1" s="1"/>
  <c r="AG36" i="1"/>
  <c r="AH36" i="1" s="1"/>
  <c r="AG22" i="1"/>
  <c r="AH22" i="1" s="1"/>
  <c r="AG99" i="1"/>
  <c r="AH99" i="1" s="1"/>
  <c r="AG49" i="1"/>
  <c r="AH49" i="1" s="1"/>
  <c r="AG100" i="1"/>
  <c r="AH100" i="1" s="1"/>
  <c r="AG54" i="1"/>
  <c r="AH54" i="1" s="1"/>
  <c r="AG189" i="1"/>
  <c r="AH189" i="1" s="1"/>
  <c r="AG301" i="1"/>
  <c r="AH301" i="1" s="1"/>
  <c r="AG195" i="1"/>
  <c r="AH195" i="1" s="1"/>
  <c r="AG164" i="1"/>
  <c r="AH164" i="1" s="1"/>
  <c r="AG230" i="1"/>
  <c r="AH230" i="1" s="1"/>
  <c r="AG313" i="1"/>
  <c r="AH313" i="1" s="1"/>
  <c r="AG258" i="1"/>
  <c r="AH258" i="1" s="1"/>
  <c r="AG57" i="1"/>
  <c r="AH57" i="1" s="1"/>
  <c r="AG257" i="1"/>
  <c r="AH257" i="1" s="1"/>
  <c r="AG298" i="1"/>
  <c r="AH298" i="1" s="1"/>
  <c r="AG276" i="1"/>
  <c r="AH276" i="1" s="1"/>
  <c r="AG280" i="1"/>
  <c r="AH280" i="1" s="1"/>
  <c r="AG306" i="1"/>
  <c r="AH306" i="1" s="1"/>
  <c r="AG268" i="1"/>
  <c r="AH268" i="1" s="1"/>
  <c r="AG217" i="1"/>
  <c r="AH217" i="1" s="1"/>
  <c r="AG82" i="1"/>
  <c r="AH82" i="1" s="1"/>
  <c r="AG245" i="1"/>
  <c r="AH245" i="1" s="1"/>
  <c r="AG133" i="1"/>
  <c r="AH133" i="1" s="1"/>
  <c r="AG251" i="1"/>
  <c r="AH251" i="1" s="1"/>
  <c r="AG110" i="1"/>
  <c r="AH110" i="1" s="1"/>
  <c r="AG300" i="1"/>
  <c r="AH300" i="1" s="1"/>
  <c r="AG9" i="1"/>
  <c r="AH9" i="1" s="1"/>
  <c r="AG15" i="1"/>
  <c r="AH15" i="1" s="1"/>
  <c r="AG48" i="1"/>
  <c r="AH48" i="1" s="1"/>
  <c r="AG270" i="1"/>
  <c r="AH270" i="1" s="1"/>
  <c r="AG281" i="1"/>
  <c r="AH281" i="1" s="1"/>
  <c r="AG140" i="1"/>
  <c r="AH140" i="1" s="1"/>
  <c r="AG98" i="1"/>
  <c r="AH98" i="1" s="1"/>
  <c r="AG297" i="1"/>
  <c r="AH297" i="1" s="1"/>
  <c r="AG191" i="1"/>
  <c r="AH191" i="1" s="1"/>
  <c r="AG138" i="1"/>
  <c r="AH138" i="1" s="1"/>
  <c r="AG77" i="1"/>
  <c r="AH77" i="1" s="1"/>
  <c r="AG61" i="1"/>
  <c r="AH61" i="1" s="1"/>
  <c r="AG248" i="1"/>
  <c r="AH248" i="1" s="1"/>
  <c r="AG226" i="1"/>
  <c r="AH226" i="1" s="1"/>
  <c r="AG47" i="1"/>
  <c r="AH47" i="1" s="1"/>
  <c r="AG159" i="1"/>
  <c r="AH159" i="1" s="1"/>
  <c r="AG10" i="1"/>
  <c r="AH10" i="1" s="1"/>
  <c r="AG293" i="1"/>
  <c r="AH293" i="1" s="1"/>
  <c r="AG71" i="1"/>
  <c r="AH71" i="1" s="1"/>
  <c r="AG309" i="1"/>
  <c r="AH309" i="1" s="1"/>
  <c r="AG291" i="1"/>
  <c r="AH291" i="1" s="1"/>
  <c r="AG69" i="1"/>
  <c r="AH69" i="1" s="1"/>
  <c r="AG166" i="1"/>
  <c r="AH166" i="1" s="1"/>
  <c r="AG121" i="1"/>
  <c r="AH121" i="1" s="1"/>
  <c r="AG91" i="1"/>
  <c r="AH91" i="1" s="1"/>
  <c r="AG86" i="1"/>
  <c r="AH86" i="1" s="1"/>
  <c r="AG315" i="1"/>
  <c r="AH315" i="1" s="1"/>
  <c r="AG56" i="1"/>
  <c r="AH56" i="1" s="1"/>
  <c r="AG249" i="1"/>
  <c r="AH249" i="1" s="1"/>
  <c r="AG104" i="1"/>
  <c r="AH104" i="1" s="1"/>
  <c r="AG272" i="1"/>
  <c r="AH272" i="1" s="1"/>
  <c r="AG246" i="1"/>
  <c r="AH246" i="1" s="1"/>
  <c r="AG193" i="1"/>
  <c r="AH193" i="1" s="1"/>
  <c r="AG64" i="1"/>
  <c r="AH64" i="1" s="1"/>
  <c r="AG174" i="1"/>
  <c r="AH174" i="1" s="1"/>
  <c r="AG92" i="1"/>
  <c r="AH92" i="1" s="1"/>
  <c r="AG55" i="1"/>
  <c r="AH55" i="1" s="1"/>
  <c r="AG255" i="1"/>
  <c r="AH255" i="1" s="1"/>
  <c r="AG262" i="1"/>
  <c r="AH262" i="1" s="1"/>
  <c r="AG317" i="1"/>
  <c r="AH317" i="1" s="1"/>
  <c r="AG109" i="1"/>
  <c r="AH109" i="1" s="1"/>
  <c r="AG14" i="1"/>
  <c r="AH14" i="1" s="1"/>
  <c r="AG172" i="1"/>
  <c r="AH172" i="1" s="1"/>
  <c r="AG213" i="1"/>
  <c r="AH213" i="1" s="1"/>
  <c r="AG263" i="1"/>
  <c r="AH263" i="1" s="1"/>
  <c r="AG238" i="1"/>
  <c r="AH238" i="1" s="1"/>
  <c r="AG289" i="1"/>
  <c r="AH289" i="1" s="1"/>
  <c r="AG39" i="1"/>
  <c r="AH39" i="1" s="1"/>
  <c r="AG179" i="1"/>
  <c r="AH179" i="1" s="1"/>
  <c r="AG70" i="1"/>
  <c r="AH70" i="1" s="1"/>
  <c r="AG52" i="1"/>
  <c r="AH52" i="1" s="1"/>
  <c r="AG116" i="1"/>
  <c r="AH116" i="1" s="1"/>
  <c r="AG274" i="1"/>
  <c r="AH274" i="1" s="1"/>
  <c r="AG12" i="1"/>
  <c r="AH12" i="1" s="1"/>
  <c r="AG184" i="1"/>
  <c r="AH184" i="1" s="1"/>
  <c r="AG88" i="1"/>
  <c r="AH88" i="1" s="1"/>
  <c r="AG128" i="1"/>
  <c r="AH128" i="1" s="1"/>
  <c r="AG161" i="1"/>
  <c r="AH161" i="1" s="1"/>
  <c r="AG136" i="1"/>
  <c r="AH136" i="1" s="1"/>
  <c r="AG25" i="1"/>
  <c r="AH25" i="1" s="1"/>
  <c r="AG155" i="1"/>
  <c r="AH155" i="1" s="1"/>
  <c r="AG243" i="1"/>
  <c r="AH243" i="1" s="1"/>
  <c r="AG247" i="1"/>
  <c r="AH247" i="1" s="1"/>
  <c r="AG282" i="1"/>
  <c r="AH282" i="1" s="1"/>
  <c r="AG308" i="1"/>
  <c r="AH308" i="1" s="1"/>
  <c r="AG307" i="1"/>
  <c r="AH307" i="1" s="1"/>
  <c r="AG284" i="1"/>
  <c r="AH284" i="1" s="1"/>
  <c r="AG185" i="1"/>
  <c r="AH185" i="1" s="1"/>
  <c r="AG20" i="1"/>
  <c r="AH20" i="1" s="1"/>
  <c r="AG37" i="1"/>
  <c r="AH37" i="1" s="1"/>
  <c r="AG203" i="1"/>
  <c r="AH203" i="1" s="1"/>
  <c r="AG125" i="1"/>
  <c r="AH125" i="1" s="1"/>
  <c r="AG202" i="1"/>
  <c r="AH202" i="1" s="1"/>
  <c r="AG299" i="1"/>
  <c r="AH299" i="1" s="1"/>
  <c r="AG41" i="1"/>
  <c r="AH41" i="1" s="1"/>
  <c r="AG287" i="1"/>
  <c r="AH287" i="1" s="1"/>
  <c r="AG250" i="1"/>
  <c r="AH250" i="1" s="1"/>
  <c r="AG80" i="1"/>
  <c r="AH80" i="1" s="1"/>
  <c r="AG30" i="1"/>
  <c r="AH30" i="1" s="1"/>
  <c r="AG31" i="1"/>
  <c r="AH31" i="1" s="1"/>
  <c r="AG107" i="1"/>
  <c r="AH107" i="1" s="1"/>
  <c r="AG38" i="1"/>
  <c r="AH38" i="1" s="1"/>
  <c r="AG206" i="1"/>
  <c r="AH206" i="1" s="1"/>
  <c r="AG314" i="1"/>
  <c r="AH314" i="1" s="1"/>
  <c r="AG106" i="1"/>
  <c r="AH106" i="1" s="1"/>
  <c r="AG186" i="1"/>
  <c r="AH186" i="1" s="1"/>
  <c r="AG13" i="1"/>
  <c r="AH13" i="1" s="1"/>
  <c r="AG75" i="1"/>
  <c r="AH75" i="1" s="1"/>
  <c r="AG8" i="1"/>
  <c r="AH8" i="1" s="1"/>
  <c r="AG24" i="1"/>
  <c r="AH24" i="1" s="1"/>
  <c r="AG126" i="1"/>
  <c r="AH126" i="1" s="1"/>
  <c r="AG271" i="1"/>
  <c r="AH271" i="1" s="1"/>
  <c r="AG43" i="1"/>
  <c r="AH43" i="1" s="1"/>
  <c r="AG117" i="1"/>
  <c r="AH117" i="1" s="1"/>
  <c r="AG231" i="1"/>
  <c r="AH231" i="1" s="1"/>
  <c r="AG190" i="1"/>
  <c r="AH190" i="1" s="1"/>
  <c r="AG332" i="1"/>
  <c r="AH332" i="1" s="1"/>
  <c r="AG267" i="1"/>
  <c r="AH267" i="1" s="1"/>
  <c r="AG331" i="1"/>
  <c r="AH331" i="1" s="1"/>
  <c r="Z128" i="1"/>
  <c r="Z40" i="1"/>
  <c r="Z224" i="1"/>
  <c r="Z309" i="1"/>
  <c r="Z262" i="1"/>
  <c r="Z203" i="1"/>
  <c r="Z231" i="1"/>
  <c r="Z163" i="1"/>
  <c r="Z166" i="1"/>
  <c r="Z122" i="1"/>
  <c r="Z59" i="1"/>
  <c r="Z75" i="1"/>
  <c r="Z237" i="1"/>
  <c r="Z251" i="1"/>
  <c r="Z260" i="1"/>
  <c r="Z135" i="1"/>
  <c r="Z305" i="1"/>
  <c r="Z12" i="1"/>
  <c r="Z162" i="1"/>
  <c r="Z190" i="1"/>
  <c r="Z186" i="1"/>
  <c r="Z160" i="1"/>
  <c r="Z181" i="1"/>
  <c r="Z173" i="1"/>
  <c r="Z90" i="1"/>
  <c r="Z149" i="1"/>
  <c r="Z312" i="1"/>
  <c r="Z161" i="1"/>
  <c r="Z107" i="1"/>
  <c r="Z255" i="1"/>
  <c r="Z152" i="1"/>
  <c r="Z236" i="1"/>
  <c r="Z125" i="1"/>
  <c r="Z292" i="1"/>
  <c r="Z50" i="1"/>
  <c r="Z74" i="1"/>
  <c r="Z268" i="1"/>
  <c r="Z45" i="1"/>
  <c r="Z201" i="1"/>
  <c r="Z239" i="1"/>
  <c r="Z48" i="1"/>
  <c r="Z194" i="1"/>
  <c r="Z175" i="1"/>
  <c r="Z276" i="1"/>
  <c r="Z84" i="1"/>
  <c r="Z172" i="1"/>
  <c r="Z30" i="1"/>
  <c r="Z209" i="1"/>
  <c r="Z272" i="1"/>
  <c r="Z31" i="1"/>
  <c r="Z121" i="1"/>
  <c r="Z60" i="1"/>
  <c r="Z243" i="1"/>
  <c r="Z95" i="1"/>
  <c r="Z7" i="1"/>
  <c r="Z174" i="1"/>
  <c r="Z182" i="1"/>
  <c r="Z269" i="1"/>
  <c r="Z281" i="1"/>
  <c r="Z217" i="1"/>
  <c r="Z32" i="1"/>
  <c r="Z185" i="1"/>
  <c r="Z21" i="1"/>
  <c r="Z77" i="1"/>
  <c r="Z328" i="1"/>
  <c r="Z71" i="1"/>
  <c r="Z82" i="1"/>
  <c r="Z330" i="1"/>
  <c r="Z195" i="1"/>
  <c r="Z169" i="1"/>
  <c r="Z105" i="1"/>
  <c r="Z200" i="1"/>
  <c r="Z318" i="1"/>
  <c r="Z286" i="1"/>
  <c r="Z193" i="1"/>
  <c r="Z109" i="1"/>
  <c r="Z184" i="1"/>
  <c r="Z306" i="1"/>
  <c r="Z265" i="1"/>
  <c r="Z164" i="1"/>
  <c r="Z139" i="1"/>
  <c r="Z248" i="1"/>
  <c r="Z78" i="1"/>
  <c r="Z145" i="1"/>
  <c r="Z227" i="1"/>
  <c r="Z17" i="1"/>
  <c r="Z96" i="1"/>
  <c r="Z191" i="1"/>
  <c r="Z92" i="1"/>
  <c r="Z148" i="1"/>
  <c r="Z106" i="1"/>
  <c r="Z290" i="1"/>
  <c r="Z98" i="1"/>
  <c r="Z25" i="1"/>
  <c r="Z179" i="1"/>
  <c r="Z314" i="1"/>
  <c r="Z222" i="1"/>
  <c r="Z19" i="1"/>
  <c r="Z28" i="1"/>
  <c r="Z202" i="1"/>
  <c r="Z176" i="1"/>
  <c r="Z36" i="1"/>
  <c r="Z16" i="1"/>
  <c r="Z97" i="1"/>
  <c r="Z134" i="1"/>
  <c r="Z199" i="1"/>
  <c r="Z61" i="1"/>
  <c r="Z46" i="1"/>
  <c r="Z9" i="1"/>
  <c r="Z41" i="1"/>
  <c r="Z215" i="1"/>
  <c r="Z49" i="1"/>
  <c r="Z64" i="1"/>
  <c r="Z70" i="1"/>
  <c r="Z158" i="1"/>
  <c r="Z120" i="1"/>
  <c r="Z304" i="1"/>
  <c r="Z258" i="1"/>
  <c r="Z324" i="1"/>
  <c r="Z159" i="1"/>
  <c r="Z43" i="1"/>
  <c r="Z79" i="1"/>
  <c r="Z238" i="1"/>
  <c r="Z133" i="1"/>
  <c r="Z14" i="1"/>
  <c r="Z289" i="1"/>
  <c r="Z22" i="1"/>
  <c r="Z39" i="1"/>
  <c r="Z155" i="1"/>
  <c r="Z326" i="1"/>
  <c r="Z301" i="1"/>
  <c r="Z81" i="1"/>
  <c r="Z208" i="1"/>
  <c r="Z8" i="1"/>
  <c r="Z168" i="1"/>
  <c r="Z52" i="1"/>
  <c r="Z296" i="1"/>
  <c r="Z218" i="1"/>
  <c r="Z205" i="1"/>
  <c r="Z226" i="1"/>
  <c r="Z257" i="1"/>
  <c r="Z15" i="1"/>
  <c r="Z270" i="1"/>
  <c r="Z188" i="1"/>
  <c r="Z196" i="1"/>
  <c r="Z67" i="1"/>
  <c r="Z47" i="1"/>
  <c r="Z73" i="1"/>
  <c r="Z288" i="1"/>
  <c r="Z293" i="1"/>
  <c r="Z298" i="1"/>
  <c r="Z86" i="1"/>
  <c r="Z63" i="1"/>
  <c r="Z66" i="1"/>
  <c r="Z297" i="1"/>
  <c r="Z315" i="1"/>
  <c r="Z211" i="1"/>
  <c r="Z230" i="1"/>
  <c r="Z53" i="1"/>
  <c r="Z177" i="1"/>
  <c r="Z245" i="1"/>
  <c r="Z273" i="1"/>
  <c r="Z242" i="1"/>
  <c r="Z110" i="1"/>
  <c r="Z76" i="1"/>
  <c r="Z221" i="1"/>
  <c r="Z214" i="1"/>
  <c r="Z13" i="1"/>
  <c r="Z189" i="1"/>
  <c r="Z192" i="1"/>
  <c r="Z220" i="1"/>
  <c r="Z124" i="1"/>
  <c r="Z274" i="1"/>
  <c r="Z33" i="1"/>
  <c r="Z146" i="1"/>
  <c r="Z197" i="1"/>
  <c r="Z20" i="1"/>
  <c r="Z180" i="1"/>
  <c r="Z154" i="1"/>
  <c r="Z85" i="1"/>
  <c r="Z132" i="1"/>
  <c r="Z100" i="1"/>
  <c r="Z87" i="1"/>
  <c r="Z54" i="1"/>
  <c r="Z51" i="1"/>
  <c r="Z280" i="1"/>
  <c r="Z287" i="1"/>
  <c r="Z24" i="1"/>
  <c r="Z153" i="1"/>
  <c r="Z282" i="1"/>
  <c r="Z325" i="1"/>
  <c r="Z300" i="1"/>
  <c r="Z271" i="1"/>
  <c r="Z308" i="1"/>
  <c r="Z285" i="1"/>
  <c r="Z246" i="1"/>
  <c r="Z183" i="1"/>
  <c r="Z62" i="1"/>
  <c r="Z126" i="1"/>
  <c r="Z244" i="1"/>
  <c r="Z91" i="1"/>
  <c r="Z332" i="1"/>
  <c r="Z253" i="1"/>
  <c r="Z317" i="1"/>
  <c r="Z322" i="1"/>
  <c r="Z69" i="1"/>
  <c r="Z331" i="1"/>
  <c r="Z104" i="1"/>
  <c r="Z115" i="1"/>
  <c r="Z212" i="1"/>
  <c r="Z56" i="1"/>
  <c r="Z80" i="1"/>
  <c r="Z261" i="1"/>
  <c r="Z6" i="1"/>
  <c r="Z117" i="1"/>
  <c r="Z38" i="1"/>
  <c r="Z321" i="1"/>
  <c r="Z263" i="1"/>
  <c r="Z299" i="1"/>
  <c r="Z72" i="1"/>
  <c r="Z10" i="1"/>
  <c r="Z140" i="1"/>
  <c r="Z150" i="1"/>
  <c r="Z130" i="1"/>
  <c r="Z144" i="1"/>
  <c r="Z256" i="1"/>
  <c r="Z136" i="1"/>
  <c r="Z252" i="1"/>
  <c r="Z291" i="1"/>
  <c r="Z116" i="1"/>
  <c r="Z55" i="1"/>
  <c r="Z83" i="1"/>
  <c r="Z138" i="1"/>
  <c r="Z233" i="1"/>
  <c r="Z26" i="1"/>
  <c r="Z232" i="1"/>
  <c r="Z206" i="1"/>
  <c r="Z284" i="1"/>
  <c r="Z27" i="1"/>
  <c r="Z307" i="1"/>
  <c r="Z151" i="1"/>
  <c r="Z57" i="1"/>
  <c r="Z267" i="1"/>
  <c r="Z264" i="1"/>
  <c r="Z249" i="1"/>
  <c r="Z247" i="1"/>
  <c r="Z37" i="1"/>
  <c r="Z123" i="1"/>
  <c r="Z178" i="1"/>
  <c r="Z170" i="1"/>
  <c r="Z99" i="1"/>
  <c r="Z29" i="1"/>
  <c r="Z207" i="1"/>
  <c r="Z313" i="1"/>
  <c r="Z137" i="1"/>
  <c r="Z131" i="1"/>
  <c r="Z213" i="1"/>
  <c r="Z88" i="1"/>
  <c r="Z58" i="1"/>
  <c r="Z44" i="1"/>
  <c r="Z147" i="1"/>
  <c r="Z250" i="1"/>
  <c r="Z234" i="1"/>
  <c r="S137" i="1"/>
  <c r="R137" i="1"/>
  <c r="S289" i="1"/>
  <c r="R289" i="1"/>
  <c r="S87" i="1"/>
  <c r="R87" i="1"/>
  <c r="S68" i="1"/>
  <c r="R68" i="1"/>
  <c r="S57" i="1"/>
  <c r="R57" i="1"/>
  <c r="S301" i="1"/>
  <c r="R301" i="1"/>
  <c r="S128" i="1"/>
  <c r="R128" i="1"/>
  <c r="S132" i="1"/>
  <c r="R132" i="1"/>
  <c r="S231" i="1"/>
  <c r="R231" i="1"/>
  <c r="S293" i="1"/>
  <c r="R293" i="1"/>
  <c r="S234" i="1"/>
  <c r="R234" i="1"/>
  <c r="S296" i="1"/>
  <c r="R296" i="1"/>
  <c r="S281" i="1"/>
  <c r="R281" i="1"/>
  <c r="S21" i="1"/>
  <c r="R21" i="1"/>
  <c r="S239" i="1"/>
  <c r="R239" i="1"/>
  <c r="S96" i="1"/>
  <c r="R96" i="1"/>
  <c r="S202" i="1"/>
  <c r="R202" i="1"/>
  <c r="S205" i="1"/>
  <c r="R205" i="1"/>
  <c r="S81" i="1"/>
  <c r="R81" i="1"/>
  <c r="S249" i="1"/>
  <c r="R249" i="1"/>
  <c r="S30" i="1"/>
  <c r="R30" i="1"/>
  <c r="S176" i="1"/>
  <c r="R176" i="1"/>
  <c r="S26" i="1"/>
  <c r="R26" i="1"/>
  <c r="S246" i="1"/>
  <c r="R246" i="1"/>
  <c r="S7" i="1"/>
  <c r="R7" i="1"/>
  <c r="S64" i="1"/>
  <c r="R64" i="1"/>
  <c r="S27" i="1"/>
  <c r="R27" i="1"/>
  <c r="S54" i="1"/>
  <c r="R54" i="1"/>
  <c r="S185" i="1"/>
  <c r="R185" i="1"/>
  <c r="S25" i="1"/>
  <c r="R25" i="1"/>
  <c r="S152" i="1"/>
  <c r="R152" i="1"/>
  <c r="S262" i="1"/>
  <c r="R262" i="1"/>
  <c r="S192" i="1"/>
  <c r="R192" i="1"/>
  <c r="S203" i="1"/>
  <c r="R203" i="1"/>
  <c r="S19" i="1"/>
  <c r="R19" i="1"/>
  <c r="S178" i="1"/>
  <c r="R178" i="1"/>
  <c r="S94" i="1"/>
  <c r="R94" i="1"/>
  <c r="S105" i="1"/>
  <c r="R105" i="1"/>
  <c r="S79" i="1"/>
  <c r="R79" i="1"/>
  <c r="S41" i="1"/>
  <c r="R41" i="1"/>
  <c r="S332" i="1"/>
  <c r="R332" i="1"/>
  <c r="S31" i="1"/>
  <c r="R31" i="1"/>
  <c r="S328" i="1"/>
  <c r="R328" i="1"/>
  <c r="S120" i="1"/>
  <c r="R120" i="1"/>
  <c r="S233" i="1"/>
  <c r="R233" i="1"/>
  <c r="S324" i="1"/>
  <c r="R324" i="1"/>
  <c r="S40" i="1"/>
  <c r="R40" i="1"/>
  <c r="S61" i="1"/>
  <c r="R61" i="1"/>
  <c r="S255" i="1"/>
  <c r="R255" i="1"/>
  <c r="S222" i="1"/>
  <c r="R222" i="1"/>
  <c r="S121" i="1"/>
  <c r="R121" i="1"/>
  <c r="S288" i="1"/>
  <c r="R288" i="1"/>
  <c r="S22" i="1"/>
  <c r="R22" i="1"/>
  <c r="S99" i="1"/>
  <c r="R99" i="1"/>
  <c r="S284" i="1"/>
  <c r="R284" i="1"/>
  <c r="S280" i="1"/>
  <c r="R280" i="1"/>
  <c r="S53" i="1"/>
  <c r="R53" i="1"/>
  <c r="S306" i="1"/>
  <c r="R306" i="1"/>
  <c r="S287" i="1"/>
  <c r="R287" i="1"/>
  <c r="S88" i="1"/>
  <c r="R88" i="1"/>
  <c r="S309" i="1"/>
  <c r="R309" i="1"/>
  <c r="S110" i="1"/>
  <c r="R110" i="1"/>
  <c r="S221" i="1"/>
  <c r="R221" i="1"/>
  <c r="S160" i="1"/>
  <c r="R160" i="1"/>
  <c r="S211" i="1"/>
  <c r="R211" i="1"/>
  <c r="S24" i="1"/>
  <c r="R24" i="1"/>
  <c r="S230" i="1"/>
  <c r="R230" i="1"/>
  <c r="S220" i="1"/>
  <c r="R220" i="1"/>
  <c r="S69" i="1"/>
  <c r="R69" i="1"/>
  <c r="S263" i="1"/>
  <c r="R263" i="1"/>
  <c r="S43" i="1"/>
  <c r="R43" i="1"/>
  <c r="S126" i="1"/>
  <c r="R126" i="1"/>
  <c r="S172" i="1"/>
  <c r="R172" i="1"/>
  <c r="S195" i="1"/>
  <c r="R195" i="1"/>
  <c r="S9" i="1"/>
  <c r="R9" i="1"/>
  <c r="S91" i="1"/>
  <c r="R91" i="1"/>
  <c r="S183" i="1"/>
  <c r="R183" i="1"/>
  <c r="S36" i="1"/>
  <c r="R36" i="1"/>
  <c r="S331" i="1"/>
  <c r="R331" i="1"/>
  <c r="S8" i="1"/>
  <c r="R8" i="1"/>
  <c r="S186" i="1"/>
  <c r="R186" i="1"/>
  <c r="S274" i="1"/>
  <c r="R274" i="1"/>
  <c r="S139" i="1"/>
  <c r="R139" i="1"/>
  <c r="S299" i="1"/>
  <c r="R299" i="1"/>
  <c r="S145" i="1"/>
  <c r="R145" i="1"/>
  <c r="S32" i="1"/>
  <c r="R32" i="1"/>
  <c r="S212" i="1"/>
  <c r="R212" i="1"/>
  <c r="S56" i="1"/>
  <c r="R56" i="1"/>
  <c r="S151" i="1"/>
  <c r="R151" i="1"/>
  <c r="S72" i="1"/>
  <c r="R72" i="1"/>
  <c r="S208" i="1"/>
  <c r="R208" i="1"/>
  <c r="S124" i="1"/>
  <c r="R124" i="1"/>
  <c r="S232" i="1"/>
  <c r="R232" i="1"/>
  <c r="S39" i="1"/>
  <c r="R39" i="1"/>
  <c r="S244" i="1"/>
  <c r="R244" i="1"/>
  <c r="S150" i="1"/>
  <c r="R150" i="1"/>
  <c r="S125" i="1"/>
  <c r="R125" i="1"/>
  <c r="S213" i="1"/>
  <c r="R213" i="1"/>
  <c r="S308" i="1"/>
  <c r="R308" i="1"/>
  <c r="S6" i="1"/>
  <c r="R6" i="1"/>
  <c r="S74" i="1"/>
  <c r="R74" i="1"/>
  <c r="S297" i="1"/>
  <c r="R297" i="1"/>
  <c r="S104" i="1"/>
  <c r="R104" i="1"/>
  <c r="S12" i="1"/>
  <c r="R12" i="1"/>
  <c r="S17" i="1"/>
  <c r="R17" i="1"/>
  <c r="S318" i="1"/>
  <c r="S270" i="1"/>
  <c r="J207" i="1"/>
  <c r="J205" i="1"/>
  <c r="J75" i="1"/>
  <c r="J24" i="1"/>
  <c r="J261" i="1"/>
  <c r="J45" i="1"/>
  <c r="J173" i="1"/>
  <c r="J281" i="1"/>
  <c r="J318" i="1"/>
  <c r="J247" i="1"/>
  <c r="J168" i="1"/>
  <c r="J153" i="1"/>
  <c r="J280" i="1"/>
  <c r="J288" i="1"/>
  <c r="K31" i="1"/>
  <c r="J221" i="1"/>
  <c r="J72" i="1"/>
  <c r="J220" i="1"/>
  <c r="J209" i="1"/>
  <c r="J140" i="1"/>
  <c r="J166" i="1"/>
  <c r="J276" i="1"/>
  <c r="J66" i="1"/>
  <c r="J296" i="1"/>
  <c r="J28" i="1"/>
  <c r="J271" i="1"/>
  <c r="J13" i="1"/>
  <c r="J123" i="1"/>
  <c r="J110" i="1"/>
  <c r="J309" i="1"/>
  <c r="J85" i="1"/>
  <c r="J32" i="1"/>
  <c r="J56" i="1"/>
  <c r="J154" i="1"/>
  <c r="J251" i="1"/>
  <c r="J57" i="1"/>
  <c r="J257" i="1"/>
  <c r="J178" i="1"/>
  <c r="J12" i="1"/>
  <c r="J146" i="1"/>
  <c r="J55" i="1"/>
  <c r="K44" i="1"/>
  <c r="J122" i="1"/>
  <c r="J147" i="1"/>
  <c r="J58" i="1"/>
  <c r="J138" i="1"/>
  <c r="J60" i="1"/>
  <c r="J212" i="1"/>
  <c r="J80" i="1"/>
  <c r="J76" i="1"/>
  <c r="J186" i="1"/>
  <c r="J214" i="1"/>
  <c r="J255" i="1"/>
  <c r="J253" i="1"/>
  <c r="J262" i="1"/>
  <c r="J94" i="1"/>
  <c r="DZ94" i="1" s="1"/>
  <c r="EA94" i="1" s="1"/>
  <c r="J249" i="1"/>
  <c r="J7" i="1"/>
  <c r="J38" i="1"/>
  <c r="J64" i="1"/>
  <c r="J172" i="1"/>
  <c r="J199" i="1"/>
  <c r="J180" i="1"/>
  <c r="J298" i="1"/>
  <c r="J73" i="1"/>
  <c r="J27" i="1"/>
  <c r="J275" i="1"/>
  <c r="DZ275" i="1" s="1"/>
  <c r="EA275" i="1" s="1"/>
  <c r="J132" i="1"/>
  <c r="J256" i="1"/>
  <c r="J196" i="1"/>
  <c r="J174" i="1"/>
  <c r="J136" i="1"/>
  <c r="J299" i="1"/>
  <c r="J139" i="1"/>
  <c r="J331" i="1"/>
  <c r="J239" i="1"/>
  <c r="J144" i="1"/>
  <c r="J185" i="1"/>
  <c r="J326" i="1"/>
  <c r="J222" i="1"/>
  <c r="J301" i="1"/>
  <c r="J8" i="1"/>
  <c r="J265" i="1"/>
  <c r="J170" i="1"/>
  <c r="J193" i="1"/>
  <c r="J59" i="1"/>
  <c r="J148" i="1"/>
  <c r="J206" i="1"/>
  <c r="J260" i="1"/>
  <c r="J273" i="1"/>
  <c r="J46" i="1"/>
  <c r="J195" i="1"/>
  <c r="J54" i="1"/>
  <c r="J82" i="1"/>
  <c r="J158" i="1"/>
  <c r="J134" i="1"/>
  <c r="J100" i="1"/>
  <c r="J69" i="1"/>
  <c r="J314" i="1"/>
  <c r="J52" i="1"/>
  <c r="J124" i="1"/>
  <c r="J181" i="1"/>
  <c r="J48" i="1"/>
  <c r="J47" i="1"/>
  <c r="J282" i="1"/>
  <c r="K160" i="1"/>
  <c r="J160" i="1"/>
  <c r="K291" i="1"/>
  <c r="J291" i="1"/>
  <c r="K53" i="1"/>
  <c r="J53" i="1"/>
  <c r="K182" i="1"/>
  <c r="J182" i="1"/>
  <c r="K17" i="1"/>
  <c r="J17" i="1"/>
  <c r="K287" i="1"/>
  <c r="J287" i="1"/>
  <c r="K268" i="1"/>
  <c r="J268" i="1"/>
  <c r="K307" i="1"/>
  <c r="J307" i="1"/>
  <c r="K125" i="1"/>
  <c r="J125" i="1"/>
  <c r="K29" i="1"/>
  <c r="J29" i="1"/>
  <c r="K197" i="1"/>
  <c r="J197" i="1"/>
  <c r="K324" i="1"/>
  <c r="J324" i="1"/>
  <c r="K184" i="1"/>
  <c r="J184" i="1"/>
  <c r="K16" i="1"/>
  <c r="J16" i="1"/>
  <c r="K62" i="1"/>
  <c r="J62" i="1"/>
  <c r="K236" i="1"/>
  <c r="J236" i="1"/>
  <c r="K224" i="1"/>
  <c r="J224" i="1"/>
  <c r="J290" i="1"/>
  <c r="K109" i="1"/>
  <c r="J109" i="1"/>
  <c r="J230" i="1"/>
  <c r="DZ230" i="1" s="1"/>
  <c r="EA230" i="1" s="1"/>
  <c r="K19" i="1"/>
  <c r="J19" i="1"/>
  <c r="J128" i="1"/>
  <c r="K104" i="1"/>
  <c r="J104" i="1"/>
  <c r="K86" i="1"/>
  <c r="J86" i="1"/>
  <c r="K218" i="1"/>
  <c r="J218" i="1"/>
  <c r="K248" i="1"/>
  <c r="J248" i="1"/>
  <c r="K315" i="1"/>
  <c r="J315" i="1"/>
  <c r="K272" i="1"/>
  <c r="J272" i="1"/>
  <c r="K15" i="1"/>
  <c r="J15" i="1"/>
  <c r="K177" i="1"/>
  <c r="J177" i="1"/>
  <c r="K176" i="1"/>
  <c r="J176" i="1"/>
  <c r="K26" i="1"/>
  <c r="J26" i="1"/>
  <c r="K286" i="1"/>
  <c r="J286" i="1"/>
  <c r="K126" i="1"/>
  <c r="J126" i="1"/>
  <c r="K88" i="1"/>
  <c r="J88" i="1"/>
  <c r="K33" i="1"/>
  <c r="J33" i="1"/>
  <c r="K105" i="1"/>
  <c r="J105" i="1"/>
  <c r="K30" i="1"/>
  <c r="J30" i="1"/>
  <c r="K40" i="1"/>
  <c r="J40" i="1"/>
  <c r="K68" i="1"/>
  <c r="J68" i="1"/>
  <c r="DZ68" i="1" s="1"/>
  <c r="EA68" i="1" s="1"/>
  <c r="K21" i="1"/>
  <c r="J21" i="1"/>
  <c r="K77" i="1"/>
  <c r="J77" i="1"/>
  <c r="K145" i="1"/>
  <c r="J145" i="1"/>
  <c r="K163" i="1"/>
  <c r="J163" i="1"/>
  <c r="K328" i="1"/>
  <c r="J328" i="1"/>
  <c r="K304" i="1"/>
  <c r="J304" i="1"/>
  <c r="K285" i="1"/>
  <c r="J285" i="1"/>
  <c r="K246" i="1"/>
  <c r="J246" i="1"/>
  <c r="K133" i="1"/>
  <c r="J133" i="1"/>
  <c r="K20" i="1"/>
  <c r="J20" i="1"/>
  <c r="DZ20" i="1" s="1"/>
  <c r="K78" i="1"/>
  <c r="J78" i="1"/>
  <c r="K121" i="1"/>
  <c r="J121" i="1"/>
  <c r="K317" i="1"/>
  <c r="J317" i="1"/>
  <c r="J252" i="1"/>
  <c r="K322" i="1"/>
  <c r="J322" i="1"/>
  <c r="J200" i="1"/>
  <c r="K116" i="1"/>
  <c r="J116" i="1"/>
  <c r="K312" i="1"/>
  <c r="J312" i="1"/>
  <c r="K306" i="1"/>
  <c r="J306" i="1"/>
  <c r="K135" i="1"/>
  <c r="J135" i="1"/>
  <c r="K242" i="1"/>
  <c r="J242" i="1"/>
  <c r="K96" i="1"/>
  <c r="J96" i="1"/>
  <c r="K201" i="1"/>
  <c r="J201" i="1"/>
  <c r="K250" i="1"/>
  <c r="J250" i="1"/>
  <c r="K25" i="1"/>
  <c r="J25" i="1"/>
  <c r="K258" i="1"/>
  <c r="J258" i="1"/>
  <c r="K245" i="1"/>
  <c r="J245" i="1"/>
  <c r="K107" i="1"/>
  <c r="J107" i="1"/>
  <c r="K14" i="1"/>
  <c r="J14" i="1"/>
  <c r="K137" i="1"/>
  <c r="J137" i="1"/>
  <c r="K313" i="1"/>
  <c r="J313" i="1"/>
  <c r="K202" i="1"/>
  <c r="J202" i="1"/>
  <c r="J115" i="1"/>
  <c r="J226" i="1"/>
  <c r="J95" i="1"/>
  <c r="J325" i="1"/>
  <c r="J267" i="1"/>
  <c r="J264" i="1"/>
  <c r="J192" i="1"/>
  <c r="J293" i="1"/>
  <c r="J305" i="1"/>
  <c r="DZ305" i="1" s="1"/>
  <c r="EA305" i="1" s="1"/>
  <c r="J175" i="1"/>
  <c r="J203" i="1"/>
  <c r="J274" i="1"/>
  <c r="J169" i="1"/>
  <c r="J292" i="1"/>
  <c r="J97" i="1"/>
  <c r="J217" i="1"/>
  <c r="J131" i="1"/>
  <c r="J300" i="1"/>
  <c r="J120" i="1"/>
  <c r="J118" i="1"/>
  <c r="DZ118" i="1" s="1"/>
  <c r="EA118" i="1" s="1"/>
  <c r="J161" i="1"/>
  <c r="J159" i="1"/>
  <c r="J263" i="1"/>
  <c r="J79" i="1"/>
  <c r="J238" i="1"/>
  <c r="J183" i="1"/>
  <c r="J289" i="1"/>
  <c r="J22" i="1"/>
  <c r="J231" i="1"/>
  <c r="J99" i="1"/>
  <c r="J190" i="1"/>
  <c r="J284" i="1"/>
  <c r="J90" i="1"/>
  <c r="J244" i="1"/>
  <c r="J74" i="1"/>
  <c r="J150" i="1"/>
  <c r="J98" i="1"/>
  <c r="J152" i="1"/>
  <c r="J91" i="1"/>
  <c r="J194" i="1"/>
  <c r="J84" i="1"/>
  <c r="J149" i="1"/>
  <c r="J227" i="1"/>
  <c r="J130" i="1"/>
  <c r="J70" i="1"/>
  <c r="J270" i="1"/>
  <c r="J243" i="1"/>
  <c r="J151" i="1"/>
  <c r="J81" i="1"/>
  <c r="J208" i="1"/>
  <c r="J189" i="1"/>
  <c r="J211" i="1"/>
  <c r="J51" i="1"/>
  <c r="J155" i="1"/>
  <c r="J164" i="1"/>
  <c r="J92" i="1"/>
  <c r="J297" i="1"/>
  <c r="J330" i="1"/>
  <c r="J106" i="1"/>
  <c r="J234" i="1"/>
  <c r="J213" i="1"/>
  <c r="J83" i="1"/>
  <c r="J71" i="1"/>
  <c r="J233" i="1"/>
  <c r="J308" i="1"/>
  <c r="J6" i="1"/>
  <c r="J188" i="1"/>
  <c r="J43" i="1"/>
  <c r="J232" i="1"/>
  <c r="J117" i="1"/>
  <c r="J36" i="1"/>
  <c r="J162" i="1"/>
  <c r="J39" i="1"/>
  <c r="J321" i="1"/>
  <c r="J179" i="1"/>
  <c r="J61" i="1"/>
  <c r="J67" i="1"/>
  <c r="J87" i="1"/>
  <c r="J9" i="1"/>
  <c r="J10" i="1"/>
  <c r="J63" i="1"/>
  <c r="J269" i="1"/>
  <c r="J37" i="1"/>
  <c r="J237" i="1"/>
  <c r="J41" i="1"/>
  <c r="J50" i="1"/>
  <c r="J191" i="1"/>
  <c r="J215" i="1"/>
  <c r="J49" i="1"/>
  <c r="J332" i="1"/>
  <c r="S169" i="1"/>
  <c r="S100" i="1"/>
  <c r="S175" i="1"/>
  <c r="S136" i="1"/>
  <c r="S257" i="1"/>
  <c r="S307" i="1"/>
  <c r="D475" i="6"/>
  <c r="J473" i="6"/>
  <c r="K473" i="6" s="1"/>
  <c r="J469" i="6"/>
  <c r="K469" i="6" s="1"/>
  <c r="J465" i="6"/>
  <c r="K465" i="6" s="1"/>
  <c r="J457" i="6"/>
  <c r="K457" i="6" s="1"/>
  <c r="J453" i="6"/>
  <c r="K453" i="6" s="1"/>
  <c r="J468" i="6"/>
  <c r="K468" i="6" s="1"/>
  <c r="J464" i="6"/>
  <c r="K464" i="6" s="1"/>
  <c r="J460" i="6"/>
  <c r="J452" i="6"/>
  <c r="K452" i="6" s="1"/>
  <c r="J474" i="6"/>
  <c r="K474" i="6" s="1"/>
  <c r="J450" i="6"/>
  <c r="K450" i="6" s="1"/>
  <c r="I449" i="6"/>
  <c r="J471" i="6"/>
  <c r="K471" i="6" s="1"/>
  <c r="J463" i="6"/>
  <c r="K463" i="6" s="1"/>
  <c r="J459" i="6"/>
  <c r="K459" i="6" s="1"/>
  <c r="J470" i="6"/>
  <c r="K470" i="6" s="1"/>
  <c r="J462" i="6"/>
  <c r="K462" i="6" s="1"/>
  <c r="J454" i="6"/>
  <c r="K454" i="6" s="1"/>
  <c r="S261" i="1"/>
  <c r="S122" i="1"/>
  <c r="S256" i="1"/>
  <c r="S52" i="1"/>
  <c r="S317" i="1"/>
  <c r="S66" i="1"/>
  <c r="S237" i="1"/>
  <c r="S82" i="1"/>
  <c r="S258" i="1"/>
  <c r="S238" i="1"/>
  <c r="S106" i="1"/>
  <c r="S260" i="1"/>
  <c r="D445" i="6"/>
  <c r="S130" i="1"/>
  <c r="S29" i="1"/>
  <c r="S71" i="1"/>
  <c r="S181" i="1"/>
  <c r="S200" i="1"/>
  <c r="S304" i="1"/>
  <c r="S286" i="1"/>
  <c r="S322" i="1"/>
  <c r="S85" i="1"/>
  <c r="S92" i="1"/>
  <c r="S51" i="1"/>
  <c r="S209" i="1"/>
  <c r="S58" i="1"/>
  <c r="S253" i="1"/>
  <c r="S45" i="1"/>
  <c r="S273" i="1"/>
  <c r="S80" i="1"/>
  <c r="S118" i="1"/>
  <c r="S236" i="1"/>
  <c r="S159" i="1"/>
  <c r="S325" i="1"/>
  <c r="S201" i="1"/>
  <c r="S147" i="1"/>
  <c r="S117" i="1"/>
  <c r="S227" i="1"/>
  <c r="S197" i="1"/>
  <c r="S251" i="1"/>
  <c r="S161" i="1"/>
  <c r="S44" i="1"/>
  <c r="S133" i="1"/>
  <c r="S77" i="1"/>
  <c r="S97" i="1"/>
  <c r="S285" i="1"/>
  <c r="S194" i="1"/>
  <c r="S134" i="1"/>
  <c r="S298" i="1"/>
  <c r="S250" i="1"/>
  <c r="S83" i="1"/>
  <c r="S28" i="1"/>
  <c r="S276" i="1"/>
  <c r="S14" i="1"/>
  <c r="S291" i="1"/>
  <c r="S166" i="1"/>
  <c r="S184" i="1"/>
  <c r="S55" i="1"/>
  <c r="S109" i="1"/>
  <c r="S305" i="1"/>
  <c r="S16" i="1"/>
  <c r="S199" i="1"/>
  <c r="S193" i="1"/>
  <c r="S62" i="1"/>
  <c r="S50" i="1"/>
  <c r="S191" i="1"/>
  <c r="S173" i="1"/>
  <c r="S268" i="1"/>
  <c r="S63" i="1"/>
  <c r="S73" i="1"/>
  <c r="S190" i="1"/>
  <c r="S59" i="1"/>
  <c r="S84" i="1"/>
  <c r="S206" i="1"/>
  <c r="S163" i="1"/>
  <c r="S267" i="1"/>
  <c r="S115" i="1"/>
  <c r="S70" i="1"/>
  <c r="S207" i="1"/>
  <c r="S265" i="1"/>
  <c r="S155" i="1"/>
  <c r="S131" i="1"/>
  <c r="S264" i="1"/>
  <c r="S170" i="1"/>
  <c r="S116" i="1"/>
  <c r="S149" i="1"/>
  <c r="S292" i="1"/>
  <c r="S248" i="1"/>
  <c r="S146" i="1"/>
  <c r="S313" i="1"/>
  <c r="S76" i="1"/>
  <c r="S214" i="1"/>
  <c r="S13" i="1"/>
  <c r="S290" i="1"/>
  <c r="S247" i="1"/>
  <c r="S218" i="1"/>
  <c r="S144" i="1"/>
  <c r="S189" i="1"/>
  <c r="S330" i="1"/>
  <c r="S20" i="1"/>
  <c r="S38" i="1"/>
  <c r="S148" i="1"/>
  <c r="S215" i="1"/>
  <c r="S168" i="1"/>
  <c r="S135" i="1"/>
  <c r="S224" i="1"/>
  <c r="S60" i="1"/>
  <c r="S226" i="1"/>
  <c r="S95" i="1"/>
  <c r="S154" i="1"/>
  <c r="S75" i="1"/>
  <c r="S153" i="1"/>
  <c r="S140" i="1"/>
  <c r="S123" i="1"/>
  <c r="S78" i="1"/>
  <c r="S243" i="1"/>
  <c r="S46" i="1"/>
  <c r="S49" i="1"/>
  <c r="S269" i="1"/>
  <c r="I410" i="6"/>
  <c r="I406" i="6"/>
  <c r="I402" i="6"/>
  <c r="I398" i="6"/>
  <c r="I394" i="6"/>
  <c r="I390" i="6"/>
  <c r="AG118" i="1" s="1"/>
  <c r="AH118" i="1" s="1"/>
  <c r="AI118" i="1" s="1"/>
  <c r="I386" i="6"/>
  <c r="I409" i="6"/>
  <c r="I405" i="6"/>
  <c r="I401" i="6"/>
  <c r="I397" i="6"/>
  <c r="I393" i="6"/>
  <c r="I389" i="6"/>
  <c r="I385" i="6"/>
  <c r="I407" i="6"/>
  <c r="I395" i="6"/>
  <c r="I387" i="6"/>
  <c r="I408" i="6"/>
  <c r="I404" i="6"/>
  <c r="I400" i="6"/>
  <c r="I396" i="6"/>
  <c r="I392" i="6"/>
  <c r="I388" i="6"/>
  <c r="I384" i="6"/>
  <c r="I411" i="6"/>
  <c r="I403" i="6"/>
  <c r="I399" i="6"/>
  <c r="I391" i="6"/>
  <c r="I383" i="6"/>
  <c r="AG35" i="1" s="1"/>
  <c r="AH35" i="1" s="1"/>
  <c r="AI35" i="1" s="1"/>
  <c r="J390" i="6"/>
  <c r="K390" i="6" s="1"/>
  <c r="H445" i="6"/>
  <c r="D251" i="6"/>
  <c r="D346" i="6"/>
  <c r="D314" i="6"/>
  <c r="D412" i="6"/>
  <c r="H346" i="6"/>
  <c r="S252" i="1"/>
  <c r="I369" i="6"/>
  <c r="I360" i="6"/>
  <c r="D255" i="6"/>
  <c r="D282" i="6" s="1"/>
  <c r="S90" i="1"/>
  <c r="S196" i="1"/>
  <c r="S282" i="1"/>
  <c r="S182" i="1"/>
  <c r="S164" i="1"/>
  <c r="S177" i="1"/>
  <c r="S15" i="1"/>
  <c r="S321" i="1"/>
  <c r="S98" i="1"/>
  <c r="S162" i="1"/>
  <c r="S271" i="1"/>
  <c r="S180" i="1"/>
  <c r="S67" i="1"/>
  <c r="S179" i="1"/>
  <c r="S174" i="1"/>
  <c r="S300" i="1"/>
  <c r="S217" i="1"/>
  <c r="S48" i="1"/>
  <c r="S188" i="1"/>
  <c r="S312" i="1"/>
  <c r="S245" i="1"/>
  <c r="S158" i="1"/>
  <c r="S33" i="1"/>
  <c r="S314" i="1"/>
  <c r="S242" i="1"/>
  <c r="S107" i="1"/>
  <c r="S326" i="1"/>
  <c r="S47" i="1"/>
  <c r="S37" i="1"/>
  <c r="S10" i="1"/>
  <c r="S272" i="1"/>
  <c r="S138" i="1"/>
  <c r="S315" i="1"/>
  <c r="S86" i="1"/>
  <c r="I473" i="6"/>
  <c r="Q275" i="1" s="1"/>
  <c r="R275" i="1" s="1"/>
  <c r="I474" i="6"/>
  <c r="Q303" i="1" s="1"/>
  <c r="H282" i="6"/>
  <c r="I464" i="6"/>
  <c r="Q240" i="1" s="1"/>
  <c r="I458" i="6"/>
  <c r="Q225" i="1" s="1"/>
  <c r="R225" i="1" s="1"/>
  <c r="I456" i="6"/>
  <c r="Q198" i="1" s="1"/>
  <c r="R198" i="1" s="1"/>
  <c r="I472" i="6"/>
  <c r="Q157" i="1" s="1"/>
  <c r="R157" i="1" s="1"/>
  <c r="I454" i="6"/>
  <c r="Q294" i="1" s="1"/>
  <c r="Q311" i="1"/>
  <c r="I459" i="6"/>
  <c r="Q327" i="1" s="1"/>
  <c r="R327" i="1" s="1"/>
  <c r="H251" i="6"/>
  <c r="H314" i="6"/>
  <c r="I467" i="6"/>
  <c r="Q156" i="1" s="1"/>
  <c r="R156" i="1" s="1"/>
  <c r="I461" i="6"/>
  <c r="Q295" i="1" s="1"/>
  <c r="R295" i="1" s="1"/>
  <c r="I469" i="6"/>
  <c r="Q171" i="1" s="1"/>
  <c r="R171" i="1" s="1"/>
  <c r="I466" i="6"/>
  <c r="Q143" i="1" s="1"/>
  <c r="R143" i="1" s="1"/>
  <c r="I451" i="6"/>
  <c r="Q103" i="1" s="1"/>
  <c r="R103" i="1" s="1"/>
  <c r="I471" i="6"/>
  <c r="Q165" i="1" s="1"/>
  <c r="R165" i="1" s="1"/>
  <c r="I450" i="6"/>
  <c r="Q129" i="1" s="1"/>
  <c r="R129" i="1" s="1"/>
  <c r="I452" i="6"/>
  <c r="Q235" i="1" s="1"/>
  <c r="R235" i="1" s="1"/>
  <c r="BW102" i="1"/>
  <c r="BV102" i="1"/>
  <c r="K61" i="6" l="1"/>
  <c r="K25" i="6"/>
  <c r="K16" i="6"/>
  <c r="K13" i="6"/>
  <c r="K6" i="6"/>
  <c r="K14" i="6"/>
  <c r="K5" i="6"/>
  <c r="K26" i="6"/>
  <c r="K23" i="6"/>
  <c r="K24" i="6"/>
  <c r="K8" i="6"/>
  <c r="K17" i="6"/>
  <c r="K7" i="6"/>
  <c r="K18" i="6"/>
  <c r="K32" i="6"/>
  <c r="K11" i="6"/>
  <c r="K29" i="6"/>
  <c r="K4" i="6"/>
  <c r="K31" i="6"/>
  <c r="K30" i="6"/>
  <c r="K27" i="6"/>
  <c r="K28" i="6"/>
  <c r="K19" i="6"/>
  <c r="K9" i="6"/>
  <c r="K10" i="6"/>
  <c r="K12" i="6"/>
  <c r="K21" i="6"/>
  <c r="K20" i="6"/>
  <c r="I351" i="6"/>
  <c r="I350" i="6"/>
  <c r="AO35" i="1" s="1"/>
  <c r="AP35" i="1" s="1"/>
  <c r="DJ35" i="1" s="1"/>
  <c r="DK35" i="1" s="1"/>
  <c r="I355" i="6"/>
  <c r="J355" i="6" s="1"/>
  <c r="K355" i="6" s="1"/>
  <c r="I370" i="6"/>
  <c r="AO240" i="1" s="1"/>
  <c r="AP240" i="1" s="1"/>
  <c r="DJ240" i="1" s="1"/>
  <c r="DK240" i="1" s="1"/>
  <c r="I362" i="6"/>
  <c r="I378" i="6"/>
  <c r="AO327" i="1" s="1"/>
  <c r="AP327" i="1" s="1"/>
  <c r="DJ327" i="1" s="1"/>
  <c r="DK327" i="1" s="1"/>
  <c r="EA20" i="1"/>
  <c r="DZ5" i="1"/>
  <c r="I470" i="6"/>
  <c r="Q254" i="1" s="1"/>
  <c r="R254" i="1" s="1"/>
  <c r="I460" i="6"/>
  <c r="Q35" i="1" s="1"/>
  <c r="R35" i="1" s="1"/>
  <c r="I462" i="6"/>
  <c r="Q93" i="1" s="1"/>
  <c r="R93" i="1" s="1"/>
  <c r="I468" i="6"/>
  <c r="Q187" i="1" s="1"/>
  <c r="S187" i="1" s="1"/>
  <c r="J467" i="6"/>
  <c r="K467" i="6" s="1"/>
  <c r="J456" i="6"/>
  <c r="K456" i="6" s="1"/>
  <c r="J461" i="6"/>
  <c r="K461" i="6" s="1"/>
  <c r="I453" i="6"/>
  <c r="Q65" i="1" s="1"/>
  <c r="S65" i="1" s="1"/>
  <c r="I455" i="6"/>
  <c r="Q119" i="1" s="1"/>
  <c r="I465" i="6"/>
  <c r="Q319" i="1" s="1"/>
  <c r="R319" i="1" s="1"/>
  <c r="J451" i="6"/>
  <c r="K451" i="6" s="1"/>
  <c r="J458" i="6"/>
  <c r="K458" i="6" s="1"/>
  <c r="J472" i="6"/>
  <c r="K472" i="6" s="1"/>
  <c r="J455" i="6"/>
  <c r="K455" i="6" s="1"/>
  <c r="J466" i="6"/>
  <c r="K466" i="6" s="1"/>
  <c r="J449" i="6"/>
  <c r="K55" i="6"/>
  <c r="K53" i="6"/>
  <c r="K44" i="6"/>
  <c r="K42" i="6"/>
  <c r="K64" i="6"/>
  <c r="K62" i="6"/>
  <c r="K39" i="6"/>
  <c r="K58" i="6"/>
  <c r="K52" i="6"/>
  <c r="K50" i="6"/>
  <c r="K45" i="6"/>
  <c r="K60" i="6"/>
  <c r="K47" i="6"/>
  <c r="K57" i="6"/>
  <c r="K38" i="6"/>
  <c r="K56" i="6"/>
  <c r="K63" i="6"/>
  <c r="K43" i="6"/>
  <c r="K65" i="6"/>
  <c r="K48" i="6"/>
  <c r="K51" i="6"/>
  <c r="K54" i="6"/>
  <c r="K46" i="6"/>
  <c r="K40" i="6"/>
  <c r="K59" i="6"/>
  <c r="K41" i="6"/>
  <c r="K49" i="6"/>
  <c r="K93" i="6"/>
  <c r="K78" i="6"/>
  <c r="K91" i="6"/>
  <c r="K82" i="6"/>
  <c r="K79" i="6"/>
  <c r="K72" i="6"/>
  <c r="K86" i="6"/>
  <c r="K76" i="6"/>
  <c r="K90" i="6"/>
  <c r="K80" i="6"/>
  <c r="K94" i="6"/>
  <c r="K84" i="6"/>
  <c r="K73" i="6"/>
  <c r="K88" i="6"/>
  <c r="K77" i="6"/>
  <c r="K92" i="6"/>
  <c r="K96" i="6"/>
  <c r="K71" i="6"/>
  <c r="K81" i="6"/>
  <c r="K87" i="6"/>
  <c r="K75" i="6"/>
  <c r="K89" i="6"/>
  <c r="K95" i="6"/>
  <c r="K85" i="6"/>
  <c r="K83" i="6"/>
  <c r="K97" i="6"/>
  <c r="K74" i="6"/>
  <c r="DK20" i="1"/>
  <c r="K105" i="6"/>
  <c r="K116" i="6"/>
  <c r="K121" i="6"/>
  <c r="K111" i="6"/>
  <c r="K127" i="6"/>
  <c r="K104" i="6"/>
  <c r="K118" i="6"/>
  <c r="K113" i="6"/>
  <c r="K120" i="6"/>
  <c r="K125" i="6"/>
  <c r="K115" i="6"/>
  <c r="K109" i="6"/>
  <c r="K106" i="6"/>
  <c r="K122" i="6"/>
  <c r="K112" i="6"/>
  <c r="K123" i="6"/>
  <c r="K114" i="6"/>
  <c r="K108" i="6"/>
  <c r="K124" i="6"/>
  <c r="K103" i="6"/>
  <c r="K119" i="6"/>
  <c r="K117" i="6"/>
  <c r="K110" i="6"/>
  <c r="K126" i="6"/>
  <c r="K128" i="6"/>
  <c r="K107" i="6"/>
  <c r="K129" i="6"/>
  <c r="I353" i="6"/>
  <c r="AO93" i="1" s="1"/>
  <c r="AP93" i="1" s="1"/>
  <c r="DJ93" i="1" s="1"/>
  <c r="DK93" i="1" s="1"/>
  <c r="I364" i="6"/>
  <c r="J364" i="6" s="1"/>
  <c r="K364" i="6" s="1"/>
  <c r="I371" i="6"/>
  <c r="J371" i="6" s="1"/>
  <c r="K371" i="6" s="1"/>
  <c r="J375" i="6"/>
  <c r="K375" i="6" s="1"/>
  <c r="I357" i="6"/>
  <c r="J357" i="6" s="1"/>
  <c r="K357" i="6" s="1"/>
  <c r="I363" i="6"/>
  <c r="AO156" i="1" s="1"/>
  <c r="AP156" i="1" s="1"/>
  <c r="DJ156" i="1" s="1"/>
  <c r="DK156" i="1" s="1"/>
  <c r="I372" i="6"/>
  <c r="AO275" i="1" s="1"/>
  <c r="AP275" i="1" s="1"/>
  <c r="DJ275" i="1" s="1"/>
  <c r="DK275" i="1" s="1"/>
  <c r="K142" i="6"/>
  <c r="K150" i="6"/>
  <c r="K153" i="6"/>
  <c r="K156" i="6"/>
  <c r="K151" i="6"/>
  <c r="K148" i="6"/>
  <c r="K139" i="6"/>
  <c r="K146" i="6"/>
  <c r="K157" i="6"/>
  <c r="K154" i="6"/>
  <c r="K140" i="6"/>
  <c r="K135" i="6"/>
  <c r="K155" i="6"/>
  <c r="K137" i="6"/>
  <c r="K138" i="6"/>
  <c r="K141" i="6"/>
  <c r="K158" i="6"/>
  <c r="K136" i="6"/>
  <c r="K145" i="6"/>
  <c r="K144" i="6"/>
  <c r="K143" i="6"/>
  <c r="J159" i="6"/>
  <c r="K159" i="6" s="1"/>
  <c r="K149" i="6"/>
  <c r="K152" i="6"/>
  <c r="K147" i="6"/>
  <c r="I356" i="6"/>
  <c r="J356" i="6" s="1"/>
  <c r="K356" i="6" s="1"/>
  <c r="I365" i="6"/>
  <c r="AO165" i="1" s="1"/>
  <c r="AP165" i="1" s="1"/>
  <c r="DJ165" i="1" s="1"/>
  <c r="DK165" i="1" s="1"/>
  <c r="I373" i="6"/>
  <c r="J373" i="6" s="1"/>
  <c r="K373" i="6" s="1"/>
  <c r="I352" i="6"/>
  <c r="J352" i="6" s="1"/>
  <c r="K352" i="6" s="1"/>
  <c r="I358" i="6"/>
  <c r="J358" i="6" s="1"/>
  <c r="K358" i="6" s="1"/>
  <c r="I366" i="6"/>
  <c r="J366" i="6" s="1"/>
  <c r="K366" i="6" s="1"/>
  <c r="I376" i="6"/>
  <c r="AO311" i="1" s="1"/>
  <c r="AP311" i="1" s="1"/>
  <c r="DJ311" i="1" s="1"/>
  <c r="DK311" i="1" s="1"/>
  <c r="I359" i="6"/>
  <c r="J359" i="6" s="1"/>
  <c r="K359" i="6" s="1"/>
  <c r="I368" i="6"/>
  <c r="J368" i="6" s="1"/>
  <c r="K368" i="6" s="1"/>
  <c r="I374" i="6"/>
  <c r="AO295" i="1" s="1"/>
  <c r="AP295" i="1" s="1"/>
  <c r="DJ295" i="1" s="1"/>
  <c r="DK295" i="1" s="1"/>
  <c r="I354" i="6"/>
  <c r="J354" i="6" s="1"/>
  <c r="K354" i="6" s="1"/>
  <c r="I361" i="6"/>
  <c r="J361" i="6" s="1"/>
  <c r="K361" i="6" s="1"/>
  <c r="I367" i="6"/>
  <c r="AO187" i="1" s="1"/>
  <c r="AP187" i="1" s="1"/>
  <c r="DJ187" i="1" s="1"/>
  <c r="DK187" i="1" s="1"/>
  <c r="I377" i="6"/>
  <c r="AO319" i="1" s="1"/>
  <c r="AP319" i="1" s="1"/>
  <c r="DJ319" i="1" s="1"/>
  <c r="DK319" i="1" s="1"/>
  <c r="AQ303" i="1"/>
  <c r="K186" i="6"/>
  <c r="K181" i="6"/>
  <c r="K169" i="6"/>
  <c r="K184" i="6"/>
  <c r="K177" i="6"/>
  <c r="K174" i="6"/>
  <c r="K172" i="6"/>
  <c r="K168" i="6"/>
  <c r="K165" i="6"/>
  <c r="K185" i="6"/>
  <c r="K182" i="6"/>
  <c r="K180" i="6"/>
  <c r="K170" i="6"/>
  <c r="K166" i="6"/>
  <c r="K189" i="6"/>
  <c r="K178" i="6"/>
  <c r="K173" i="6"/>
  <c r="K176" i="6"/>
  <c r="K183" i="6"/>
  <c r="K175" i="6"/>
  <c r="K188" i="6"/>
  <c r="K167" i="6"/>
  <c r="K187" i="6"/>
  <c r="K179" i="6"/>
  <c r="K171" i="6"/>
  <c r="S303" i="1"/>
  <c r="R303" i="1"/>
  <c r="BV279" i="1"/>
  <c r="BW167" i="1"/>
  <c r="BW228" i="1"/>
  <c r="BW139" i="1"/>
  <c r="BW105" i="1"/>
  <c r="BW97" i="1"/>
  <c r="BW180" i="1"/>
  <c r="BW152" i="1"/>
  <c r="BW77" i="1"/>
  <c r="BW74" i="1"/>
  <c r="BW81" i="1"/>
  <c r="BW61" i="1"/>
  <c r="BW160" i="1"/>
  <c r="BW199" i="1"/>
  <c r="BW247" i="1"/>
  <c r="BW318" i="1"/>
  <c r="BW14" i="1"/>
  <c r="BW106" i="1"/>
  <c r="BW73" i="1"/>
  <c r="BW84" i="1"/>
  <c r="BW163" i="1"/>
  <c r="BW82" i="1"/>
  <c r="BW239" i="1"/>
  <c r="BW134" i="1"/>
  <c r="BW317" i="1"/>
  <c r="BW175" i="1"/>
  <c r="BW140" i="1"/>
  <c r="BW231" i="1"/>
  <c r="BW172" i="1"/>
  <c r="BW21" i="1"/>
  <c r="BW86" i="1"/>
  <c r="BW227" i="1"/>
  <c r="BW100" i="1"/>
  <c r="BW162" i="1"/>
  <c r="BW242" i="1"/>
  <c r="BW330" i="1"/>
  <c r="BW142" i="1"/>
  <c r="BW237" i="1"/>
  <c r="BW314" i="1"/>
  <c r="BW101" i="1"/>
  <c r="BW312" i="1"/>
  <c r="BW72" i="1"/>
  <c r="BW208" i="1"/>
  <c r="BW256" i="1"/>
  <c r="BW132" i="1"/>
  <c r="BW289" i="1"/>
  <c r="BW220" i="1"/>
  <c r="BW262" i="1"/>
  <c r="BW283" i="1"/>
  <c r="BW90" i="1"/>
  <c r="BW9" i="1"/>
  <c r="BW24" i="1"/>
  <c r="BW128" i="1"/>
  <c r="BW96" i="1"/>
  <c r="BW273" i="1"/>
  <c r="BW41" i="1"/>
  <c r="BW190" i="1"/>
  <c r="BW99" i="1"/>
  <c r="BW150" i="1"/>
  <c r="BW216" i="1"/>
  <c r="BW264" i="1"/>
  <c r="BW297" i="1"/>
  <c r="BW252" i="1"/>
  <c r="BW19" i="1"/>
  <c r="BW321" i="1"/>
  <c r="BW136" i="1"/>
  <c r="BW170" i="1"/>
  <c r="BW274" i="1"/>
  <c r="BW48" i="1"/>
  <c r="BW145" i="1"/>
  <c r="BW284" i="1"/>
  <c r="BW218" i="1"/>
  <c r="BW259" i="1"/>
  <c r="BW49" i="1"/>
  <c r="BW266" i="1"/>
  <c r="BW169" i="1"/>
  <c r="BW276" i="1"/>
  <c r="BW291" i="1"/>
  <c r="BW299" i="1"/>
  <c r="BW91" i="1"/>
  <c r="BW179" i="1"/>
  <c r="BW209" i="1"/>
  <c r="BW20" i="1"/>
  <c r="BW325" i="1"/>
  <c r="BW260" i="1"/>
  <c r="BW8" i="1"/>
  <c r="BW315" i="1"/>
  <c r="BW124" i="1"/>
  <c r="BW251" i="1"/>
  <c r="BW248" i="1"/>
  <c r="BW7" i="1"/>
  <c r="BW269" i="1"/>
  <c r="BW92" i="1"/>
  <c r="BW104" i="1"/>
  <c r="BW287" i="1"/>
  <c r="BW69" i="1"/>
  <c r="BW296" i="1"/>
  <c r="BW244" i="1"/>
  <c r="BG307" i="1"/>
  <c r="BG257" i="1"/>
  <c r="BG239" i="1"/>
  <c r="BG32" i="1"/>
  <c r="BG265" i="1"/>
  <c r="BG234" i="1"/>
  <c r="BG139" i="1"/>
  <c r="BG147" i="1"/>
  <c r="BG81" i="1"/>
  <c r="BG44" i="1"/>
  <c r="BG245" i="1"/>
  <c r="BG195" i="1"/>
  <c r="BG250" i="1"/>
  <c r="BG66" i="1"/>
  <c r="BG6" i="1"/>
  <c r="BG292" i="1"/>
  <c r="BG267" i="1"/>
  <c r="BG218" i="1"/>
  <c r="BG253" i="1"/>
  <c r="BG312" i="1"/>
  <c r="BG60" i="1"/>
  <c r="BG230" i="1"/>
  <c r="BG58" i="1"/>
  <c r="BG262" i="1"/>
  <c r="BG116" i="1"/>
  <c r="BG142" i="1"/>
  <c r="BG83" i="1"/>
  <c r="BG55" i="1"/>
  <c r="BG149" i="1"/>
  <c r="BG192" i="1"/>
  <c r="BG163" i="1"/>
  <c r="BG208" i="1"/>
  <c r="BG128" i="1"/>
  <c r="BG184" i="1"/>
  <c r="BG54" i="1"/>
  <c r="BG71" i="1"/>
  <c r="BG189" i="1"/>
  <c r="BG153" i="1"/>
  <c r="BG12" i="1"/>
  <c r="BG64" i="1"/>
  <c r="BG175" i="1"/>
  <c r="BG97" i="1"/>
  <c r="BG280" i="1"/>
  <c r="BG167" i="1"/>
  <c r="BG46" i="1"/>
  <c r="BG145" i="1"/>
  <c r="BG132" i="1"/>
  <c r="BG287" i="1"/>
  <c r="BG72" i="1"/>
  <c r="BG40" i="1"/>
  <c r="BG180" i="1"/>
  <c r="BG56" i="1"/>
  <c r="BG273" i="1"/>
  <c r="BG272" i="1"/>
  <c r="BG305" i="1"/>
  <c r="BG85" i="1"/>
  <c r="BG30" i="1"/>
  <c r="BG177" i="1"/>
  <c r="BG309" i="1"/>
  <c r="BG261" i="1"/>
  <c r="BG164" i="1"/>
  <c r="BG13" i="1"/>
  <c r="BG306" i="1"/>
  <c r="BG138" i="1"/>
  <c r="BG221" i="1"/>
  <c r="BG22" i="1"/>
  <c r="BG318" i="1"/>
  <c r="BG69" i="1"/>
  <c r="BG215" i="1"/>
  <c r="BG224" i="1"/>
  <c r="BG169" i="1"/>
  <c r="BG99" i="1"/>
  <c r="BG89" i="1"/>
  <c r="BG133" i="1"/>
  <c r="BG321" i="1"/>
  <c r="BG249" i="1"/>
  <c r="BG174" i="1"/>
  <c r="BG268" i="1"/>
  <c r="BG207" i="1"/>
  <c r="BG15" i="1"/>
  <c r="BG285" i="1"/>
  <c r="BG106" i="1"/>
  <c r="BG190" i="1"/>
  <c r="BG150" i="1"/>
  <c r="BG110" i="1"/>
  <c r="BG38" i="1"/>
  <c r="BG260" i="1"/>
  <c r="BG166" i="1"/>
  <c r="BG237" i="1"/>
  <c r="BG144" i="1"/>
  <c r="BG107" i="1"/>
  <c r="BG168" i="1"/>
  <c r="BG135" i="1"/>
  <c r="BG92" i="1"/>
  <c r="BG51" i="1"/>
  <c r="BG19" i="1"/>
  <c r="BG258" i="1"/>
  <c r="BG193" i="1"/>
  <c r="BG140" i="1"/>
  <c r="BG84" i="1"/>
  <c r="BG121" i="1"/>
  <c r="BG45" i="1"/>
  <c r="BG96" i="1"/>
  <c r="BG325" i="1"/>
  <c r="BG274" i="1"/>
  <c r="BG88" i="1"/>
  <c r="BG202" i="1"/>
  <c r="BG291" i="1"/>
  <c r="BG247" i="1"/>
  <c r="BG299" i="1"/>
  <c r="BG125" i="1"/>
  <c r="BG197" i="1"/>
  <c r="BG286" i="1"/>
  <c r="BG322" i="1"/>
  <c r="BG77" i="1"/>
  <c r="BG213" i="1"/>
  <c r="BG315" i="1"/>
  <c r="BG200" i="1"/>
  <c r="BG181" i="1"/>
  <c r="BG296" i="1"/>
  <c r="BG91" i="1"/>
  <c r="BG203" i="1"/>
  <c r="BG328" i="1"/>
  <c r="BG76" i="1"/>
  <c r="BG73" i="1"/>
  <c r="BG39" i="1"/>
  <c r="BG298" i="1"/>
  <c r="BG31" i="1"/>
  <c r="BG233" i="1"/>
  <c r="BG59" i="1"/>
  <c r="BG173" i="1"/>
  <c r="BG158" i="1"/>
  <c r="BG124" i="1"/>
  <c r="BG324" i="1"/>
  <c r="BG126" i="1"/>
  <c r="BG212" i="1"/>
  <c r="BG21" i="1"/>
  <c r="BG236" i="1"/>
  <c r="BG33" i="1"/>
  <c r="BG176" i="1"/>
  <c r="BG242" i="1"/>
  <c r="BG251" i="1"/>
  <c r="BG314" i="1"/>
  <c r="BG86" i="1"/>
  <c r="BG297" i="1"/>
  <c r="BG120" i="1"/>
  <c r="BG159" i="1"/>
  <c r="BG214" i="1"/>
  <c r="BG162" i="1"/>
  <c r="BG304" i="1"/>
  <c r="BG154" i="1"/>
  <c r="BG146" i="1"/>
  <c r="BG222" i="1"/>
  <c r="BG62" i="1"/>
  <c r="BG248" i="1"/>
  <c r="BG246" i="1"/>
  <c r="BG220" i="1"/>
  <c r="BG26" i="1"/>
  <c r="BG276" i="1"/>
  <c r="BG80" i="1"/>
  <c r="BG27" i="1"/>
  <c r="BG108" i="1"/>
  <c r="BG308" i="1"/>
  <c r="BG36" i="1"/>
  <c r="BG281" i="1"/>
  <c r="BG196" i="1"/>
  <c r="BG288" i="1"/>
  <c r="BG57" i="1"/>
  <c r="BG53" i="1"/>
  <c r="BG134" i="1"/>
  <c r="BG172" i="1"/>
  <c r="BG41" i="1"/>
  <c r="BG201" i="1"/>
  <c r="J378" i="6"/>
  <c r="K378" i="6" s="1"/>
  <c r="J367" i="6"/>
  <c r="K367" i="6" s="1"/>
  <c r="J362" i="6"/>
  <c r="K362" i="6" s="1"/>
  <c r="AO143" i="1"/>
  <c r="AP143" i="1" s="1"/>
  <c r="DJ143" i="1" s="1"/>
  <c r="DK143" i="1" s="1"/>
  <c r="AO127" i="1"/>
  <c r="AP127" i="1" s="1"/>
  <c r="DJ127" i="1" s="1"/>
  <c r="DK127" i="1" s="1"/>
  <c r="J351" i="6"/>
  <c r="K351" i="6" s="1"/>
  <c r="AO65" i="1"/>
  <c r="AP65" i="1" s="1"/>
  <c r="DJ65" i="1" s="1"/>
  <c r="DK65" i="1" s="1"/>
  <c r="J360" i="6"/>
  <c r="K360" i="6" s="1"/>
  <c r="AO129" i="1"/>
  <c r="AP129" i="1" s="1"/>
  <c r="AQ129" i="1" s="1"/>
  <c r="J369" i="6"/>
  <c r="K369" i="6" s="1"/>
  <c r="AO235" i="1"/>
  <c r="AP235" i="1" s="1"/>
  <c r="J388" i="6"/>
  <c r="K388" i="6" s="1"/>
  <c r="AG103" i="1"/>
  <c r="AH103" i="1" s="1"/>
  <c r="AI103" i="1" s="1"/>
  <c r="J403" i="6"/>
  <c r="K403" i="6" s="1"/>
  <c r="AG240" i="1"/>
  <c r="AH240" i="1" s="1"/>
  <c r="AI240" i="1" s="1"/>
  <c r="J392" i="6"/>
  <c r="K392" i="6" s="1"/>
  <c r="AG127" i="1"/>
  <c r="AH127" i="1" s="1"/>
  <c r="AI127" i="1" s="1"/>
  <c r="J408" i="6"/>
  <c r="K408" i="6" s="1"/>
  <c r="AG303" i="1"/>
  <c r="AH303" i="1" s="1"/>
  <c r="AI303" i="1" s="1"/>
  <c r="J385" i="6"/>
  <c r="K385" i="6" s="1"/>
  <c r="AG68" i="1"/>
  <c r="AH68" i="1" s="1"/>
  <c r="AI68" i="1" s="1"/>
  <c r="J401" i="6"/>
  <c r="K401" i="6" s="1"/>
  <c r="AG198" i="1"/>
  <c r="AH198" i="1" s="1"/>
  <c r="AI198" i="1" s="1"/>
  <c r="J406" i="6"/>
  <c r="K406" i="6" s="1"/>
  <c r="AG294" i="1"/>
  <c r="AH294" i="1" s="1"/>
  <c r="AI294" i="1" s="1"/>
  <c r="J411" i="6"/>
  <c r="K411" i="6" s="1"/>
  <c r="AG327" i="1"/>
  <c r="AH327" i="1" s="1"/>
  <c r="AI327" i="1" s="1"/>
  <c r="J387" i="6"/>
  <c r="K387" i="6" s="1"/>
  <c r="AG94" i="1"/>
  <c r="AH94" i="1" s="1"/>
  <c r="AI94" i="1" s="1"/>
  <c r="J389" i="6"/>
  <c r="K389" i="6" s="1"/>
  <c r="AG108" i="1"/>
  <c r="AH108" i="1" s="1"/>
  <c r="AI108" i="1" s="1"/>
  <c r="J405" i="6"/>
  <c r="K405" i="6" s="1"/>
  <c r="AG275" i="1"/>
  <c r="AH275" i="1" s="1"/>
  <c r="AI275" i="1" s="1"/>
  <c r="J394" i="6"/>
  <c r="K394" i="6" s="1"/>
  <c r="AG225" i="1"/>
  <c r="AH225" i="1" s="1"/>
  <c r="AI225" i="1" s="1"/>
  <c r="J410" i="6"/>
  <c r="K410" i="6" s="1"/>
  <c r="AG319" i="1"/>
  <c r="AH319" i="1" s="1"/>
  <c r="AI319" i="1" s="1"/>
  <c r="J396" i="6"/>
  <c r="K396" i="6" s="1"/>
  <c r="AG156" i="1"/>
  <c r="AH156" i="1" s="1"/>
  <c r="AI156" i="1" s="1"/>
  <c r="J391" i="6"/>
  <c r="K391" i="6" s="1"/>
  <c r="AG119" i="1"/>
  <c r="AH119" i="1" s="1"/>
  <c r="AI119" i="1" s="1"/>
  <c r="J384" i="6"/>
  <c r="K384" i="6" s="1"/>
  <c r="AG65" i="1"/>
  <c r="AH65" i="1" s="1"/>
  <c r="AI65" i="1" s="1"/>
  <c r="J400" i="6"/>
  <c r="K400" i="6" s="1"/>
  <c r="AG187" i="1"/>
  <c r="AH187" i="1" s="1"/>
  <c r="AI187" i="1" s="1"/>
  <c r="J395" i="6"/>
  <c r="K395" i="6" s="1"/>
  <c r="AG143" i="1"/>
  <c r="AH143" i="1" s="1"/>
  <c r="AI143" i="1" s="1"/>
  <c r="J393" i="6"/>
  <c r="K393" i="6" s="1"/>
  <c r="AG129" i="1"/>
  <c r="AH129" i="1" s="1"/>
  <c r="AI129" i="1" s="1"/>
  <c r="J409" i="6"/>
  <c r="K409" i="6" s="1"/>
  <c r="AG311" i="1"/>
  <c r="AH311" i="1" s="1"/>
  <c r="AI311" i="1" s="1"/>
  <c r="J398" i="6"/>
  <c r="K398" i="6" s="1"/>
  <c r="AG165" i="1"/>
  <c r="AH165" i="1" s="1"/>
  <c r="AI165" i="1" s="1"/>
  <c r="J399" i="6"/>
  <c r="K399" i="6" s="1"/>
  <c r="AG171" i="1"/>
  <c r="AH171" i="1" s="1"/>
  <c r="AI171" i="1" s="1"/>
  <c r="J404" i="6"/>
  <c r="K404" i="6" s="1"/>
  <c r="AG254" i="1"/>
  <c r="AH254" i="1" s="1"/>
  <c r="AI254" i="1" s="1"/>
  <c r="J407" i="6"/>
  <c r="K407" i="6" s="1"/>
  <c r="AG295" i="1"/>
  <c r="AH295" i="1" s="1"/>
  <c r="AI295" i="1" s="1"/>
  <c r="J397" i="6"/>
  <c r="K397" i="6" s="1"/>
  <c r="AG157" i="1"/>
  <c r="AH157" i="1" s="1"/>
  <c r="AI157" i="1" s="1"/>
  <c r="J386" i="6"/>
  <c r="K386" i="6" s="1"/>
  <c r="AG93" i="1"/>
  <c r="AH93" i="1" s="1"/>
  <c r="AI93" i="1" s="1"/>
  <c r="J402" i="6"/>
  <c r="K402" i="6" s="1"/>
  <c r="AG235" i="1"/>
  <c r="AH235" i="1" s="1"/>
  <c r="AI235" i="1" s="1"/>
  <c r="AQ58" i="1"/>
  <c r="AQ271" i="1"/>
  <c r="AQ163" i="1"/>
  <c r="AQ194" i="1"/>
  <c r="AQ123" i="1"/>
  <c r="AQ213" i="1"/>
  <c r="AQ9" i="1"/>
  <c r="AQ92" i="1"/>
  <c r="AQ77" i="1"/>
  <c r="AQ44" i="1"/>
  <c r="AQ269" i="1"/>
  <c r="AQ90" i="1"/>
  <c r="AQ332" i="1"/>
  <c r="AQ67" i="1"/>
  <c r="AQ331" i="1"/>
  <c r="AQ104" i="1"/>
  <c r="AQ200" i="1"/>
  <c r="AQ212" i="1"/>
  <c r="AQ20" i="1"/>
  <c r="AQ15" i="1"/>
  <c r="AQ106" i="1"/>
  <c r="AQ293" i="1"/>
  <c r="AQ130" i="1"/>
  <c r="AQ81" i="1"/>
  <c r="AQ161" i="1"/>
  <c r="AQ253" i="1"/>
  <c r="AQ51" i="1"/>
  <c r="AQ154" i="1"/>
  <c r="AQ308" i="1"/>
  <c r="AQ226" i="1"/>
  <c r="AQ214" i="1"/>
  <c r="AQ17" i="1"/>
  <c r="AQ13" i="1"/>
  <c r="AQ227" i="1"/>
  <c r="AQ97" i="1"/>
  <c r="AQ40" i="1"/>
  <c r="AQ238" i="1"/>
  <c r="AQ201" i="1"/>
  <c r="AQ50" i="1"/>
  <c r="AQ82" i="1"/>
  <c r="AQ75" i="1"/>
  <c r="AQ284" i="1"/>
  <c r="AQ166" i="1"/>
  <c r="AQ250" i="1"/>
  <c r="AQ61" i="1"/>
  <c r="AQ109" i="1"/>
  <c r="AQ297" i="1"/>
  <c r="AQ52" i="1"/>
  <c r="AQ136" i="1"/>
  <c r="AQ288" i="1"/>
  <c r="AQ116" i="1"/>
  <c r="AQ179" i="1"/>
  <c r="AQ263" i="1"/>
  <c r="AQ25" i="1"/>
  <c r="AQ233" i="1"/>
  <c r="AQ199" i="1"/>
  <c r="AQ224" i="1"/>
  <c r="AQ70" i="1"/>
  <c r="AQ196" i="1"/>
  <c r="AQ273" i="1"/>
  <c r="AQ289" i="1"/>
  <c r="AQ115" i="1"/>
  <c r="AQ234" i="1"/>
  <c r="AQ160" i="1"/>
  <c r="AQ155" i="1"/>
  <c r="AQ8" i="1"/>
  <c r="AQ307" i="1"/>
  <c r="AQ317" i="1"/>
  <c r="AQ203" i="1"/>
  <c r="AQ256" i="1"/>
  <c r="AQ299" i="1"/>
  <c r="AQ230" i="1"/>
  <c r="AQ85" i="1"/>
  <c r="AQ105" i="1"/>
  <c r="AQ207" i="1"/>
  <c r="AQ274" i="1"/>
  <c r="AQ41" i="1"/>
  <c r="AQ209" i="1"/>
  <c r="AQ244" i="1"/>
  <c r="AQ182" i="1"/>
  <c r="AQ128" i="1"/>
  <c r="AQ189" i="1"/>
  <c r="AQ76" i="1"/>
  <c r="AQ78" i="1"/>
  <c r="AQ55" i="1"/>
  <c r="AQ87" i="1"/>
  <c r="AQ120" i="1"/>
  <c r="AQ100" i="1"/>
  <c r="AQ159" i="1"/>
  <c r="AQ98" i="1"/>
  <c r="AQ6" i="1"/>
  <c r="AQ305" i="1"/>
  <c r="AQ195" i="1"/>
  <c r="AQ39" i="1"/>
  <c r="AQ328" i="1"/>
  <c r="AQ10" i="1"/>
  <c r="AQ24" i="1"/>
  <c r="AQ221" i="1"/>
  <c r="AQ292" i="1"/>
  <c r="AQ324" i="1"/>
  <c r="AI190" i="1"/>
  <c r="AI75" i="1"/>
  <c r="AI31" i="1"/>
  <c r="AI125" i="1"/>
  <c r="AI282" i="1"/>
  <c r="AI88" i="1"/>
  <c r="AI39" i="1"/>
  <c r="AI317" i="1"/>
  <c r="AI246" i="1"/>
  <c r="AI121" i="1"/>
  <c r="AI159" i="1"/>
  <c r="AI297" i="1"/>
  <c r="AI300" i="1"/>
  <c r="AI306" i="1"/>
  <c r="AI230" i="1"/>
  <c r="AI188" i="1"/>
  <c r="AI58" i="1"/>
  <c r="AI59" i="1"/>
  <c r="AI236" i="1"/>
  <c r="AI84" i="1"/>
  <c r="AI220" i="1"/>
  <c r="AI169" i="1"/>
  <c r="AI261" i="1"/>
  <c r="AI66" i="1"/>
  <c r="AI182" i="1"/>
  <c r="AI123" i="1"/>
  <c r="AI321" i="1"/>
  <c r="AI221" i="1"/>
  <c r="AI242" i="1"/>
  <c r="AI199" i="1"/>
  <c r="AI95" i="1"/>
  <c r="AI51" i="1"/>
  <c r="AI72" i="1"/>
  <c r="AI330" i="1"/>
  <c r="AI122" i="1"/>
  <c r="AI211" i="1"/>
  <c r="AI331" i="1"/>
  <c r="AI231" i="1"/>
  <c r="AI126" i="1"/>
  <c r="AI13" i="1"/>
  <c r="AI206" i="1"/>
  <c r="AI30" i="1"/>
  <c r="AI41" i="1"/>
  <c r="AI203" i="1"/>
  <c r="AI284" i="1"/>
  <c r="AI247" i="1"/>
  <c r="AI136" i="1"/>
  <c r="AI184" i="1"/>
  <c r="AI52" i="1"/>
  <c r="AI289" i="1"/>
  <c r="AI172" i="1"/>
  <c r="AI262" i="1"/>
  <c r="AI174" i="1"/>
  <c r="AI272" i="1"/>
  <c r="AI315" i="1"/>
  <c r="AI166" i="1"/>
  <c r="AI71" i="1"/>
  <c r="AI47" i="1"/>
  <c r="AI77" i="1"/>
  <c r="AI98" i="1"/>
  <c r="AI48" i="1"/>
  <c r="AI110" i="1"/>
  <c r="AI82" i="1"/>
  <c r="AI280" i="1"/>
  <c r="AI57" i="1"/>
  <c r="AI164" i="1"/>
  <c r="AI54" i="1"/>
  <c r="AI22" i="1"/>
  <c r="AI131" i="1"/>
  <c r="AI160" i="1"/>
  <c r="AI175" i="1"/>
  <c r="AI7" i="1"/>
  <c r="AI205" i="1"/>
  <c r="AI224" i="1"/>
  <c r="AI244" i="1"/>
  <c r="AI120" i="1"/>
  <c r="AI237" i="1"/>
  <c r="AI151" i="1"/>
  <c r="AI87" i="1"/>
  <c r="AI32" i="1"/>
  <c r="AI239" i="1"/>
  <c r="AI285" i="1"/>
  <c r="AI177" i="1"/>
  <c r="AI45" i="1"/>
  <c r="AI78" i="1"/>
  <c r="AI265" i="1"/>
  <c r="AI222" i="1"/>
  <c r="AI168" i="1"/>
  <c r="AI162" i="1"/>
  <c r="AI170" i="1"/>
  <c r="AI147" i="1"/>
  <c r="AI200" i="1"/>
  <c r="AI149" i="1"/>
  <c r="AI328" i="1"/>
  <c r="AI74" i="1"/>
  <c r="AI152" i="1"/>
  <c r="AI260" i="1"/>
  <c r="AI26" i="1"/>
  <c r="AI153" i="1"/>
  <c r="AI85" i="1"/>
  <c r="AI28" i="1"/>
  <c r="AI273" i="1"/>
  <c r="AI271" i="1"/>
  <c r="AI314" i="1"/>
  <c r="AI287" i="1"/>
  <c r="AI185" i="1"/>
  <c r="AI25" i="1"/>
  <c r="AI116" i="1"/>
  <c r="AI213" i="1"/>
  <c r="AI92" i="1"/>
  <c r="AI56" i="1"/>
  <c r="AI309" i="1"/>
  <c r="AI61" i="1"/>
  <c r="AI270" i="1"/>
  <c r="AI245" i="1"/>
  <c r="AI257" i="1"/>
  <c r="AI189" i="1"/>
  <c r="AI99" i="1"/>
  <c r="AI252" i="1"/>
  <c r="AI322" i="1"/>
  <c r="AI50" i="1"/>
  <c r="AI227" i="1"/>
  <c r="AI154" i="1"/>
  <c r="AI218" i="1"/>
  <c r="AI137" i="1"/>
  <c r="AI27" i="1"/>
  <c r="AI29" i="1"/>
  <c r="AI234" i="1"/>
  <c r="AI62" i="1"/>
  <c r="AI158" i="1"/>
  <c r="AI292" i="1"/>
  <c r="AI296" i="1"/>
  <c r="AI267" i="1"/>
  <c r="AI117" i="1"/>
  <c r="AI24" i="1"/>
  <c r="AI186" i="1"/>
  <c r="AI38" i="1"/>
  <c r="AI80" i="1"/>
  <c r="AI299" i="1"/>
  <c r="AI37" i="1"/>
  <c r="AI307" i="1"/>
  <c r="AI243" i="1"/>
  <c r="AI161" i="1"/>
  <c r="AI12" i="1"/>
  <c r="AI70" i="1"/>
  <c r="AI238" i="1"/>
  <c r="AI14" i="1"/>
  <c r="AI255" i="1"/>
  <c r="AI64" i="1"/>
  <c r="AI104" i="1"/>
  <c r="AI86" i="1"/>
  <c r="AI69" i="1"/>
  <c r="AI293" i="1"/>
  <c r="AI226" i="1"/>
  <c r="AI138" i="1"/>
  <c r="AI140" i="1"/>
  <c r="AI15" i="1"/>
  <c r="AI251" i="1"/>
  <c r="AI217" i="1"/>
  <c r="AI276" i="1"/>
  <c r="AI258" i="1"/>
  <c r="AI195" i="1"/>
  <c r="AI100" i="1"/>
  <c r="AI36" i="1"/>
  <c r="AI148" i="1"/>
  <c r="AI181" i="1"/>
  <c r="AI201" i="1"/>
  <c r="AI145" i="1"/>
  <c r="AI196" i="1"/>
  <c r="AI233" i="1"/>
  <c r="AI135" i="1"/>
  <c r="AI63" i="1"/>
  <c r="AI115" i="1"/>
  <c r="AI19" i="1"/>
  <c r="AI16" i="1"/>
  <c r="AI40" i="1"/>
  <c r="AI304" i="1"/>
  <c r="AI192" i="1"/>
  <c r="AI326" i="1"/>
  <c r="AI96" i="1"/>
  <c r="AI46" i="1"/>
  <c r="AI324" i="1"/>
  <c r="AI256" i="1"/>
  <c r="AI183" i="1"/>
  <c r="AI105" i="1"/>
  <c r="AI139" i="1"/>
  <c r="AI76" i="1"/>
  <c r="AI150" i="1"/>
  <c r="AI90" i="1"/>
  <c r="AI67" i="1"/>
  <c r="AI209" i="1"/>
  <c r="AI6" i="1"/>
  <c r="AI212" i="1"/>
  <c r="AI73" i="1"/>
  <c r="AI176" i="1"/>
  <c r="AI325" i="1"/>
  <c r="AI178" i="1"/>
  <c r="AI332" i="1"/>
  <c r="AI43" i="1"/>
  <c r="AI8" i="1"/>
  <c r="AI106" i="1"/>
  <c r="AI107" i="1"/>
  <c r="AI250" i="1"/>
  <c r="AI202" i="1"/>
  <c r="AI20" i="1"/>
  <c r="AI308" i="1"/>
  <c r="AI155" i="1"/>
  <c r="AI128" i="1"/>
  <c r="AI274" i="1"/>
  <c r="AI179" i="1"/>
  <c r="AI263" i="1"/>
  <c r="AI109" i="1"/>
  <c r="AI55" i="1"/>
  <c r="AI193" i="1"/>
  <c r="AI249" i="1"/>
  <c r="AI91" i="1"/>
  <c r="AI291" i="1"/>
  <c r="AI10" i="1"/>
  <c r="AI248" i="1"/>
  <c r="AI191" i="1"/>
  <c r="AI281" i="1"/>
  <c r="AI9" i="1"/>
  <c r="AI133" i="1"/>
  <c r="AI268" i="1"/>
  <c r="AI298" i="1"/>
  <c r="AI313" i="1"/>
  <c r="AI301" i="1"/>
  <c r="AI49" i="1"/>
  <c r="AI232" i="1"/>
  <c r="AI286" i="1"/>
  <c r="AI214" i="1"/>
  <c r="AI134" i="1"/>
  <c r="AI53" i="1"/>
  <c r="AI269" i="1"/>
  <c r="AI83" i="1"/>
  <c r="AI144" i="1"/>
  <c r="AI44" i="1"/>
  <c r="AI318" i="1"/>
  <c r="AI288" i="1"/>
  <c r="AI215" i="1"/>
  <c r="AI290" i="1"/>
  <c r="AI180" i="1"/>
  <c r="AI33" i="1"/>
  <c r="AI163" i="1"/>
  <c r="AI81" i="1"/>
  <c r="AI305" i="1"/>
  <c r="AI208" i="1"/>
  <c r="AI146" i="1"/>
  <c r="AI130" i="1"/>
  <c r="AI79" i="1"/>
  <c r="AI253" i="1"/>
  <c r="AI132" i="1"/>
  <c r="AI60" i="1"/>
  <c r="AI124" i="1"/>
  <c r="AI194" i="1"/>
  <c r="AI17" i="1"/>
  <c r="AI173" i="1"/>
  <c r="AI207" i="1"/>
  <c r="AI21" i="1"/>
  <c r="AI264" i="1"/>
  <c r="AI197" i="1"/>
  <c r="AI97" i="1"/>
  <c r="AI312" i="1"/>
  <c r="K5" i="1"/>
  <c r="J5" i="1"/>
  <c r="I5" i="1" s="1"/>
  <c r="AA247" i="1"/>
  <c r="AA233" i="1"/>
  <c r="AA140" i="1"/>
  <c r="AA212" i="1"/>
  <c r="AA62" i="1"/>
  <c r="AA282" i="1"/>
  <c r="AA180" i="1"/>
  <c r="AA214" i="1"/>
  <c r="AA297" i="1"/>
  <c r="AA270" i="1"/>
  <c r="AA22" i="1"/>
  <c r="AA158" i="1"/>
  <c r="AA16" i="1"/>
  <c r="AA106" i="1"/>
  <c r="AA200" i="1"/>
  <c r="AA77" i="1"/>
  <c r="AA209" i="1"/>
  <c r="AA239" i="1"/>
  <c r="AA161" i="1"/>
  <c r="AA160" i="1"/>
  <c r="AA251" i="1"/>
  <c r="AA203" i="1"/>
  <c r="AA40" i="1"/>
  <c r="AA178" i="1"/>
  <c r="AA249" i="1"/>
  <c r="AA151" i="1"/>
  <c r="AA206" i="1"/>
  <c r="AA138" i="1"/>
  <c r="AA291" i="1"/>
  <c r="AA144" i="1"/>
  <c r="AA10" i="1"/>
  <c r="AA321" i="1"/>
  <c r="AA261" i="1"/>
  <c r="AA115" i="1"/>
  <c r="AA322" i="1"/>
  <c r="AA91" i="1"/>
  <c r="AA183" i="1"/>
  <c r="AA271" i="1"/>
  <c r="AA153" i="1"/>
  <c r="AA51" i="1"/>
  <c r="AA132" i="1"/>
  <c r="AA20" i="1"/>
  <c r="AA33" i="1"/>
  <c r="AA192" i="1"/>
  <c r="AA221" i="1"/>
  <c r="AA273" i="1"/>
  <c r="AA230" i="1"/>
  <c r="AA66" i="1"/>
  <c r="AA293" i="1"/>
  <c r="AA67" i="1"/>
  <c r="AA15" i="1"/>
  <c r="AA218" i="1"/>
  <c r="AA8" i="1"/>
  <c r="AA326" i="1"/>
  <c r="AA289" i="1"/>
  <c r="AA79" i="1"/>
  <c r="AA258" i="1"/>
  <c r="AA70" i="1"/>
  <c r="AA41" i="1"/>
  <c r="AA199" i="1"/>
  <c r="AA36" i="1"/>
  <c r="AA19" i="1"/>
  <c r="AA25" i="1"/>
  <c r="AA148" i="1"/>
  <c r="AA17" i="1"/>
  <c r="AA248" i="1"/>
  <c r="AA306" i="1"/>
  <c r="AA193" i="1"/>
  <c r="AA105" i="1"/>
  <c r="AA82" i="1"/>
  <c r="AA21" i="1"/>
  <c r="AA281" i="1"/>
  <c r="AA7" i="1"/>
  <c r="AA121" i="1"/>
  <c r="AA30" i="1"/>
  <c r="AA175" i="1"/>
  <c r="AA50" i="1"/>
  <c r="AA152" i="1"/>
  <c r="AA312" i="1"/>
  <c r="AA181" i="1"/>
  <c r="AA186" i="1"/>
  <c r="AA305" i="1"/>
  <c r="AA237" i="1"/>
  <c r="AA166" i="1"/>
  <c r="AA262" i="1"/>
  <c r="AA128" i="1"/>
  <c r="AA57" i="1"/>
  <c r="AA116" i="1"/>
  <c r="AA6" i="1"/>
  <c r="AA332" i="1"/>
  <c r="AA280" i="1"/>
  <c r="AA220" i="1"/>
  <c r="AA53" i="1"/>
  <c r="AA47" i="1"/>
  <c r="AA168" i="1"/>
  <c r="AA238" i="1"/>
  <c r="AA215" i="1"/>
  <c r="AA179" i="1"/>
  <c r="AA265" i="1"/>
  <c r="AA60" i="1"/>
  <c r="AA123" i="1"/>
  <c r="AA307" i="1"/>
  <c r="AA232" i="1"/>
  <c r="AA252" i="1"/>
  <c r="AA72" i="1"/>
  <c r="AA38" i="1"/>
  <c r="AA80" i="1"/>
  <c r="AA104" i="1"/>
  <c r="AA317" i="1"/>
  <c r="AA244" i="1"/>
  <c r="AA246" i="1"/>
  <c r="AA300" i="1"/>
  <c r="AA24" i="1"/>
  <c r="AA54" i="1"/>
  <c r="AA85" i="1"/>
  <c r="AA197" i="1"/>
  <c r="AA274" i="1"/>
  <c r="AA189" i="1"/>
  <c r="AA76" i="1"/>
  <c r="AA245" i="1"/>
  <c r="AA211" i="1"/>
  <c r="AA63" i="1"/>
  <c r="AA288" i="1"/>
  <c r="AA196" i="1"/>
  <c r="AA296" i="1"/>
  <c r="AA208" i="1"/>
  <c r="AA155" i="1"/>
  <c r="AA14" i="1"/>
  <c r="AA43" i="1"/>
  <c r="AA304" i="1"/>
  <c r="AA64" i="1"/>
  <c r="AA9" i="1"/>
  <c r="AA134" i="1"/>
  <c r="AA176" i="1"/>
  <c r="AA222" i="1"/>
  <c r="AA98" i="1"/>
  <c r="AA92" i="1"/>
  <c r="AA227" i="1"/>
  <c r="AA139" i="1"/>
  <c r="AA184" i="1"/>
  <c r="AA286" i="1"/>
  <c r="AA169" i="1"/>
  <c r="AA71" i="1"/>
  <c r="AA185" i="1"/>
  <c r="AA269" i="1"/>
  <c r="AA95" i="1"/>
  <c r="AA172" i="1"/>
  <c r="AA194" i="1"/>
  <c r="AA45" i="1"/>
  <c r="AA292" i="1"/>
  <c r="AA255" i="1"/>
  <c r="AA149" i="1"/>
  <c r="AA190" i="1"/>
  <c r="AA135" i="1"/>
  <c r="AA75" i="1"/>
  <c r="AA163" i="1"/>
  <c r="AA309" i="1"/>
  <c r="AA170" i="1"/>
  <c r="AA284" i="1"/>
  <c r="AA256" i="1"/>
  <c r="AA263" i="1"/>
  <c r="AA69" i="1"/>
  <c r="AA308" i="1"/>
  <c r="AA100" i="1"/>
  <c r="AA146" i="1"/>
  <c r="AA242" i="1"/>
  <c r="AA298" i="1"/>
  <c r="AA205" i="1"/>
  <c r="AA301" i="1"/>
  <c r="AA324" i="1"/>
  <c r="AA61" i="1"/>
  <c r="AA28" i="1"/>
  <c r="AA96" i="1"/>
  <c r="AA330" i="1"/>
  <c r="AA174" i="1"/>
  <c r="AA276" i="1"/>
  <c r="AA74" i="1"/>
  <c r="AA173" i="1"/>
  <c r="AA264" i="1"/>
  <c r="AA83" i="1"/>
  <c r="AA130" i="1"/>
  <c r="AA257" i="1"/>
  <c r="AA99" i="1"/>
  <c r="AA37" i="1"/>
  <c r="AA267" i="1"/>
  <c r="AA27" i="1"/>
  <c r="AA26" i="1"/>
  <c r="AA55" i="1"/>
  <c r="AA136" i="1"/>
  <c r="AA150" i="1"/>
  <c r="AA299" i="1"/>
  <c r="AA117" i="1"/>
  <c r="AA56" i="1"/>
  <c r="AA331" i="1"/>
  <c r="AA253" i="1"/>
  <c r="AA126" i="1"/>
  <c r="AA285" i="1"/>
  <c r="AA325" i="1"/>
  <c r="AA287" i="1"/>
  <c r="AA87" i="1"/>
  <c r="AA154" i="1"/>
  <c r="AA124" i="1"/>
  <c r="AA13" i="1"/>
  <c r="AA110" i="1"/>
  <c r="AA177" i="1"/>
  <c r="AA315" i="1"/>
  <c r="AA86" i="1"/>
  <c r="AA73" i="1"/>
  <c r="AA188" i="1"/>
  <c r="AA226" i="1"/>
  <c r="AA52" i="1"/>
  <c r="AA81" i="1"/>
  <c r="AA39" i="1"/>
  <c r="AA133" i="1"/>
  <c r="AA159" i="1"/>
  <c r="AA120" i="1"/>
  <c r="AA49" i="1"/>
  <c r="AA46" i="1"/>
  <c r="AA97" i="1"/>
  <c r="AA202" i="1"/>
  <c r="AA314" i="1"/>
  <c r="AA290" i="1"/>
  <c r="AA191" i="1"/>
  <c r="AA145" i="1"/>
  <c r="AA164" i="1"/>
  <c r="AA109" i="1"/>
  <c r="AA318" i="1"/>
  <c r="AA195" i="1"/>
  <c r="AA328" i="1"/>
  <c r="AA182" i="1"/>
  <c r="AA243" i="1"/>
  <c r="AA84" i="1"/>
  <c r="AA48" i="1"/>
  <c r="AA268" i="1"/>
  <c r="AA107" i="1"/>
  <c r="AA90" i="1"/>
  <c r="AA162" i="1"/>
  <c r="AA260" i="1"/>
  <c r="AA59" i="1"/>
  <c r="AA231" i="1"/>
  <c r="AA44" i="1"/>
  <c r="AA131" i="1"/>
  <c r="AA29" i="1"/>
  <c r="AA32" i="1"/>
  <c r="AA31" i="1"/>
  <c r="AA236" i="1"/>
  <c r="AA122" i="1"/>
  <c r="AA234" i="1"/>
  <c r="AA58" i="1"/>
  <c r="AA137" i="1"/>
  <c r="AA78" i="1"/>
  <c r="AA217" i="1"/>
  <c r="AA272" i="1"/>
  <c r="AA201" i="1"/>
  <c r="AA224" i="1"/>
  <c r="AA250" i="1"/>
  <c r="AA88" i="1"/>
  <c r="AA313" i="1"/>
  <c r="AA12" i="1"/>
  <c r="AA147" i="1"/>
  <c r="AA213" i="1"/>
  <c r="AA207" i="1"/>
  <c r="AA125" i="1"/>
  <c r="S240" i="1"/>
  <c r="R240" i="1"/>
  <c r="R187" i="1"/>
  <c r="S294" i="1"/>
  <c r="R294" i="1"/>
  <c r="S119" i="1"/>
  <c r="R119" i="1"/>
  <c r="S311" i="1"/>
  <c r="R311" i="1"/>
  <c r="Q108" i="1"/>
  <c r="I442" i="6"/>
  <c r="I438" i="6"/>
  <c r="Y275" i="1" s="1"/>
  <c r="Z275" i="1" s="1"/>
  <c r="AA275" i="1" s="1"/>
  <c r="I434" i="6"/>
  <c r="I430" i="6"/>
  <c r="Y157" i="1" s="1"/>
  <c r="Z157" i="1" s="1"/>
  <c r="AA157" i="1" s="1"/>
  <c r="I426" i="6"/>
  <c r="I422" i="6"/>
  <c r="I418" i="6"/>
  <c r="I441" i="6"/>
  <c r="I437" i="6"/>
  <c r="I433" i="6"/>
  <c r="I429" i="6"/>
  <c r="Y156" i="1" s="1"/>
  <c r="Z156" i="1" s="1"/>
  <c r="AA156" i="1" s="1"/>
  <c r="I425" i="6"/>
  <c r="Y127" i="1" s="1"/>
  <c r="Z127" i="1" s="1"/>
  <c r="AA127" i="1" s="1"/>
  <c r="I421" i="6"/>
  <c r="I417" i="6"/>
  <c r="I443" i="6"/>
  <c r="I439" i="6"/>
  <c r="Y294" i="1" s="1"/>
  <c r="Z294" i="1" s="1"/>
  <c r="AA294" i="1" s="1"/>
  <c r="I435" i="6"/>
  <c r="I431" i="6"/>
  <c r="Y165" i="1" s="1"/>
  <c r="Z165" i="1" s="1"/>
  <c r="AA165" i="1" s="1"/>
  <c r="I427" i="6"/>
  <c r="I423" i="6"/>
  <c r="Y118" i="1" s="1"/>
  <c r="Z118" i="1" s="1"/>
  <c r="AA118" i="1" s="1"/>
  <c r="I419" i="6"/>
  <c r="I416" i="6"/>
  <c r="Y35" i="1" s="1"/>
  <c r="Z35" i="1" s="1"/>
  <c r="AA35" i="1" s="1"/>
  <c r="I444" i="6"/>
  <c r="I440" i="6"/>
  <c r="Y295" i="1" s="1"/>
  <c r="Z295" i="1" s="1"/>
  <c r="AA295" i="1" s="1"/>
  <c r="I436" i="6"/>
  <c r="I432" i="6"/>
  <c r="I428" i="6"/>
  <c r="I424" i="6"/>
  <c r="I420" i="6"/>
  <c r="I463" i="6"/>
  <c r="Q127" i="1" s="1"/>
  <c r="R127" i="1" s="1"/>
  <c r="K460" i="6"/>
  <c r="I281" i="6"/>
  <c r="I277" i="6"/>
  <c r="I273" i="6"/>
  <c r="BM240" i="1" s="1"/>
  <c r="BN240" i="1" s="1"/>
  <c r="BO240" i="1" s="1"/>
  <c r="I269" i="6"/>
  <c r="I265" i="6"/>
  <c r="I261" i="6"/>
  <c r="I257" i="6"/>
  <c r="BM68" i="1" s="1"/>
  <c r="BN68" i="1" s="1"/>
  <c r="BO68" i="1" s="1"/>
  <c r="I280" i="6"/>
  <c r="I276" i="6"/>
  <c r="I272" i="6"/>
  <c r="I268" i="6"/>
  <c r="I264" i="6"/>
  <c r="I260" i="6"/>
  <c r="I256" i="6"/>
  <c r="I279" i="6"/>
  <c r="I275" i="6"/>
  <c r="I271" i="6"/>
  <c r="I267" i="6"/>
  <c r="I263" i="6"/>
  <c r="I259" i="6"/>
  <c r="I255" i="6"/>
  <c r="I278" i="6"/>
  <c r="I274" i="6"/>
  <c r="I270" i="6"/>
  <c r="I266" i="6"/>
  <c r="I262" i="6"/>
  <c r="I258" i="6"/>
  <c r="I310" i="6"/>
  <c r="I311" i="6"/>
  <c r="I306" i="6"/>
  <c r="I302" i="6"/>
  <c r="I298" i="6"/>
  <c r="I294" i="6"/>
  <c r="I290" i="6"/>
  <c r="I309" i="6"/>
  <c r="I305" i="6"/>
  <c r="I301" i="6"/>
  <c r="I297" i="6"/>
  <c r="I293" i="6"/>
  <c r="I289" i="6"/>
  <c r="I313" i="6"/>
  <c r="I308" i="6"/>
  <c r="I304" i="6"/>
  <c r="I300" i="6"/>
  <c r="I296" i="6"/>
  <c r="I292" i="6"/>
  <c r="I288" i="6"/>
  <c r="I312" i="6"/>
  <c r="I307" i="6"/>
  <c r="I303" i="6"/>
  <c r="I299" i="6"/>
  <c r="I295" i="6"/>
  <c r="I291" i="6"/>
  <c r="I287" i="6"/>
  <c r="I286" i="6"/>
  <c r="J383" i="6"/>
  <c r="I412" i="6"/>
  <c r="I342" i="6"/>
  <c r="I338" i="6"/>
  <c r="I334" i="6"/>
  <c r="I330" i="6"/>
  <c r="I326" i="6"/>
  <c r="I322" i="6"/>
  <c r="I318" i="6"/>
  <c r="I345" i="6"/>
  <c r="I341" i="6"/>
  <c r="I337" i="6"/>
  <c r="I333" i="6"/>
  <c r="I329" i="6"/>
  <c r="I325" i="6"/>
  <c r="AW119" i="1" s="1"/>
  <c r="AX119" i="1" s="1"/>
  <c r="AY119" i="1" s="1"/>
  <c r="I321" i="6"/>
  <c r="I344" i="6"/>
  <c r="I340" i="6"/>
  <c r="I336" i="6"/>
  <c r="I332" i="6"/>
  <c r="I328" i="6"/>
  <c r="I324" i="6"/>
  <c r="I320" i="6"/>
  <c r="I343" i="6"/>
  <c r="I339" i="6"/>
  <c r="I335" i="6"/>
  <c r="I331" i="6"/>
  <c r="I327" i="6"/>
  <c r="I323" i="6"/>
  <c r="I319" i="6"/>
  <c r="J350" i="6"/>
  <c r="K350" i="6" s="1"/>
  <c r="I248" i="6"/>
  <c r="BU311" i="1" s="1"/>
  <c r="BV311" i="1" s="1"/>
  <c r="BW311" i="1" s="1"/>
  <c r="I244" i="6"/>
  <c r="BU275" i="1" s="1"/>
  <c r="BV275" i="1" s="1"/>
  <c r="BW275" i="1" s="1"/>
  <c r="I240" i="6"/>
  <c r="BU198" i="1" s="1"/>
  <c r="BV198" i="1" s="1"/>
  <c r="BW198" i="1" s="1"/>
  <c r="I236" i="6"/>
  <c r="I232" i="6"/>
  <c r="I228" i="6"/>
  <c r="BU94" i="1" s="1"/>
  <c r="BV94" i="1" s="1"/>
  <c r="BW94" i="1" s="1"/>
  <c r="I224" i="6"/>
  <c r="I247" i="6"/>
  <c r="I243" i="6"/>
  <c r="I239" i="6"/>
  <c r="I235" i="6"/>
  <c r="I231" i="6"/>
  <c r="BU119" i="1" s="1"/>
  <c r="BV119" i="1" s="1"/>
  <c r="BW119" i="1" s="1"/>
  <c r="I227" i="6"/>
  <c r="I250" i="6"/>
  <c r="I246" i="6"/>
  <c r="I242" i="6"/>
  <c r="I238" i="6"/>
  <c r="I234" i="6"/>
  <c r="I230" i="6"/>
  <c r="BU118" i="1" s="1"/>
  <c r="BV118" i="1" s="1"/>
  <c r="BW118" i="1" s="1"/>
  <c r="I226" i="6"/>
  <c r="I249" i="6"/>
  <c r="I245" i="6"/>
  <c r="BU294" i="1" s="1"/>
  <c r="BV294" i="1" s="1"/>
  <c r="BW294" i="1" s="1"/>
  <c r="I241" i="6"/>
  <c r="BU235" i="1" s="1"/>
  <c r="BV235" i="1" s="1"/>
  <c r="BW235" i="1" s="1"/>
  <c r="I237" i="6"/>
  <c r="I233" i="6"/>
  <c r="BU225" i="1" s="1"/>
  <c r="BV225" i="1" s="1"/>
  <c r="BW225" i="1" s="1"/>
  <c r="I229" i="6"/>
  <c r="BU103" i="1" s="1"/>
  <c r="BV103" i="1" s="1"/>
  <c r="BW103" i="1" s="1"/>
  <c r="I225" i="6"/>
  <c r="BU65" i="1" s="1"/>
  <c r="BV65" i="1" s="1"/>
  <c r="BW65" i="1" s="1"/>
  <c r="K195" i="6"/>
  <c r="K211" i="6"/>
  <c r="K204" i="6"/>
  <c r="K197" i="6"/>
  <c r="K213" i="6"/>
  <c r="K199" i="6"/>
  <c r="K215" i="6"/>
  <c r="K208" i="6"/>
  <c r="K201" i="6"/>
  <c r="K217" i="6"/>
  <c r="K198" i="6"/>
  <c r="K206" i="6"/>
  <c r="K214" i="6"/>
  <c r="K203" i="6"/>
  <c r="K196" i="6"/>
  <c r="K212" i="6"/>
  <c r="K205" i="6"/>
  <c r="K218" i="6"/>
  <c r="K207" i="6"/>
  <c r="K200" i="6"/>
  <c r="K216" i="6"/>
  <c r="K209" i="6"/>
  <c r="K219" i="6"/>
  <c r="K202" i="6"/>
  <c r="K210" i="6"/>
  <c r="S157" i="1"/>
  <c r="S327" i="1"/>
  <c r="S275" i="1"/>
  <c r="S225" i="1"/>
  <c r="S198" i="1"/>
  <c r="S103" i="1"/>
  <c r="S171" i="1"/>
  <c r="S129" i="1"/>
  <c r="S295" i="1"/>
  <c r="S254" i="1"/>
  <c r="S165" i="1"/>
  <c r="S143" i="1"/>
  <c r="S235" i="1"/>
  <c r="S156" i="1"/>
  <c r="J363" i="6" l="1"/>
  <c r="K363" i="6" s="1"/>
  <c r="S93" i="1"/>
  <c r="AO103" i="1"/>
  <c r="AP103" i="1" s="1"/>
  <c r="DJ103" i="1" s="1"/>
  <c r="DK103" i="1" s="1"/>
  <c r="AQ327" i="1"/>
  <c r="AQ35" i="1"/>
  <c r="AO225" i="1"/>
  <c r="AP225" i="1" s="1"/>
  <c r="DJ225" i="1" s="1"/>
  <c r="DK225" i="1" s="1"/>
  <c r="AQ240" i="1"/>
  <c r="J370" i="6"/>
  <c r="K370" i="6" s="1"/>
  <c r="J33" i="6"/>
  <c r="K3" i="6"/>
  <c r="K33" i="6" s="1"/>
  <c r="J475" i="6"/>
  <c r="K475" i="6" s="1"/>
  <c r="EA5" i="1"/>
  <c r="DY5" i="1"/>
  <c r="J353" i="6"/>
  <c r="K353" i="6" s="1"/>
  <c r="S35" i="1"/>
  <c r="S319" i="1"/>
  <c r="R65" i="1"/>
  <c r="K449" i="6"/>
  <c r="K37" i="6"/>
  <c r="K66" i="6" s="1"/>
  <c r="J66" i="6"/>
  <c r="J365" i="6"/>
  <c r="K365" i="6" s="1"/>
  <c r="J244" i="6"/>
  <c r="K244" i="6" s="1"/>
  <c r="J374" i="6"/>
  <c r="K374" i="6" s="1"/>
  <c r="AO254" i="1"/>
  <c r="AP254" i="1" s="1"/>
  <c r="DJ254" i="1" s="1"/>
  <c r="DK254" i="1" s="1"/>
  <c r="AO171" i="1"/>
  <c r="AP171" i="1" s="1"/>
  <c r="DJ171" i="1" s="1"/>
  <c r="DK171" i="1" s="1"/>
  <c r="J377" i="6"/>
  <c r="K377" i="6" s="1"/>
  <c r="J372" i="6"/>
  <c r="K372" i="6" s="1"/>
  <c r="J425" i="6"/>
  <c r="K425" i="6" s="1"/>
  <c r="J430" i="6"/>
  <c r="K430" i="6" s="1"/>
  <c r="AO119" i="1"/>
  <c r="AP119" i="1" s="1"/>
  <c r="DJ119" i="1" s="1"/>
  <c r="DK119" i="1" s="1"/>
  <c r="AQ311" i="1"/>
  <c r="AQ275" i="1"/>
  <c r="AQ156" i="1"/>
  <c r="J98" i="6"/>
  <c r="K70" i="6"/>
  <c r="K98" i="6" s="1"/>
  <c r="AO294" i="1"/>
  <c r="AP294" i="1" s="1"/>
  <c r="DJ294" i="1" s="1"/>
  <c r="DK294" i="1" s="1"/>
  <c r="J416" i="6"/>
  <c r="K416" i="6" s="1"/>
  <c r="AO108" i="1"/>
  <c r="AP108" i="1" s="1"/>
  <c r="AQ108" i="1" s="1"/>
  <c r="AO157" i="1"/>
  <c r="AP157" i="1" s="1"/>
  <c r="DJ157" i="1" s="1"/>
  <c r="DK157" i="1" s="1"/>
  <c r="AO68" i="1"/>
  <c r="AP68" i="1" s="1"/>
  <c r="DJ68" i="1" s="1"/>
  <c r="DK68" i="1" s="1"/>
  <c r="AO118" i="1"/>
  <c r="AP118" i="1" s="1"/>
  <c r="DJ118" i="1" s="1"/>
  <c r="DK118" i="1" s="1"/>
  <c r="AO198" i="1"/>
  <c r="AP198" i="1" s="1"/>
  <c r="DJ198" i="1" s="1"/>
  <c r="DK198" i="1" s="1"/>
  <c r="AQ319" i="1"/>
  <c r="J130" i="6"/>
  <c r="K102" i="6"/>
  <c r="K130" i="6" s="1"/>
  <c r="J160" i="6"/>
  <c r="K134" i="6"/>
  <c r="K160" i="6" s="1"/>
  <c r="J440" i="6"/>
  <c r="K440" i="6" s="1"/>
  <c r="AO94" i="1"/>
  <c r="AP94" i="1" s="1"/>
  <c r="DJ94" i="1" s="1"/>
  <c r="DK94" i="1" s="1"/>
  <c r="J376" i="6"/>
  <c r="K376" i="6" s="1"/>
  <c r="I379" i="6"/>
  <c r="AQ235" i="1"/>
  <c r="AQ65" i="1"/>
  <c r="AQ295" i="1"/>
  <c r="AQ127" i="1"/>
  <c r="AQ103" i="1"/>
  <c r="AQ165" i="1"/>
  <c r="AQ187" i="1"/>
  <c r="AQ143" i="1"/>
  <c r="AQ93" i="1"/>
  <c r="J439" i="6"/>
  <c r="K439" i="6" s="1"/>
  <c r="J190" i="6"/>
  <c r="K164" i="6"/>
  <c r="K190" i="6" s="1"/>
  <c r="J431" i="6"/>
  <c r="K431" i="6" s="1"/>
  <c r="J438" i="6"/>
  <c r="K438" i="6" s="1"/>
  <c r="J303" i="6"/>
  <c r="BE198" i="1"/>
  <c r="BF198" i="1" s="1"/>
  <c r="BG198" i="1" s="1"/>
  <c r="J308" i="6"/>
  <c r="K308" i="6" s="1"/>
  <c r="BE294" i="1"/>
  <c r="BF294" i="1" s="1"/>
  <c r="BG294" i="1" s="1"/>
  <c r="J290" i="6"/>
  <c r="K290" i="6" s="1"/>
  <c r="BE94" i="1"/>
  <c r="BF94" i="1" s="1"/>
  <c r="BG94" i="1" s="1"/>
  <c r="J291" i="6"/>
  <c r="K291" i="6" s="1"/>
  <c r="BE103" i="1"/>
  <c r="BF103" i="1" s="1"/>
  <c r="BG103" i="1" s="1"/>
  <c r="J307" i="6"/>
  <c r="K307" i="6" s="1"/>
  <c r="BE275" i="1"/>
  <c r="BF275" i="1" s="1"/>
  <c r="BG275" i="1" s="1"/>
  <c r="J296" i="6"/>
  <c r="K296" i="6" s="1"/>
  <c r="BE225" i="1"/>
  <c r="BF225" i="1" s="1"/>
  <c r="BG225" i="1" s="1"/>
  <c r="J313" i="6"/>
  <c r="K313" i="6" s="1"/>
  <c r="BE327" i="1"/>
  <c r="BF327" i="1" s="1"/>
  <c r="BG327" i="1" s="1"/>
  <c r="J301" i="6"/>
  <c r="K301" i="6" s="1"/>
  <c r="BE171" i="1"/>
  <c r="BF171" i="1" s="1"/>
  <c r="BG171" i="1" s="1"/>
  <c r="J294" i="6"/>
  <c r="K294" i="6" s="1"/>
  <c r="BE127" i="1"/>
  <c r="BF127" i="1" s="1"/>
  <c r="BG127" i="1" s="1"/>
  <c r="J311" i="6"/>
  <c r="K311" i="6" s="1"/>
  <c r="BE311" i="1"/>
  <c r="BF311" i="1" s="1"/>
  <c r="BG311" i="1" s="1"/>
  <c r="J423" i="6"/>
  <c r="K423" i="6" s="1"/>
  <c r="J287" i="6"/>
  <c r="K287" i="6" s="1"/>
  <c r="BE65" i="1"/>
  <c r="BF65" i="1" s="1"/>
  <c r="BG65" i="1" s="1"/>
  <c r="J292" i="6"/>
  <c r="K292" i="6" s="1"/>
  <c r="BE118" i="1"/>
  <c r="BF118" i="1" s="1"/>
  <c r="BG118" i="1" s="1"/>
  <c r="J297" i="6"/>
  <c r="K297" i="6" s="1"/>
  <c r="BE143" i="1"/>
  <c r="BF143" i="1" s="1"/>
  <c r="BG143" i="1" s="1"/>
  <c r="J306" i="6"/>
  <c r="K306" i="6" s="1"/>
  <c r="BE254" i="1"/>
  <c r="BF254" i="1" s="1"/>
  <c r="BG254" i="1" s="1"/>
  <c r="J295" i="6"/>
  <c r="K295" i="6" s="1"/>
  <c r="BE129" i="1"/>
  <c r="BF129" i="1" s="1"/>
  <c r="BG129" i="1" s="1"/>
  <c r="J312" i="6"/>
  <c r="K312" i="6" s="1"/>
  <c r="BE319" i="1"/>
  <c r="BF319" i="1" s="1"/>
  <c r="BG319" i="1" s="1"/>
  <c r="J300" i="6"/>
  <c r="K300" i="6" s="1"/>
  <c r="BE165" i="1"/>
  <c r="BF165" i="1" s="1"/>
  <c r="BG165" i="1" s="1"/>
  <c r="J289" i="6"/>
  <c r="K289" i="6" s="1"/>
  <c r="BE93" i="1"/>
  <c r="BF93" i="1" s="1"/>
  <c r="BG93" i="1" s="1"/>
  <c r="J305" i="6"/>
  <c r="K305" i="6" s="1"/>
  <c r="BE240" i="1"/>
  <c r="BF240" i="1" s="1"/>
  <c r="BG240" i="1" s="1"/>
  <c r="J298" i="6"/>
  <c r="BE156" i="1"/>
  <c r="BF156" i="1" s="1"/>
  <c r="BG156" i="1" s="1"/>
  <c r="J310" i="6"/>
  <c r="K310" i="6" s="1"/>
  <c r="BE303" i="1"/>
  <c r="BF303" i="1" s="1"/>
  <c r="BG303" i="1" s="1"/>
  <c r="J429" i="6"/>
  <c r="K429" i="6" s="1"/>
  <c r="J228" i="6"/>
  <c r="K228" i="6" s="1"/>
  <c r="J325" i="6"/>
  <c r="K325" i="6" s="1"/>
  <c r="J286" i="6"/>
  <c r="K286" i="6" s="1"/>
  <c r="BE35" i="1"/>
  <c r="BF35" i="1" s="1"/>
  <c r="BG35" i="1" s="1"/>
  <c r="J299" i="6"/>
  <c r="K299" i="6" s="1"/>
  <c r="BE157" i="1"/>
  <c r="BF157" i="1" s="1"/>
  <c r="BG157" i="1" s="1"/>
  <c r="J288" i="6"/>
  <c r="K288" i="6" s="1"/>
  <c r="BE68" i="1"/>
  <c r="BF68" i="1" s="1"/>
  <c r="BG68" i="1" s="1"/>
  <c r="J304" i="6"/>
  <c r="K304" i="6" s="1"/>
  <c r="BE235" i="1"/>
  <c r="BF235" i="1" s="1"/>
  <c r="BG235" i="1" s="1"/>
  <c r="J293" i="6"/>
  <c r="K293" i="6" s="1"/>
  <c r="BE119" i="1"/>
  <c r="BF119" i="1" s="1"/>
  <c r="BG119" i="1" s="1"/>
  <c r="J309" i="6"/>
  <c r="K309" i="6" s="1"/>
  <c r="BE295" i="1"/>
  <c r="BF295" i="1" s="1"/>
  <c r="BG295" i="1" s="1"/>
  <c r="J302" i="6"/>
  <c r="K302" i="6" s="1"/>
  <c r="BE187" i="1"/>
  <c r="BF187" i="1" s="1"/>
  <c r="BG187" i="1" s="1"/>
  <c r="J273" i="6"/>
  <c r="K273" i="6" s="1"/>
  <c r="J238" i="6"/>
  <c r="K238" i="6" s="1"/>
  <c r="BU171" i="1"/>
  <c r="BV171" i="1" s="1"/>
  <c r="BW171" i="1" s="1"/>
  <c r="J239" i="6"/>
  <c r="K239" i="6" s="1"/>
  <c r="BU187" i="1"/>
  <c r="BV187" i="1" s="1"/>
  <c r="BW187" i="1" s="1"/>
  <c r="J226" i="6"/>
  <c r="K226" i="6" s="1"/>
  <c r="BU68" i="1"/>
  <c r="BV68" i="1" s="1"/>
  <c r="BW68" i="1" s="1"/>
  <c r="J242" i="6"/>
  <c r="K242" i="6" s="1"/>
  <c r="BU240" i="1"/>
  <c r="BV240" i="1" s="1"/>
  <c r="BW240" i="1" s="1"/>
  <c r="J227" i="6"/>
  <c r="K227" i="6" s="1"/>
  <c r="BU93" i="1"/>
  <c r="BV93" i="1" s="1"/>
  <c r="BW93" i="1" s="1"/>
  <c r="J243" i="6"/>
  <c r="K243" i="6" s="1"/>
  <c r="BU254" i="1"/>
  <c r="BV254" i="1" s="1"/>
  <c r="BW254" i="1" s="1"/>
  <c r="J232" i="6"/>
  <c r="K232" i="6" s="1"/>
  <c r="BU127" i="1"/>
  <c r="BV127" i="1" s="1"/>
  <c r="BW127" i="1" s="1"/>
  <c r="J249" i="6"/>
  <c r="K249" i="6" s="1"/>
  <c r="BU319" i="1"/>
  <c r="BV319" i="1" s="1"/>
  <c r="BW319" i="1" s="1"/>
  <c r="J246" i="6"/>
  <c r="K246" i="6" s="1"/>
  <c r="BU295" i="1"/>
  <c r="BV295" i="1" s="1"/>
  <c r="BW295" i="1" s="1"/>
  <c r="J247" i="6"/>
  <c r="K247" i="6" s="1"/>
  <c r="BU303" i="1"/>
  <c r="BV303" i="1" s="1"/>
  <c r="BW303" i="1" s="1"/>
  <c r="J236" i="6"/>
  <c r="K236" i="6" s="1"/>
  <c r="BU157" i="1"/>
  <c r="BV157" i="1" s="1"/>
  <c r="BW157" i="1" s="1"/>
  <c r="J237" i="6"/>
  <c r="K237" i="6" s="1"/>
  <c r="BU165" i="1"/>
  <c r="BV165" i="1" s="1"/>
  <c r="BW165" i="1" s="1"/>
  <c r="J234" i="6"/>
  <c r="K234" i="6" s="1"/>
  <c r="BU143" i="1"/>
  <c r="BV143" i="1" s="1"/>
  <c r="BW143" i="1" s="1"/>
  <c r="J250" i="6"/>
  <c r="K250" i="6" s="1"/>
  <c r="BU327" i="1"/>
  <c r="BV327" i="1" s="1"/>
  <c r="BW327" i="1" s="1"/>
  <c r="J235" i="6"/>
  <c r="K235" i="6" s="1"/>
  <c r="BU156" i="1"/>
  <c r="BV156" i="1" s="1"/>
  <c r="BW156" i="1" s="1"/>
  <c r="J224" i="6"/>
  <c r="K224" i="6" s="1"/>
  <c r="BU35" i="1"/>
  <c r="BV35" i="1" s="1"/>
  <c r="BW35" i="1" s="1"/>
  <c r="J225" i="6"/>
  <c r="K225" i="6" s="1"/>
  <c r="J241" i="6"/>
  <c r="K241" i="6" s="1"/>
  <c r="J229" i="6"/>
  <c r="K229" i="6" s="1"/>
  <c r="J245" i="6"/>
  <c r="K245" i="6" s="1"/>
  <c r="J248" i="6"/>
  <c r="K248" i="6" s="1"/>
  <c r="J233" i="6"/>
  <c r="K233" i="6" s="1"/>
  <c r="J230" i="6"/>
  <c r="K230" i="6" s="1"/>
  <c r="J231" i="6"/>
  <c r="K231" i="6" s="1"/>
  <c r="J240" i="6"/>
  <c r="K240" i="6" s="1"/>
  <c r="J262" i="6"/>
  <c r="K262" i="6" s="1"/>
  <c r="BM119" i="1"/>
  <c r="BN119" i="1" s="1"/>
  <c r="BO119" i="1" s="1"/>
  <c r="J267" i="6"/>
  <c r="K267" i="6" s="1"/>
  <c r="BM157" i="1"/>
  <c r="BN157" i="1" s="1"/>
  <c r="BO157" i="1" s="1"/>
  <c r="J256" i="6"/>
  <c r="K256" i="6" s="1"/>
  <c r="BM65" i="1"/>
  <c r="BN65" i="1" s="1"/>
  <c r="BO65" i="1" s="1"/>
  <c r="J272" i="6"/>
  <c r="K272" i="6" s="1"/>
  <c r="BM235" i="1"/>
  <c r="BN235" i="1" s="1"/>
  <c r="BO235" i="1" s="1"/>
  <c r="J261" i="6"/>
  <c r="K261" i="6" s="1"/>
  <c r="BM118" i="1"/>
  <c r="BN118" i="1" s="1"/>
  <c r="BO118" i="1" s="1"/>
  <c r="J257" i="6"/>
  <c r="K257" i="6" s="1"/>
  <c r="J266" i="6"/>
  <c r="K266" i="6" s="1"/>
  <c r="BM156" i="1"/>
  <c r="BN156" i="1" s="1"/>
  <c r="BO156" i="1" s="1"/>
  <c r="J255" i="6"/>
  <c r="K255" i="6" s="1"/>
  <c r="BM35" i="1"/>
  <c r="BN35" i="1" s="1"/>
  <c r="BO35" i="1" s="1"/>
  <c r="J271" i="6"/>
  <c r="K271" i="6" s="1"/>
  <c r="BM198" i="1"/>
  <c r="BN198" i="1" s="1"/>
  <c r="BO198" i="1" s="1"/>
  <c r="J260" i="6"/>
  <c r="K260" i="6" s="1"/>
  <c r="BM103" i="1"/>
  <c r="BN103" i="1" s="1"/>
  <c r="BO103" i="1" s="1"/>
  <c r="J276" i="6"/>
  <c r="K276" i="6" s="1"/>
  <c r="BM294" i="1"/>
  <c r="BN294" i="1" s="1"/>
  <c r="BO294" i="1" s="1"/>
  <c r="J265" i="6"/>
  <c r="K265" i="6" s="1"/>
  <c r="BM143" i="1"/>
  <c r="BN143" i="1" s="1"/>
  <c r="BO143" i="1" s="1"/>
  <c r="J281" i="6"/>
  <c r="K281" i="6" s="1"/>
  <c r="BM327" i="1"/>
  <c r="BN327" i="1" s="1"/>
  <c r="BO327" i="1" s="1"/>
  <c r="J270" i="6"/>
  <c r="K270" i="6" s="1"/>
  <c r="BM187" i="1"/>
  <c r="BN187" i="1" s="1"/>
  <c r="BO187" i="1" s="1"/>
  <c r="J269" i="6"/>
  <c r="K269" i="6" s="1"/>
  <c r="BM171" i="1"/>
  <c r="BN171" i="1" s="1"/>
  <c r="BO171" i="1" s="1"/>
  <c r="J259" i="6"/>
  <c r="K259" i="6" s="1"/>
  <c r="BM94" i="1"/>
  <c r="BN94" i="1" s="1"/>
  <c r="BO94" i="1" s="1"/>
  <c r="J275" i="6"/>
  <c r="K275" i="6" s="1"/>
  <c r="BM275" i="1"/>
  <c r="BN275" i="1" s="1"/>
  <c r="BO275" i="1" s="1"/>
  <c r="J264" i="6"/>
  <c r="BM225" i="1"/>
  <c r="BN225" i="1" s="1"/>
  <c r="BO225" i="1" s="1"/>
  <c r="J280" i="6"/>
  <c r="K280" i="6" s="1"/>
  <c r="BM319" i="1"/>
  <c r="BN319" i="1" s="1"/>
  <c r="BO319" i="1" s="1"/>
  <c r="J258" i="6"/>
  <c r="K258" i="6" s="1"/>
  <c r="BM93" i="1"/>
  <c r="BN93" i="1" s="1"/>
  <c r="BO93" i="1" s="1"/>
  <c r="J274" i="6"/>
  <c r="K274" i="6" s="1"/>
  <c r="BM254" i="1"/>
  <c r="BN254" i="1" s="1"/>
  <c r="BO254" i="1" s="1"/>
  <c r="J263" i="6"/>
  <c r="BM127" i="1"/>
  <c r="BN127" i="1" s="1"/>
  <c r="BO127" i="1" s="1"/>
  <c r="J279" i="6"/>
  <c r="K279" i="6" s="1"/>
  <c r="BM311" i="1"/>
  <c r="BN311" i="1" s="1"/>
  <c r="BO311" i="1" s="1"/>
  <c r="J268" i="6"/>
  <c r="K268" i="6" s="1"/>
  <c r="BM165" i="1"/>
  <c r="BN165" i="1" s="1"/>
  <c r="BO165" i="1" s="1"/>
  <c r="J278" i="6"/>
  <c r="K278" i="6" s="1"/>
  <c r="BM303" i="1"/>
  <c r="BN303" i="1" s="1"/>
  <c r="BO303" i="1" s="1"/>
  <c r="J277" i="6"/>
  <c r="K277" i="6" s="1"/>
  <c r="BM295" i="1"/>
  <c r="BN295" i="1" s="1"/>
  <c r="BO295" i="1" s="1"/>
  <c r="J319" i="6"/>
  <c r="K319" i="6" s="1"/>
  <c r="AW65" i="1"/>
  <c r="AX65" i="1" s="1"/>
  <c r="AY65" i="1" s="1"/>
  <c r="J339" i="6"/>
  <c r="K339" i="6" s="1"/>
  <c r="AW275" i="1"/>
  <c r="AX275" i="1" s="1"/>
  <c r="AY275" i="1" s="1"/>
  <c r="J327" i="6"/>
  <c r="K327" i="6" s="1"/>
  <c r="AW129" i="1"/>
  <c r="AX129" i="1" s="1"/>
  <c r="AY129" i="1" s="1"/>
  <c r="J343" i="6"/>
  <c r="K343" i="6" s="1"/>
  <c r="AW311" i="1"/>
  <c r="AX311" i="1" s="1"/>
  <c r="AY311" i="1" s="1"/>
  <c r="J328" i="6"/>
  <c r="K328" i="6" s="1"/>
  <c r="AW225" i="1"/>
  <c r="AX225" i="1" s="1"/>
  <c r="AY225" i="1" s="1"/>
  <c r="J344" i="6"/>
  <c r="K344" i="6" s="1"/>
  <c r="AW319" i="1"/>
  <c r="AX319" i="1" s="1"/>
  <c r="AY319" i="1" s="1"/>
  <c r="J333" i="6"/>
  <c r="K333" i="6" s="1"/>
  <c r="AW171" i="1"/>
  <c r="AX171" i="1" s="1"/>
  <c r="AY171" i="1" s="1"/>
  <c r="J318" i="6"/>
  <c r="K318" i="6" s="1"/>
  <c r="AW35" i="1"/>
  <c r="AX35" i="1" s="1"/>
  <c r="AY35" i="1" s="1"/>
  <c r="J334" i="6"/>
  <c r="K334" i="6" s="1"/>
  <c r="AW187" i="1"/>
  <c r="AX187" i="1" s="1"/>
  <c r="AY187" i="1" s="1"/>
  <c r="J331" i="6"/>
  <c r="K331" i="6" s="1"/>
  <c r="AW157" i="1"/>
  <c r="AX157" i="1" s="1"/>
  <c r="AY157" i="1" s="1"/>
  <c r="J332" i="6"/>
  <c r="K332" i="6" s="1"/>
  <c r="AW165" i="1"/>
  <c r="AX165" i="1" s="1"/>
  <c r="AY165" i="1" s="1"/>
  <c r="J321" i="6"/>
  <c r="K321" i="6" s="1"/>
  <c r="AW93" i="1"/>
  <c r="AX93" i="1" s="1"/>
  <c r="AY93" i="1" s="1"/>
  <c r="J337" i="6"/>
  <c r="K337" i="6" s="1"/>
  <c r="AW240" i="1"/>
  <c r="AX240" i="1" s="1"/>
  <c r="AY240" i="1" s="1"/>
  <c r="J322" i="6"/>
  <c r="K322" i="6" s="1"/>
  <c r="AW94" i="1"/>
  <c r="AX94" i="1" s="1"/>
  <c r="AY94" i="1" s="1"/>
  <c r="J338" i="6"/>
  <c r="K338" i="6" s="1"/>
  <c r="AW254" i="1"/>
  <c r="AX254" i="1" s="1"/>
  <c r="AY254" i="1" s="1"/>
  <c r="J335" i="6"/>
  <c r="K335" i="6" s="1"/>
  <c r="AW198" i="1"/>
  <c r="AX198" i="1" s="1"/>
  <c r="AY198" i="1" s="1"/>
  <c r="J320" i="6"/>
  <c r="K320" i="6" s="1"/>
  <c r="AW68" i="1"/>
  <c r="AX68" i="1" s="1"/>
  <c r="AY68" i="1" s="1"/>
  <c r="J336" i="6"/>
  <c r="K336" i="6" s="1"/>
  <c r="AW235" i="1"/>
  <c r="AX235" i="1" s="1"/>
  <c r="AY235" i="1" s="1"/>
  <c r="J341" i="6"/>
  <c r="K341" i="6" s="1"/>
  <c r="AW295" i="1"/>
  <c r="AX295" i="1" s="1"/>
  <c r="AY295" i="1" s="1"/>
  <c r="J326" i="6"/>
  <c r="K326" i="6" s="1"/>
  <c r="AW127" i="1"/>
  <c r="AX127" i="1" s="1"/>
  <c r="AY127" i="1" s="1"/>
  <c r="J342" i="6"/>
  <c r="K342" i="6" s="1"/>
  <c r="AW303" i="1"/>
  <c r="AX303" i="1" s="1"/>
  <c r="AY303" i="1" s="1"/>
  <c r="J323" i="6"/>
  <c r="K323" i="6" s="1"/>
  <c r="AW103" i="1"/>
  <c r="AX103" i="1" s="1"/>
  <c r="AY103" i="1" s="1"/>
  <c r="J324" i="6"/>
  <c r="K324" i="6" s="1"/>
  <c r="AW118" i="1"/>
  <c r="AX118" i="1" s="1"/>
  <c r="AY118" i="1" s="1"/>
  <c r="J340" i="6"/>
  <c r="K340" i="6" s="1"/>
  <c r="AW294" i="1"/>
  <c r="AX294" i="1" s="1"/>
  <c r="AY294" i="1" s="1"/>
  <c r="J329" i="6"/>
  <c r="K329" i="6" s="1"/>
  <c r="AW143" i="1"/>
  <c r="AX143" i="1" s="1"/>
  <c r="AY143" i="1" s="1"/>
  <c r="J345" i="6"/>
  <c r="K345" i="6" s="1"/>
  <c r="AW327" i="1"/>
  <c r="AX327" i="1" s="1"/>
  <c r="AY327" i="1" s="1"/>
  <c r="J330" i="6"/>
  <c r="K330" i="6" s="1"/>
  <c r="AW156" i="1"/>
  <c r="AX156" i="1" s="1"/>
  <c r="AY156" i="1" s="1"/>
  <c r="J420" i="6"/>
  <c r="K420" i="6" s="1"/>
  <c r="Y94" i="1"/>
  <c r="Z94" i="1" s="1"/>
  <c r="AA94" i="1" s="1"/>
  <c r="J436" i="6"/>
  <c r="K436" i="6" s="1"/>
  <c r="Y240" i="1"/>
  <c r="Z240" i="1" s="1"/>
  <c r="AA240" i="1" s="1"/>
  <c r="J419" i="6"/>
  <c r="K419" i="6" s="1"/>
  <c r="Y93" i="1"/>
  <c r="Z93" i="1" s="1"/>
  <c r="AA93" i="1" s="1"/>
  <c r="J435" i="6"/>
  <c r="K435" i="6" s="1"/>
  <c r="Y235" i="1"/>
  <c r="Z235" i="1" s="1"/>
  <c r="AA235" i="1" s="1"/>
  <c r="J421" i="6"/>
  <c r="K421" i="6" s="1"/>
  <c r="Y103" i="1"/>
  <c r="Z103" i="1" s="1"/>
  <c r="AA103" i="1" s="1"/>
  <c r="J437" i="6"/>
  <c r="K437" i="6" s="1"/>
  <c r="Y254" i="1"/>
  <c r="Z254" i="1" s="1"/>
  <c r="AA254" i="1" s="1"/>
  <c r="J426" i="6"/>
  <c r="K426" i="6" s="1"/>
  <c r="Y129" i="1"/>
  <c r="Z129" i="1" s="1"/>
  <c r="AA129" i="1" s="1"/>
  <c r="J442" i="6"/>
  <c r="K442" i="6" s="1"/>
  <c r="Y311" i="1"/>
  <c r="Z311" i="1" s="1"/>
  <c r="AA311" i="1" s="1"/>
  <c r="J424" i="6"/>
  <c r="K424" i="6" s="1"/>
  <c r="Y119" i="1"/>
  <c r="Z119" i="1" s="1"/>
  <c r="AA119" i="1" s="1"/>
  <c r="J441" i="6"/>
  <c r="K441" i="6" s="1"/>
  <c r="Y303" i="1"/>
  <c r="Z303" i="1" s="1"/>
  <c r="AA303" i="1" s="1"/>
  <c r="J428" i="6"/>
  <c r="K428" i="6" s="1"/>
  <c r="Y143" i="1"/>
  <c r="Z143" i="1" s="1"/>
  <c r="AA143" i="1" s="1"/>
  <c r="J444" i="6"/>
  <c r="K444" i="6" s="1"/>
  <c r="Y327" i="1"/>
  <c r="Z327" i="1" s="1"/>
  <c r="AA327" i="1" s="1"/>
  <c r="J427" i="6"/>
  <c r="K427" i="6" s="1"/>
  <c r="Y225" i="1"/>
  <c r="Z225" i="1" s="1"/>
  <c r="AA225" i="1" s="1"/>
  <c r="J443" i="6"/>
  <c r="K443" i="6" s="1"/>
  <c r="Y319" i="1"/>
  <c r="Z319" i="1" s="1"/>
  <c r="AA319" i="1" s="1"/>
  <c r="J418" i="6"/>
  <c r="K418" i="6" s="1"/>
  <c r="Y68" i="1"/>
  <c r="Z68" i="1" s="1"/>
  <c r="AA68" i="1" s="1"/>
  <c r="J434" i="6"/>
  <c r="K434" i="6" s="1"/>
  <c r="Y198" i="1"/>
  <c r="Z198" i="1" s="1"/>
  <c r="AA198" i="1" s="1"/>
  <c r="J432" i="6"/>
  <c r="K432" i="6" s="1"/>
  <c r="Y171" i="1"/>
  <c r="Z171" i="1" s="1"/>
  <c r="AA171" i="1" s="1"/>
  <c r="J417" i="6"/>
  <c r="K417" i="6" s="1"/>
  <c r="Y65" i="1"/>
  <c r="Z65" i="1" s="1"/>
  <c r="AA65" i="1" s="1"/>
  <c r="J433" i="6"/>
  <c r="K433" i="6" s="1"/>
  <c r="Y187" i="1"/>
  <c r="Z187" i="1" s="1"/>
  <c r="AA187" i="1" s="1"/>
  <c r="J422" i="6"/>
  <c r="K422" i="6" s="1"/>
  <c r="Y108" i="1"/>
  <c r="Z108" i="1" s="1"/>
  <c r="AI5" i="1"/>
  <c r="AH5" i="1"/>
  <c r="AG5" i="1" s="1"/>
  <c r="S108" i="1"/>
  <c r="R108" i="1"/>
  <c r="R5" i="1" s="1"/>
  <c r="Q5" i="1" s="1"/>
  <c r="I475" i="6"/>
  <c r="I445" i="6"/>
  <c r="K298" i="6"/>
  <c r="S127" i="1"/>
  <c r="K264" i="6"/>
  <c r="K303" i="6"/>
  <c r="K263" i="6"/>
  <c r="I346" i="6"/>
  <c r="J412" i="6"/>
  <c r="K383" i="6"/>
  <c r="K412" i="6" s="1"/>
  <c r="I282" i="6"/>
  <c r="I314" i="6"/>
  <c r="J220" i="6"/>
  <c r="K194" i="6"/>
  <c r="K220" i="6" s="1"/>
  <c r="I251" i="6"/>
  <c r="AQ225" i="1" l="1"/>
  <c r="DJ5" i="1"/>
  <c r="AQ171" i="1"/>
  <c r="K379" i="6"/>
  <c r="AQ254" i="1"/>
  <c r="AQ294" i="1"/>
  <c r="AQ119" i="1"/>
  <c r="J379" i="6"/>
  <c r="AQ157" i="1"/>
  <c r="AQ198" i="1"/>
  <c r="AQ94" i="1"/>
  <c r="AQ118" i="1"/>
  <c r="AQ68" i="1"/>
  <c r="DA5" i="1"/>
  <c r="J282" i="6"/>
  <c r="K346" i="6"/>
  <c r="BF5" i="1"/>
  <c r="J445" i="6"/>
  <c r="K445" i="6" s="1"/>
  <c r="AA108" i="1"/>
  <c r="AA5" i="1" s="1"/>
  <c r="Z5" i="1"/>
  <c r="Y5" i="1" s="1"/>
  <c r="S5" i="1"/>
  <c r="K251" i="6"/>
  <c r="K314" i="6"/>
  <c r="K282" i="6"/>
  <c r="J314" i="6"/>
  <c r="J251" i="6"/>
  <c r="J346" i="6"/>
  <c r="DK5" i="1" l="1"/>
  <c r="DI5" i="1"/>
  <c r="BN5" i="1"/>
  <c r="BM5" i="1" s="1"/>
  <c r="AP5" i="1"/>
  <c r="BV5" i="1"/>
  <c r="BO5" i="1"/>
  <c r="AY5" i="1"/>
  <c r="BE5" i="1"/>
  <c r="AX5" i="1"/>
  <c r="BG5" i="1"/>
  <c r="BU5" i="1" l="1"/>
  <c r="BW5" i="1"/>
  <c r="AW5" i="1"/>
  <c r="AQ5" i="1"/>
  <c r="AO5" i="1"/>
  <c r="CC310" i="1" l="1"/>
  <c r="CD310" i="1" s="1"/>
  <c r="CE310" i="1" s="1"/>
  <c r="CE5" i="1" s="1"/>
  <c r="CD5" i="1" l="1"/>
  <c r="CC5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41" type="1" refreshedVersion="1" savePassword="1" background="1" saveData="1">
    <dbPr connection="DSN=Apportionment database;UID=kthompson;PWD=starr;APP=Microsoft Office XP;WSID=WKS-KTHOMPSON;DATABASE=ApportionmentDB;Network=DBMSSOCN;Address=164.116.46.8,1433" command="SELECT tDistMonthlyEnrByGrade.CoDist, tDistMonthlyEnrByGrade.CoDistRes, tDistMonthlyEnrByGrade.EnrFTE, tDistMonthlyEnrByGrade.SchoolYear, tDistMonthlyEnrByGrade.SchoolMonth_x000d__x000a_FROM ApportionmentDB.dbo.tDistMonthlyEnrByGrade tDistMonthlyEnrByGrade_x000d__x000a_WHERE (tDistMonthlyEnrByGrade.EnrFTE&lt;&gt;$0) AND (tDistMonthlyEnrByGrade.SchoolYear='2003-2004') AND (tDistMonthlyEnrByGrade.SchoolMonth&lt;='02')_x000d__x000a_ORDER BY tDistMonthlyEnrByGrade.CoDistRes, tDistMonthlyEnrByGrade.CoDist"/>
  </connection>
</connections>
</file>

<file path=xl/sharedStrings.xml><?xml version="1.0" encoding="utf-8"?>
<sst xmlns="http://schemas.openxmlformats.org/spreadsheetml/2006/main" count="13693" uniqueCount="1100">
  <si>
    <t>Total AAFTE</t>
  </si>
  <si>
    <t>SSDP</t>
  </si>
  <si>
    <t>00000</t>
  </si>
  <si>
    <t>State Total</t>
  </si>
  <si>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</si>
  <si>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</si>
  <si>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</si>
  <si>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</si>
  <si>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</si>
  <si>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</si>
  <si>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</si>
  <si>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</si>
  <si>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</si>
  <si>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</si>
  <si>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02250</t>
  </si>
  <si>
    <t>Clarkston</t>
  </si>
  <si>
    <t>02420</t>
  </si>
  <si>
    <t>Asotin-Anatone</t>
  </si>
  <si>
    <t>03017</t>
  </si>
  <si>
    <t>Kennewick</t>
  </si>
  <si>
    <t>03050</t>
  </si>
  <si>
    <t>Paterson</t>
  </si>
  <si>
    <t>03052</t>
  </si>
  <si>
    <t>Kiona Benton</t>
  </si>
  <si>
    <t>03053</t>
  </si>
  <si>
    <t>Finley</t>
  </si>
  <si>
    <t>03116</t>
  </si>
  <si>
    <t>Prosser</t>
  </si>
  <si>
    <t>03400</t>
  </si>
  <si>
    <t>Richland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</si>
  <si>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</si>
  <si>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</si>
  <si>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</si>
  <si>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</si>
  <si>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</si>
  <si>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</si>
  <si>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</si>
  <si>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</si>
  <si>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</si>
  <si>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</si>
  <si>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</si>
  <si>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</si>
  <si>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</si>
  <si>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</si>
  <si>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</si>
  <si>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</si>
  <si>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</si>
  <si>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</si>
  <si>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</si>
  <si>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</si>
  <si>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</si>
  <si>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</si>
  <si>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</si>
  <si>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</si>
  <si>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06037</t>
  </si>
  <si>
    <t>Vancouver</t>
  </si>
  <si>
    <t>06098</t>
  </si>
  <si>
    <t>Hockinson</t>
  </si>
  <si>
    <t>06101</t>
  </si>
  <si>
    <t>Lacenter</t>
  </si>
  <si>
    <t>06103</t>
  </si>
  <si>
    <t>Green Mountain</t>
  </si>
  <si>
    <t>06112</t>
  </si>
  <si>
    <t>Washougal</t>
  </si>
  <si>
    <t>06114</t>
  </si>
  <si>
    <t>Evergreen (Clark)</t>
  </si>
  <si>
    <t>06117</t>
  </si>
  <si>
    <t>Camas</t>
  </si>
  <si>
    <t>06119</t>
  </si>
  <si>
    <t>Battle Ground</t>
  </si>
  <si>
    <t>06122</t>
  </si>
  <si>
    <t>Ridgefield</t>
  </si>
  <si>
    <t>06801</t>
  </si>
  <si>
    <t>ESD - 112</t>
  </si>
  <si>
    <t>07002</t>
  </si>
  <si>
    <t>Dayton</t>
  </si>
  <si>
    <t>07035</t>
  </si>
  <si>
    <t>Starbuck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</si>
  <si>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</si>
  <si>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</si>
  <si>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</si>
  <si>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</si>
  <si>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</si>
  <si>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</si>
  <si>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</si>
  <si>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</si>
  <si>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</si>
  <si>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</si>
  <si>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</si>
  <si>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</si>
  <si>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</si>
  <si>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</si>
  <si>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</si>
  <si>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</si>
  <si>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</si>
  <si>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</si>
  <si>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</si>
  <si>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</si>
  <si>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</si>
  <si>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</si>
  <si>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</si>
  <si>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</si>
  <si>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</si>
  <si>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</si>
  <si>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</si>
  <si>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</si>
  <si>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</si>
  <si>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</si>
  <si>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</si>
  <si>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</si>
  <si>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</si>
  <si>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</si>
  <si>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</si>
  <si>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</si>
  <si>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</si>
  <si>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</si>
  <si>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</si>
  <si>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</si>
  <si>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</si>
  <si>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</si>
  <si>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12110</t>
  </si>
  <si>
    <t>Pomeroy</t>
  </si>
  <si>
    <t>13073</t>
  </si>
  <si>
    <t>Wahluke</t>
  </si>
  <si>
    <t>13144</t>
  </si>
  <si>
    <t>Quincy</t>
  </si>
  <si>
    <t>13146</t>
  </si>
  <si>
    <t>Warden</t>
  </si>
  <si>
    <t>13151</t>
  </si>
  <si>
    <t>Coulee/Hartline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</si>
  <si>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</si>
  <si>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</si>
  <si>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</si>
  <si>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</si>
  <si>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</si>
  <si>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</si>
  <si>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</si>
  <si>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</si>
  <si>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</si>
  <si>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</si>
  <si>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</si>
  <si>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Grand Coulee Dam</t>
  </si>
  <si>
    <t>14005</t>
  </si>
  <si>
    <t>Aberdeen</t>
  </si>
  <si>
    <t>14028</t>
  </si>
  <si>
    <t>Hoquiam</t>
  </si>
  <si>
    <t>14064</t>
  </si>
  <si>
    <t>North Beach</t>
  </si>
  <si>
    <t>14065</t>
  </si>
  <si>
    <t>Mc Cleary</t>
  </si>
  <si>
    <t>14066</t>
  </si>
  <si>
    <t>Montesano</t>
  </si>
  <si>
    <t>14068</t>
  </si>
  <si>
    <t>Elma</t>
  </si>
  <si>
    <t>14077</t>
  </si>
  <si>
    <t>Taholah</t>
  </si>
  <si>
    <t>14097</t>
  </si>
  <si>
    <t>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</si>
  <si>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</si>
  <si>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</si>
  <si>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</si>
  <si>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</si>
  <si>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</si>
  <si>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</si>
  <si>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</si>
  <si>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</si>
  <si>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</si>
  <si>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</si>
  <si>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15201</t>
  </si>
  <si>
    <t>Oak Harbor</t>
  </si>
  <si>
    <t>15204</t>
  </si>
  <si>
    <t>Coupeville</t>
  </si>
  <si>
    <t>15206</t>
  </si>
  <si>
    <t>South Whidbey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</si>
  <si>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</si>
  <si>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</si>
  <si>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</si>
  <si>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</si>
  <si>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</si>
  <si>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</si>
  <si>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</si>
  <si>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</si>
  <si>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</si>
  <si>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</si>
  <si>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</si>
  <si>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</si>
  <si>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</si>
  <si>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</si>
  <si>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</si>
  <si>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</si>
  <si>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</si>
  <si>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</si>
  <si>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</si>
  <si>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</si>
  <si>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</si>
  <si>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</si>
  <si>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</si>
  <si>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</si>
  <si>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</si>
  <si>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</si>
  <si>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</si>
  <si>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</si>
  <si>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</si>
  <si>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South Central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</si>
  <si>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</si>
  <si>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</si>
  <si>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</si>
  <si>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</si>
  <si>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</si>
  <si>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</si>
  <si>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</si>
  <si>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</si>
  <si>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</si>
  <si>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</si>
  <si>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</si>
  <si>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</si>
  <si>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</si>
  <si>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</si>
  <si>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</si>
  <si>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</si>
  <si>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</si>
  <si>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</si>
  <si>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18100</t>
  </si>
  <si>
    <t>Bremerton</t>
  </si>
  <si>
    <t>18303</t>
  </si>
  <si>
    <t>Bainbridge</t>
  </si>
  <si>
    <t>18400</t>
  </si>
  <si>
    <t>North Kitsap</t>
  </si>
  <si>
    <t>18401</t>
  </si>
  <si>
    <t>Central Kitsap</t>
  </si>
  <si>
    <t>18402</t>
  </si>
  <si>
    <t>South Kitsap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</si>
  <si>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</si>
  <si>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</si>
  <si>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</si>
  <si>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</si>
  <si>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</si>
  <si>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</si>
  <si>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</si>
  <si>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</si>
  <si>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</si>
  <si>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Kittitas</t>
  </si>
  <si>
    <t>19404</t>
  </si>
  <si>
    <t>Cle Elum-Roslyn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</si>
  <si>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</si>
  <si>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</si>
  <si>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</si>
  <si>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</si>
  <si>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</si>
  <si>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</si>
  <si>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</si>
  <si>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</si>
  <si>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</si>
  <si>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</si>
  <si>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</si>
  <si>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</si>
  <si>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</si>
  <si>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</si>
  <si>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</si>
  <si>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</si>
  <si>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</si>
  <si>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</si>
  <si>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</si>
  <si>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</si>
  <si>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21014</t>
  </si>
  <si>
    <t>Napavine</t>
  </si>
  <si>
    <t>21018</t>
  </si>
  <si>
    <t>Vader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</si>
  <si>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</si>
  <si>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</si>
  <si>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</si>
  <si>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</si>
  <si>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</si>
  <si>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</si>
  <si>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</si>
  <si>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</si>
  <si>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</si>
  <si>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</si>
  <si>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</si>
  <si>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</si>
  <si>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</si>
  <si>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</si>
  <si>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</si>
  <si>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</si>
  <si>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</si>
  <si>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</si>
  <si>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</si>
  <si>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</si>
  <si>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</si>
  <si>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</si>
  <si>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</si>
  <si>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</si>
  <si>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22008</t>
  </si>
  <si>
    <t>Sprague</t>
  </si>
  <si>
    <t>22009</t>
  </si>
  <si>
    <t>Reardan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</si>
  <si>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</si>
  <si>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</si>
  <si>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</si>
  <si>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</si>
  <si>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</si>
  <si>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</si>
  <si>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</si>
  <si>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</si>
  <si>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</si>
  <si>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</si>
  <si>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</si>
  <si>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</si>
  <si>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23042</t>
  </si>
  <si>
    <t>Southside</t>
  </si>
  <si>
    <t>23054</t>
  </si>
  <si>
    <t>Grapeview</t>
  </si>
  <si>
    <t>23309</t>
  </si>
  <si>
    <t>Shelton</t>
  </si>
  <si>
    <t>23311</t>
  </si>
  <si>
    <t>Mary M Knight</t>
  </si>
  <si>
    <t>23402</t>
  </si>
  <si>
    <t>Pioneer</t>
  </si>
  <si>
    <t>23403</t>
  </si>
  <si>
    <t>North Mason</t>
  </si>
  <si>
    <t>23404</t>
  </si>
  <si>
    <t>Hood Canal</t>
  </si>
  <si>
    <t>24014</t>
  </si>
  <si>
    <t>Nespelem</t>
  </si>
  <si>
    <t>24019</t>
  </si>
  <si>
    <t xml:space="preserve">Omak         </t>
  </si>
  <si>
    <t>24105</t>
  </si>
  <si>
    <t>Okanogan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</si>
  <si>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</si>
  <si>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</si>
  <si>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</si>
  <si>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</si>
  <si>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</si>
  <si>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</si>
  <si>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</si>
  <si>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</si>
  <si>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</si>
  <si>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</si>
  <si>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25101</t>
  </si>
  <si>
    <t>Ocean Beach</t>
  </si>
  <si>
    <t>25116</t>
  </si>
  <si>
    <t>Raymond</t>
  </si>
  <si>
    <t>25118</t>
  </si>
  <si>
    <t>South Bend</t>
  </si>
  <si>
    <t>25155</t>
  </si>
  <si>
    <t>Naselle Grays Riv</t>
  </si>
  <si>
    <t>25160</t>
  </si>
  <si>
    <t>Willapa Valley</t>
  </si>
  <si>
    <t>25200</t>
  </si>
  <si>
    <t>North River</t>
  </si>
  <si>
    <t>26056</t>
  </si>
  <si>
    <t>Newport</t>
  </si>
  <si>
    <t>26059</t>
  </si>
  <si>
    <t>Cusick</t>
  </si>
  <si>
    <t>26070</t>
  </si>
  <si>
    <t>Selkirk</t>
  </si>
  <si>
    <t>27001</t>
  </si>
  <si>
    <t>Steilacoom Hist.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</si>
  <si>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</si>
  <si>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</si>
  <si>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</si>
  <si>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</si>
  <si>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</si>
  <si>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</si>
  <si>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</si>
  <si>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</si>
  <si>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</si>
  <si>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</si>
  <si>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</si>
  <si>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</si>
  <si>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</si>
  <si>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</si>
  <si>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</si>
  <si>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</si>
  <si>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</si>
  <si>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</si>
  <si>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</si>
  <si>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</si>
  <si>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</si>
  <si>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</si>
  <si>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</si>
  <si>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</si>
  <si>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</si>
  <si>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</si>
  <si>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</si>
  <si>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</si>
  <si>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28010</t>
  </si>
  <si>
    <t>Shaw</t>
  </si>
  <si>
    <t>28137</t>
  </si>
  <si>
    <t>Orcas</t>
  </si>
  <si>
    <t>28144</t>
  </si>
  <si>
    <t>Lopez</t>
  </si>
  <si>
    <t>28149</t>
  </si>
  <si>
    <t>San Juan</t>
  </si>
  <si>
    <t>29011</t>
  </si>
  <si>
    <t>Concrete</t>
  </si>
  <si>
    <t>29100</t>
  </si>
  <si>
    <t>Burlington Edison</t>
  </si>
  <si>
    <t>29101</t>
  </si>
  <si>
    <t>Sedro Woolley</t>
  </si>
  <si>
    <t>29103</t>
  </si>
  <si>
    <t>Anacortes</t>
  </si>
  <si>
    <t>29311</t>
  </si>
  <si>
    <t>La Conner</t>
  </si>
  <si>
    <t>29317</t>
  </si>
  <si>
    <t>Conway</t>
  </si>
  <si>
    <t>29320</t>
  </si>
  <si>
    <t>Mt Vernon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</si>
  <si>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</si>
  <si>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</si>
  <si>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</si>
  <si>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</si>
  <si>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</si>
  <si>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</si>
  <si>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</si>
  <si>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</si>
  <si>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</si>
  <si>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</si>
  <si>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</si>
  <si>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</si>
  <si>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</si>
  <si>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</si>
  <si>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</si>
  <si>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</si>
  <si>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</si>
  <si>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</si>
  <si>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</si>
  <si>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</si>
  <si>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</si>
  <si>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</si>
  <si>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</si>
  <si>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</si>
  <si>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</si>
  <si>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</si>
  <si>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</si>
  <si>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</si>
  <si>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</si>
  <si>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</si>
  <si>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</si>
  <si>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</si>
  <si>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</si>
  <si>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</si>
  <si>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</si>
  <si>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Stanwood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</si>
  <si>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</si>
  <si>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</si>
  <si>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</si>
  <si>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</si>
  <si>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</si>
  <si>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</si>
  <si>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</si>
  <si>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</si>
  <si>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</si>
  <si>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</si>
  <si>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</si>
  <si>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</si>
  <si>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</si>
  <si>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</si>
  <si>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</si>
  <si>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</si>
  <si>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</si>
  <si>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</si>
  <si>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</si>
  <si>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 (Spok</t>
  </si>
  <si>
    <t>32362</t>
  </si>
  <si>
    <t>Liberty</t>
  </si>
  <si>
    <t>32363</t>
  </si>
  <si>
    <t>West Valley (Spok</t>
  </si>
  <si>
    <t>32414</t>
  </si>
  <si>
    <t>Deer Park</t>
  </si>
  <si>
    <t>32416</t>
  </si>
  <si>
    <t>Riverside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</si>
  <si>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</si>
  <si>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</si>
  <si>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</si>
  <si>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</si>
  <si>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</si>
  <si>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</si>
  <si>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</si>
  <si>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</si>
  <si>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</si>
  <si>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</si>
  <si>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</si>
  <si>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</si>
  <si>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</si>
  <si>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</si>
  <si>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</si>
  <si>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Evergreen (Stev)</t>
  </si>
  <si>
    <t>33206</t>
  </si>
  <si>
    <t>Columbia (Stev)</t>
  </si>
  <si>
    <t>33207</t>
  </si>
  <si>
    <t>Mary Walker</t>
  </si>
  <si>
    <t>33211</t>
  </si>
  <si>
    <t>Northport</t>
  </si>
  <si>
    <t>33212</t>
  </si>
  <si>
    <t>Kettle Falls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</si>
  <si>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</si>
  <si>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</si>
  <si>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</si>
  <si>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</si>
  <si>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</si>
  <si>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</si>
  <si>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</si>
  <si>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</si>
  <si>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</si>
  <si>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</si>
  <si>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</si>
  <si>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</si>
  <si>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</si>
  <si>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</si>
  <si>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</si>
  <si>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</si>
  <si>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35200</t>
  </si>
  <si>
    <t>Wahkiakum</t>
  </si>
  <si>
    <t>36101</t>
  </si>
  <si>
    <t>Dixie</t>
  </si>
  <si>
    <t>36140</t>
  </si>
  <si>
    <t>Walla Walla</t>
  </si>
  <si>
    <t>36250</t>
  </si>
  <si>
    <t>College Place</t>
  </si>
  <si>
    <t>36300</t>
  </si>
  <si>
    <t>Touchet</t>
  </si>
  <si>
    <t>36400</t>
  </si>
  <si>
    <t>Columbia (Walla)</t>
  </si>
  <si>
    <t>36401</t>
  </si>
  <si>
    <t>Waitsburg</t>
  </si>
  <si>
    <t>36402</t>
  </si>
  <si>
    <t>Prescott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</si>
  <si>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</si>
  <si>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</si>
  <si>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</si>
  <si>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</si>
  <si>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</si>
  <si>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</si>
  <si>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</si>
  <si>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</si>
  <si>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</si>
  <si>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</si>
  <si>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</si>
  <si>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</si>
  <si>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</si>
  <si>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</si>
  <si>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38126</t>
  </si>
  <si>
    <t>Lacrosse Joint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</si>
  <si>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</si>
  <si>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</si>
  <si>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</si>
  <si>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</si>
  <si>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</si>
  <si>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</si>
  <si>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</si>
  <si>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</si>
  <si>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</si>
  <si>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</si>
  <si>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</si>
  <si>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Garfield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</si>
  <si>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</si>
  <si>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</si>
  <si>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</si>
  <si>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</si>
  <si>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</si>
  <si>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</si>
  <si>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</si>
  <si>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</si>
  <si>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</si>
  <si>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 John</t>
  </si>
  <si>
    <t>38324</t>
  </si>
  <si>
    <t>Oakesdale</t>
  </si>
  <si>
    <t>39002</t>
  </si>
  <si>
    <t>Union Gap</t>
  </si>
  <si>
    <t>39003</t>
  </si>
  <si>
    <t>Naches Valley</t>
  </si>
  <si>
    <t>39007</t>
  </si>
  <si>
    <t>Yakima</t>
  </si>
  <si>
    <t>39090</t>
  </si>
  <si>
    <t>East Valley (Yak)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</si>
  <si>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</si>
  <si>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</si>
  <si>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</si>
  <si>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</si>
  <si>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</si>
  <si>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</si>
  <si>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</si>
  <si>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</si>
  <si>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</si>
  <si>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</si>
  <si>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</si>
  <si>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</si>
  <si>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</si>
  <si>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</si>
  <si>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</si>
  <si>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</si>
  <si>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</si>
  <si>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</si>
  <si>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</si>
  <si>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West Valley (Yak)</t>
  </si>
  <si>
    <t>39209</t>
  </si>
  <si>
    <t>Mount Adams</t>
  </si>
  <si>
    <t>Sum of Count</t>
  </si>
  <si>
    <t>Code</t>
  </si>
  <si>
    <t>August 2001</t>
  </si>
  <si>
    <t>Name</t>
  </si>
  <si>
    <t>ccddd</t>
  </si>
  <si>
    <t>Age 0-2</t>
  </si>
  <si>
    <t>Age 3-21</t>
  </si>
  <si>
    <t>Basic Ed</t>
  </si>
  <si>
    <t>000000</t>
  </si>
  <si>
    <t>State Sum</t>
  </si>
  <si>
    <t>WASHTUCNA</t>
  </si>
  <si>
    <t>BENGE</t>
  </si>
  <si>
    <t>OTHELLO</t>
  </si>
  <si>
    <t>LIND</t>
  </si>
  <si>
    <t>RITZVILLE</t>
  </si>
  <si>
    <t>CLARKSTON</t>
  </si>
  <si>
    <t>ASOTIN-ANATONE</t>
  </si>
  <si>
    <t>KENNEWICK</t>
  </si>
  <si>
    <t>PATERSON</t>
  </si>
  <si>
    <t>KIONA BENTON</t>
  </si>
  <si>
    <t>FINLEY</t>
  </si>
  <si>
    <t>PROSSER</t>
  </si>
  <si>
    <t>RICHLAND</t>
  </si>
  <si>
    <t>MANSON</t>
  </si>
  <si>
    <t>STEHEKIN</t>
  </si>
  <si>
    <t>ENTIAT</t>
  </si>
  <si>
    <t>LAKE CHELAN</t>
  </si>
  <si>
    <t>CASHMERE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</si>
  <si>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</si>
  <si>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</si>
  <si>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</si>
  <si>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</si>
  <si>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</si>
  <si>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</si>
  <si>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</si>
  <si>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VANCOUVER</t>
  </si>
  <si>
    <t>HOCKINSON</t>
  </si>
  <si>
    <t>LACENTER</t>
  </si>
  <si>
    <t>GREEN MOUNTAIN</t>
  </si>
  <si>
    <t>WASHOUGAL</t>
  </si>
  <si>
    <t>EVERGREEN (CLARK)</t>
  </si>
  <si>
    <t>CAMAS</t>
  </si>
  <si>
    <t>BATTLE GROUND</t>
  </si>
  <si>
    <t>RIDGEFIELD</t>
  </si>
  <si>
    <t>ESD 112</t>
  </si>
  <si>
    <t>DAYTON</t>
  </si>
  <si>
    <t>STARBUCK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</si>
  <si>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</si>
  <si>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</si>
  <si>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</si>
  <si>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</si>
  <si>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</si>
  <si>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</si>
  <si>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</si>
  <si>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</si>
  <si>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</si>
  <si>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</si>
  <si>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</si>
  <si>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</si>
  <si>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</si>
  <si>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</si>
  <si>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</si>
  <si>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</si>
  <si>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</si>
  <si>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</si>
  <si>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</si>
  <si>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</si>
  <si>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</si>
  <si>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</si>
  <si>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WAHLUKE</t>
  </si>
  <si>
    <t>QUINCY</t>
  </si>
  <si>
    <t>WARDEN</t>
  </si>
  <si>
    <t>COULEE/HARTLINE</t>
  </si>
  <si>
    <t>SOAP LAKE</t>
  </si>
  <si>
    <t>ROYAL</t>
  </si>
  <si>
    <t>MOSES LAKE</t>
  </si>
  <si>
    <t>EPHRATA</t>
  </si>
  <si>
    <t>WILSON CREEK</t>
  </si>
  <si>
    <t>GRAND COULEE DAM</t>
  </si>
  <si>
    <t>ABERDEEN</t>
  </si>
  <si>
    <t>HOQUIAM</t>
  </si>
  <si>
    <t>NORTH BEACH</t>
  </si>
  <si>
    <t>MC CLEARY</t>
  </si>
  <si>
    <t>MONTESANO</t>
  </si>
  <si>
    <t>ELMA</t>
  </si>
  <si>
    <t>TAHOLAH</t>
  </si>
  <si>
    <t>QUINAULT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</si>
  <si>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</si>
  <si>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</si>
  <si>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</si>
  <si>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</si>
  <si>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</si>
  <si>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</si>
  <si>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</si>
  <si>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</si>
  <si>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</si>
  <si>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</si>
  <si>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</si>
  <si>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</si>
  <si>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</si>
  <si>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</si>
  <si>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</si>
  <si>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</si>
  <si>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</si>
  <si>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</si>
  <si>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</si>
  <si>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RENTON</t>
  </si>
  <si>
    <t>SKYKOMISH</t>
  </si>
  <si>
    <t>BELLEVUE</t>
  </si>
  <si>
    <t>TUKWILA</t>
  </si>
  <si>
    <t>RIVERVIEW</t>
  </si>
  <si>
    <t>AUBURN</t>
  </si>
  <si>
    <t>TAHOMA</t>
  </si>
  <si>
    <t>SNOQUALMIE VALLEY</t>
  </si>
  <si>
    <t>ISSAQUAH</t>
  </si>
  <si>
    <t>SHORELINE</t>
  </si>
  <si>
    <t>LAKE WASHINGTON</t>
  </si>
  <si>
    <t>KENT</t>
  </si>
  <si>
    <t>NORTHSHORE</t>
  </si>
  <si>
    <t>BREMERTON</t>
  </si>
  <si>
    <t>BAINBRIDGE</t>
  </si>
  <si>
    <t>NORTH KITSAP</t>
  </si>
  <si>
    <t>CENTRAL KITSAP</t>
  </si>
  <si>
    <t>SOUTH KITSAP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</si>
  <si>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</si>
  <si>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</si>
  <si>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</si>
  <si>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</si>
  <si>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</si>
  <si>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</si>
  <si>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</si>
  <si>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</si>
  <si>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</si>
  <si>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</si>
  <si>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</si>
  <si>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</si>
  <si>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ROOSEVELT</t>
  </si>
  <si>
    <t>GOLDENDALE</t>
  </si>
  <si>
    <t>WHITE SALMON</t>
  </si>
  <si>
    <t>LYLE</t>
  </si>
  <si>
    <t>NAPAVINE</t>
  </si>
  <si>
    <t>VADER</t>
  </si>
  <si>
    <t>EVALINE</t>
  </si>
  <si>
    <t>MOSSYROCK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</si>
  <si>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</si>
  <si>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</si>
  <si>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</si>
  <si>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</si>
  <si>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</si>
  <si>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</si>
  <si>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</si>
  <si>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</si>
  <si>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</si>
  <si>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CENTRALIA</t>
  </si>
  <si>
    <t>SPRAGUE</t>
  </si>
  <si>
    <t>REARDAN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</si>
  <si>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</si>
  <si>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</si>
  <si>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</si>
  <si>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</si>
  <si>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</si>
  <si>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</si>
  <si>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</si>
  <si>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</si>
  <si>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</si>
  <si>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 KNIGHT</t>
  </si>
  <si>
    <t>PIONEER</t>
  </si>
  <si>
    <t>NORTH MASON</t>
  </si>
  <si>
    <t>HOOD CANAL</t>
  </si>
  <si>
    <t>NESPELEM</t>
  </si>
  <si>
    <t>OMAK</t>
  </si>
  <si>
    <t>OKANOGAN</t>
  </si>
  <si>
    <t>BREWSTER</t>
  </si>
  <si>
    <t>PATEROS</t>
  </si>
  <si>
    <t>METHOW VALLEY</t>
  </si>
  <si>
    <t>TONASKET</t>
  </si>
  <si>
    <t>OROVILLE</t>
  </si>
  <si>
    <t>OCEAN BEACH</t>
  </si>
  <si>
    <t>RAYMOND</t>
  </si>
  <si>
    <t>SOUTH BEND</t>
  </si>
  <si>
    <t>NASELLE GRAYS RIV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</si>
  <si>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</si>
  <si>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</si>
  <si>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</si>
  <si>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</si>
  <si>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</si>
  <si>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</si>
  <si>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</si>
  <si>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</si>
  <si>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</si>
  <si>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</si>
  <si>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</t>
  </si>
  <si>
    <t>DIERINGER</t>
  </si>
  <si>
    <t>ORTING</t>
  </si>
  <si>
    <t>CLOVER PARK</t>
  </si>
  <si>
    <t>PENINSULA</t>
  </si>
  <si>
    <t>FRANKLIN PIERCE</t>
  </si>
  <si>
    <t>BETHEL</t>
  </si>
  <si>
    <t>EATONVILLE</t>
  </si>
  <si>
    <t>WHITE RIVER</t>
  </si>
  <si>
    <t>FIFE</t>
  </si>
  <si>
    <t>SHAW</t>
  </si>
  <si>
    <t>ORCAS</t>
  </si>
  <si>
    <t>LOPEZ</t>
  </si>
  <si>
    <t>SAN JUAN</t>
  </si>
  <si>
    <t>CONCRETE</t>
  </si>
  <si>
    <t>BURLINGTON EDISON</t>
  </si>
  <si>
    <t>SEDRO WOOLLEY</t>
  </si>
  <si>
    <t>ANACORTES</t>
  </si>
  <si>
    <t>LA CONNER</t>
  </si>
  <si>
    <t>CONWAY</t>
  </si>
  <si>
    <t>MT VERNON</t>
  </si>
  <si>
    <t>SKAMANIA</t>
  </si>
  <si>
    <t>MOUNT PLEASANT</t>
  </si>
  <si>
    <t>MILL A</t>
  </si>
  <si>
    <t>STEVENSON-CARSON</t>
  </si>
  <si>
    <t>EVERETT</t>
  </si>
  <si>
    <t>LAKE STEVENS</t>
  </si>
  <si>
    <t>MUKILTEO</t>
  </si>
  <si>
    <t>EDMONDS</t>
  </si>
  <si>
    <t>ARLINGTON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</si>
  <si>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</si>
  <si>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</si>
  <si>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</si>
  <si>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</si>
  <si>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</si>
  <si>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</si>
  <si>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</si>
  <si>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</si>
  <si>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STANWOOD-CAMANO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</si>
  <si>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</si>
  <si>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</si>
  <si>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</si>
  <si>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</si>
  <si>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</si>
  <si>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</si>
  <si>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</si>
  <si>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</si>
  <si>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</si>
  <si>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(SPOK</t>
  </si>
  <si>
    <t>LIBERTY</t>
  </si>
  <si>
    <t>WEST VALLEY (SPOK</t>
  </si>
  <si>
    <t>DEER PARK</t>
  </si>
  <si>
    <t>RIVERSIDE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</si>
  <si>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</si>
  <si>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</si>
  <si>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</si>
  <si>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</si>
  <si>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</si>
  <si>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</si>
  <si>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</si>
  <si>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EVERGREEN (STEV)</t>
  </si>
  <si>
    <t>COLUMBIA (STEV)</t>
  </si>
  <si>
    <t>MARY WALKER</t>
  </si>
  <si>
    <t>NORTHPORT</t>
  </si>
  <si>
    <t>KETTLE FALLS</t>
  </si>
  <si>
    <t>YELM</t>
  </si>
  <si>
    <t>NORTH THURSTON</t>
  </si>
  <si>
    <t>TUMWATER</t>
  </si>
  <si>
    <t>OLYMPIA</t>
  </si>
  <si>
    <t>RAINIER</t>
  </si>
  <si>
    <t>GRIFFIN</t>
  </si>
  <si>
    <t>ROCHESTER</t>
  </si>
  <si>
    <t>TENINO</t>
  </si>
  <si>
    <t>WAHKIAKUM</t>
  </si>
  <si>
    <t>DIXIE</t>
  </si>
  <si>
    <t>WALLA WALLA</t>
  </si>
  <si>
    <t>COLLEGE PLACE</t>
  </si>
  <si>
    <t>TOUCHET</t>
  </si>
  <si>
    <t>COLUMBIA (WALLA)</t>
  </si>
  <si>
    <t>WAITSBURG</t>
  </si>
  <si>
    <t>PRESCOTT</t>
  </si>
  <si>
    <t>BELLINGHAM</t>
  </si>
  <si>
    <t>FERNDALE</t>
  </si>
  <si>
    <t>BLAINE</t>
  </si>
  <si>
    <t>LYNDEN</t>
  </si>
  <si>
    <t>MERIDIAN</t>
  </si>
  <si>
    <t>NOOKSACK VALLEY</t>
  </si>
  <si>
    <t>MOUNT BAKER</t>
  </si>
  <si>
    <t>LACROSSE JOINT</t>
  </si>
  <si>
    <t>LAMONT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</si>
  <si>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</si>
  <si>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</si>
  <si>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</si>
  <si>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</si>
  <si>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</si>
  <si>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</si>
  <si>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</si>
  <si>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</si>
  <si>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</si>
  <si>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 JOHN</t>
  </si>
  <si>
    <t>OAKESDALE</t>
  </si>
  <si>
    <t>UNION GAP</t>
  </si>
  <si>
    <t>NACHES VALLEY</t>
  </si>
  <si>
    <t>YAKIMA</t>
  </si>
  <si>
    <t>EAST VALLEY (YAK)</t>
  </si>
  <si>
    <t>SELAH</t>
  </si>
  <si>
    <t>MABTON</t>
  </si>
  <si>
    <t>GRANDVIEW</t>
  </si>
  <si>
    <t>SUNNYSIDE</t>
  </si>
  <si>
    <t>TOPPENISH</t>
  </si>
  <si>
    <t>HIGHLAND</t>
  </si>
  <si>
    <t>GRANGER</t>
  </si>
  <si>
    <t>ZILLAH</t>
  </si>
  <si>
    <t>WAPATO</t>
  </si>
  <si>
    <t>WEST VALLEY (YAK)</t>
  </si>
  <si>
    <t>MOUNT ADAMS</t>
  </si>
  <si>
    <t>99999</t>
  </si>
  <si>
    <t>STATE SUMMARY</t>
  </si>
  <si>
    <t>101</t>
  </si>
  <si>
    <t>123</t>
  </si>
  <si>
    <t>171</t>
  </si>
  <si>
    <t>114</t>
  </si>
  <si>
    <t>112</t>
  </si>
  <si>
    <t>105</t>
  </si>
  <si>
    <t>113</t>
  </si>
  <si>
    <t>189</t>
  </si>
  <si>
    <t>121</t>
  </si>
  <si>
    <t>27931</t>
  </si>
  <si>
    <t>29801</t>
  </si>
  <si>
    <t>34801</t>
  </si>
  <si>
    <t>This sections is copied from 1220rpt.wk4</t>
  </si>
  <si>
    <t>All Funded</t>
  </si>
  <si>
    <t>This Section eliminates the ESD 112 enrollment  and links forward to the "History" Sheet.</t>
  </si>
  <si>
    <t>Omak</t>
  </si>
  <si>
    <t>ESD</t>
  </si>
  <si>
    <t>LAKE QUINAULT</t>
  </si>
  <si>
    <t>17937</t>
  </si>
  <si>
    <t>2008-09</t>
  </si>
  <si>
    <t>17904</t>
  </si>
  <si>
    <t>-</t>
  </si>
  <si>
    <t>YES</t>
  </si>
  <si>
    <t>AGE-K-21</t>
  </si>
  <si>
    <t>2009-10</t>
  </si>
  <si>
    <t>AGE-0-5</t>
  </si>
  <si>
    <t>CCDDD</t>
  </si>
  <si>
    <t>TOTAL Enr</t>
  </si>
  <si>
    <t>1220 Report</t>
  </si>
  <si>
    <t>0-PK ENROLL</t>
  </si>
  <si>
    <t>K-12 ENROLL</t>
  </si>
  <si>
    <t>BEA RES ENROLL</t>
  </si>
  <si>
    <t>DISTRICT MAX %</t>
  </si>
  <si>
    <t>COOP FUNDED %</t>
  </si>
  <si>
    <t>FUNDED K-21 ENROLL</t>
  </si>
  <si>
    <t>K-21 %</t>
  </si>
  <si>
    <t>2010-11</t>
  </si>
  <si>
    <t>2011-12</t>
  </si>
  <si>
    <t>2012-13</t>
  </si>
  <si>
    <t>R-CCDDD</t>
  </si>
  <si>
    <t>2013-14</t>
  </si>
  <si>
    <t>17901</t>
  </si>
  <si>
    <t>17903</t>
  </si>
  <si>
    <t>18902</t>
  </si>
  <si>
    <t>First Place Charter</t>
  </si>
  <si>
    <t>None</t>
  </si>
  <si>
    <t>Muckleshoot Tribal</t>
  </si>
  <si>
    <t>Suquamish Tribal</t>
  </si>
  <si>
    <t>2014-15</t>
  </si>
  <si>
    <t>37903</t>
  </si>
  <si>
    <t>Lummi Tribal</t>
  </si>
  <si>
    <t>17902</t>
  </si>
  <si>
    <t>17906</t>
  </si>
  <si>
    <t>17908</t>
  </si>
  <si>
    <t>27904</t>
  </si>
  <si>
    <t>27905</t>
  </si>
  <si>
    <t>27909</t>
  </si>
  <si>
    <t>32901</t>
  </si>
  <si>
    <t>32907</t>
  </si>
  <si>
    <t>2015-16</t>
  </si>
  <si>
    <t>Summit Olympus Charter</t>
  </si>
  <si>
    <t>SOAR Charter</t>
  </si>
  <si>
    <t>Summit Sierra Charter</t>
  </si>
  <si>
    <t>Rainier Prep Charter</t>
  </si>
  <si>
    <t>Spokane Int'l Charter</t>
  </si>
  <si>
    <t>Pride Prep Charter</t>
  </si>
  <si>
    <t>2016-17</t>
  </si>
  <si>
    <t>05903</t>
  </si>
  <si>
    <t>Quileute Tribal</t>
  </si>
  <si>
    <t>2017-18</t>
  </si>
  <si>
    <t>17905</t>
  </si>
  <si>
    <t>17910</t>
  </si>
  <si>
    <t>34901</t>
  </si>
  <si>
    <t>Summit Atlas</t>
  </si>
  <si>
    <t>Wa He Lut</t>
  </si>
  <si>
    <t>District</t>
  </si>
  <si>
    <t>ALL FUNDED</t>
  </si>
  <si>
    <t>2008-2009 - FINAL</t>
  </si>
  <si>
    <t xml:space="preserve">Funded Sped
K-21 </t>
  </si>
  <si>
    <t>*</t>
  </si>
  <si>
    <t>ESA 112 Coop</t>
  </si>
  <si>
    <t>ESA 112 COOP TOTAL</t>
  </si>
  <si>
    <t>FINAL 2008-09</t>
  </si>
  <si>
    <t>Total Funded Sped 0-21</t>
  </si>
  <si>
    <t>2009-2010 - FINAL</t>
  </si>
  <si>
    <t>FINAL 2009-10</t>
  </si>
  <si>
    <t xml:space="preserve">ESA 112 Coop </t>
  </si>
  <si>
    <t>2010-11  - FINAL</t>
  </si>
  <si>
    <t>Funded 
K-21  %</t>
  </si>
  <si>
    <t>Actual 
K-21 %</t>
  </si>
  <si>
    <t>2011-12  - FINAL</t>
  </si>
  <si>
    <t>HISTORY OF SPECIAL ED FUNDED PERCENTAGES</t>
  </si>
  <si>
    <t>2012-13  - FINAL</t>
  </si>
  <si>
    <t>Birth - 5 SPED HC</t>
  </si>
  <si>
    <t>Age K-21 SPED HC</t>
  </si>
  <si>
    <t>2013-14 - FINAL</t>
  </si>
  <si>
    <t>2014-15 - FINAL</t>
  </si>
  <si>
    <t>FINAL 2010-11</t>
  </si>
  <si>
    <t>FINAL 2011-12</t>
  </si>
  <si>
    <t>FINAL 2012-13</t>
  </si>
  <si>
    <t>FINAL 2013-14</t>
  </si>
  <si>
    <t>FINAL 2014-15</t>
  </si>
  <si>
    <t>2015-16 - FINAL</t>
  </si>
  <si>
    <t>FINAL 2015-16</t>
  </si>
  <si>
    <t>Fields do not pull from 1718_link</t>
  </si>
  <si>
    <t>2016-17 - FINAL</t>
  </si>
  <si>
    <t>Green Mt</t>
  </si>
  <si>
    <t>Evergreen</t>
  </si>
  <si>
    <t>Sep</t>
  </si>
  <si>
    <t>Oct</t>
  </si>
  <si>
    <t>Nov</t>
  </si>
  <si>
    <t>Dec</t>
  </si>
  <si>
    <t>Reporting District</t>
  </si>
  <si>
    <t>Resident District</t>
  </si>
  <si>
    <t>Jan</t>
  </si>
  <si>
    <t>Feb</t>
  </si>
  <si>
    <t>Mar</t>
  </si>
  <si>
    <t>27901</t>
  </si>
  <si>
    <t>36901</t>
  </si>
  <si>
    <t>2018-19</t>
  </si>
  <si>
    <t xml:space="preserve"> </t>
  </si>
  <si>
    <t>Impact Charter</t>
  </si>
  <si>
    <t>Green Dot Excel Charter</t>
  </si>
  <si>
    <t>Green Dot Destiny Charter</t>
  </si>
  <si>
    <t>Chief Leschi Tribal</t>
  </si>
  <si>
    <t>39901</t>
  </si>
  <si>
    <t>Yakama Nation Tribal</t>
  </si>
  <si>
    <t>Willow Charter</t>
  </si>
  <si>
    <t>FINAL</t>
  </si>
  <si>
    <t>2017-18 - FINAL</t>
  </si>
  <si>
    <t>17911</t>
  </si>
  <si>
    <t>Apr</t>
  </si>
  <si>
    <t>Ashe Prep Charter</t>
  </si>
  <si>
    <t>17915</t>
  </si>
  <si>
    <t>2019-20</t>
  </si>
  <si>
    <t>2018-19 - FINAL</t>
  </si>
  <si>
    <t>18901</t>
  </si>
  <si>
    <t>Catalyst Charter</t>
  </si>
  <si>
    <t>32903</t>
  </si>
  <si>
    <t>Lumen Charter</t>
  </si>
  <si>
    <t>17916</t>
  </si>
  <si>
    <t>Impact Salish Sea Charter</t>
  </si>
  <si>
    <t>AGE 3-5</t>
  </si>
  <si>
    <t>2020-21</t>
  </si>
  <si>
    <t>AGE 3-5 ENROLL</t>
  </si>
  <si>
    <t>K-21 ENROLL</t>
  </si>
  <si>
    <t>AGE 3-5 SPED HC</t>
  </si>
  <si>
    <t>2019-20 - FINAL</t>
  </si>
  <si>
    <t>FINAL 2019-20 - Actual thru March, Projected for April through June, including summer</t>
  </si>
  <si>
    <t>06701</t>
  </si>
  <si>
    <t>17941</t>
  </si>
  <si>
    <t>27932</t>
  </si>
  <si>
    <t>July 2021</t>
  </si>
  <si>
    <t>2021-22</t>
  </si>
  <si>
    <t>Age 3-5</t>
  </si>
  <si>
    <t>K-21</t>
  </si>
  <si>
    <t>BEA</t>
  </si>
  <si>
    <t>27902</t>
  </si>
  <si>
    <t>04901</t>
  </si>
  <si>
    <t>38901</t>
  </si>
  <si>
    <t>37902</t>
  </si>
  <si>
    <t>17917</t>
  </si>
  <si>
    <t>Impact CB Charter</t>
  </si>
  <si>
    <t>Pinnacle Prep Charter</t>
  </si>
  <si>
    <t>Pullman Com Monte Charter</t>
  </si>
  <si>
    <t>Whatcom Interg'l Charter</t>
  </si>
  <si>
    <t>Why Not You Charter</t>
  </si>
  <si>
    <t>2020-21 - FINAL</t>
  </si>
  <si>
    <t>Total Funded Sped 3-21</t>
  </si>
  <si>
    <t>3 - 5 SPED HC</t>
  </si>
  <si>
    <t>2022-23</t>
  </si>
  <si>
    <t>2021-22 - FINAL</t>
  </si>
  <si>
    <t>2023-24</t>
  </si>
  <si>
    <t>K-21 + TK</t>
  </si>
  <si>
    <t>06901</t>
  </si>
  <si>
    <t>17919</t>
  </si>
  <si>
    <t>24915</t>
  </si>
  <si>
    <t>K-21 + TK SPED</t>
  </si>
  <si>
    <t>BEA RES K-12 + TK AAFTE</t>
  </si>
  <si>
    <t>K-21 + TK %</t>
  </si>
  <si>
    <t>FUNDED K-21 + TK ENROLL</t>
  </si>
  <si>
    <t>Age K-21 +  TK SPED HC</t>
  </si>
  <si>
    <t>Total K-12 + TK RESIDENT AAFTE</t>
  </si>
  <si>
    <t>Actual 
K-21 + TK %</t>
  </si>
  <si>
    <t>Funded 
K-21 + TK %</t>
  </si>
  <si>
    <t>Funded Sped
K-21  + TK</t>
  </si>
  <si>
    <t>Total Funded Sped 3-21 + TK</t>
  </si>
  <si>
    <t>Paschal Sherman Tribal</t>
  </si>
  <si>
    <t>Impact Black River Charter</t>
  </si>
  <si>
    <t>Rooted Schools Charter</t>
  </si>
  <si>
    <t>Rainier Valley Charter</t>
  </si>
  <si>
    <t>2022-23 - FINAL</t>
  </si>
  <si>
    <t>2023-24 - as of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</si>
</sst>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dd\-mmm\-yy_)"/>
    <numFmt numFmtId="165" formatCode="0_)"/>
    <numFmt numFmtId="166" formatCode="_(* #,##0_);_(* \(#,##0\);_(* &quot;-&quot;??_);_(@_)"/>
    <numFmt numFmtId="167" formatCode="0.000"/>
  </numFmts>
  <fonts count="28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sz val="11"/>
      <name val="Times New Roman"/>
      <family val="1"/>
    </font>
    <font>
      <sz val="10"/>
      <color theme="1"/>
      <name val="Arial"/>
      <family val="2"/>
    </font>
    <font>
      <sz val="10"/>
      <color rgb="FF9C0006"/>
      <name val="Arial"/>
      <family val="2"/>
    </font>
    <font>
      <sz val="11"/>
      <color theme="1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61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2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8B96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4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indexed="46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4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indexed="46"/>
      </patternFill>
    </fill>
    <fill>
      <patternFill patternType="solid">
        <fgColor theme="9" tint="0.59999389629810485"/>
        <bgColor indexed="46"/>
      </patternFill>
    </fill>
    <fill>
      <patternFill patternType="solid">
        <fgColor rgb="FF78B96F"/>
        <bgColor indexed="4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46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</fills>
  <borders count="2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9" fillId="3" borderId="0" applyNumberFormat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6" fillId="0" borderId="0"/>
    <xf numFmtId="0" fontId="5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4" fillId="21" borderId="0" applyNumberFormat="0" applyBorder="0" applyAlignment="0" applyProtection="0"/>
  </cellStyleXfs>
  <cellXfs count="294">
    <xf numFmtId="0" fontId="0" fillId="0" borderId="0" xfId="0"/>
    <xf numFmtId="0" fontId="3" fillId="0" borderId="0" xfId="0" applyFont="1"/>
    <xf numFmtId="164" fontId="0" fillId="0" borderId="0" xfId="0" applyNumberFormat="1"/>
    <xf numFmtId="0" fontId="4" fillId="0" borderId="0" xfId="0" applyFont="1"/>
    <xf numFmtId="164" fontId="3" fillId="0" borderId="0" xfId="0" applyNumberFormat="1" applyFont="1"/>
    <xf numFmtId="39" fontId="0" fillId="0" borderId="0" xfId="0" applyNumberFormat="1"/>
    <xf numFmtId="0" fontId="0" fillId="2" borderId="0" xfId="0" applyFill="1"/>
    <xf numFmtId="165" fontId="0" fillId="0" borderId="0" xfId="0" applyNumberFormat="1"/>
    <xf numFmtId="43" fontId="0" fillId="0" borderId="0" xfId="2" applyFont="1"/>
    <xf numFmtId="43" fontId="0" fillId="0" borderId="0" xfId="0" applyNumberFormat="1"/>
    <xf numFmtId="0" fontId="14" fillId="0" borderId="0" xfId="0" applyFont="1"/>
    <xf numFmtId="43" fontId="14" fillId="0" borderId="0" xfId="2" applyFont="1"/>
    <xf numFmtId="43" fontId="14" fillId="0" borderId="0" xfId="2" applyFont="1" applyBorder="1"/>
    <xf numFmtId="43" fontId="15" fillId="0" borderId="2" xfId="2" applyFont="1" applyBorder="1"/>
    <xf numFmtId="167" fontId="14" fillId="0" borderId="0" xfId="0" applyNumberFormat="1" applyFont="1"/>
    <xf numFmtId="0" fontId="16" fillId="0" borderId="0" xfId="0" applyFont="1"/>
    <xf numFmtId="43" fontId="15" fillId="0" borderId="0" xfId="2" applyFont="1" applyBorder="1"/>
    <xf numFmtId="43" fontId="16" fillId="0" borderId="0" xfId="0" applyNumberFormat="1" applyFont="1"/>
    <xf numFmtId="43" fontId="16" fillId="0" borderId="0" xfId="2" applyFont="1"/>
    <xf numFmtId="43" fontId="16" fillId="0" borderId="4" xfId="2" applyFont="1" applyBorder="1"/>
    <xf numFmtId="0" fontId="15" fillId="0" borderId="2" xfId="0" applyFont="1" applyBorder="1"/>
    <xf numFmtId="0" fontId="15" fillId="0" borderId="0" xfId="0" applyFont="1"/>
    <xf numFmtId="0" fontId="16" fillId="0" borderId="1" xfId="0" applyFont="1" applyBorder="1"/>
    <xf numFmtId="0" fontId="16" fillId="0" borderId="2" xfId="0" applyFont="1" applyBorder="1"/>
    <xf numFmtId="43" fontId="17" fillId="0" borderId="0" xfId="0" applyNumberFormat="1" applyFont="1"/>
    <xf numFmtId="43" fontId="16" fillId="0" borderId="6" xfId="0" applyNumberFormat="1" applyFont="1" applyBorder="1"/>
    <xf numFmtId="43" fontId="16" fillId="0" borderId="4" xfId="0" applyNumberFormat="1" applyFont="1" applyBorder="1"/>
    <xf numFmtId="0" fontId="7" fillId="0" borderId="0" xfId="0" applyFont="1"/>
    <xf numFmtId="0" fontId="18" fillId="0" borderId="0" xfId="0" applyFont="1"/>
    <xf numFmtId="0" fontId="14" fillId="0" borderId="0" xfId="0" applyFont="1" applyAlignment="1">
      <alignment horizontal="center"/>
    </xf>
    <xf numFmtId="10" fontId="19" fillId="0" borderId="0" xfId="6" applyNumberFormat="1" applyFont="1" applyFill="1"/>
    <xf numFmtId="43" fontId="14" fillId="0" borderId="0" xfId="2" applyFont="1" applyFill="1"/>
    <xf numFmtId="43" fontId="14" fillId="0" borderId="7" xfId="2" applyFont="1" applyFill="1" applyBorder="1" applyAlignment="1" applyProtection="1">
      <alignment horizontal="right"/>
    </xf>
    <xf numFmtId="0" fontId="14" fillId="18" borderId="0" xfId="0" applyFont="1" applyFill="1" applyAlignment="1">
      <alignment horizontal="center"/>
    </xf>
    <xf numFmtId="43" fontId="14" fillId="18" borderId="0" xfId="2" applyFont="1" applyFill="1"/>
    <xf numFmtId="10" fontId="19" fillId="18" borderId="0" xfId="6" applyNumberFormat="1" applyFont="1" applyFill="1"/>
    <xf numFmtId="43" fontId="14" fillId="18" borderId="0" xfId="0" quotePrefix="1" applyNumberFormat="1" applyFont="1" applyFill="1"/>
    <xf numFmtId="43" fontId="14" fillId="18" borderId="7" xfId="2" applyFont="1" applyFill="1" applyBorder="1" applyAlignment="1" applyProtection="1">
      <alignment horizontal="right" wrapText="1"/>
    </xf>
    <xf numFmtId="43" fontId="14" fillId="18" borderId="0" xfId="2" applyFont="1" applyFill="1" applyAlignment="1">
      <alignment horizontal="right"/>
    </xf>
    <xf numFmtId="43" fontId="14" fillId="18" borderId="7" xfId="2" applyFont="1" applyFill="1" applyBorder="1" applyAlignment="1" applyProtection="1">
      <alignment horizontal="right"/>
    </xf>
    <xf numFmtId="43" fontId="16" fillId="0" borderId="0" xfId="2" applyFont="1" applyBorder="1"/>
    <xf numFmtId="0" fontId="13" fillId="5" borderId="0" xfId="0" applyFont="1" applyFill="1" applyAlignment="1">
      <alignment wrapText="1"/>
    </xf>
    <xf numFmtId="0" fontId="13" fillId="5" borderId="0" xfId="0" applyFont="1" applyFill="1" applyAlignment="1">
      <alignment horizontal="center" wrapText="1"/>
    </xf>
    <xf numFmtId="43" fontId="16" fillId="0" borderId="0" xfId="2" applyFont="1" applyFill="1"/>
    <xf numFmtId="10" fontId="16" fillId="0" borderId="0" xfId="6" applyNumberFormat="1" applyFont="1"/>
    <xf numFmtId="0" fontId="17" fillId="0" borderId="0" xfId="0" applyFont="1"/>
    <xf numFmtId="10" fontId="17" fillId="0" borderId="0" xfId="6" applyNumberFormat="1" applyFont="1"/>
    <xf numFmtId="10" fontId="17" fillId="0" borderId="0" xfId="5" applyNumberFormat="1" applyFont="1"/>
    <xf numFmtId="0" fontId="17" fillId="5" borderId="0" xfId="0" applyFont="1" applyFill="1" applyAlignment="1">
      <alignment horizontal="center"/>
    </xf>
    <xf numFmtId="0" fontId="16" fillId="0" borderId="0" xfId="0" quotePrefix="1" applyFont="1"/>
    <xf numFmtId="10" fontId="16" fillId="0" borderId="0" xfId="5" applyNumberFormat="1" applyFont="1"/>
    <xf numFmtId="43" fontId="16" fillId="0" borderId="0" xfId="2" applyFont="1" applyFill="1" applyBorder="1"/>
    <xf numFmtId="10" fontId="16" fillId="0" borderId="0" xfId="6" applyNumberFormat="1" applyFont="1" applyBorder="1"/>
    <xf numFmtId="4" fontId="16" fillId="0" borderId="0" xfId="5" applyNumberFormat="1" applyFont="1"/>
    <xf numFmtId="0" fontId="17" fillId="0" borderId="0" xfId="0" quotePrefix="1" applyFont="1"/>
    <xf numFmtId="10" fontId="17" fillId="0" borderId="0" xfId="6" applyNumberFormat="1" applyFont="1" applyBorder="1" applyAlignment="1"/>
    <xf numFmtId="43" fontId="17" fillId="0" borderId="0" xfId="2" applyFont="1" applyBorder="1"/>
    <xf numFmtId="10" fontId="17" fillId="0" borderId="0" xfId="6" applyNumberFormat="1" applyFont="1" applyBorder="1"/>
    <xf numFmtId="4" fontId="17" fillId="0" borderId="0" xfId="5" applyNumberFormat="1" applyFont="1"/>
    <xf numFmtId="0" fontId="17" fillId="4" borderId="0" xfId="1" applyNumberFormat="1" applyFont="1" applyFill="1" applyBorder="1" applyAlignment="1"/>
    <xf numFmtId="0" fontId="17" fillId="4" borderId="0" xfId="1" applyFont="1" applyFill="1" applyBorder="1" applyAlignment="1">
      <alignment horizontal="center" wrapText="1"/>
    </xf>
    <xf numFmtId="0" fontId="17" fillId="4" borderId="0" xfId="1" quotePrefix="1" applyFont="1" applyFill="1" applyBorder="1" applyAlignment="1">
      <alignment horizontal="center" wrapText="1"/>
    </xf>
    <xf numFmtId="0" fontId="17" fillId="4" borderId="0" xfId="0" applyFont="1" applyFill="1" applyAlignment="1">
      <alignment horizontal="center"/>
    </xf>
    <xf numFmtId="0" fontId="17" fillId="6" borderId="0" xfId="1" applyNumberFormat="1" applyFont="1" applyFill="1" applyBorder="1" applyAlignment="1"/>
    <xf numFmtId="0" fontId="17" fillId="6" borderId="0" xfId="1" applyFont="1" applyFill="1" applyBorder="1" applyAlignment="1">
      <alignment horizontal="center" wrapText="1"/>
    </xf>
    <xf numFmtId="0" fontId="17" fillId="6" borderId="0" xfId="1" quotePrefix="1" applyFont="1" applyFill="1" applyBorder="1" applyAlignment="1">
      <alignment horizontal="center" wrapText="1"/>
    </xf>
    <xf numFmtId="0" fontId="17" fillId="6" borderId="0" xfId="0" applyFont="1" applyFill="1" applyAlignment="1">
      <alignment horizontal="center"/>
    </xf>
    <xf numFmtId="0" fontId="20" fillId="0" borderId="0" xfId="0" applyFont="1"/>
    <xf numFmtId="0" fontId="16" fillId="0" borderId="0" xfId="5" applyFont="1"/>
    <xf numFmtId="0" fontId="17" fillId="0" borderId="0" xfId="0" quotePrefix="1" applyFont="1" applyAlignment="1">
      <alignment horizontal="center"/>
    </xf>
    <xf numFmtId="0" fontId="17" fillId="0" borderId="0" xfId="0" applyFont="1" applyAlignment="1">
      <alignment horizontal="center"/>
    </xf>
    <xf numFmtId="49" fontId="16" fillId="0" borderId="0" xfId="0" applyNumberFormat="1" applyFont="1"/>
    <xf numFmtId="0" fontId="16" fillId="0" borderId="0" xfId="5" quotePrefix="1" applyFont="1"/>
    <xf numFmtId="4" fontId="16" fillId="0" borderId="0" xfId="0" applyNumberFormat="1" applyFont="1"/>
    <xf numFmtId="0" fontId="13" fillId="0" borderId="0" xfId="0" applyFont="1" applyAlignment="1">
      <alignment wrapText="1"/>
    </xf>
    <xf numFmtId="0" fontId="17" fillId="5" borderId="0" xfId="0" applyFont="1" applyFill="1" applyAlignment="1">
      <alignment horizontal="center" wrapText="1"/>
    </xf>
    <xf numFmtId="0" fontId="13" fillId="20" borderId="0" xfId="0" applyFont="1" applyFill="1" applyAlignment="1">
      <alignment wrapText="1"/>
    </xf>
    <xf numFmtId="0" fontId="13" fillId="20" borderId="0" xfId="0" applyFont="1" applyFill="1" applyAlignment="1">
      <alignment horizontal="center" wrapText="1"/>
    </xf>
    <xf numFmtId="0" fontId="17" fillId="20" borderId="0" xfId="0" applyFont="1" applyFill="1" applyAlignment="1">
      <alignment horizontal="center" wrapText="1"/>
    </xf>
    <xf numFmtId="0" fontId="16" fillId="0" borderId="6" xfId="0" applyFont="1" applyBorder="1"/>
    <xf numFmtId="0" fontId="16" fillId="0" borderId="6" xfId="0" quotePrefix="1" applyFont="1" applyBorder="1"/>
    <xf numFmtId="10" fontId="16" fillId="0" borderId="6" xfId="5" applyNumberFormat="1" applyFont="1" applyBorder="1"/>
    <xf numFmtId="43" fontId="16" fillId="0" borderId="6" xfId="2" applyFont="1" applyFill="1" applyBorder="1"/>
    <xf numFmtId="43" fontId="16" fillId="0" borderId="6" xfId="2" applyFont="1" applyBorder="1"/>
    <xf numFmtId="10" fontId="16" fillId="0" borderId="6" xfId="6" applyNumberFormat="1" applyFont="1" applyBorder="1"/>
    <xf numFmtId="4" fontId="16" fillId="0" borderId="6" xfId="5" applyNumberFormat="1" applyFont="1" applyBorder="1"/>
    <xf numFmtId="0" fontId="16" fillId="0" borderId="4" xfId="0" applyFont="1" applyBorder="1"/>
    <xf numFmtId="0" fontId="16" fillId="0" borderId="4" xfId="0" quotePrefix="1" applyFont="1" applyBorder="1"/>
    <xf numFmtId="10" fontId="16" fillId="0" borderId="4" xfId="5" applyNumberFormat="1" applyFont="1" applyBorder="1"/>
    <xf numFmtId="43" fontId="16" fillId="0" borderId="4" xfId="2" applyFont="1" applyFill="1" applyBorder="1"/>
    <xf numFmtId="10" fontId="16" fillId="0" borderId="4" xfId="6" applyNumberFormat="1" applyFont="1" applyBorder="1"/>
    <xf numFmtId="4" fontId="16" fillId="0" borderId="4" xfId="5" applyNumberFormat="1" applyFont="1" applyBorder="1"/>
    <xf numFmtId="0" fontId="13" fillId="17" borderId="0" xfId="0" applyFont="1" applyFill="1" applyAlignment="1">
      <alignment wrapText="1"/>
    </xf>
    <xf numFmtId="0" fontId="13" fillId="17" borderId="0" xfId="0" applyFont="1" applyFill="1" applyAlignment="1">
      <alignment horizontal="center" wrapText="1"/>
    </xf>
    <xf numFmtId="0" fontId="17" fillId="17" borderId="0" xfId="0" applyFont="1" applyFill="1" applyAlignment="1">
      <alignment horizontal="center" wrapText="1"/>
    </xf>
    <xf numFmtId="0" fontId="12" fillId="0" borderId="0" xfId="1" applyFont="1" applyFill="1" applyBorder="1"/>
    <xf numFmtId="0" fontId="11" fillId="0" borderId="0" xfId="0" applyFont="1"/>
    <xf numFmtId="0" fontId="21" fillId="0" borderId="0" xfId="0" applyFont="1"/>
    <xf numFmtId="0" fontId="17" fillId="5" borderId="0" xfId="1" applyNumberFormat="1" applyFont="1" applyFill="1" applyBorder="1" applyAlignment="1"/>
    <xf numFmtId="0" fontId="17" fillId="5" borderId="0" xfId="1" applyFont="1" applyFill="1" applyBorder="1" applyAlignment="1">
      <alignment horizontal="center" wrapText="1"/>
    </xf>
    <xf numFmtId="0" fontId="17" fillId="5" borderId="0" xfId="1" quotePrefix="1" applyFont="1" applyFill="1" applyBorder="1" applyAlignment="1">
      <alignment horizontal="center" wrapText="1"/>
    </xf>
    <xf numFmtId="0" fontId="17" fillId="13" borderId="0" xfId="1" applyNumberFormat="1" applyFont="1" applyFill="1" applyBorder="1" applyAlignment="1"/>
    <xf numFmtId="0" fontId="17" fillId="13" borderId="0" xfId="1" applyFont="1" applyFill="1" applyBorder="1" applyAlignment="1">
      <alignment horizontal="center" wrapText="1"/>
    </xf>
    <xf numFmtId="0" fontId="17" fillId="13" borderId="0" xfId="1" quotePrefix="1" applyFont="1" applyFill="1" applyBorder="1" applyAlignment="1">
      <alignment horizontal="center" wrapText="1"/>
    </xf>
    <xf numFmtId="0" fontId="17" fillId="13" borderId="0" xfId="0" applyFont="1" applyFill="1" applyAlignment="1">
      <alignment horizontal="center"/>
    </xf>
    <xf numFmtId="0" fontId="17" fillId="11" borderId="0" xfId="1" applyNumberFormat="1" applyFont="1" applyFill="1" applyBorder="1" applyAlignment="1"/>
    <xf numFmtId="0" fontId="17" fillId="11" borderId="0" xfId="1" applyFont="1" applyFill="1" applyBorder="1" applyAlignment="1">
      <alignment horizontal="center" wrapText="1"/>
    </xf>
    <xf numFmtId="0" fontId="17" fillId="11" borderId="0" xfId="1" quotePrefix="1" applyFont="1" applyFill="1" applyBorder="1" applyAlignment="1">
      <alignment horizontal="center" wrapText="1"/>
    </xf>
    <xf numFmtId="0" fontId="17" fillId="11" borderId="0" xfId="1" applyNumberFormat="1" applyFont="1" applyFill="1" applyBorder="1" applyAlignment="1">
      <alignment horizontal="center"/>
    </xf>
    <xf numFmtId="0" fontId="17" fillId="9" borderId="0" xfId="1" applyNumberFormat="1" applyFont="1" applyFill="1" applyBorder="1" applyAlignment="1"/>
    <xf numFmtId="0" fontId="17" fillId="9" borderId="0" xfId="1" applyFont="1" applyFill="1" applyBorder="1" applyAlignment="1">
      <alignment horizontal="center" wrapText="1"/>
    </xf>
    <xf numFmtId="0" fontId="17" fillId="9" borderId="0" xfId="1" quotePrefix="1" applyFont="1" applyFill="1" applyBorder="1" applyAlignment="1">
      <alignment horizontal="center" wrapText="1"/>
    </xf>
    <xf numFmtId="0" fontId="17" fillId="9" borderId="0" xfId="1" applyNumberFormat="1" applyFont="1" applyFill="1" applyBorder="1" applyAlignment="1">
      <alignment horizontal="center"/>
    </xf>
    <xf numFmtId="0" fontId="16" fillId="0" borderId="6" xfId="5" applyFont="1" applyBorder="1"/>
    <xf numFmtId="0" fontId="16" fillId="0" borderId="4" xfId="5" applyFont="1" applyBorder="1"/>
    <xf numFmtId="0" fontId="17" fillId="7" borderId="0" xfId="1" applyNumberFormat="1" applyFont="1" applyFill="1" applyBorder="1" applyAlignment="1"/>
    <xf numFmtId="0" fontId="17" fillId="7" borderId="0" xfId="1" applyFont="1" applyFill="1" applyBorder="1" applyAlignment="1">
      <alignment horizontal="center" wrapText="1"/>
    </xf>
    <xf numFmtId="0" fontId="17" fillId="7" borderId="0" xfId="1" quotePrefix="1" applyFont="1" applyFill="1" applyBorder="1" applyAlignment="1">
      <alignment horizontal="center" wrapText="1"/>
    </xf>
    <xf numFmtId="0" fontId="17" fillId="7" borderId="0" xfId="1" applyNumberFormat="1" applyFont="1" applyFill="1" applyBorder="1" applyAlignment="1">
      <alignment horizontal="center"/>
    </xf>
    <xf numFmtId="43" fontId="16" fillId="0" borderId="0" xfId="2" applyFont="1" applyBorder="1" applyAlignment="1"/>
    <xf numFmtId="43" fontId="16" fillId="0" borderId="6" xfId="2" applyFont="1" applyBorder="1" applyAlignment="1"/>
    <xf numFmtId="43" fontId="16" fillId="0" borderId="4" xfId="2" applyFont="1" applyBorder="1" applyAlignment="1"/>
    <xf numFmtId="43" fontId="17" fillId="0" borderId="0" xfId="2" applyFont="1" applyBorder="1" applyAlignment="1">
      <alignment horizontal="center"/>
    </xf>
    <xf numFmtId="0" fontId="17" fillId="0" borderId="5" xfId="0" applyFont="1" applyBorder="1"/>
    <xf numFmtId="43" fontId="17" fillId="0" borderId="5" xfId="2" applyFont="1" applyBorder="1" applyAlignment="1">
      <alignment horizontal="center"/>
    </xf>
    <xf numFmtId="0" fontId="17" fillId="0" borderId="4" xfId="0" quotePrefix="1" applyFont="1" applyBorder="1"/>
    <xf numFmtId="43" fontId="17" fillId="0" borderId="4" xfId="2" applyFont="1" applyBorder="1"/>
    <xf numFmtId="0" fontId="16" fillId="0" borderId="0" xfId="0" applyFont="1" applyAlignment="1">
      <alignment horizontal="center"/>
    </xf>
    <xf numFmtId="0" fontId="16" fillId="7" borderId="13" xfId="0" applyFont="1" applyFill="1" applyBorder="1"/>
    <xf numFmtId="43" fontId="17" fillId="8" borderId="13" xfId="2" quotePrefix="1" applyFont="1" applyFill="1" applyBorder="1" applyAlignment="1">
      <alignment horizontal="centerContinuous"/>
    </xf>
    <xf numFmtId="43" fontId="17" fillId="8" borderId="13" xfId="2" applyFont="1" applyFill="1" applyBorder="1" applyAlignment="1">
      <alignment horizontal="centerContinuous"/>
    </xf>
    <xf numFmtId="43" fontId="17" fillId="7" borderId="13" xfId="2" applyFont="1" applyFill="1" applyBorder="1" applyAlignment="1">
      <alignment horizontal="centerContinuous" vertical="center"/>
    </xf>
    <xf numFmtId="43" fontId="13" fillId="10" borderId="12" xfId="2" quotePrefix="1" applyFont="1" applyFill="1" applyBorder="1" applyAlignment="1">
      <alignment horizontal="left" indent="24"/>
    </xf>
    <xf numFmtId="0" fontId="22" fillId="9" borderId="13" xfId="0" applyFont="1" applyFill="1" applyBorder="1"/>
    <xf numFmtId="43" fontId="13" fillId="10" borderId="13" xfId="2" applyFont="1" applyFill="1" applyBorder="1" applyAlignment="1">
      <alignment horizontal="centerContinuous"/>
    </xf>
    <xf numFmtId="43" fontId="13" fillId="9" borderId="13" xfId="2" applyFont="1" applyFill="1" applyBorder="1" applyAlignment="1">
      <alignment horizontal="centerContinuous" vertical="center"/>
    </xf>
    <xf numFmtId="0" fontId="22" fillId="9" borderId="14" xfId="0" applyFont="1" applyFill="1" applyBorder="1"/>
    <xf numFmtId="0" fontId="17" fillId="0" borderId="12" xfId="0" applyFont="1" applyBorder="1" applyAlignment="1">
      <alignment vertical="top"/>
    </xf>
    <xf numFmtId="0" fontId="17" fillId="0" borderId="13" xfId="0" applyFont="1" applyBorder="1" applyAlignment="1">
      <alignment vertical="top"/>
    </xf>
    <xf numFmtId="0" fontId="17" fillId="0" borderId="14" xfId="0" applyFont="1" applyBorder="1" applyAlignment="1">
      <alignment vertical="top"/>
    </xf>
    <xf numFmtId="43" fontId="17" fillId="0" borderId="10" xfId="2" applyFont="1" applyBorder="1" applyAlignment="1">
      <alignment horizontal="center" vertical="top" wrapText="1"/>
    </xf>
    <xf numFmtId="10" fontId="13" fillId="0" borderId="10" xfId="6" applyNumberFormat="1" applyFont="1" applyBorder="1" applyAlignment="1">
      <alignment horizontal="center" vertical="top" wrapText="1"/>
    </xf>
    <xf numFmtId="10" fontId="17" fillId="0" borderId="10" xfId="6" quotePrefix="1" applyNumberFormat="1" applyFont="1" applyBorder="1" applyAlignment="1">
      <alignment horizontal="center" vertical="top" wrapText="1"/>
    </xf>
    <xf numFmtId="10" fontId="17" fillId="0" borderId="10" xfId="6" applyNumberFormat="1" applyFont="1" applyFill="1" applyBorder="1" applyAlignment="1">
      <alignment horizontal="center" vertical="top" wrapText="1"/>
    </xf>
    <xf numFmtId="43" fontId="17" fillId="0" borderId="10" xfId="2" applyFont="1" applyFill="1" applyBorder="1" applyAlignment="1">
      <alignment horizontal="center" vertical="top" wrapText="1"/>
    </xf>
    <xf numFmtId="43" fontId="17" fillId="0" borderId="5" xfId="2" applyFont="1" applyBorder="1" applyAlignment="1">
      <alignment horizontal="center" vertical="top" wrapText="1"/>
    </xf>
    <xf numFmtId="10" fontId="13" fillId="0" borderId="5" xfId="6" applyNumberFormat="1" applyFont="1" applyBorder="1" applyAlignment="1">
      <alignment horizontal="center" vertical="top" wrapText="1"/>
    </xf>
    <xf numFmtId="10" fontId="17" fillId="0" borderId="5" xfId="6" quotePrefix="1" applyNumberFormat="1" applyFont="1" applyBorder="1" applyAlignment="1">
      <alignment horizontal="center" vertical="top" wrapText="1"/>
    </xf>
    <xf numFmtId="43" fontId="17" fillId="0" borderId="9" xfId="2" applyFont="1" applyBorder="1" applyAlignment="1" applyProtection="1">
      <alignment horizontal="right"/>
    </xf>
    <xf numFmtId="43" fontId="17" fillId="0" borderId="9" xfId="2" applyFont="1" applyBorder="1" applyAlignment="1" applyProtection="1">
      <alignment horizontal="right" vertical="top"/>
    </xf>
    <xf numFmtId="10" fontId="13" fillId="0" borderId="9" xfId="6" applyNumberFormat="1" applyFont="1" applyBorder="1"/>
    <xf numFmtId="10" fontId="13" fillId="0" borderId="9" xfId="6" applyNumberFormat="1" applyFont="1" applyBorder="1" applyAlignment="1" applyProtection="1">
      <alignment horizontal="right" wrapText="1"/>
    </xf>
    <xf numFmtId="43" fontId="13" fillId="0" borderId="9" xfId="2" applyFont="1" applyBorder="1" applyAlignment="1" applyProtection="1">
      <alignment horizontal="right"/>
    </xf>
    <xf numFmtId="0" fontId="17" fillId="0" borderId="15" xfId="0" applyFont="1" applyBorder="1" applyAlignment="1">
      <alignment horizontal="center"/>
    </xf>
    <xf numFmtId="43" fontId="16" fillId="0" borderId="7" xfId="2" applyFont="1" applyFill="1" applyBorder="1" applyAlignment="1" applyProtection="1">
      <alignment horizontal="right" wrapText="1"/>
    </xf>
    <xf numFmtId="10" fontId="22" fillId="0" borderId="0" xfId="6" applyNumberFormat="1" applyFont="1"/>
    <xf numFmtId="43" fontId="16" fillId="0" borderId="0" xfId="2" applyFont="1" applyFill="1" applyBorder="1" applyAlignment="1" applyProtection="1">
      <alignment horizontal="right" wrapText="1"/>
    </xf>
    <xf numFmtId="43" fontId="16" fillId="0" borderId="0" xfId="0" quotePrefix="1" applyNumberFormat="1" applyFont="1"/>
    <xf numFmtId="10" fontId="22" fillId="0" borderId="0" xfId="6" applyNumberFormat="1" applyFont="1" applyFill="1"/>
    <xf numFmtId="43" fontId="16" fillId="0" borderId="0" xfId="2" applyFont="1" applyAlignment="1">
      <alignment horizontal="right"/>
    </xf>
    <xf numFmtId="43" fontId="16" fillId="0" borderId="7" xfId="2" applyFont="1" applyFill="1" applyBorder="1" applyAlignment="1" applyProtection="1">
      <alignment horizontal="right"/>
    </xf>
    <xf numFmtId="43" fontId="16" fillId="0" borderId="8" xfId="2" applyFont="1" applyFill="1" applyBorder="1" applyAlignment="1" applyProtection="1">
      <alignment horizontal="right" wrapText="1"/>
    </xf>
    <xf numFmtId="43" fontId="16" fillId="0" borderId="8" xfId="2" applyFont="1" applyFill="1" applyBorder="1" applyAlignment="1" applyProtection="1">
      <alignment horizontal="right"/>
    </xf>
    <xf numFmtId="43" fontId="17" fillId="0" borderId="0" xfId="6" applyNumberFormat="1" applyFont="1"/>
    <xf numFmtId="0" fontId="17" fillId="7" borderId="11" xfId="0" applyFont="1" applyFill="1" applyBorder="1" applyAlignment="1">
      <alignment horizontal="center" vertical="top" wrapText="1"/>
    </xf>
    <xf numFmtId="0" fontId="17" fillId="9" borderId="11" xfId="0" applyFont="1" applyFill="1" applyBorder="1" applyAlignment="1">
      <alignment horizontal="center" vertical="top" wrapText="1"/>
    </xf>
    <xf numFmtId="0" fontId="22" fillId="11" borderId="13" xfId="0" applyFont="1" applyFill="1" applyBorder="1"/>
    <xf numFmtId="43" fontId="13" fillId="12" borderId="13" xfId="2" applyFont="1" applyFill="1" applyBorder="1" applyAlignment="1">
      <alignment horizontal="centerContinuous"/>
    </xf>
    <xf numFmtId="0" fontId="17" fillId="11" borderId="11" xfId="0" applyFont="1" applyFill="1" applyBorder="1" applyAlignment="1">
      <alignment horizontal="center" vertical="top" wrapText="1"/>
    </xf>
    <xf numFmtId="43" fontId="13" fillId="12" borderId="12" xfId="2" quotePrefix="1" applyFont="1" applyFill="1" applyBorder="1" applyAlignment="1">
      <alignment horizontal="left" indent="24"/>
    </xf>
    <xf numFmtId="10" fontId="16" fillId="0" borderId="0" xfId="6" applyNumberFormat="1" applyFont="1" applyFill="1" applyBorder="1"/>
    <xf numFmtId="10" fontId="13" fillId="0" borderId="15" xfId="6" applyNumberFormat="1" applyFont="1" applyBorder="1" applyAlignment="1" applyProtection="1">
      <alignment horizontal="right"/>
    </xf>
    <xf numFmtId="10" fontId="17" fillId="0" borderId="5" xfId="6" applyNumberFormat="1" applyFont="1" applyFill="1" applyBorder="1" applyAlignment="1">
      <alignment horizontal="center" vertical="top" wrapText="1"/>
    </xf>
    <xf numFmtId="43" fontId="17" fillId="0" borderId="16" xfId="2" applyFont="1" applyFill="1" applyBorder="1" applyAlignment="1">
      <alignment horizontal="center" vertical="top" wrapText="1"/>
    </xf>
    <xf numFmtId="43" fontId="13" fillId="14" borderId="13" xfId="2" quotePrefix="1" applyFont="1" applyFill="1" applyBorder="1" applyAlignment="1">
      <alignment horizontal="left" indent="16"/>
    </xf>
    <xf numFmtId="43" fontId="13" fillId="14" borderId="13" xfId="2" applyFont="1" applyFill="1" applyBorder="1" applyAlignment="1">
      <alignment horizontal="centerContinuous"/>
    </xf>
    <xf numFmtId="0" fontId="22" fillId="13" borderId="13" xfId="0" applyFont="1" applyFill="1" applyBorder="1"/>
    <xf numFmtId="0" fontId="22" fillId="13" borderId="14" xfId="0" applyFont="1" applyFill="1" applyBorder="1"/>
    <xf numFmtId="43" fontId="13" fillId="14" borderId="12" xfId="2" quotePrefix="1" applyFont="1" applyFill="1" applyBorder="1" applyAlignment="1">
      <alignment horizontal="left" indent="23"/>
    </xf>
    <xf numFmtId="43" fontId="17" fillId="8" borderId="12" xfId="2" quotePrefix="1" applyFont="1" applyFill="1" applyBorder="1" applyAlignment="1">
      <alignment horizontal="left" indent="24"/>
    </xf>
    <xf numFmtId="0" fontId="17" fillId="13" borderId="11" xfId="0" applyFont="1" applyFill="1" applyBorder="1" applyAlignment="1">
      <alignment horizontal="center" vertical="top" wrapText="1"/>
    </xf>
    <xf numFmtId="0" fontId="17" fillId="5" borderId="11" xfId="0" applyFont="1" applyFill="1" applyBorder="1" applyAlignment="1">
      <alignment horizontal="center" vertical="top" wrapText="1"/>
    </xf>
    <xf numFmtId="10" fontId="13" fillId="0" borderId="0" xfId="6" applyNumberFormat="1" applyFont="1" applyBorder="1" applyAlignment="1" applyProtection="1">
      <alignment horizontal="right" wrapText="1"/>
    </xf>
    <xf numFmtId="43" fontId="17" fillId="0" borderId="13" xfId="2" quotePrefix="1" applyFont="1" applyBorder="1" applyAlignment="1">
      <alignment horizontal="center" vertical="top" wrapText="1"/>
    </xf>
    <xf numFmtId="43" fontId="17" fillId="0" borderId="13" xfId="2" applyFont="1" applyBorder="1" applyAlignment="1">
      <alignment horizontal="center" vertical="top" wrapText="1"/>
    </xf>
    <xf numFmtId="10" fontId="13" fillId="0" borderId="13" xfId="6" applyNumberFormat="1" applyFont="1" applyBorder="1" applyAlignment="1">
      <alignment horizontal="center" vertical="top" wrapText="1"/>
    </xf>
    <xf numFmtId="10" fontId="17" fillId="0" borderId="13" xfId="6" quotePrefix="1" applyNumberFormat="1" applyFont="1" applyBorder="1" applyAlignment="1">
      <alignment horizontal="center" vertical="top" wrapText="1"/>
    </xf>
    <xf numFmtId="10" fontId="17" fillId="0" borderId="13" xfId="6" applyNumberFormat="1" applyFont="1" applyFill="1" applyBorder="1" applyAlignment="1">
      <alignment horizontal="center" vertical="top" wrapText="1"/>
    </xf>
    <xf numFmtId="43" fontId="17" fillId="0" borderId="14" xfId="2" applyFont="1" applyFill="1" applyBorder="1" applyAlignment="1">
      <alignment horizontal="center" vertical="top" wrapText="1"/>
    </xf>
    <xf numFmtId="43" fontId="17" fillId="0" borderId="15" xfId="2" applyFont="1" applyBorder="1" applyAlignment="1" applyProtection="1">
      <alignment horizontal="right"/>
    </xf>
    <xf numFmtId="43" fontId="13" fillId="0" borderId="15" xfId="2" applyFont="1" applyBorder="1" applyAlignment="1" applyProtection="1">
      <alignment horizontal="right"/>
    </xf>
    <xf numFmtId="43" fontId="17" fillId="0" borderId="6" xfId="2" applyFont="1" applyBorder="1" applyAlignment="1" applyProtection="1">
      <alignment horizontal="right"/>
    </xf>
    <xf numFmtId="10" fontId="13" fillId="0" borderId="6" xfId="6" applyNumberFormat="1" applyFont="1" applyBorder="1" applyAlignment="1" applyProtection="1">
      <alignment horizontal="right"/>
    </xf>
    <xf numFmtId="43" fontId="17" fillId="0" borderId="0" xfId="2" applyFont="1" applyBorder="1" applyAlignment="1" applyProtection="1">
      <alignment horizontal="right"/>
    </xf>
    <xf numFmtId="10" fontId="13" fillId="0" borderId="0" xfId="6" applyNumberFormat="1" applyFont="1" applyBorder="1" applyAlignment="1" applyProtection="1">
      <alignment horizontal="right"/>
    </xf>
    <xf numFmtId="43" fontId="13" fillId="0" borderId="0" xfId="2" applyFont="1" applyBorder="1" applyAlignment="1" applyProtection="1">
      <alignment horizontal="right"/>
    </xf>
    <xf numFmtId="0" fontId="17" fillId="0" borderId="15" xfId="0" applyFont="1" applyBorder="1"/>
    <xf numFmtId="166" fontId="13" fillId="15" borderId="12" xfId="2" quotePrefix="1" applyNumberFormat="1" applyFont="1" applyFill="1" applyBorder="1" applyAlignment="1">
      <alignment horizontal="left" indent="23"/>
    </xf>
    <xf numFmtId="0" fontId="17" fillId="6" borderId="11" xfId="0" applyFont="1" applyFill="1" applyBorder="1" applyAlignment="1">
      <alignment horizontal="center" vertical="top" wrapText="1"/>
    </xf>
    <xf numFmtId="43" fontId="13" fillId="16" borderId="12" xfId="2" quotePrefix="1" applyFont="1" applyFill="1" applyBorder="1" applyAlignment="1">
      <alignment horizontal="left" indent="23"/>
    </xf>
    <xf numFmtId="43" fontId="13" fillId="16" borderId="13" xfId="2" quotePrefix="1" applyFont="1" applyFill="1" applyBorder="1" applyAlignment="1">
      <alignment horizontal="left" indent="23"/>
    </xf>
    <xf numFmtId="43" fontId="13" fillId="16" borderId="14" xfId="2" quotePrefix="1" applyFont="1" applyFill="1" applyBorder="1" applyAlignment="1">
      <alignment horizontal="left" indent="23"/>
    </xf>
    <xf numFmtId="166" fontId="13" fillId="15" borderId="13" xfId="2" quotePrefix="1" applyNumberFormat="1" applyFont="1" applyFill="1" applyBorder="1" applyAlignment="1">
      <alignment horizontal="left" indent="23"/>
    </xf>
    <xf numFmtId="166" fontId="13" fillId="15" borderId="14" xfId="2" quotePrefix="1" applyNumberFormat="1" applyFont="1" applyFill="1" applyBorder="1" applyAlignment="1">
      <alignment horizontal="left" indent="23"/>
    </xf>
    <xf numFmtId="0" fontId="17" fillId="4" borderId="11" xfId="0" applyFont="1" applyFill="1" applyBorder="1" applyAlignment="1">
      <alignment horizontal="center" vertical="top" wrapText="1"/>
    </xf>
    <xf numFmtId="43" fontId="13" fillId="19" borderId="13" xfId="2" quotePrefix="1" applyFont="1" applyFill="1" applyBorder="1" applyAlignment="1"/>
    <xf numFmtId="43" fontId="13" fillId="19" borderId="14" xfId="2" quotePrefix="1" applyFont="1" applyFill="1" applyBorder="1" applyAlignment="1"/>
    <xf numFmtId="43" fontId="16" fillId="0" borderId="3" xfId="2" applyFont="1" applyBorder="1"/>
    <xf numFmtId="0" fontId="17" fillId="0" borderId="17" xfId="0" quotePrefix="1" applyFont="1" applyBorder="1"/>
    <xf numFmtId="43" fontId="17" fillId="0" borderId="17" xfId="2" applyFont="1" applyBorder="1"/>
    <xf numFmtId="43" fontId="17" fillId="0" borderId="5" xfId="2" quotePrefix="1" applyFont="1" applyBorder="1" applyAlignment="1">
      <alignment horizontal="center" vertical="top" wrapText="1"/>
    </xf>
    <xf numFmtId="0" fontId="17" fillId="17" borderId="13" xfId="0" applyFont="1" applyFill="1" applyBorder="1" applyAlignment="1">
      <alignment horizontal="left" indent="26"/>
    </xf>
    <xf numFmtId="0" fontId="17" fillId="17" borderId="14" xfId="0" applyFont="1" applyFill="1" applyBorder="1" applyAlignment="1">
      <alignment horizontal="left" indent="26"/>
    </xf>
    <xf numFmtId="0" fontId="17" fillId="17" borderId="11" xfId="0" applyFont="1" applyFill="1" applyBorder="1" applyAlignment="1">
      <alignment horizontal="center" vertical="top" wrapText="1"/>
    </xf>
    <xf numFmtId="0" fontId="17" fillId="13" borderId="18" xfId="0" applyFont="1" applyFill="1" applyBorder="1" applyAlignment="1">
      <alignment horizontal="center" vertical="top" wrapText="1"/>
    </xf>
    <xf numFmtId="0" fontId="17" fillId="13" borderId="13" xfId="0" applyFont="1" applyFill="1" applyBorder="1" applyAlignment="1">
      <alignment horizontal="center" wrapText="1"/>
    </xf>
    <xf numFmtId="0" fontId="17" fillId="13" borderId="14" xfId="0" applyFont="1" applyFill="1" applyBorder="1" applyAlignment="1">
      <alignment horizontal="center" wrapText="1"/>
    </xf>
    <xf numFmtId="10" fontId="1" fillId="0" borderId="0" xfId="6" applyNumberFormat="1" applyFont="1" applyFill="1"/>
    <xf numFmtId="43" fontId="16" fillId="18" borderId="0" xfId="2" applyFont="1" applyFill="1"/>
    <xf numFmtId="43" fontId="16" fillId="18" borderId="7" xfId="2" applyFont="1" applyFill="1" applyBorder="1" applyAlignment="1" applyProtection="1">
      <alignment horizontal="right"/>
    </xf>
    <xf numFmtId="10" fontId="1" fillId="18" borderId="0" xfId="6" applyNumberFormat="1" applyFont="1" applyFill="1"/>
    <xf numFmtId="43" fontId="16" fillId="18" borderId="0" xfId="0" quotePrefix="1" applyNumberFormat="1" applyFont="1" applyFill="1"/>
    <xf numFmtId="43" fontId="16" fillId="18" borderId="0" xfId="2" applyFont="1" applyFill="1" applyAlignment="1">
      <alignment horizontal="right"/>
    </xf>
    <xf numFmtId="43" fontId="16" fillId="0" borderId="0" xfId="2" applyFont="1" applyFill="1" applyAlignment="1">
      <alignment horizontal="right"/>
    </xf>
    <xf numFmtId="0" fontId="17" fillId="5" borderId="18" xfId="0" applyFont="1" applyFill="1" applyBorder="1" applyAlignment="1">
      <alignment horizontal="center" vertical="top" wrapText="1"/>
    </xf>
    <xf numFmtId="43" fontId="13" fillId="15" borderId="12" xfId="2" quotePrefix="1" applyFont="1" applyFill="1" applyBorder="1" applyAlignment="1">
      <alignment horizontal="left" indent="22"/>
    </xf>
    <xf numFmtId="0" fontId="1" fillId="5" borderId="13" xfId="0" applyFont="1" applyFill="1" applyBorder="1"/>
    <xf numFmtId="43" fontId="13" fillId="15" borderId="13" xfId="2" applyFont="1" applyFill="1" applyBorder="1" applyAlignment="1">
      <alignment horizontal="centerContinuous"/>
    </xf>
    <xf numFmtId="43" fontId="13" fillId="15" borderId="14" xfId="2" applyFont="1" applyFill="1" applyBorder="1" applyAlignment="1">
      <alignment horizontal="centerContinuous"/>
    </xf>
    <xf numFmtId="0" fontId="13" fillId="5" borderId="4" xfId="0" applyFont="1" applyFill="1" applyBorder="1" applyAlignment="1">
      <alignment horizontal="center" wrapText="1"/>
    </xf>
    <xf numFmtId="17" fontId="17" fillId="0" borderId="0" xfId="2" quotePrefix="1" applyNumberFormat="1" applyFont="1" applyBorder="1" applyAlignment="1">
      <alignment horizontal="center"/>
    </xf>
    <xf numFmtId="0" fontId="17" fillId="0" borderId="19" xfId="0" applyFont="1" applyBorder="1"/>
    <xf numFmtId="0" fontId="16" fillId="0" borderId="19" xfId="0" applyFont="1" applyBorder="1"/>
    <xf numFmtId="0" fontId="18" fillId="0" borderId="19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6" fillId="0" borderId="19" xfId="0" quotePrefix="1" applyFont="1" applyBorder="1"/>
    <xf numFmtId="166" fontId="14" fillId="0" borderId="19" xfId="2" applyNumberFormat="1" applyFont="1" applyBorder="1"/>
    <xf numFmtId="166" fontId="16" fillId="0" borderId="19" xfId="2" applyNumberFormat="1" applyFont="1" applyBorder="1"/>
    <xf numFmtId="17" fontId="17" fillId="0" borderId="0" xfId="2" quotePrefix="1" applyNumberFormat="1" applyFont="1" applyBorder="1" applyAlignment="1">
      <alignment horizontal="left"/>
    </xf>
    <xf numFmtId="0" fontId="17" fillId="6" borderId="11" xfId="1" applyNumberFormat="1" applyFont="1" applyFill="1" applyBorder="1" applyAlignment="1">
      <alignment horizontal="center" vertical="top" wrapText="1"/>
    </xf>
    <xf numFmtId="0" fontId="16" fillId="0" borderId="0" xfId="0" quotePrefix="1" applyFont="1" applyAlignment="1">
      <alignment horizontal="left"/>
    </xf>
    <xf numFmtId="43" fontId="14" fillId="18" borderId="0" xfId="2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/>
    </xf>
    <xf numFmtId="0" fontId="23" fillId="0" borderId="0" xfId="0" applyFont="1"/>
    <xf numFmtId="0" fontId="2" fillId="0" borderId="0" xfId="1" applyFont="1" applyFill="1" applyBorder="1"/>
    <xf numFmtId="0" fontId="25" fillId="0" borderId="19" xfId="8" quotePrefix="1" applyFont="1" applyFill="1" applyBorder="1"/>
    <xf numFmtId="43" fontId="14" fillId="18" borderId="0" xfId="2" applyFont="1" applyFill="1" applyBorder="1" applyAlignment="1" applyProtection="1">
      <alignment horizontal="right"/>
    </xf>
    <xf numFmtId="0" fontId="25" fillId="0" borderId="0" xfId="0" applyFont="1"/>
    <xf numFmtId="43" fontId="25" fillId="0" borderId="0" xfId="0" applyNumberFormat="1" applyFont="1"/>
    <xf numFmtId="0" fontId="25" fillId="0" borderId="0" xfId="0" applyFont="1" applyAlignment="1">
      <alignment horizontal="left"/>
    </xf>
    <xf numFmtId="0" fontId="16" fillId="18" borderId="0" xfId="0" applyFont="1" applyFill="1"/>
    <xf numFmtId="0" fontId="0" fillId="18" borderId="0" xfId="0" applyFill="1"/>
    <xf numFmtId="43" fontId="14" fillId="18" borderId="7" xfId="2" applyFont="1" applyFill="1" applyBorder="1"/>
    <xf numFmtId="0" fontId="16" fillId="18" borderId="7" xfId="0" applyFont="1" applyFill="1" applyBorder="1"/>
    <xf numFmtId="0" fontId="14" fillId="18" borderId="7" xfId="0" applyFont="1" applyFill="1" applyBorder="1" applyAlignment="1">
      <alignment horizontal="center"/>
    </xf>
    <xf numFmtId="43" fontId="16" fillId="0" borderId="7" xfId="2" applyFont="1" applyFill="1" applyBorder="1"/>
    <xf numFmtId="43" fontId="16" fillId="0" borderId="0" xfId="2" applyFont="1" applyFill="1" applyBorder="1" applyAlignment="1" applyProtection="1">
      <alignment horizontal="right"/>
    </xf>
    <xf numFmtId="0" fontId="17" fillId="17" borderId="0" xfId="0" applyFont="1" applyFill="1" applyAlignment="1">
      <alignment horizontal="left" wrapText="1"/>
    </xf>
    <xf numFmtId="43" fontId="16" fillId="0" borderId="0" xfId="2" applyFont="1" applyBorder="1" applyAlignment="1">
      <alignment horizontal="center"/>
    </xf>
    <xf numFmtId="0" fontId="17" fillId="20" borderId="0" xfId="0" applyFont="1" applyFill="1" applyAlignment="1">
      <alignment horizontal="left" wrapText="1"/>
    </xf>
    <xf numFmtId="0" fontId="16" fillId="0" borderId="7" xfId="0" applyFont="1" applyBorder="1"/>
    <xf numFmtId="43" fontId="14" fillId="18" borderId="7" xfId="2" applyFont="1" applyFill="1" applyBorder="1" applyAlignment="1">
      <alignment horizontal="right"/>
    </xf>
    <xf numFmtId="0" fontId="16" fillId="0" borderId="0" xfId="0" applyFont="1" applyAlignment="1">
      <alignment horizontal="right"/>
    </xf>
    <xf numFmtId="43" fontId="13" fillId="14" borderId="12" xfId="2" quotePrefix="1" applyFont="1" applyFill="1" applyBorder="1" applyAlignment="1">
      <alignment horizontal="left" indent="14"/>
    </xf>
    <xf numFmtId="0" fontId="26" fillId="0" borderId="0" xfId="0" applyFont="1"/>
    <xf numFmtId="0" fontId="26" fillId="0" borderId="0" xfId="0" applyFont="1" applyAlignment="1">
      <alignment horizontal="center"/>
    </xf>
    <xf numFmtId="0" fontId="27" fillId="0" borderId="0" xfId="0" applyFont="1"/>
    <xf numFmtId="43" fontId="27" fillId="0" borderId="0" xfId="2" applyFont="1"/>
    <xf numFmtId="0" fontId="13" fillId="5" borderId="11" xfId="0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/>
    </xf>
    <xf numFmtId="166" fontId="13" fillId="15" borderId="12" xfId="2" quotePrefix="1" applyNumberFormat="1" applyFont="1" applyFill="1" applyBorder="1" applyAlignment="1">
      <alignment horizontal="left" indent="15"/>
    </xf>
    <xf numFmtId="43" fontId="13" fillId="16" borderId="12" xfId="2" quotePrefix="1" applyFont="1" applyFill="1" applyBorder="1" applyAlignment="1">
      <alignment horizontal="left" indent="16"/>
    </xf>
    <xf numFmtId="43" fontId="13" fillId="19" borderId="12" xfId="2" quotePrefix="1" applyFont="1" applyFill="1" applyBorder="1" applyAlignment="1">
      <alignment horizontal="left" indent="17"/>
    </xf>
    <xf numFmtId="0" fontId="17" fillId="17" borderId="12" xfId="0" applyFont="1" applyFill="1" applyBorder="1" applyAlignment="1">
      <alignment horizontal="left" indent="17"/>
    </xf>
    <xf numFmtId="43" fontId="13" fillId="14" borderId="12" xfId="2" quotePrefix="1" applyFont="1" applyFill="1" applyBorder="1" applyAlignment="1">
      <alignment horizontal="left" indent="19"/>
    </xf>
    <xf numFmtId="0" fontId="17" fillId="17" borderId="12" xfId="0" quotePrefix="1" applyFont="1" applyFill="1" applyBorder="1" applyAlignment="1">
      <alignment horizontal="left" indent="16"/>
    </xf>
    <xf numFmtId="0" fontId="17" fillId="4" borderId="12" xfId="0" applyFont="1" applyFill="1" applyBorder="1" applyAlignment="1">
      <alignment horizontal="left" vertical="top" indent="14"/>
    </xf>
    <xf numFmtId="0" fontId="17" fillId="4" borderId="13" xfId="0" applyFont="1" applyFill="1" applyBorder="1" applyAlignment="1">
      <alignment horizontal="left" vertical="top" indent="14"/>
    </xf>
    <xf numFmtId="0" fontId="17" fillId="4" borderId="14" xfId="0" applyFont="1" applyFill="1" applyBorder="1" applyAlignment="1">
      <alignment horizontal="left" vertical="top" indent="14"/>
    </xf>
    <xf numFmtId="0" fontId="17" fillId="6" borderId="13" xfId="1" applyNumberFormat="1" applyFont="1" applyFill="1" applyBorder="1" applyAlignment="1">
      <alignment horizontal="center" vertical="top"/>
    </xf>
    <xf numFmtId="0" fontId="17" fillId="6" borderId="14" xfId="1" applyNumberFormat="1" applyFont="1" applyFill="1" applyBorder="1" applyAlignment="1">
      <alignment horizontal="center" vertical="top"/>
    </xf>
    <xf numFmtId="0" fontId="17" fillId="6" borderId="4" xfId="1" applyNumberFormat="1" applyFont="1" applyFill="1" applyBorder="1" applyAlignment="1">
      <alignment horizontal="left" wrapText="1"/>
    </xf>
    <xf numFmtId="0" fontId="17" fillId="6" borderId="4" xfId="1" applyNumberFormat="1" applyFont="1" applyFill="1" applyBorder="1" applyAlignment="1">
      <alignment horizontal="center" wrapText="1"/>
    </xf>
    <xf numFmtId="10" fontId="16" fillId="0" borderId="0" xfId="5" quotePrefix="1" applyNumberFormat="1" applyFont="1"/>
    <xf numFmtId="10" fontId="14" fillId="18" borderId="0" xfId="6" applyNumberFormat="1" applyFont="1" applyFill="1"/>
    <xf numFmtId="0" fontId="17" fillId="6" borderId="12" xfId="1" quotePrefix="1" applyNumberFormat="1" applyFont="1" applyFill="1" applyBorder="1" applyAlignment="1">
      <alignment horizontal="left" vertical="top" indent="13"/>
    </xf>
    <xf numFmtId="0" fontId="17" fillId="6" borderId="12" xfId="1" quotePrefix="1" applyNumberFormat="1" applyFont="1" applyFill="1" applyBorder="1" applyAlignment="1">
      <alignment horizontal="center"/>
    </xf>
    <xf numFmtId="0" fontId="17" fillId="6" borderId="13" xfId="1" quotePrefix="1" applyNumberFormat="1" applyFont="1" applyFill="1" applyBorder="1" applyAlignment="1">
      <alignment horizontal="center"/>
    </xf>
    <xf numFmtId="0" fontId="17" fillId="6" borderId="14" xfId="1" quotePrefix="1" applyNumberFormat="1" applyFont="1" applyFill="1" applyBorder="1" applyAlignment="1">
      <alignment horizontal="center"/>
    </xf>
    <xf numFmtId="0" fontId="13" fillId="5" borderId="12" xfId="0" quotePrefix="1" applyFont="1" applyFill="1" applyBorder="1" applyAlignment="1">
      <alignment horizontal="center" wrapText="1"/>
    </xf>
    <xf numFmtId="0" fontId="13" fillId="5" borderId="13" xfId="0" applyFont="1" applyFill="1" applyBorder="1" applyAlignment="1">
      <alignment horizontal="center" wrapText="1"/>
    </xf>
    <xf numFmtId="0" fontId="13" fillId="5" borderId="14" xfId="0" applyFont="1" applyFill="1" applyBorder="1" applyAlignment="1">
      <alignment horizontal="center" wrapText="1"/>
    </xf>
    <xf numFmtId="0" fontId="13" fillId="17" borderId="0" xfId="0" applyFont="1" applyFill="1" applyAlignment="1">
      <alignment horizontal="left" wrapText="1"/>
    </xf>
  </cellXfs>
  <cellStyles count="9">
    <cellStyle name="Bad" xfId="1" builtinId="27"/>
    <cellStyle name="Comma" xfId="2" builtinId="3"/>
    <cellStyle name="Good" xfId="8" builtinId="26"/>
    <cellStyle name="Normal" xfId="0" builtinId="0"/>
    <cellStyle name="Normal 2" xfId="3" xr:uid="{00000000-0005-0000-0000-000004000000}"/>
    <cellStyle name="Normal 4" xfId="4" xr:uid="{00000000-0005-0000-0000-000005000000}"/>
    <cellStyle name="Normal_1220R10" xfId="5" xr:uid="{00000000-0005-0000-0000-000006000000}"/>
    <cellStyle name="Percent" xfId="6" builtinId="5"/>
    <cellStyle name="Percent 5" xfId="7" xr:uid="{00000000-0005-0000-0000-000008000000}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ortionment\Apport\APPORT\0607\1220\1220R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ortionment\Apport\APPORT\0607\1220\1220R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Tbl2007"/>
      <sheetName val="Enrollment In"/>
      <sheetName val="BEA Rate In"/>
      <sheetName val="Summary"/>
      <sheetName val="esd112 coop"/>
      <sheetName val="CROSST"/>
      <sheetName val="MEDRPT"/>
      <sheetName val="TRANRPT"/>
      <sheetName val="LinkOut to SNET"/>
      <sheetName val="Download to APP"/>
    </sheetNames>
    <sheetDataSet>
      <sheetData sheetId="0" refreshError="1"/>
      <sheetData sheetId="1" refreshError="1"/>
      <sheetData sheetId="2" refreshError="1">
        <row r="7">
          <cell r="L7" t="str">
            <v>01109</v>
          </cell>
          <cell r="M7">
            <v>0.25</v>
          </cell>
          <cell r="N7">
            <v>7.75</v>
          </cell>
          <cell r="O7">
            <v>47.36</v>
          </cell>
        </row>
        <row r="8">
          <cell r="L8" t="str">
            <v>01122</v>
          </cell>
          <cell r="M8">
            <v>0</v>
          </cell>
          <cell r="N8">
            <v>0</v>
          </cell>
          <cell r="O8">
            <v>6.39</v>
          </cell>
        </row>
        <row r="9">
          <cell r="L9" t="str">
            <v>01147</v>
          </cell>
          <cell r="M9">
            <v>4.75</v>
          </cell>
          <cell r="N9">
            <v>326.75</v>
          </cell>
          <cell r="O9">
            <v>3089.85</v>
          </cell>
        </row>
        <row r="10">
          <cell r="L10" t="str">
            <v>01158</v>
          </cell>
          <cell r="M10">
            <v>0</v>
          </cell>
          <cell r="N10">
            <v>21.13</v>
          </cell>
          <cell r="O10">
            <v>224.92</v>
          </cell>
        </row>
        <row r="11">
          <cell r="L11" t="str">
            <v>01160</v>
          </cell>
          <cell r="M11">
            <v>0.38</v>
          </cell>
          <cell r="N11">
            <v>27.63</v>
          </cell>
          <cell r="O11">
            <v>356.06</v>
          </cell>
        </row>
        <row r="12">
          <cell r="L12" t="str">
            <v>02250</v>
          </cell>
          <cell r="M12">
            <v>26</v>
          </cell>
          <cell r="N12">
            <v>391.25</v>
          </cell>
          <cell r="O12">
            <v>2600.8200000000002</v>
          </cell>
        </row>
        <row r="13">
          <cell r="L13" t="str">
            <v>02420</v>
          </cell>
          <cell r="M13">
            <v>3.5</v>
          </cell>
          <cell r="N13">
            <v>106.88</v>
          </cell>
          <cell r="O13">
            <v>548.98</v>
          </cell>
        </row>
        <row r="14">
          <cell r="L14" t="str">
            <v>03017</v>
          </cell>
          <cell r="M14">
            <v>95.38</v>
          </cell>
          <cell r="N14">
            <v>1617.13</v>
          </cell>
          <cell r="O14">
            <v>13893.7</v>
          </cell>
        </row>
        <row r="15">
          <cell r="L15" t="str">
            <v>03050</v>
          </cell>
          <cell r="M15">
            <v>0</v>
          </cell>
          <cell r="N15">
            <v>16</v>
          </cell>
          <cell r="O15">
            <v>101.67</v>
          </cell>
        </row>
        <row r="16">
          <cell r="L16" t="str">
            <v>03052</v>
          </cell>
          <cell r="M16">
            <v>6.88</v>
          </cell>
          <cell r="N16">
            <v>245.13</v>
          </cell>
          <cell r="O16">
            <v>1500.32</v>
          </cell>
        </row>
        <row r="17">
          <cell r="L17" t="str">
            <v>03053</v>
          </cell>
          <cell r="M17">
            <v>3.25</v>
          </cell>
          <cell r="N17">
            <v>103.75</v>
          </cell>
          <cell r="O17">
            <v>955.03</v>
          </cell>
        </row>
        <row r="18">
          <cell r="L18" t="str">
            <v>03116</v>
          </cell>
          <cell r="M18">
            <v>17.13</v>
          </cell>
          <cell r="N18">
            <v>281.38</v>
          </cell>
          <cell r="O18">
            <v>2716.3</v>
          </cell>
        </row>
        <row r="19">
          <cell r="L19" t="str">
            <v>03400</v>
          </cell>
          <cell r="M19">
            <v>65.63</v>
          </cell>
          <cell r="N19">
            <v>1179.76</v>
          </cell>
          <cell r="O19">
            <v>9627.42</v>
          </cell>
        </row>
        <row r="20">
          <cell r="L20" t="str">
            <v>04019</v>
          </cell>
          <cell r="M20">
            <v>2</v>
          </cell>
          <cell r="N20">
            <v>73.75</v>
          </cell>
          <cell r="O20">
            <v>601.87</v>
          </cell>
        </row>
        <row r="21">
          <cell r="L21" t="str">
            <v>04069</v>
          </cell>
          <cell r="O21">
            <v>13.17</v>
          </cell>
        </row>
        <row r="22">
          <cell r="L22" t="str">
            <v>04127</v>
          </cell>
          <cell r="M22">
            <v>0</v>
          </cell>
          <cell r="N22">
            <v>41.75</v>
          </cell>
          <cell r="O22">
            <v>358.95</v>
          </cell>
        </row>
        <row r="23">
          <cell r="L23" t="str">
            <v>04129</v>
          </cell>
          <cell r="M23">
            <v>5.88</v>
          </cell>
          <cell r="N23">
            <v>143</v>
          </cell>
          <cell r="O23">
            <v>1239.8699999999999</v>
          </cell>
        </row>
        <row r="24">
          <cell r="L24" t="str">
            <v>04222</v>
          </cell>
          <cell r="M24">
            <v>5.75</v>
          </cell>
          <cell r="N24">
            <v>117.25</v>
          </cell>
          <cell r="O24">
            <v>1412.65</v>
          </cell>
        </row>
        <row r="25">
          <cell r="L25" t="str">
            <v>04228</v>
          </cell>
          <cell r="M25">
            <v>2.13</v>
          </cell>
          <cell r="N25">
            <v>128.75</v>
          </cell>
          <cell r="O25">
            <v>1292.3399999999999</v>
          </cell>
        </row>
        <row r="26">
          <cell r="L26" t="str">
            <v>04246</v>
          </cell>
          <cell r="M26">
            <v>55.88</v>
          </cell>
          <cell r="N26">
            <v>695.88</v>
          </cell>
          <cell r="O26">
            <v>7118.17</v>
          </cell>
        </row>
        <row r="27">
          <cell r="L27" t="str">
            <v>05121</v>
          </cell>
          <cell r="M27">
            <v>37.880000000000003</v>
          </cell>
          <cell r="N27">
            <v>660.75</v>
          </cell>
          <cell r="O27">
            <v>4203.32</v>
          </cell>
        </row>
        <row r="28">
          <cell r="L28" t="str">
            <v>05313</v>
          </cell>
          <cell r="M28">
            <v>0</v>
          </cell>
          <cell r="N28">
            <v>20.25</v>
          </cell>
          <cell r="O28">
            <v>263.56</v>
          </cell>
        </row>
        <row r="29">
          <cell r="L29" t="str">
            <v>05323</v>
          </cell>
          <cell r="M29">
            <v>20.13</v>
          </cell>
          <cell r="N29">
            <v>361.38</v>
          </cell>
          <cell r="O29">
            <v>2858.84</v>
          </cell>
        </row>
        <row r="30">
          <cell r="L30" t="str">
            <v>05401</v>
          </cell>
          <cell r="M30">
            <v>0</v>
          </cell>
          <cell r="N30">
            <v>68.63</v>
          </cell>
          <cell r="O30">
            <v>458.08</v>
          </cell>
        </row>
        <row r="31">
          <cell r="L31" t="str">
            <v>05402</v>
          </cell>
          <cell r="M31">
            <v>1.1299999999999999</v>
          </cell>
          <cell r="N31">
            <v>158.13</v>
          </cell>
          <cell r="O31">
            <v>1713.8</v>
          </cell>
        </row>
        <row r="32">
          <cell r="L32" t="str">
            <v>06037</v>
          </cell>
          <cell r="M32">
            <v>95.5</v>
          </cell>
          <cell r="N32">
            <v>2586.5</v>
          </cell>
          <cell r="O32">
            <v>21395.759999999998</v>
          </cell>
        </row>
        <row r="33">
          <cell r="L33" t="str">
            <v>06098</v>
          </cell>
          <cell r="M33">
            <v>1.75</v>
          </cell>
          <cell r="N33">
            <v>224.75</v>
          </cell>
          <cell r="O33">
            <v>2027.32</v>
          </cell>
        </row>
        <row r="34">
          <cell r="L34" t="str">
            <v>06101</v>
          </cell>
          <cell r="M34">
            <v>5</v>
          </cell>
          <cell r="N34">
            <v>162.51</v>
          </cell>
          <cell r="O34">
            <v>1428.32</v>
          </cell>
        </row>
        <row r="35">
          <cell r="L35" t="str">
            <v>06103</v>
          </cell>
          <cell r="M35">
            <v>0.25</v>
          </cell>
          <cell r="N35">
            <v>13.13</v>
          </cell>
          <cell r="O35">
            <v>111.67</v>
          </cell>
        </row>
        <row r="36">
          <cell r="L36" t="str">
            <v>06112</v>
          </cell>
          <cell r="M36">
            <v>11.38</v>
          </cell>
          <cell r="N36">
            <v>348.63</v>
          </cell>
          <cell r="O36">
            <v>2915.33</v>
          </cell>
        </row>
        <row r="37">
          <cell r="L37" t="str">
            <v>06114</v>
          </cell>
          <cell r="M37">
            <v>91.88</v>
          </cell>
          <cell r="N37">
            <v>2969.51</v>
          </cell>
          <cell r="O37">
            <v>23868.3</v>
          </cell>
        </row>
        <row r="38">
          <cell r="L38" t="str">
            <v>06117</v>
          </cell>
          <cell r="M38">
            <v>17.5</v>
          </cell>
          <cell r="N38">
            <v>598.38</v>
          </cell>
          <cell r="O38">
            <v>5289.37</v>
          </cell>
        </row>
        <row r="39">
          <cell r="L39" t="str">
            <v>06119</v>
          </cell>
          <cell r="M39">
            <v>47.63</v>
          </cell>
          <cell r="N39">
            <v>1448.13</v>
          </cell>
          <cell r="O39">
            <v>12370.04</v>
          </cell>
        </row>
        <row r="40">
          <cell r="L40" t="str">
            <v>06122</v>
          </cell>
          <cell r="M40">
            <v>5.75</v>
          </cell>
          <cell r="N40">
            <v>189.38</v>
          </cell>
          <cell r="O40">
            <v>1977.14</v>
          </cell>
        </row>
        <row r="41">
          <cell r="L41" t="str">
            <v>06801</v>
          </cell>
          <cell r="M41">
            <v>0</v>
          </cell>
          <cell r="N41">
            <v>0</v>
          </cell>
        </row>
        <row r="42">
          <cell r="L42" t="str">
            <v>07002</v>
          </cell>
          <cell r="M42">
            <v>2.25</v>
          </cell>
          <cell r="N42">
            <v>45.63</v>
          </cell>
          <cell r="O42">
            <v>502.81</v>
          </cell>
        </row>
        <row r="43">
          <cell r="L43" t="str">
            <v>07035</v>
          </cell>
          <cell r="M43">
            <v>0</v>
          </cell>
          <cell r="N43">
            <v>2.38</v>
          </cell>
          <cell r="O43">
            <v>15.11</v>
          </cell>
        </row>
        <row r="44">
          <cell r="L44" t="str">
            <v>08122</v>
          </cell>
          <cell r="M44">
            <v>61.75</v>
          </cell>
          <cell r="N44">
            <v>924.88</v>
          </cell>
          <cell r="O44">
            <v>6916.52</v>
          </cell>
        </row>
        <row r="45">
          <cell r="L45" t="str">
            <v>08130</v>
          </cell>
          <cell r="M45">
            <v>0.5</v>
          </cell>
          <cell r="N45">
            <v>77.88</v>
          </cell>
          <cell r="O45">
            <v>610.54999999999995</v>
          </cell>
        </row>
        <row r="46">
          <cell r="L46" t="str">
            <v>08401</v>
          </cell>
          <cell r="M46">
            <v>7.75</v>
          </cell>
          <cell r="N46">
            <v>188.76</v>
          </cell>
          <cell r="O46">
            <v>1356.54</v>
          </cell>
        </row>
        <row r="47">
          <cell r="L47" t="str">
            <v>08402</v>
          </cell>
          <cell r="M47">
            <v>2.75</v>
          </cell>
          <cell r="N47">
            <v>129.13</v>
          </cell>
          <cell r="O47">
            <v>983.87</v>
          </cell>
        </row>
        <row r="48">
          <cell r="L48" t="str">
            <v>08404</v>
          </cell>
          <cell r="M48">
            <v>7.13</v>
          </cell>
          <cell r="N48">
            <v>238.38</v>
          </cell>
          <cell r="O48">
            <v>2124.06</v>
          </cell>
        </row>
        <row r="49">
          <cell r="L49" t="str">
            <v>08458</v>
          </cell>
          <cell r="M49">
            <v>45.75</v>
          </cell>
          <cell r="N49">
            <v>687.75</v>
          </cell>
          <cell r="O49">
            <v>5007.78</v>
          </cell>
        </row>
        <row r="50">
          <cell r="L50" t="str">
            <v>09013</v>
          </cell>
          <cell r="M50">
            <v>0.25</v>
          </cell>
          <cell r="N50">
            <v>23.13</v>
          </cell>
          <cell r="O50">
            <v>170.17</v>
          </cell>
        </row>
        <row r="51">
          <cell r="L51" t="str">
            <v>09075</v>
          </cell>
          <cell r="M51">
            <v>2.25</v>
          </cell>
          <cell r="N51">
            <v>79.13</v>
          </cell>
          <cell r="O51">
            <v>687.15</v>
          </cell>
        </row>
        <row r="52">
          <cell r="L52" t="str">
            <v>09102</v>
          </cell>
          <cell r="M52">
            <v>0</v>
          </cell>
          <cell r="N52">
            <v>0.25</v>
          </cell>
          <cell r="O52">
            <v>33.39</v>
          </cell>
        </row>
        <row r="53">
          <cell r="L53" t="str">
            <v>09206</v>
          </cell>
          <cell r="M53">
            <v>28.38</v>
          </cell>
          <cell r="N53">
            <v>685.25</v>
          </cell>
          <cell r="O53">
            <v>5220.22</v>
          </cell>
        </row>
        <row r="54">
          <cell r="L54" t="str">
            <v>09207</v>
          </cell>
          <cell r="M54">
            <v>0</v>
          </cell>
          <cell r="N54">
            <v>16</v>
          </cell>
          <cell r="O54">
            <v>82.5</v>
          </cell>
        </row>
        <row r="55">
          <cell r="L55" t="str">
            <v>09209</v>
          </cell>
          <cell r="M55">
            <v>0.25</v>
          </cell>
          <cell r="N55">
            <v>38.130000000000003</v>
          </cell>
          <cell r="O55">
            <v>298.57</v>
          </cell>
        </row>
        <row r="56">
          <cell r="L56" t="str">
            <v>10003</v>
          </cell>
          <cell r="M56">
            <v>0</v>
          </cell>
          <cell r="N56">
            <v>6.63</v>
          </cell>
          <cell r="O56">
            <v>36</v>
          </cell>
        </row>
        <row r="57">
          <cell r="L57" t="str">
            <v>10050</v>
          </cell>
          <cell r="M57">
            <v>0</v>
          </cell>
          <cell r="N57">
            <v>26</v>
          </cell>
          <cell r="O57">
            <v>246.36</v>
          </cell>
        </row>
        <row r="58">
          <cell r="L58" t="str">
            <v>10065</v>
          </cell>
          <cell r="M58">
            <v>0</v>
          </cell>
          <cell r="N58">
            <v>13.13</v>
          </cell>
          <cell r="O58">
            <v>84.93</v>
          </cell>
        </row>
        <row r="59">
          <cell r="L59" t="str">
            <v>10070</v>
          </cell>
          <cell r="M59">
            <v>0</v>
          </cell>
          <cell r="N59">
            <v>19.25</v>
          </cell>
          <cell r="O59">
            <v>195.65</v>
          </cell>
        </row>
        <row r="60">
          <cell r="L60" t="str">
            <v>10309</v>
          </cell>
          <cell r="M60">
            <v>0</v>
          </cell>
          <cell r="N60">
            <v>35.380000000000003</v>
          </cell>
          <cell r="O60">
            <v>414.36</v>
          </cell>
        </row>
        <row r="61">
          <cell r="L61" t="str">
            <v>11001</v>
          </cell>
          <cell r="M61">
            <v>71.25</v>
          </cell>
          <cell r="N61">
            <v>1456</v>
          </cell>
          <cell r="O61">
            <v>11793.9</v>
          </cell>
        </row>
        <row r="62">
          <cell r="L62" t="str">
            <v>11051</v>
          </cell>
          <cell r="M62">
            <v>16</v>
          </cell>
          <cell r="N62">
            <v>204</v>
          </cell>
          <cell r="O62">
            <v>1695.44</v>
          </cell>
        </row>
        <row r="63">
          <cell r="L63" t="str">
            <v>11054</v>
          </cell>
          <cell r="M63">
            <v>0</v>
          </cell>
          <cell r="N63">
            <v>0</v>
          </cell>
          <cell r="O63">
            <v>12.67</v>
          </cell>
        </row>
        <row r="64">
          <cell r="L64" t="str">
            <v>11056</v>
          </cell>
          <cell r="M64">
            <v>0</v>
          </cell>
          <cell r="N64">
            <v>1.88</v>
          </cell>
          <cell r="O64">
            <v>66.599999999999994</v>
          </cell>
        </row>
        <row r="65">
          <cell r="L65" t="str">
            <v>12110</v>
          </cell>
          <cell r="M65">
            <v>1.75</v>
          </cell>
          <cell r="N65">
            <v>57.25</v>
          </cell>
          <cell r="O65">
            <v>324.95</v>
          </cell>
        </row>
        <row r="66">
          <cell r="L66" t="str">
            <v>13073</v>
          </cell>
          <cell r="M66">
            <v>0.75</v>
          </cell>
          <cell r="N66">
            <v>211.25</v>
          </cell>
          <cell r="O66">
            <v>1732.26</v>
          </cell>
        </row>
        <row r="67">
          <cell r="L67" t="str">
            <v>13144</v>
          </cell>
          <cell r="M67">
            <v>1.63</v>
          </cell>
          <cell r="N67">
            <v>258.25</v>
          </cell>
          <cell r="O67">
            <v>2233.04</v>
          </cell>
        </row>
        <row r="68">
          <cell r="L68" t="str">
            <v>13146</v>
          </cell>
          <cell r="M68">
            <v>3.25</v>
          </cell>
          <cell r="N68">
            <v>128.63</v>
          </cell>
          <cell r="O68">
            <v>907.47</v>
          </cell>
        </row>
        <row r="69">
          <cell r="L69" t="str">
            <v>13151</v>
          </cell>
          <cell r="M69">
            <v>0</v>
          </cell>
          <cell r="N69">
            <v>23.5</v>
          </cell>
          <cell r="O69">
            <v>159.72</v>
          </cell>
        </row>
        <row r="70">
          <cell r="L70" t="str">
            <v>13156</v>
          </cell>
          <cell r="M70">
            <v>0</v>
          </cell>
          <cell r="N70">
            <v>39.5</v>
          </cell>
          <cell r="O70">
            <v>482.08</v>
          </cell>
        </row>
        <row r="71">
          <cell r="L71" t="str">
            <v>13160</v>
          </cell>
          <cell r="M71">
            <v>0</v>
          </cell>
          <cell r="N71">
            <v>146.75</v>
          </cell>
          <cell r="O71">
            <v>1320.08</v>
          </cell>
        </row>
        <row r="72">
          <cell r="L72" t="str">
            <v>13161</v>
          </cell>
          <cell r="M72">
            <v>67.25</v>
          </cell>
          <cell r="N72">
            <v>868.63</v>
          </cell>
          <cell r="O72">
            <v>6793.66</v>
          </cell>
        </row>
        <row r="73">
          <cell r="L73" t="str">
            <v>13165</v>
          </cell>
          <cell r="M73">
            <v>10.75</v>
          </cell>
          <cell r="N73">
            <v>301.38</v>
          </cell>
          <cell r="O73">
            <v>2131.09</v>
          </cell>
        </row>
        <row r="74">
          <cell r="L74" t="str">
            <v>13167</v>
          </cell>
          <cell r="M74">
            <v>0</v>
          </cell>
          <cell r="N74">
            <v>19.63</v>
          </cell>
          <cell r="O74">
            <v>126.04</v>
          </cell>
        </row>
        <row r="75">
          <cell r="L75" t="str">
            <v>13301</v>
          </cell>
          <cell r="M75">
            <v>1.75</v>
          </cell>
          <cell r="N75">
            <v>92.38</v>
          </cell>
          <cell r="O75">
            <v>706.23</v>
          </cell>
        </row>
        <row r="76">
          <cell r="L76" t="str">
            <v>14005</v>
          </cell>
          <cell r="M76">
            <v>20</v>
          </cell>
          <cell r="N76">
            <v>509.75</v>
          </cell>
          <cell r="O76">
            <v>3512.71</v>
          </cell>
        </row>
        <row r="77">
          <cell r="L77" t="str">
            <v>14028</v>
          </cell>
          <cell r="M77">
            <v>7.88</v>
          </cell>
          <cell r="N77">
            <v>218.75</v>
          </cell>
          <cell r="O77">
            <v>1926.15</v>
          </cell>
        </row>
        <row r="78">
          <cell r="L78" t="str">
            <v>14064</v>
          </cell>
          <cell r="M78">
            <v>0.5</v>
          </cell>
          <cell r="N78">
            <v>79.38</v>
          </cell>
          <cell r="O78">
            <v>665.33</v>
          </cell>
        </row>
        <row r="79">
          <cell r="L79" t="str">
            <v>14065</v>
          </cell>
          <cell r="M79">
            <v>0</v>
          </cell>
          <cell r="N79">
            <v>29.88</v>
          </cell>
          <cell r="O79">
            <v>261.89</v>
          </cell>
        </row>
        <row r="80">
          <cell r="L80" t="str">
            <v>14066</v>
          </cell>
          <cell r="M80">
            <v>3.88</v>
          </cell>
          <cell r="N80">
            <v>133.88</v>
          </cell>
          <cell r="O80">
            <v>1200.81</v>
          </cell>
        </row>
        <row r="81">
          <cell r="L81" t="str">
            <v>14068</v>
          </cell>
          <cell r="M81">
            <v>2.13</v>
          </cell>
          <cell r="N81">
            <v>275</v>
          </cell>
          <cell r="O81">
            <v>1789.45</v>
          </cell>
        </row>
        <row r="82">
          <cell r="L82" t="str">
            <v>14077</v>
          </cell>
          <cell r="M82">
            <v>0</v>
          </cell>
          <cell r="N82">
            <v>24.25</v>
          </cell>
          <cell r="O82">
            <v>198.32</v>
          </cell>
        </row>
        <row r="83">
          <cell r="L83" t="str">
            <v>14097</v>
          </cell>
          <cell r="M83">
            <v>0</v>
          </cell>
          <cell r="N83">
            <v>51.13</v>
          </cell>
          <cell r="O83">
            <v>239.6</v>
          </cell>
        </row>
        <row r="84">
          <cell r="L84" t="str">
            <v>14099</v>
          </cell>
          <cell r="M84">
            <v>0</v>
          </cell>
          <cell r="N84">
            <v>23.25</v>
          </cell>
          <cell r="O84">
            <v>171.33</v>
          </cell>
        </row>
        <row r="85">
          <cell r="L85" t="str">
            <v>14104</v>
          </cell>
          <cell r="M85">
            <v>0</v>
          </cell>
          <cell r="N85">
            <v>6.88</v>
          </cell>
          <cell r="O85">
            <v>49.61</v>
          </cell>
        </row>
        <row r="86">
          <cell r="L86" t="str">
            <v>14117</v>
          </cell>
          <cell r="M86">
            <v>0</v>
          </cell>
          <cell r="N86">
            <v>19.13</v>
          </cell>
          <cell r="O86">
            <v>174.62</v>
          </cell>
        </row>
        <row r="87">
          <cell r="L87" t="str">
            <v>14172</v>
          </cell>
          <cell r="M87">
            <v>0.63</v>
          </cell>
          <cell r="N87">
            <v>83.88</v>
          </cell>
          <cell r="O87">
            <v>636.30999999999995</v>
          </cell>
        </row>
        <row r="88">
          <cell r="L88" t="str">
            <v>14400</v>
          </cell>
          <cell r="M88">
            <v>0</v>
          </cell>
          <cell r="N88">
            <v>27.38</v>
          </cell>
          <cell r="O88">
            <v>259.69</v>
          </cell>
        </row>
        <row r="89">
          <cell r="L89" t="str">
            <v>15201</v>
          </cell>
          <cell r="M89">
            <v>46.38</v>
          </cell>
          <cell r="N89">
            <v>636.25</v>
          </cell>
          <cell r="O89">
            <v>5370.18</v>
          </cell>
        </row>
        <row r="90">
          <cell r="L90" t="str">
            <v>15204</v>
          </cell>
          <cell r="M90">
            <v>7.38</v>
          </cell>
          <cell r="N90">
            <v>129.63</v>
          </cell>
          <cell r="O90">
            <v>1112.76</v>
          </cell>
        </row>
        <row r="91">
          <cell r="L91" t="str">
            <v>15206</v>
          </cell>
          <cell r="M91">
            <v>13.75</v>
          </cell>
          <cell r="N91">
            <v>213</v>
          </cell>
          <cell r="O91">
            <v>1952.23</v>
          </cell>
        </row>
        <row r="92">
          <cell r="L92" t="str">
            <v>16020</v>
          </cell>
          <cell r="M92">
            <v>0</v>
          </cell>
          <cell r="N92">
            <v>8</v>
          </cell>
          <cell r="O92">
            <v>29.56</v>
          </cell>
        </row>
        <row r="93">
          <cell r="L93" t="str">
            <v>16046</v>
          </cell>
          <cell r="M93">
            <v>0</v>
          </cell>
          <cell r="N93">
            <v>9.6300000000000008</v>
          </cell>
          <cell r="O93">
            <v>46.35</v>
          </cell>
        </row>
        <row r="94">
          <cell r="L94" t="str">
            <v>16048</v>
          </cell>
          <cell r="M94">
            <v>0</v>
          </cell>
          <cell r="N94">
            <v>36.630000000000003</v>
          </cell>
          <cell r="O94">
            <v>257.27999999999997</v>
          </cell>
        </row>
        <row r="95">
          <cell r="L95" t="str">
            <v>16049</v>
          </cell>
          <cell r="M95">
            <v>1.1299999999999999</v>
          </cell>
          <cell r="N95">
            <v>138.13</v>
          </cell>
          <cell r="O95">
            <v>1129.99</v>
          </cell>
        </row>
        <row r="96">
          <cell r="L96" t="str">
            <v>16050</v>
          </cell>
          <cell r="M96">
            <v>10.5</v>
          </cell>
          <cell r="N96">
            <v>177.25</v>
          </cell>
          <cell r="O96">
            <v>1457.63</v>
          </cell>
        </row>
        <row r="97">
          <cell r="L97" t="str">
            <v>17001</v>
          </cell>
          <cell r="M97">
            <v>231.88</v>
          </cell>
          <cell r="N97">
            <v>5781.13</v>
          </cell>
          <cell r="O97">
            <v>43424.81</v>
          </cell>
        </row>
        <row r="98">
          <cell r="L98" t="str">
            <v>17210</v>
          </cell>
          <cell r="M98">
            <v>93.25</v>
          </cell>
          <cell r="N98">
            <v>2779.13</v>
          </cell>
          <cell r="O98">
            <v>21418.09</v>
          </cell>
        </row>
        <row r="99">
          <cell r="L99" t="str">
            <v>17216</v>
          </cell>
          <cell r="M99">
            <v>1.1299999999999999</v>
          </cell>
          <cell r="N99">
            <v>565.52</v>
          </cell>
          <cell r="O99">
            <v>4629.29</v>
          </cell>
        </row>
        <row r="100">
          <cell r="L100" t="str">
            <v>17400</v>
          </cell>
          <cell r="M100">
            <v>12.63</v>
          </cell>
          <cell r="N100">
            <v>378.75</v>
          </cell>
          <cell r="O100">
            <v>3887.75</v>
          </cell>
        </row>
        <row r="101">
          <cell r="L101" t="str">
            <v>17401</v>
          </cell>
          <cell r="M101">
            <v>33.5</v>
          </cell>
          <cell r="N101">
            <v>1954.13</v>
          </cell>
          <cell r="O101">
            <v>16320.37</v>
          </cell>
        </row>
        <row r="102">
          <cell r="L102" t="str">
            <v>17402</v>
          </cell>
          <cell r="M102">
            <v>5.13</v>
          </cell>
          <cell r="N102">
            <v>145.25</v>
          </cell>
          <cell r="O102">
            <v>1502.03</v>
          </cell>
        </row>
        <row r="103">
          <cell r="L103" t="str">
            <v>17403</v>
          </cell>
          <cell r="M103">
            <v>0</v>
          </cell>
          <cell r="N103">
            <v>1671.5</v>
          </cell>
          <cell r="O103">
            <v>12900.28</v>
          </cell>
        </row>
        <row r="104">
          <cell r="L104" t="str">
            <v>17404</v>
          </cell>
          <cell r="M104">
            <v>0</v>
          </cell>
          <cell r="N104">
            <v>14.63</v>
          </cell>
          <cell r="O104">
            <v>60.42</v>
          </cell>
        </row>
        <row r="105">
          <cell r="L105" t="str">
            <v>17405</v>
          </cell>
          <cell r="M105">
            <v>71.88</v>
          </cell>
          <cell r="N105">
            <v>1738.38</v>
          </cell>
          <cell r="O105">
            <v>15954.2</v>
          </cell>
        </row>
        <row r="106">
          <cell r="L106" t="str">
            <v>17406</v>
          </cell>
          <cell r="M106">
            <v>3</v>
          </cell>
          <cell r="N106">
            <v>254.75</v>
          </cell>
          <cell r="O106">
            <v>2578.54</v>
          </cell>
        </row>
        <row r="107">
          <cell r="L107" t="str">
            <v>17407</v>
          </cell>
          <cell r="M107">
            <v>21.13</v>
          </cell>
          <cell r="N107">
            <v>336.38</v>
          </cell>
          <cell r="O107">
            <v>2917.06</v>
          </cell>
        </row>
        <row r="108">
          <cell r="L108" t="str">
            <v>17408</v>
          </cell>
          <cell r="M108">
            <v>12</v>
          </cell>
          <cell r="N108">
            <v>1492.88</v>
          </cell>
          <cell r="O108">
            <v>13838.39</v>
          </cell>
        </row>
        <row r="109">
          <cell r="L109" t="str">
            <v>17409</v>
          </cell>
          <cell r="M109">
            <v>12.38</v>
          </cell>
          <cell r="N109">
            <v>826.01</v>
          </cell>
          <cell r="O109">
            <v>6818.24</v>
          </cell>
        </row>
        <row r="110">
          <cell r="L110" t="str">
            <v>17410</v>
          </cell>
          <cell r="M110">
            <v>28.25</v>
          </cell>
          <cell r="N110">
            <v>535.13</v>
          </cell>
          <cell r="O110">
            <v>5363.68</v>
          </cell>
        </row>
        <row r="111">
          <cell r="L111" t="str">
            <v>17411</v>
          </cell>
          <cell r="M111">
            <v>64.38</v>
          </cell>
          <cell r="N111">
            <v>1495.13</v>
          </cell>
          <cell r="O111">
            <v>15408.35</v>
          </cell>
        </row>
        <row r="112">
          <cell r="L112" t="str">
            <v>17412</v>
          </cell>
          <cell r="M112">
            <v>18.38</v>
          </cell>
          <cell r="N112">
            <v>1173</v>
          </cell>
          <cell r="O112">
            <v>9068.2000000000007</v>
          </cell>
        </row>
        <row r="113">
          <cell r="L113" t="str">
            <v>17414</v>
          </cell>
          <cell r="M113">
            <v>145.25</v>
          </cell>
          <cell r="N113">
            <v>2405.38</v>
          </cell>
          <cell r="O113">
            <v>22782.69</v>
          </cell>
        </row>
        <row r="114">
          <cell r="L114" t="str">
            <v>17415</v>
          </cell>
          <cell r="M114">
            <v>68.38</v>
          </cell>
          <cell r="N114">
            <v>2928.26</v>
          </cell>
          <cell r="O114">
            <v>26119.18</v>
          </cell>
        </row>
        <row r="115">
          <cell r="L115" t="str">
            <v>17417</v>
          </cell>
          <cell r="M115">
            <v>67.25</v>
          </cell>
          <cell r="N115">
            <v>2545.88</v>
          </cell>
          <cell r="O115">
            <v>19264.099999999999</v>
          </cell>
        </row>
        <row r="116">
          <cell r="L116" t="str">
            <v>18100</v>
          </cell>
          <cell r="M116">
            <v>43.25</v>
          </cell>
          <cell r="N116">
            <v>655</v>
          </cell>
          <cell r="O116">
            <v>4790.71</v>
          </cell>
        </row>
        <row r="117">
          <cell r="L117" t="str">
            <v>18303</v>
          </cell>
          <cell r="M117">
            <v>8.1300000000000008</v>
          </cell>
          <cell r="N117">
            <v>537.75</v>
          </cell>
          <cell r="O117">
            <v>4044.09</v>
          </cell>
        </row>
        <row r="118">
          <cell r="L118" t="str">
            <v>18400</v>
          </cell>
          <cell r="M118">
            <v>32.130000000000003</v>
          </cell>
          <cell r="N118">
            <v>833.75</v>
          </cell>
          <cell r="O118">
            <v>6426.13</v>
          </cell>
        </row>
        <row r="119">
          <cell r="L119" t="str">
            <v>18401</v>
          </cell>
          <cell r="M119">
            <v>61</v>
          </cell>
          <cell r="N119">
            <v>1597.75</v>
          </cell>
          <cell r="O119">
            <v>11803</v>
          </cell>
        </row>
        <row r="120">
          <cell r="L120" t="str">
            <v>18402</v>
          </cell>
          <cell r="M120">
            <v>41</v>
          </cell>
          <cell r="N120">
            <v>1353.38</v>
          </cell>
          <cell r="O120">
            <v>10067.81</v>
          </cell>
        </row>
        <row r="121">
          <cell r="L121" t="str">
            <v>19007</v>
          </cell>
          <cell r="M121">
            <v>0</v>
          </cell>
          <cell r="N121">
            <v>0</v>
          </cell>
          <cell r="O121">
            <v>31.94</v>
          </cell>
        </row>
        <row r="122">
          <cell r="L122" t="str">
            <v>19028</v>
          </cell>
          <cell r="M122">
            <v>0</v>
          </cell>
          <cell r="N122">
            <v>14.13</v>
          </cell>
          <cell r="O122">
            <v>101.57</v>
          </cell>
        </row>
        <row r="123">
          <cell r="L123" t="str">
            <v>19400</v>
          </cell>
          <cell r="M123">
            <v>0.38</v>
          </cell>
          <cell r="N123">
            <v>24.38</v>
          </cell>
          <cell r="O123">
            <v>168.69</v>
          </cell>
        </row>
        <row r="124">
          <cell r="L124" t="str">
            <v>19401</v>
          </cell>
          <cell r="M124">
            <v>15.63</v>
          </cell>
          <cell r="N124">
            <v>340</v>
          </cell>
          <cell r="O124">
            <v>2853.64</v>
          </cell>
        </row>
        <row r="125">
          <cell r="L125" t="str">
            <v>19403</v>
          </cell>
          <cell r="M125">
            <v>1.5</v>
          </cell>
          <cell r="N125">
            <v>91.75</v>
          </cell>
          <cell r="O125">
            <v>608.37</v>
          </cell>
        </row>
        <row r="126">
          <cell r="L126" t="str">
            <v>19404</v>
          </cell>
          <cell r="M126">
            <v>4.63</v>
          </cell>
          <cell r="N126">
            <v>135.25</v>
          </cell>
          <cell r="O126">
            <v>947.41</v>
          </cell>
        </row>
        <row r="127">
          <cell r="L127" t="str">
            <v>20094</v>
          </cell>
          <cell r="M127">
            <v>0</v>
          </cell>
          <cell r="N127">
            <v>14.5</v>
          </cell>
          <cell r="O127">
            <v>53.76</v>
          </cell>
        </row>
        <row r="128">
          <cell r="L128" t="str">
            <v>20203</v>
          </cell>
          <cell r="M128">
            <v>0</v>
          </cell>
          <cell r="N128">
            <v>11.25</v>
          </cell>
          <cell r="O128">
            <v>93.22</v>
          </cell>
        </row>
        <row r="129">
          <cell r="L129" t="str">
            <v>20215</v>
          </cell>
          <cell r="M129">
            <v>0</v>
          </cell>
          <cell r="N129">
            <v>12.88</v>
          </cell>
          <cell r="O129">
            <v>85.33</v>
          </cell>
        </row>
        <row r="130">
          <cell r="L130" t="str">
            <v>20400</v>
          </cell>
          <cell r="M130">
            <v>0</v>
          </cell>
          <cell r="N130">
            <v>31.38</v>
          </cell>
          <cell r="O130">
            <v>160.16999999999999</v>
          </cell>
        </row>
        <row r="131">
          <cell r="L131" t="str">
            <v>20401</v>
          </cell>
          <cell r="M131">
            <v>0</v>
          </cell>
          <cell r="N131">
            <v>6.13</v>
          </cell>
          <cell r="O131">
            <v>60.87</v>
          </cell>
        </row>
        <row r="132">
          <cell r="L132" t="str">
            <v>20402</v>
          </cell>
          <cell r="M132">
            <v>0</v>
          </cell>
          <cell r="N132">
            <v>21.5</v>
          </cell>
          <cell r="O132">
            <v>133.09</v>
          </cell>
        </row>
        <row r="133">
          <cell r="L133" t="str">
            <v>20403</v>
          </cell>
          <cell r="M133">
            <v>0.25</v>
          </cell>
          <cell r="N133">
            <v>1.5</v>
          </cell>
          <cell r="O133">
            <v>19.78</v>
          </cell>
        </row>
        <row r="134">
          <cell r="L134" t="str">
            <v>20404</v>
          </cell>
          <cell r="M134">
            <v>5.13</v>
          </cell>
          <cell r="N134">
            <v>149.5</v>
          </cell>
          <cell r="O134">
            <v>1029.9000000000001</v>
          </cell>
        </row>
        <row r="135">
          <cell r="L135" t="str">
            <v>20405</v>
          </cell>
          <cell r="M135">
            <v>7.5</v>
          </cell>
          <cell r="N135">
            <v>185.88</v>
          </cell>
          <cell r="O135">
            <v>1105.68</v>
          </cell>
        </row>
        <row r="136">
          <cell r="L136" t="str">
            <v>20406</v>
          </cell>
          <cell r="M136">
            <v>1.75</v>
          </cell>
          <cell r="N136">
            <v>57</v>
          </cell>
          <cell r="O136">
            <v>333.93</v>
          </cell>
        </row>
        <row r="137">
          <cell r="L137" t="str">
            <v>21014</v>
          </cell>
          <cell r="M137">
            <v>7.01</v>
          </cell>
          <cell r="N137">
            <v>89.13</v>
          </cell>
          <cell r="O137">
            <v>725.27</v>
          </cell>
        </row>
        <row r="138">
          <cell r="L138" t="str">
            <v>21018</v>
          </cell>
          <cell r="M138">
            <v>1.88</v>
          </cell>
          <cell r="N138">
            <v>26.88</v>
          </cell>
          <cell r="O138">
            <v>79.78</v>
          </cell>
        </row>
        <row r="139">
          <cell r="L139" t="str">
            <v>21036</v>
          </cell>
          <cell r="M139">
            <v>0</v>
          </cell>
          <cell r="N139">
            <v>6.63</v>
          </cell>
          <cell r="O139">
            <v>43.11</v>
          </cell>
        </row>
        <row r="140">
          <cell r="L140" t="str">
            <v>21206</v>
          </cell>
          <cell r="M140">
            <v>1.38</v>
          </cell>
          <cell r="N140">
            <v>83.25</v>
          </cell>
          <cell r="O140">
            <v>647.35</v>
          </cell>
        </row>
        <row r="141">
          <cell r="L141" t="str">
            <v>21214</v>
          </cell>
          <cell r="M141">
            <v>0</v>
          </cell>
          <cell r="N141">
            <v>65.5</v>
          </cell>
          <cell r="O141">
            <v>379.18</v>
          </cell>
        </row>
        <row r="142">
          <cell r="L142" t="str">
            <v>21226</v>
          </cell>
          <cell r="M142">
            <v>0.75</v>
          </cell>
          <cell r="N142">
            <v>72.760000000000005</v>
          </cell>
          <cell r="O142">
            <v>568.88</v>
          </cell>
        </row>
        <row r="143">
          <cell r="L143" t="str">
            <v>21232</v>
          </cell>
          <cell r="M143">
            <v>1.88</v>
          </cell>
          <cell r="N143">
            <v>99.25</v>
          </cell>
          <cell r="O143">
            <v>765.91</v>
          </cell>
        </row>
        <row r="144">
          <cell r="L144" t="str">
            <v>21234</v>
          </cell>
          <cell r="M144">
            <v>0</v>
          </cell>
          <cell r="N144">
            <v>19.13</v>
          </cell>
          <cell r="O144">
            <v>75.180000000000007</v>
          </cell>
        </row>
        <row r="145">
          <cell r="L145" t="str">
            <v>21237</v>
          </cell>
          <cell r="M145">
            <v>4.5</v>
          </cell>
          <cell r="N145">
            <v>134.63</v>
          </cell>
          <cell r="O145">
            <v>945.42</v>
          </cell>
        </row>
        <row r="146">
          <cell r="L146" t="str">
            <v>21300</v>
          </cell>
          <cell r="M146">
            <v>6.26</v>
          </cell>
          <cell r="N146">
            <v>103.13</v>
          </cell>
          <cell r="O146">
            <v>854.52</v>
          </cell>
        </row>
        <row r="147">
          <cell r="L147" t="str">
            <v>21301</v>
          </cell>
          <cell r="M147">
            <v>0</v>
          </cell>
          <cell r="N147">
            <v>48.25</v>
          </cell>
          <cell r="O147">
            <v>325.58999999999997</v>
          </cell>
        </row>
        <row r="148">
          <cell r="L148" t="str">
            <v>21302</v>
          </cell>
          <cell r="M148">
            <v>3.5</v>
          </cell>
          <cell r="N148">
            <v>324.01</v>
          </cell>
          <cell r="O148">
            <v>2615.83</v>
          </cell>
        </row>
        <row r="149">
          <cell r="L149" t="str">
            <v>21303</v>
          </cell>
          <cell r="M149">
            <v>0.76</v>
          </cell>
          <cell r="N149">
            <v>76.63</v>
          </cell>
          <cell r="O149">
            <v>504.03</v>
          </cell>
        </row>
        <row r="150">
          <cell r="L150" t="str">
            <v>21401</v>
          </cell>
          <cell r="M150">
            <v>19.88</v>
          </cell>
          <cell r="N150">
            <v>433.13</v>
          </cell>
          <cell r="O150">
            <v>3300.3</v>
          </cell>
        </row>
        <row r="151">
          <cell r="L151" t="str">
            <v>22008</v>
          </cell>
          <cell r="M151">
            <v>0</v>
          </cell>
          <cell r="N151">
            <v>17.13</v>
          </cell>
          <cell r="O151">
            <v>86.84</v>
          </cell>
        </row>
        <row r="152">
          <cell r="L152" t="str">
            <v>22009</v>
          </cell>
          <cell r="M152">
            <v>0.88</v>
          </cell>
          <cell r="N152">
            <v>57.13</v>
          </cell>
          <cell r="O152">
            <v>647.88</v>
          </cell>
        </row>
        <row r="153">
          <cell r="L153" t="str">
            <v>22017</v>
          </cell>
          <cell r="M153">
            <v>0</v>
          </cell>
          <cell r="N153">
            <v>8.75</v>
          </cell>
          <cell r="O153">
            <v>62.89</v>
          </cell>
        </row>
        <row r="154">
          <cell r="L154" t="str">
            <v>22073</v>
          </cell>
          <cell r="M154">
            <v>0</v>
          </cell>
          <cell r="N154">
            <v>12.75</v>
          </cell>
          <cell r="O154">
            <v>104.33</v>
          </cell>
        </row>
        <row r="155">
          <cell r="L155" t="str">
            <v>22105</v>
          </cell>
          <cell r="M155">
            <v>0</v>
          </cell>
          <cell r="N155">
            <v>28</v>
          </cell>
          <cell r="O155">
            <v>219.33</v>
          </cell>
        </row>
        <row r="156">
          <cell r="L156" t="str">
            <v>22200</v>
          </cell>
          <cell r="M156">
            <v>0.5</v>
          </cell>
          <cell r="N156">
            <v>21.63</v>
          </cell>
          <cell r="O156">
            <v>225.64</v>
          </cell>
        </row>
        <row r="157">
          <cell r="L157" t="str">
            <v>22204</v>
          </cell>
          <cell r="M157">
            <v>0</v>
          </cell>
          <cell r="N157">
            <v>8.25</v>
          </cell>
          <cell r="O157">
            <v>118.08</v>
          </cell>
        </row>
        <row r="158">
          <cell r="L158" t="str">
            <v>22207</v>
          </cell>
          <cell r="M158">
            <v>1</v>
          </cell>
          <cell r="N158">
            <v>54.38</v>
          </cell>
          <cell r="O158">
            <v>551.89</v>
          </cell>
        </row>
        <row r="159">
          <cell r="L159" t="str">
            <v>23042</v>
          </cell>
          <cell r="M159">
            <v>1.1299999999999999</v>
          </cell>
          <cell r="N159">
            <v>28.01</v>
          </cell>
          <cell r="O159">
            <v>240.94</v>
          </cell>
        </row>
        <row r="160">
          <cell r="L160" t="str">
            <v>23054</v>
          </cell>
          <cell r="M160">
            <v>0</v>
          </cell>
          <cell r="N160">
            <v>22</v>
          </cell>
          <cell r="O160">
            <v>192.44</v>
          </cell>
        </row>
        <row r="161">
          <cell r="L161" t="str">
            <v>23309</v>
          </cell>
          <cell r="M161">
            <v>16.5</v>
          </cell>
          <cell r="N161">
            <v>582.13</v>
          </cell>
          <cell r="O161">
            <v>4069.09</v>
          </cell>
        </row>
        <row r="162">
          <cell r="L162" t="str">
            <v>23311</v>
          </cell>
          <cell r="M162">
            <v>0</v>
          </cell>
          <cell r="N162">
            <v>20.5</v>
          </cell>
          <cell r="O162">
            <v>178.54</v>
          </cell>
        </row>
        <row r="163">
          <cell r="L163" t="str">
            <v>23402</v>
          </cell>
          <cell r="M163">
            <v>1.25</v>
          </cell>
          <cell r="N163">
            <v>111.88</v>
          </cell>
          <cell r="O163">
            <v>686.07</v>
          </cell>
        </row>
        <row r="164">
          <cell r="L164" t="str">
            <v>23403</v>
          </cell>
          <cell r="M164">
            <v>13.38</v>
          </cell>
          <cell r="N164">
            <v>327.25</v>
          </cell>
          <cell r="O164">
            <v>2234.8200000000002</v>
          </cell>
        </row>
        <row r="165">
          <cell r="L165" t="str">
            <v>23404</v>
          </cell>
          <cell r="M165">
            <v>0.13</v>
          </cell>
          <cell r="N165">
            <v>65.13</v>
          </cell>
          <cell r="O165">
            <v>295.61</v>
          </cell>
        </row>
        <row r="166">
          <cell r="L166" t="str">
            <v>24014</v>
          </cell>
          <cell r="M166">
            <v>1.63</v>
          </cell>
          <cell r="N166">
            <v>25.25</v>
          </cell>
          <cell r="O166">
            <v>141.88999999999999</v>
          </cell>
        </row>
        <row r="167">
          <cell r="L167" t="str">
            <v>24019</v>
          </cell>
          <cell r="M167">
            <v>17.25</v>
          </cell>
          <cell r="N167">
            <v>272.25</v>
          </cell>
          <cell r="O167">
            <v>1668.06</v>
          </cell>
        </row>
        <row r="168">
          <cell r="L168" t="str">
            <v>24105</v>
          </cell>
          <cell r="M168">
            <v>9.75</v>
          </cell>
          <cell r="N168">
            <v>120.75</v>
          </cell>
          <cell r="O168">
            <v>958.85</v>
          </cell>
        </row>
        <row r="169">
          <cell r="L169" t="str">
            <v>24111</v>
          </cell>
          <cell r="M169">
            <v>0</v>
          </cell>
          <cell r="N169">
            <v>118.38</v>
          </cell>
          <cell r="O169">
            <v>834.24</v>
          </cell>
        </row>
        <row r="170">
          <cell r="L170" t="str">
            <v>24122</v>
          </cell>
          <cell r="M170">
            <v>0</v>
          </cell>
          <cell r="N170">
            <v>33.75</v>
          </cell>
          <cell r="O170">
            <v>283.87</v>
          </cell>
        </row>
        <row r="171">
          <cell r="L171" t="str">
            <v>24350</v>
          </cell>
          <cell r="M171">
            <v>0.38</v>
          </cell>
          <cell r="N171">
            <v>64.5</v>
          </cell>
          <cell r="O171">
            <v>539.87</v>
          </cell>
        </row>
        <row r="172">
          <cell r="L172" t="str">
            <v>24404</v>
          </cell>
          <cell r="M172">
            <v>17</v>
          </cell>
          <cell r="N172">
            <v>121.5</v>
          </cell>
          <cell r="O172">
            <v>1014.11</v>
          </cell>
        </row>
        <row r="173">
          <cell r="L173" t="str">
            <v>24410</v>
          </cell>
          <cell r="M173">
            <v>8.5</v>
          </cell>
          <cell r="N173">
            <v>77.88</v>
          </cell>
          <cell r="O173">
            <v>606.65</v>
          </cell>
        </row>
        <row r="174">
          <cell r="L174" t="str">
            <v>25101</v>
          </cell>
          <cell r="M174">
            <v>6</v>
          </cell>
          <cell r="N174">
            <v>161.25</v>
          </cell>
          <cell r="O174">
            <v>970.06</v>
          </cell>
        </row>
        <row r="175">
          <cell r="L175" t="str">
            <v>25116</v>
          </cell>
          <cell r="M175">
            <v>0.88</v>
          </cell>
          <cell r="N175">
            <v>84</v>
          </cell>
          <cell r="O175">
            <v>524.11</v>
          </cell>
        </row>
        <row r="176">
          <cell r="L176" t="str">
            <v>25118</v>
          </cell>
          <cell r="M176">
            <v>0</v>
          </cell>
          <cell r="N176">
            <v>85</v>
          </cell>
          <cell r="O176">
            <v>555.91999999999996</v>
          </cell>
        </row>
        <row r="177">
          <cell r="L177" t="str">
            <v>25155</v>
          </cell>
          <cell r="M177">
            <v>0.88</v>
          </cell>
          <cell r="N177">
            <v>48.63</v>
          </cell>
          <cell r="O177">
            <v>339.99</v>
          </cell>
        </row>
        <row r="178">
          <cell r="L178" t="str">
            <v>25160</v>
          </cell>
          <cell r="M178">
            <v>0</v>
          </cell>
          <cell r="N178">
            <v>49.88</v>
          </cell>
          <cell r="O178">
            <v>348.69</v>
          </cell>
        </row>
        <row r="179">
          <cell r="L179" t="str">
            <v>25200</v>
          </cell>
          <cell r="M179">
            <v>0</v>
          </cell>
          <cell r="N179">
            <v>5.38</v>
          </cell>
          <cell r="O179">
            <v>62.13</v>
          </cell>
        </row>
        <row r="180">
          <cell r="L180" t="str">
            <v>26056</v>
          </cell>
          <cell r="M180">
            <v>0</v>
          </cell>
          <cell r="N180">
            <v>142.75</v>
          </cell>
          <cell r="O180">
            <v>1097.95</v>
          </cell>
        </row>
        <row r="181">
          <cell r="L181" t="str">
            <v>26059</v>
          </cell>
          <cell r="M181">
            <v>0</v>
          </cell>
          <cell r="N181">
            <v>38.880000000000003</v>
          </cell>
          <cell r="O181">
            <v>279.67</v>
          </cell>
        </row>
        <row r="182">
          <cell r="L182" t="str">
            <v>26070</v>
          </cell>
          <cell r="M182">
            <v>0</v>
          </cell>
          <cell r="N182">
            <v>46.88</v>
          </cell>
          <cell r="O182">
            <v>339.06</v>
          </cell>
        </row>
        <row r="183">
          <cell r="L183" t="str">
            <v>27001</v>
          </cell>
          <cell r="M183">
            <v>5.25</v>
          </cell>
          <cell r="N183">
            <v>313.01</v>
          </cell>
          <cell r="O183">
            <v>3347.83</v>
          </cell>
        </row>
        <row r="184">
          <cell r="L184" t="str">
            <v>27003</v>
          </cell>
          <cell r="M184">
            <v>0</v>
          </cell>
          <cell r="N184">
            <v>2464.5</v>
          </cell>
          <cell r="O184">
            <v>20742.34</v>
          </cell>
        </row>
        <row r="185">
          <cell r="L185" t="str">
            <v>27010</v>
          </cell>
          <cell r="M185">
            <v>126.25</v>
          </cell>
          <cell r="N185">
            <v>3841.63</v>
          </cell>
          <cell r="O185">
            <v>28009.01</v>
          </cell>
        </row>
        <row r="186">
          <cell r="L186" t="str">
            <v>27019</v>
          </cell>
          <cell r="M186">
            <v>0</v>
          </cell>
          <cell r="N186">
            <v>24.13</v>
          </cell>
          <cell r="O186">
            <v>169.94</v>
          </cell>
        </row>
        <row r="187">
          <cell r="L187" t="str">
            <v>27083</v>
          </cell>
          <cell r="M187">
            <v>3.13</v>
          </cell>
          <cell r="N187">
            <v>642.63</v>
          </cell>
          <cell r="O187">
            <v>5258.44</v>
          </cell>
        </row>
        <row r="188">
          <cell r="L188" t="str">
            <v>27320</v>
          </cell>
          <cell r="M188">
            <v>35.5</v>
          </cell>
          <cell r="N188">
            <v>1007.13</v>
          </cell>
          <cell r="O188">
            <v>8133.28</v>
          </cell>
        </row>
        <row r="189">
          <cell r="L189" t="str">
            <v>27343</v>
          </cell>
          <cell r="M189">
            <v>0</v>
          </cell>
          <cell r="N189">
            <v>91.25</v>
          </cell>
          <cell r="O189">
            <v>1157.74</v>
          </cell>
        </row>
        <row r="190">
          <cell r="L190" t="str">
            <v>27344</v>
          </cell>
          <cell r="M190">
            <v>0</v>
          </cell>
          <cell r="N190">
            <v>290.76</v>
          </cell>
          <cell r="O190">
            <v>2054.79</v>
          </cell>
        </row>
        <row r="191">
          <cell r="L191" t="str">
            <v>27400</v>
          </cell>
          <cell r="M191">
            <v>12.88</v>
          </cell>
          <cell r="N191">
            <v>1473.63</v>
          </cell>
          <cell r="O191">
            <v>10893.08</v>
          </cell>
        </row>
        <row r="192">
          <cell r="L192" t="str">
            <v>27401</v>
          </cell>
          <cell r="M192">
            <v>27.13</v>
          </cell>
          <cell r="N192">
            <v>1146.8800000000001</v>
          </cell>
          <cell r="O192">
            <v>9086.2000000000007</v>
          </cell>
        </row>
        <row r="193">
          <cell r="L193" t="str">
            <v>27402</v>
          </cell>
          <cell r="M193">
            <v>27.63</v>
          </cell>
          <cell r="N193">
            <v>895.76</v>
          </cell>
          <cell r="O193">
            <v>7273.61</v>
          </cell>
        </row>
        <row r="194">
          <cell r="L194" t="str">
            <v>27403</v>
          </cell>
          <cell r="M194">
            <v>55.25</v>
          </cell>
          <cell r="N194">
            <v>2367.38</v>
          </cell>
          <cell r="O194">
            <v>17146.23</v>
          </cell>
        </row>
        <row r="195">
          <cell r="L195" t="str">
            <v>27404</v>
          </cell>
          <cell r="M195">
            <v>0.75</v>
          </cell>
          <cell r="N195">
            <v>246.63</v>
          </cell>
          <cell r="O195">
            <v>2082.61</v>
          </cell>
        </row>
        <row r="196">
          <cell r="L196" t="str">
            <v>27416</v>
          </cell>
          <cell r="M196">
            <v>9.1300000000000008</v>
          </cell>
          <cell r="N196">
            <v>555.39</v>
          </cell>
          <cell r="O196">
            <v>4131.43</v>
          </cell>
        </row>
        <row r="197">
          <cell r="L197" t="str">
            <v>27417</v>
          </cell>
          <cell r="M197">
            <v>3.13</v>
          </cell>
          <cell r="N197">
            <v>297.26</v>
          </cell>
          <cell r="O197">
            <v>3245.13</v>
          </cell>
        </row>
        <row r="198">
          <cell r="L198" t="str">
            <v>28010</v>
          </cell>
          <cell r="M198">
            <v>0</v>
          </cell>
          <cell r="N198">
            <v>1</v>
          </cell>
          <cell r="O198">
            <v>13.25</v>
          </cell>
        </row>
        <row r="199">
          <cell r="L199" t="str">
            <v>28137</v>
          </cell>
          <cell r="M199">
            <v>0</v>
          </cell>
          <cell r="N199">
            <v>62</v>
          </cell>
          <cell r="O199">
            <v>488.67</v>
          </cell>
        </row>
        <row r="200">
          <cell r="L200" t="str">
            <v>28144</v>
          </cell>
          <cell r="M200">
            <v>0</v>
          </cell>
          <cell r="N200">
            <v>35.5</v>
          </cell>
          <cell r="O200">
            <v>234.36</v>
          </cell>
        </row>
        <row r="201">
          <cell r="L201" t="str">
            <v>28149</v>
          </cell>
          <cell r="M201">
            <v>0</v>
          </cell>
          <cell r="N201">
            <v>107.63</v>
          </cell>
          <cell r="O201">
            <v>881.01</v>
          </cell>
        </row>
        <row r="202">
          <cell r="L202" t="str">
            <v>29011</v>
          </cell>
          <cell r="M202">
            <v>2.63</v>
          </cell>
          <cell r="N202">
            <v>108.13</v>
          </cell>
          <cell r="O202">
            <v>739.98</v>
          </cell>
        </row>
        <row r="203">
          <cell r="L203" t="str">
            <v>29100</v>
          </cell>
          <cell r="M203">
            <v>14</v>
          </cell>
          <cell r="N203">
            <v>482.38</v>
          </cell>
          <cell r="O203">
            <v>3787.46</v>
          </cell>
        </row>
        <row r="204">
          <cell r="L204" t="str">
            <v>29101</v>
          </cell>
          <cell r="M204">
            <v>17</v>
          </cell>
          <cell r="N204">
            <v>641.13</v>
          </cell>
          <cell r="O204">
            <v>4188.2700000000004</v>
          </cell>
        </row>
        <row r="205">
          <cell r="L205" t="str">
            <v>29103</v>
          </cell>
          <cell r="M205">
            <v>12.25</v>
          </cell>
          <cell r="N205">
            <v>315.38</v>
          </cell>
          <cell r="O205">
            <v>2842</v>
          </cell>
        </row>
        <row r="206">
          <cell r="L206" t="str">
            <v>29311</v>
          </cell>
          <cell r="M206">
            <v>0</v>
          </cell>
          <cell r="N206">
            <v>84.76</v>
          </cell>
          <cell r="O206">
            <v>627.76</v>
          </cell>
        </row>
        <row r="207">
          <cell r="L207" t="str">
            <v>29317</v>
          </cell>
          <cell r="M207">
            <v>0.88</v>
          </cell>
          <cell r="N207">
            <v>54.63</v>
          </cell>
          <cell r="O207">
            <v>402.25</v>
          </cell>
        </row>
        <row r="208">
          <cell r="L208" t="str">
            <v>29320</v>
          </cell>
          <cell r="M208">
            <v>35</v>
          </cell>
          <cell r="N208">
            <v>802.38</v>
          </cell>
          <cell r="O208">
            <v>5541.28</v>
          </cell>
        </row>
        <row r="209">
          <cell r="L209" t="str">
            <v>30002</v>
          </cell>
          <cell r="M209">
            <v>0</v>
          </cell>
          <cell r="N209">
            <v>13.88</v>
          </cell>
          <cell r="O209">
            <v>67.94</v>
          </cell>
        </row>
        <row r="210">
          <cell r="L210" t="str">
            <v>30029</v>
          </cell>
          <cell r="M210">
            <v>0</v>
          </cell>
          <cell r="N210">
            <v>8</v>
          </cell>
          <cell r="O210">
            <v>55.83</v>
          </cell>
        </row>
        <row r="211">
          <cell r="L211" t="str">
            <v>30031</v>
          </cell>
          <cell r="M211">
            <v>0</v>
          </cell>
          <cell r="N211">
            <v>15</v>
          </cell>
          <cell r="O211">
            <v>65.77</v>
          </cell>
        </row>
        <row r="212">
          <cell r="L212" t="str">
            <v>30303</v>
          </cell>
          <cell r="M212">
            <v>4.25</v>
          </cell>
          <cell r="N212">
            <v>172.75</v>
          </cell>
          <cell r="O212">
            <v>987.99</v>
          </cell>
        </row>
        <row r="213">
          <cell r="L213" t="str">
            <v>31002</v>
          </cell>
          <cell r="M213">
            <v>83.5</v>
          </cell>
          <cell r="N213">
            <v>2262.89</v>
          </cell>
          <cell r="O213">
            <v>17690.419999999998</v>
          </cell>
        </row>
        <row r="214">
          <cell r="L214" t="str">
            <v>31004</v>
          </cell>
          <cell r="M214">
            <v>24.75</v>
          </cell>
          <cell r="N214">
            <v>979.88</v>
          </cell>
          <cell r="O214">
            <v>7326.51</v>
          </cell>
        </row>
        <row r="215">
          <cell r="L215" t="str">
            <v>31006</v>
          </cell>
          <cell r="M215">
            <v>69</v>
          </cell>
          <cell r="N215">
            <v>1642.39</v>
          </cell>
          <cell r="O215">
            <v>13700.66</v>
          </cell>
        </row>
        <row r="216">
          <cell r="L216" t="str">
            <v>31015</v>
          </cell>
          <cell r="M216">
            <v>101.25</v>
          </cell>
          <cell r="N216">
            <v>2614.5100000000002</v>
          </cell>
          <cell r="O216">
            <v>19931.03</v>
          </cell>
        </row>
        <row r="217">
          <cell r="L217" t="str">
            <v>31016</v>
          </cell>
          <cell r="M217">
            <v>15.5</v>
          </cell>
          <cell r="N217">
            <v>708.75</v>
          </cell>
          <cell r="O217">
            <v>5364.87</v>
          </cell>
        </row>
        <row r="218">
          <cell r="L218" t="str">
            <v>31025</v>
          </cell>
          <cell r="M218">
            <v>40.25</v>
          </cell>
          <cell r="N218">
            <v>1578.13</v>
          </cell>
          <cell r="O218">
            <v>11330.09</v>
          </cell>
        </row>
        <row r="219">
          <cell r="L219" t="str">
            <v>31063</v>
          </cell>
          <cell r="M219">
            <v>0</v>
          </cell>
          <cell r="N219">
            <v>2.13</v>
          </cell>
          <cell r="O219">
            <v>24.28</v>
          </cell>
        </row>
        <row r="220">
          <cell r="L220" t="str">
            <v>31103</v>
          </cell>
          <cell r="M220">
            <v>44.38</v>
          </cell>
          <cell r="N220">
            <v>681.63</v>
          </cell>
          <cell r="O220">
            <v>6567.11</v>
          </cell>
        </row>
        <row r="221">
          <cell r="L221" t="str">
            <v>31201</v>
          </cell>
          <cell r="M221">
            <v>29.13</v>
          </cell>
          <cell r="N221">
            <v>1162.75</v>
          </cell>
          <cell r="O221">
            <v>9177.3799999999992</v>
          </cell>
        </row>
        <row r="222">
          <cell r="L222" t="str">
            <v>31306</v>
          </cell>
          <cell r="M222">
            <v>1.1299999999999999</v>
          </cell>
          <cell r="N222">
            <v>326.75</v>
          </cell>
          <cell r="O222">
            <v>2409.08</v>
          </cell>
        </row>
        <row r="223">
          <cell r="L223" t="str">
            <v>31311</v>
          </cell>
          <cell r="M223">
            <v>6.63</v>
          </cell>
          <cell r="N223">
            <v>302</v>
          </cell>
          <cell r="O223">
            <v>2124.14</v>
          </cell>
        </row>
        <row r="224">
          <cell r="L224" t="str">
            <v>31330</v>
          </cell>
          <cell r="M224">
            <v>0</v>
          </cell>
          <cell r="N224">
            <v>84</v>
          </cell>
          <cell r="O224">
            <v>543.67999999999995</v>
          </cell>
        </row>
        <row r="225">
          <cell r="L225" t="str">
            <v>31332</v>
          </cell>
          <cell r="M225">
            <v>4.25</v>
          </cell>
          <cell r="N225">
            <v>349.88</v>
          </cell>
          <cell r="O225">
            <v>2256.96</v>
          </cell>
        </row>
        <row r="226">
          <cell r="L226" t="str">
            <v>31401</v>
          </cell>
          <cell r="M226">
            <v>19.5</v>
          </cell>
          <cell r="N226">
            <v>682.5</v>
          </cell>
          <cell r="O226">
            <v>5178.25</v>
          </cell>
        </row>
        <row r="227">
          <cell r="L227" t="str">
            <v>32081</v>
          </cell>
          <cell r="M227">
            <v>147</v>
          </cell>
          <cell r="N227">
            <v>4313.63</v>
          </cell>
          <cell r="O227">
            <v>28425</v>
          </cell>
        </row>
        <row r="228">
          <cell r="L228" t="str">
            <v>32123</v>
          </cell>
          <cell r="M228">
            <v>0</v>
          </cell>
          <cell r="N228">
            <v>7.38</v>
          </cell>
          <cell r="O228">
            <v>63.39</v>
          </cell>
        </row>
        <row r="229">
          <cell r="L229" t="str">
            <v>32312</v>
          </cell>
          <cell r="M229">
            <v>0</v>
          </cell>
          <cell r="N229">
            <v>4.75</v>
          </cell>
          <cell r="O229">
            <v>32.5</v>
          </cell>
        </row>
        <row r="230">
          <cell r="L230" t="str">
            <v>32325</v>
          </cell>
          <cell r="M230">
            <v>0</v>
          </cell>
          <cell r="N230">
            <v>208.88</v>
          </cell>
          <cell r="O230">
            <v>1677.09</v>
          </cell>
        </row>
        <row r="231">
          <cell r="L231" t="str">
            <v>32326</v>
          </cell>
          <cell r="M231">
            <v>0</v>
          </cell>
          <cell r="N231">
            <v>278.88</v>
          </cell>
          <cell r="O231">
            <v>2075.88</v>
          </cell>
        </row>
        <row r="232">
          <cell r="L232" t="str">
            <v>32354</v>
          </cell>
          <cell r="M232">
            <v>1.88</v>
          </cell>
          <cell r="N232">
            <v>942.25</v>
          </cell>
          <cell r="O232">
            <v>8826.68</v>
          </cell>
        </row>
        <row r="233">
          <cell r="L233" t="str">
            <v>32356</v>
          </cell>
          <cell r="M233">
            <v>0</v>
          </cell>
          <cell r="N233">
            <v>1484.01</v>
          </cell>
          <cell r="O233">
            <v>12124.38</v>
          </cell>
        </row>
        <row r="234">
          <cell r="L234" t="str">
            <v>32358</v>
          </cell>
          <cell r="M234">
            <v>1</v>
          </cell>
          <cell r="N234">
            <v>98.25</v>
          </cell>
          <cell r="O234">
            <v>904.25</v>
          </cell>
        </row>
        <row r="235">
          <cell r="L235" t="str">
            <v>32360</v>
          </cell>
          <cell r="M235">
            <v>0</v>
          </cell>
          <cell r="N235">
            <v>539.13</v>
          </cell>
          <cell r="O235">
            <v>3539.91</v>
          </cell>
        </row>
        <row r="236">
          <cell r="L236" t="str">
            <v>32361</v>
          </cell>
          <cell r="M236">
            <v>15.63</v>
          </cell>
          <cell r="N236">
            <v>556.5</v>
          </cell>
          <cell r="O236">
            <v>4124.4799999999996</v>
          </cell>
        </row>
        <row r="237">
          <cell r="L237" t="str">
            <v>32362</v>
          </cell>
          <cell r="M237">
            <v>0</v>
          </cell>
          <cell r="N237">
            <v>60.75</v>
          </cell>
          <cell r="O237">
            <v>490.88</v>
          </cell>
        </row>
        <row r="238">
          <cell r="L238" t="str">
            <v>32363</v>
          </cell>
          <cell r="M238">
            <v>16.38</v>
          </cell>
          <cell r="N238">
            <v>386.88</v>
          </cell>
          <cell r="O238">
            <v>3234.26</v>
          </cell>
        </row>
        <row r="239">
          <cell r="L239" t="str">
            <v>32414</v>
          </cell>
          <cell r="M239">
            <v>2.75</v>
          </cell>
          <cell r="N239">
            <v>303.5</v>
          </cell>
          <cell r="O239">
            <v>2333.83</v>
          </cell>
        </row>
        <row r="240">
          <cell r="L240" t="str">
            <v>32416</v>
          </cell>
          <cell r="M240">
            <v>18.5</v>
          </cell>
          <cell r="N240">
            <v>269.63</v>
          </cell>
          <cell r="O240">
            <v>1790.21</v>
          </cell>
        </row>
        <row r="241">
          <cell r="L241" t="str">
            <v>33030</v>
          </cell>
          <cell r="M241">
            <v>0</v>
          </cell>
          <cell r="N241">
            <v>7.75</v>
          </cell>
          <cell r="O241">
            <v>36.94</v>
          </cell>
        </row>
        <row r="242">
          <cell r="L242" t="str">
            <v>33036</v>
          </cell>
          <cell r="M242">
            <v>0</v>
          </cell>
          <cell r="N242">
            <v>148</v>
          </cell>
          <cell r="O242">
            <v>1093.21</v>
          </cell>
        </row>
        <row r="243">
          <cell r="L243" t="str">
            <v>33049</v>
          </cell>
          <cell r="M243">
            <v>0</v>
          </cell>
          <cell r="N243">
            <v>44.75</v>
          </cell>
          <cell r="O243">
            <v>572.11</v>
          </cell>
        </row>
        <row r="244">
          <cell r="L244" t="str">
            <v>33070</v>
          </cell>
          <cell r="M244">
            <v>0</v>
          </cell>
          <cell r="N244">
            <v>34.880000000000003</v>
          </cell>
          <cell r="O244">
            <v>381.83</v>
          </cell>
        </row>
        <row r="245">
          <cell r="L245" t="str">
            <v>33115</v>
          </cell>
          <cell r="M245">
            <v>13.88</v>
          </cell>
          <cell r="N245">
            <v>255.25</v>
          </cell>
          <cell r="O245">
            <v>2055.11</v>
          </cell>
        </row>
        <row r="246">
          <cell r="L246" t="str">
            <v>33183</v>
          </cell>
          <cell r="M246">
            <v>0</v>
          </cell>
          <cell r="N246">
            <v>33.130000000000003</v>
          </cell>
          <cell r="O246">
            <v>197.4</v>
          </cell>
        </row>
        <row r="247">
          <cell r="L247" t="str">
            <v>33202</v>
          </cell>
          <cell r="M247">
            <v>0</v>
          </cell>
          <cell r="N247">
            <v>12.13</v>
          </cell>
          <cell r="O247">
            <v>92.9</v>
          </cell>
        </row>
        <row r="248">
          <cell r="L248" t="str">
            <v>33205</v>
          </cell>
          <cell r="M248">
            <v>0</v>
          </cell>
          <cell r="N248">
            <v>2.13</v>
          </cell>
          <cell r="O248">
            <v>15.11</v>
          </cell>
        </row>
        <row r="249">
          <cell r="L249" t="str">
            <v>33206</v>
          </cell>
          <cell r="M249">
            <v>0</v>
          </cell>
          <cell r="N249">
            <v>27.88</v>
          </cell>
          <cell r="O249">
            <v>198.67</v>
          </cell>
        </row>
        <row r="250">
          <cell r="L250" t="str">
            <v>33207</v>
          </cell>
          <cell r="M250">
            <v>1</v>
          </cell>
          <cell r="N250">
            <v>109</v>
          </cell>
          <cell r="O250">
            <v>563.5</v>
          </cell>
        </row>
        <row r="251">
          <cell r="L251" t="str">
            <v>33211</v>
          </cell>
          <cell r="M251">
            <v>0</v>
          </cell>
          <cell r="N251">
            <v>27.13</v>
          </cell>
          <cell r="O251">
            <v>180.07</v>
          </cell>
        </row>
        <row r="252">
          <cell r="L252" t="str">
            <v>33212</v>
          </cell>
          <cell r="M252">
            <v>0</v>
          </cell>
          <cell r="N252">
            <v>114</v>
          </cell>
          <cell r="O252">
            <v>816.98</v>
          </cell>
        </row>
        <row r="253">
          <cell r="L253" t="str">
            <v>34002</v>
          </cell>
          <cell r="M253">
            <v>15.88</v>
          </cell>
          <cell r="N253">
            <v>591.25</v>
          </cell>
          <cell r="O253">
            <v>5011.0600000000004</v>
          </cell>
        </row>
        <row r="254">
          <cell r="L254" t="str">
            <v>34003</v>
          </cell>
          <cell r="M254">
            <v>50.25</v>
          </cell>
          <cell r="N254">
            <v>1582.75</v>
          </cell>
          <cell r="O254">
            <v>12803.3</v>
          </cell>
        </row>
        <row r="255">
          <cell r="L255" t="str">
            <v>34033</v>
          </cell>
          <cell r="M255">
            <v>19.75</v>
          </cell>
          <cell r="N255">
            <v>777.51</v>
          </cell>
          <cell r="O255">
            <v>6030.76</v>
          </cell>
        </row>
        <row r="256">
          <cell r="L256" t="str">
            <v>34111</v>
          </cell>
          <cell r="M256">
            <v>45.38</v>
          </cell>
          <cell r="N256">
            <v>1078.25</v>
          </cell>
          <cell r="O256">
            <v>8726.32</v>
          </cell>
        </row>
        <row r="257">
          <cell r="L257" t="str">
            <v>34307</v>
          </cell>
          <cell r="M257">
            <v>0</v>
          </cell>
          <cell r="N257">
            <v>110</v>
          </cell>
          <cell r="O257">
            <v>891.28</v>
          </cell>
        </row>
        <row r="258">
          <cell r="L258" t="str">
            <v>34324</v>
          </cell>
          <cell r="M258">
            <v>4.13</v>
          </cell>
          <cell r="N258">
            <v>66.63</v>
          </cell>
          <cell r="O258">
            <v>639.66</v>
          </cell>
        </row>
        <row r="259">
          <cell r="L259" t="str">
            <v>34401</v>
          </cell>
          <cell r="M259">
            <v>5.13</v>
          </cell>
          <cell r="N259">
            <v>245.63</v>
          </cell>
          <cell r="O259">
            <v>1990.08</v>
          </cell>
        </row>
        <row r="260">
          <cell r="L260" t="str">
            <v>34402</v>
          </cell>
          <cell r="M260">
            <v>6</v>
          </cell>
          <cell r="N260">
            <v>190.38</v>
          </cell>
          <cell r="O260">
            <v>1317.74</v>
          </cell>
        </row>
        <row r="261">
          <cell r="L261" t="str">
            <v>35200</v>
          </cell>
          <cell r="M261">
            <v>1.63</v>
          </cell>
          <cell r="N261">
            <v>66.25</v>
          </cell>
          <cell r="O261">
            <v>467.45</v>
          </cell>
        </row>
        <row r="262">
          <cell r="L262" t="str">
            <v>36101</v>
          </cell>
          <cell r="M262">
            <v>0</v>
          </cell>
          <cell r="N262">
            <v>6.13</v>
          </cell>
          <cell r="O262">
            <v>21.33</v>
          </cell>
        </row>
        <row r="263">
          <cell r="L263" t="str">
            <v>36140</v>
          </cell>
          <cell r="M263">
            <v>10</v>
          </cell>
          <cell r="N263">
            <v>726.38</v>
          </cell>
          <cell r="O263">
            <v>5773.24</v>
          </cell>
        </row>
        <row r="264">
          <cell r="L264" t="str">
            <v>36250</v>
          </cell>
          <cell r="M264">
            <v>0</v>
          </cell>
          <cell r="N264">
            <v>108.13</v>
          </cell>
          <cell r="O264">
            <v>766.79</v>
          </cell>
        </row>
        <row r="265">
          <cell r="L265" t="str">
            <v>36300</v>
          </cell>
          <cell r="M265">
            <v>0</v>
          </cell>
          <cell r="N265">
            <v>29.5</v>
          </cell>
          <cell r="O265">
            <v>302.75</v>
          </cell>
        </row>
        <row r="266">
          <cell r="L266" t="str">
            <v>36400</v>
          </cell>
          <cell r="M266">
            <v>1.25</v>
          </cell>
          <cell r="N266">
            <v>119.13</v>
          </cell>
          <cell r="O266">
            <v>901.08</v>
          </cell>
        </row>
        <row r="267">
          <cell r="L267" t="str">
            <v>36401</v>
          </cell>
          <cell r="M267">
            <v>0</v>
          </cell>
          <cell r="N267">
            <v>39.630000000000003</v>
          </cell>
          <cell r="O267">
            <v>342.09</v>
          </cell>
        </row>
        <row r="268">
          <cell r="L268" t="str">
            <v>36402</v>
          </cell>
          <cell r="M268">
            <v>0</v>
          </cell>
          <cell r="N268">
            <v>23.88</v>
          </cell>
          <cell r="O268">
            <v>223.74</v>
          </cell>
        </row>
        <row r="269">
          <cell r="L269" t="str">
            <v>37501</v>
          </cell>
          <cell r="M269">
            <v>10.25</v>
          </cell>
          <cell r="N269">
            <v>1316.88</v>
          </cell>
          <cell r="O269">
            <v>10117.129999999999</v>
          </cell>
        </row>
        <row r="270">
          <cell r="L270" t="str">
            <v>37502</v>
          </cell>
          <cell r="M270">
            <v>19.88</v>
          </cell>
          <cell r="N270">
            <v>667.76</v>
          </cell>
          <cell r="O270">
            <v>5020.12</v>
          </cell>
        </row>
        <row r="271">
          <cell r="L271" t="str">
            <v>37503</v>
          </cell>
          <cell r="M271">
            <v>0.75</v>
          </cell>
          <cell r="N271">
            <v>259.25</v>
          </cell>
          <cell r="O271">
            <v>2170.4299999999998</v>
          </cell>
        </row>
        <row r="272">
          <cell r="L272" t="str">
            <v>37504</v>
          </cell>
          <cell r="M272">
            <v>3.75</v>
          </cell>
          <cell r="N272">
            <v>280.63</v>
          </cell>
          <cell r="O272">
            <v>2656.96</v>
          </cell>
        </row>
        <row r="273">
          <cell r="L273" t="str">
            <v>37505</v>
          </cell>
          <cell r="M273">
            <v>0</v>
          </cell>
          <cell r="N273">
            <v>219.76</v>
          </cell>
          <cell r="O273">
            <v>1582.77</v>
          </cell>
        </row>
        <row r="274">
          <cell r="L274" t="str">
            <v>37506</v>
          </cell>
          <cell r="M274">
            <v>7.25</v>
          </cell>
          <cell r="N274">
            <v>255.5</v>
          </cell>
          <cell r="O274">
            <v>1607.98</v>
          </cell>
        </row>
        <row r="275">
          <cell r="L275" t="str">
            <v>37507</v>
          </cell>
          <cell r="M275">
            <v>0.88</v>
          </cell>
          <cell r="N275">
            <v>327.76</v>
          </cell>
          <cell r="O275">
            <v>2166.9499999999998</v>
          </cell>
        </row>
        <row r="276">
          <cell r="L276" t="str">
            <v>38126</v>
          </cell>
          <cell r="M276">
            <v>0</v>
          </cell>
          <cell r="N276">
            <v>16.5</v>
          </cell>
          <cell r="O276">
            <v>140.38999999999999</v>
          </cell>
        </row>
        <row r="277">
          <cell r="L277" t="str">
            <v>38264</v>
          </cell>
          <cell r="M277">
            <v>0</v>
          </cell>
          <cell r="N277">
            <v>5.63</v>
          </cell>
          <cell r="O277">
            <v>33.67</v>
          </cell>
        </row>
        <row r="278">
          <cell r="L278" t="str">
            <v>38265</v>
          </cell>
          <cell r="M278">
            <v>0</v>
          </cell>
          <cell r="N278">
            <v>26.75</v>
          </cell>
          <cell r="O278">
            <v>205.22</v>
          </cell>
        </row>
        <row r="279">
          <cell r="L279" t="str">
            <v>38267</v>
          </cell>
          <cell r="M279">
            <v>3.5</v>
          </cell>
          <cell r="N279">
            <v>215.5</v>
          </cell>
          <cell r="O279">
            <v>2135.38</v>
          </cell>
        </row>
        <row r="280">
          <cell r="L280" t="str">
            <v>38300</v>
          </cell>
          <cell r="M280">
            <v>0.5</v>
          </cell>
          <cell r="N280">
            <v>71.13</v>
          </cell>
          <cell r="O280">
            <v>654.54999999999995</v>
          </cell>
        </row>
        <row r="281">
          <cell r="L281" t="str">
            <v>38301</v>
          </cell>
          <cell r="M281">
            <v>0</v>
          </cell>
          <cell r="N281">
            <v>19.25</v>
          </cell>
          <cell r="O281">
            <v>205.67</v>
          </cell>
        </row>
        <row r="282">
          <cell r="L282" t="str">
            <v>38302</v>
          </cell>
          <cell r="M282">
            <v>0</v>
          </cell>
          <cell r="N282">
            <v>12.75</v>
          </cell>
          <cell r="O282">
            <v>97.25</v>
          </cell>
        </row>
        <row r="283">
          <cell r="L283" t="str">
            <v>38304</v>
          </cell>
          <cell r="M283">
            <v>0</v>
          </cell>
          <cell r="N283">
            <v>3.25</v>
          </cell>
          <cell r="O283">
            <v>36.5</v>
          </cell>
        </row>
        <row r="284">
          <cell r="L284" t="str">
            <v>38306</v>
          </cell>
          <cell r="M284">
            <v>0</v>
          </cell>
          <cell r="N284">
            <v>15.5</v>
          </cell>
          <cell r="O284">
            <v>170.21</v>
          </cell>
        </row>
        <row r="285">
          <cell r="L285" t="str">
            <v>38308</v>
          </cell>
          <cell r="M285">
            <v>0</v>
          </cell>
          <cell r="N285">
            <v>10.63</v>
          </cell>
          <cell r="O285">
            <v>91.89</v>
          </cell>
        </row>
        <row r="286">
          <cell r="L286" t="str">
            <v>38320</v>
          </cell>
          <cell r="M286">
            <v>0</v>
          </cell>
          <cell r="N286">
            <v>21.88</v>
          </cell>
          <cell r="O286">
            <v>260.86</v>
          </cell>
        </row>
        <row r="287">
          <cell r="L287" t="str">
            <v>38322</v>
          </cell>
          <cell r="M287">
            <v>0</v>
          </cell>
          <cell r="N287">
            <v>21.88</v>
          </cell>
          <cell r="O287">
            <v>190.13</v>
          </cell>
        </row>
        <row r="288">
          <cell r="L288" t="str">
            <v>38324</v>
          </cell>
          <cell r="M288">
            <v>0</v>
          </cell>
          <cell r="N288">
            <v>13.13</v>
          </cell>
          <cell r="O288">
            <v>103.93</v>
          </cell>
        </row>
        <row r="289">
          <cell r="L289" t="str">
            <v>39002</v>
          </cell>
          <cell r="M289">
            <v>2.13</v>
          </cell>
          <cell r="N289">
            <v>75.5</v>
          </cell>
          <cell r="O289">
            <v>557.66999999999996</v>
          </cell>
        </row>
        <row r="290">
          <cell r="L290" t="str">
            <v>39003</v>
          </cell>
          <cell r="M290">
            <v>5.5</v>
          </cell>
          <cell r="N290">
            <v>144.75</v>
          </cell>
          <cell r="O290">
            <v>1465.57</v>
          </cell>
        </row>
        <row r="291">
          <cell r="L291" t="str">
            <v>39007</v>
          </cell>
          <cell r="M291">
            <v>89</v>
          </cell>
          <cell r="N291">
            <v>1681.88</v>
          </cell>
          <cell r="O291">
            <v>13386.8</v>
          </cell>
        </row>
        <row r="292">
          <cell r="L292" t="str">
            <v>39090</v>
          </cell>
          <cell r="M292">
            <v>9</v>
          </cell>
          <cell r="N292">
            <v>330.38</v>
          </cell>
          <cell r="O292">
            <v>2625.89</v>
          </cell>
        </row>
        <row r="293">
          <cell r="L293" t="str">
            <v>39119</v>
          </cell>
          <cell r="M293">
            <v>11.88</v>
          </cell>
          <cell r="N293">
            <v>439.5</v>
          </cell>
          <cell r="O293">
            <v>3322.45</v>
          </cell>
        </row>
        <row r="294">
          <cell r="L294" t="str">
            <v>39120</v>
          </cell>
          <cell r="M294">
            <v>4.63</v>
          </cell>
          <cell r="N294">
            <v>92.25</v>
          </cell>
          <cell r="O294">
            <v>896.78</v>
          </cell>
        </row>
        <row r="295">
          <cell r="L295" t="str">
            <v>39200</v>
          </cell>
          <cell r="M295">
            <v>8.25</v>
          </cell>
          <cell r="N295">
            <v>386.75</v>
          </cell>
          <cell r="O295">
            <v>3114.88</v>
          </cell>
        </row>
        <row r="296">
          <cell r="L296" t="str">
            <v>39201</v>
          </cell>
          <cell r="M296">
            <v>24.25</v>
          </cell>
          <cell r="N296">
            <v>675.75</v>
          </cell>
          <cell r="O296">
            <v>5402.98</v>
          </cell>
        </row>
        <row r="297">
          <cell r="L297" t="str">
            <v>39202</v>
          </cell>
          <cell r="M297">
            <v>11.25</v>
          </cell>
          <cell r="N297">
            <v>375.5</v>
          </cell>
          <cell r="O297">
            <v>3071.25</v>
          </cell>
        </row>
        <row r="298">
          <cell r="L298" t="str">
            <v>39203</v>
          </cell>
          <cell r="M298">
            <v>3.88</v>
          </cell>
          <cell r="N298">
            <v>138.38</v>
          </cell>
          <cell r="O298">
            <v>1104.25</v>
          </cell>
        </row>
        <row r="299">
          <cell r="L299" t="str">
            <v>39204</v>
          </cell>
          <cell r="M299">
            <v>3.25</v>
          </cell>
          <cell r="N299">
            <v>139.88</v>
          </cell>
          <cell r="O299">
            <v>1356.88</v>
          </cell>
        </row>
        <row r="300">
          <cell r="L300" t="str">
            <v>39205</v>
          </cell>
          <cell r="M300">
            <v>4.5</v>
          </cell>
          <cell r="N300">
            <v>134.25</v>
          </cell>
          <cell r="O300">
            <v>1240.45</v>
          </cell>
        </row>
        <row r="301">
          <cell r="L301" t="str">
            <v>39207</v>
          </cell>
          <cell r="M301">
            <v>15.38</v>
          </cell>
          <cell r="N301">
            <v>399.88</v>
          </cell>
          <cell r="O301">
            <v>3156.75</v>
          </cell>
        </row>
        <row r="302">
          <cell r="L302" t="str">
            <v>39208</v>
          </cell>
          <cell r="M302">
            <v>12.63</v>
          </cell>
          <cell r="N302">
            <v>603.25</v>
          </cell>
          <cell r="O302">
            <v>4590.66</v>
          </cell>
        </row>
        <row r="303">
          <cell r="L303" t="str">
            <v>39209</v>
          </cell>
          <cell r="M303">
            <v>5.5</v>
          </cell>
          <cell r="N303">
            <v>158.88</v>
          </cell>
          <cell r="O303">
            <v>952.6</v>
          </cell>
        </row>
        <row r="304">
          <cell r="L304" t="str">
            <v>Grand Total</v>
          </cell>
          <cell r="M304">
            <v>3801.5600000000068</v>
          </cell>
          <cell r="N304">
            <v>122282.85</v>
          </cell>
          <cell r="O304">
            <v>973213.91</v>
          </cell>
        </row>
      </sheetData>
      <sheetData sheetId="3" refreshError="1">
        <row r="3">
          <cell r="B3" t="str">
            <v>01109</v>
          </cell>
          <cell r="C3" t="str">
            <v>Washtucna</v>
          </cell>
          <cell r="D3">
            <v>4591.13</v>
          </cell>
        </row>
        <row r="4">
          <cell r="B4" t="str">
            <v>01122</v>
          </cell>
          <cell r="C4" t="str">
            <v>Benge</v>
          </cell>
          <cell r="D4">
            <v>4514.21</v>
          </cell>
        </row>
        <row r="5">
          <cell r="B5" t="str">
            <v>01147</v>
          </cell>
          <cell r="C5" t="str">
            <v>Othello</v>
          </cell>
          <cell r="D5">
            <v>4261.63</v>
          </cell>
        </row>
        <row r="6">
          <cell r="B6" t="str">
            <v>01158</v>
          </cell>
          <cell r="C6" t="str">
            <v>Lind</v>
          </cell>
          <cell r="D6">
            <v>4546.18</v>
          </cell>
        </row>
        <row r="7">
          <cell r="B7" t="str">
            <v>01160</v>
          </cell>
          <cell r="C7" t="str">
            <v>Ritzville</v>
          </cell>
          <cell r="D7">
            <v>4533.6400000000003</v>
          </cell>
        </row>
        <row r="8">
          <cell r="B8" t="str">
            <v>02250</v>
          </cell>
          <cell r="C8" t="str">
            <v>Clarkston</v>
          </cell>
          <cell r="D8">
            <v>4577.74</v>
          </cell>
        </row>
        <row r="9">
          <cell r="B9" t="str">
            <v>02420</v>
          </cell>
          <cell r="C9" t="str">
            <v>Asotin-Anatone</v>
          </cell>
          <cell r="D9">
            <v>4555.2700000000004</v>
          </cell>
        </row>
        <row r="10">
          <cell r="B10" t="str">
            <v>03017</v>
          </cell>
          <cell r="C10" t="str">
            <v>Kennewick</v>
          </cell>
          <cell r="D10">
            <v>4518.78</v>
          </cell>
        </row>
        <row r="11">
          <cell r="B11" t="str">
            <v>03050</v>
          </cell>
          <cell r="C11" t="str">
            <v>Paterson</v>
          </cell>
          <cell r="D11">
            <v>4246.43</v>
          </cell>
        </row>
        <row r="12">
          <cell r="B12" t="str">
            <v>03052</v>
          </cell>
          <cell r="C12" t="str">
            <v>Kiona Benton</v>
          </cell>
          <cell r="D12">
            <v>4449.72</v>
          </cell>
        </row>
        <row r="13">
          <cell r="B13" t="str">
            <v>03053</v>
          </cell>
          <cell r="C13" t="str">
            <v>Finley</v>
          </cell>
          <cell r="D13">
            <v>4590.17</v>
          </cell>
        </row>
        <row r="14">
          <cell r="B14" t="str">
            <v>03116</v>
          </cell>
          <cell r="C14" t="str">
            <v>Prosser</v>
          </cell>
          <cell r="D14">
            <v>4503.1000000000004</v>
          </cell>
        </row>
        <row r="15">
          <cell r="B15" t="str">
            <v>03400</v>
          </cell>
          <cell r="C15" t="str">
            <v>Richland</v>
          </cell>
          <cell r="D15">
            <v>4448.05</v>
          </cell>
        </row>
        <row r="16">
          <cell r="B16" t="str">
            <v>04019</v>
          </cell>
          <cell r="C16" t="str">
            <v>Manson</v>
          </cell>
          <cell r="D16">
            <v>4530.91</v>
          </cell>
        </row>
        <row r="17">
          <cell r="B17" t="str">
            <v>04069</v>
          </cell>
          <cell r="C17" t="str">
            <v>Stehekin</v>
          </cell>
          <cell r="D17">
            <v>4847.16</v>
          </cell>
        </row>
        <row r="18">
          <cell r="B18" t="str">
            <v>04127</v>
          </cell>
          <cell r="C18" t="str">
            <v>Entiat</v>
          </cell>
          <cell r="D18">
            <v>4441</v>
          </cell>
        </row>
        <row r="19">
          <cell r="B19" t="str">
            <v>04129</v>
          </cell>
          <cell r="C19" t="str">
            <v>Lake Chelan</v>
          </cell>
          <cell r="D19">
            <v>4583.72</v>
          </cell>
        </row>
        <row r="20">
          <cell r="B20" t="str">
            <v>04222</v>
          </cell>
          <cell r="C20" t="str">
            <v>Cashmere</v>
          </cell>
          <cell r="D20">
            <v>4559.13</v>
          </cell>
        </row>
        <row r="21">
          <cell r="B21" t="str">
            <v>04228</v>
          </cell>
          <cell r="C21" t="str">
            <v>Cascade</v>
          </cell>
          <cell r="D21">
            <v>4496.7700000000004</v>
          </cell>
        </row>
        <row r="22">
          <cell r="B22" t="str">
            <v>04246</v>
          </cell>
          <cell r="C22" t="str">
            <v>Wenatchee</v>
          </cell>
          <cell r="D22">
            <v>4489.28</v>
          </cell>
        </row>
        <row r="23">
          <cell r="B23" t="str">
            <v>05121</v>
          </cell>
          <cell r="C23" t="str">
            <v>Port Angeles</v>
          </cell>
          <cell r="D23">
            <v>4517.1099999999997</v>
          </cell>
        </row>
        <row r="24">
          <cell r="B24" t="str">
            <v>05313</v>
          </cell>
          <cell r="C24" t="str">
            <v>Crescent</v>
          </cell>
          <cell r="D24">
            <v>4547.8100000000004</v>
          </cell>
        </row>
        <row r="25">
          <cell r="B25" t="str">
            <v>05323</v>
          </cell>
          <cell r="C25" t="str">
            <v>Sequim</v>
          </cell>
          <cell r="D25">
            <v>4472.91</v>
          </cell>
        </row>
        <row r="26">
          <cell r="B26" t="str">
            <v>05401</v>
          </cell>
          <cell r="C26" t="str">
            <v>Cape Flattery</v>
          </cell>
          <cell r="D26">
            <v>4249.58</v>
          </cell>
        </row>
        <row r="27">
          <cell r="B27" t="str">
            <v>05402</v>
          </cell>
          <cell r="C27" t="str">
            <v>Quillayute Valley</v>
          </cell>
          <cell r="D27">
            <v>4392.99</v>
          </cell>
        </row>
        <row r="28">
          <cell r="B28" t="str">
            <v>06037</v>
          </cell>
          <cell r="C28" t="str">
            <v>Vancouver</v>
          </cell>
          <cell r="D28">
            <v>4417.7299999999996</v>
          </cell>
        </row>
        <row r="29">
          <cell r="B29" t="str">
            <v>06098</v>
          </cell>
          <cell r="C29" t="str">
            <v>Hockinson</v>
          </cell>
          <cell r="D29">
            <v>4397.67</v>
          </cell>
        </row>
        <row r="30">
          <cell r="B30" t="str">
            <v>06101</v>
          </cell>
          <cell r="C30" t="str">
            <v>Lacenter</v>
          </cell>
          <cell r="D30">
            <v>4559.53</v>
          </cell>
        </row>
        <row r="31">
          <cell r="B31" t="str">
            <v>06103</v>
          </cell>
          <cell r="C31" t="str">
            <v>Green Mountain</v>
          </cell>
          <cell r="D31">
            <v>4501.84</v>
          </cell>
        </row>
        <row r="32">
          <cell r="B32" t="str">
            <v>06112</v>
          </cell>
          <cell r="C32" t="str">
            <v>Washougal</v>
          </cell>
          <cell r="D32">
            <v>4368.0600000000004</v>
          </cell>
        </row>
        <row r="33">
          <cell r="B33" t="str">
            <v>06114</v>
          </cell>
          <cell r="C33" t="str">
            <v>Evergreen (Clark)</v>
          </cell>
          <cell r="D33">
            <v>4410.43</v>
          </cell>
        </row>
        <row r="34">
          <cell r="B34" t="str">
            <v>06117</v>
          </cell>
          <cell r="C34" t="str">
            <v>Camas</v>
          </cell>
          <cell r="D34">
            <v>4413.66</v>
          </cell>
        </row>
        <row r="35">
          <cell r="B35" t="str">
            <v>06119</v>
          </cell>
          <cell r="C35" t="str">
            <v>Battle Ground</v>
          </cell>
          <cell r="D35">
            <v>4442.04</v>
          </cell>
        </row>
        <row r="36">
          <cell r="B36" t="str">
            <v>06122</v>
          </cell>
          <cell r="C36" t="str">
            <v>Ridgefield</v>
          </cell>
          <cell r="D36">
            <v>4532.1099999999997</v>
          </cell>
        </row>
        <row r="37">
          <cell r="B37" t="str">
            <v>06801</v>
          </cell>
          <cell r="C37" t="str">
            <v>ESD 112</v>
          </cell>
          <cell r="D37">
            <v>0</v>
          </cell>
        </row>
        <row r="38">
          <cell r="B38" t="str">
            <v>07002</v>
          </cell>
          <cell r="C38" t="str">
            <v>Dayton</v>
          </cell>
          <cell r="D38">
            <v>4593.54</v>
          </cell>
        </row>
        <row r="39">
          <cell r="B39" t="str">
            <v>07035</v>
          </cell>
          <cell r="C39" t="str">
            <v>Starbuck</v>
          </cell>
          <cell r="D39">
            <v>3962.17</v>
          </cell>
        </row>
        <row r="40">
          <cell r="B40" t="str">
            <v>08122</v>
          </cell>
          <cell r="C40" t="str">
            <v>Longview</v>
          </cell>
          <cell r="D40">
            <v>4529.57</v>
          </cell>
        </row>
        <row r="41">
          <cell r="B41" t="str">
            <v>08130</v>
          </cell>
          <cell r="C41" t="str">
            <v>Toutle Lake</v>
          </cell>
          <cell r="D41">
            <v>4621.78</v>
          </cell>
        </row>
        <row r="42">
          <cell r="B42" t="str">
            <v>08401</v>
          </cell>
          <cell r="C42" t="str">
            <v>Castle Rock</v>
          </cell>
          <cell r="D42">
            <v>4401.76</v>
          </cell>
        </row>
        <row r="43">
          <cell r="B43" t="str">
            <v>08402</v>
          </cell>
          <cell r="C43" t="str">
            <v>Kalama</v>
          </cell>
          <cell r="D43">
            <v>4368.13</v>
          </cell>
        </row>
        <row r="44">
          <cell r="B44" t="str">
            <v>08404</v>
          </cell>
          <cell r="C44" t="str">
            <v>Woodland</v>
          </cell>
          <cell r="D44">
            <v>4410.08</v>
          </cell>
        </row>
        <row r="45">
          <cell r="B45" t="str">
            <v>08458</v>
          </cell>
          <cell r="C45" t="str">
            <v>Kelso</v>
          </cell>
          <cell r="D45">
            <v>4405.91</v>
          </cell>
        </row>
        <row r="46">
          <cell r="B46" t="str">
            <v>09013</v>
          </cell>
          <cell r="C46" t="str">
            <v>Orondo</v>
          </cell>
          <cell r="D46">
            <v>4780.74</v>
          </cell>
        </row>
        <row r="47">
          <cell r="B47" t="str">
            <v>09075</v>
          </cell>
          <cell r="C47" t="str">
            <v>Bridgeport</v>
          </cell>
          <cell r="D47">
            <v>4505.92</v>
          </cell>
        </row>
        <row r="48">
          <cell r="B48" t="str">
            <v>09102</v>
          </cell>
          <cell r="C48" t="str">
            <v>Palisades</v>
          </cell>
          <cell r="D48">
            <v>4271.83</v>
          </cell>
        </row>
        <row r="49">
          <cell r="B49" t="str">
            <v>09206</v>
          </cell>
          <cell r="C49" t="str">
            <v>Eastmont</v>
          </cell>
          <cell r="D49">
            <v>4563.2299999999996</v>
          </cell>
        </row>
        <row r="50">
          <cell r="B50" t="str">
            <v>09207</v>
          </cell>
          <cell r="C50" t="str">
            <v>Mansfield</v>
          </cell>
          <cell r="D50">
            <v>4505.3999999999996</v>
          </cell>
        </row>
        <row r="51">
          <cell r="B51" t="str">
            <v>09209</v>
          </cell>
          <cell r="C51" t="str">
            <v>Waterville</v>
          </cell>
          <cell r="D51">
            <v>4395.45</v>
          </cell>
        </row>
        <row r="52">
          <cell r="B52" t="str">
            <v>10003</v>
          </cell>
          <cell r="C52" t="str">
            <v>Keller</v>
          </cell>
          <cell r="D52">
            <v>3856.63</v>
          </cell>
        </row>
        <row r="53">
          <cell r="B53" t="str">
            <v>10050</v>
          </cell>
          <cell r="C53" t="str">
            <v>Curlew</v>
          </cell>
          <cell r="D53">
            <v>4336.3900000000003</v>
          </cell>
        </row>
        <row r="54">
          <cell r="B54" t="str">
            <v>10065</v>
          </cell>
          <cell r="C54" t="str">
            <v>Orient</v>
          </cell>
          <cell r="D54">
            <v>4442.0600000000004</v>
          </cell>
        </row>
        <row r="55">
          <cell r="B55" t="str">
            <v>10070</v>
          </cell>
          <cell r="C55" t="str">
            <v>Inchelium</v>
          </cell>
          <cell r="D55">
            <v>4505.51</v>
          </cell>
        </row>
        <row r="56">
          <cell r="B56" t="str">
            <v>10309</v>
          </cell>
          <cell r="C56" t="str">
            <v>Republic</v>
          </cell>
          <cell r="D56">
            <v>4414.66</v>
          </cell>
        </row>
        <row r="57">
          <cell r="B57" t="str">
            <v>11001</v>
          </cell>
          <cell r="C57" t="str">
            <v>Pasco</v>
          </cell>
          <cell r="D57">
            <v>4337.3599999999997</v>
          </cell>
        </row>
        <row r="58">
          <cell r="B58" t="str">
            <v>11051</v>
          </cell>
          <cell r="C58" t="str">
            <v>North Franklin</v>
          </cell>
          <cell r="D58">
            <v>4327.42</v>
          </cell>
        </row>
        <row r="59">
          <cell r="B59" t="str">
            <v>11054</v>
          </cell>
          <cell r="C59" t="str">
            <v>Star</v>
          </cell>
          <cell r="D59">
            <v>4098.3900000000003</v>
          </cell>
        </row>
        <row r="60">
          <cell r="B60" t="str">
            <v>11056</v>
          </cell>
          <cell r="C60" t="str">
            <v>Kahlotus</v>
          </cell>
          <cell r="D60">
            <v>4469.8599999999997</v>
          </cell>
        </row>
        <row r="61">
          <cell r="B61" t="str">
            <v>12110</v>
          </cell>
          <cell r="C61" t="str">
            <v>Pomeroy</v>
          </cell>
          <cell r="D61">
            <v>4636.4799999999996</v>
          </cell>
        </row>
        <row r="62">
          <cell r="B62" t="str">
            <v>13073</v>
          </cell>
          <cell r="C62" t="str">
            <v>Wahluke</v>
          </cell>
          <cell r="D62">
            <v>4174.8599999999997</v>
          </cell>
        </row>
        <row r="63">
          <cell r="B63" t="str">
            <v>13144</v>
          </cell>
          <cell r="C63" t="str">
            <v>Quincy</v>
          </cell>
          <cell r="D63">
            <v>4311.05</v>
          </cell>
        </row>
        <row r="64">
          <cell r="B64" t="str">
            <v>13146</v>
          </cell>
          <cell r="C64" t="str">
            <v>Warden</v>
          </cell>
          <cell r="D64">
            <v>4391.59</v>
          </cell>
        </row>
        <row r="65">
          <cell r="B65" t="str">
            <v>13151</v>
          </cell>
          <cell r="C65" t="str">
            <v>Coulee/Hartline</v>
          </cell>
          <cell r="D65">
            <v>4594.57</v>
          </cell>
        </row>
        <row r="66">
          <cell r="B66" t="str">
            <v>13156</v>
          </cell>
          <cell r="C66" t="str">
            <v>Soap Lake</v>
          </cell>
          <cell r="D66">
            <v>4198.04</v>
          </cell>
        </row>
        <row r="67">
          <cell r="B67" t="str">
            <v>13160</v>
          </cell>
          <cell r="C67" t="str">
            <v>Royal</v>
          </cell>
          <cell r="D67">
            <v>4342</v>
          </cell>
        </row>
        <row r="68">
          <cell r="B68" t="str">
            <v>13161</v>
          </cell>
          <cell r="C68" t="str">
            <v>Moses Lake</v>
          </cell>
          <cell r="D68">
            <v>4503.28</v>
          </cell>
        </row>
        <row r="69">
          <cell r="B69" t="str">
            <v>13165</v>
          </cell>
          <cell r="C69" t="str">
            <v>Ephrata</v>
          </cell>
          <cell r="D69">
            <v>4410.26</v>
          </cell>
        </row>
        <row r="70">
          <cell r="B70" t="str">
            <v>13167</v>
          </cell>
          <cell r="C70" t="str">
            <v>Wilson Creek</v>
          </cell>
          <cell r="D70">
            <v>4811.6400000000003</v>
          </cell>
        </row>
        <row r="71">
          <cell r="B71" t="str">
            <v>13301</v>
          </cell>
          <cell r="C71" t="str">
            <v>Grand Coulee Dam</v>
          </cell>
          <cell r="D71">
            <v>4393.6099999999997</v>
          </cell>
        </row>
        <row r="72">
          <cell r="B72" t="str">
            <v>14005</v>
          </cell>
          <cell r="C72" t="str">
            <v>Aberdeen</v>
          </cell>
          <cell r="D72">
            <v>4456.66</v>
          </cell>
        </row>
        <row r="73">
          <cell r="B73" t="str">
            <v>14028</v>
          </cell>
          <cell r="C73" t="str">
            <v>Hoquiam</v>
          </cell>
          <cell r="D73">
            <v>4492.41</v>
          </cell>
        </row>
        <row r="74">
          <cell r="B74" t="str">
            <v>14064</v>
          </cell>
          <cell r="C74" t="str">
            <v>North Beach</v>
          </cell>
          <cell r="D74">
            <v>4319.6000000000004</v>
          </cell>
        </row>
        <row r="75">
          <cell r="B75" t="str">
            <v>14065</v>
          </cell>
          <cell r="C75" t="str">
            <v>Mc Cleary</v>
          </cell>
          <cell r="D75">
            <v>4454.6400000000003</v>
          </cell>
        </row>
        <row r="76">
          <cell r="B76" t="str">
            <v>14066</v>
          </cell>
          <cell r="C76" t="str">
            <v>Montesano</v>
          </cell>
          <cell r="D76">
            <v>4501.57</v>
          </cell>
        </row>
        <row r="77">
          <cell r="B77" t="str">
            <v>14068</v>
          </cell>
          <cell r="C77" t="str">
            <v>Elma</v>
          </cell>
          <cell r="D77">
            <v>4594.47</v>
          </cell>
        </row>
        <row r="78">
          <cell r="B78" t="str">
            <v>14077</v>
          </cell>
          <cell r="C78" t="str">
            <v>Taholah</v>
          </cell>
          <cell r="D78">
            <v>4297.8999999999996</v>
          </cell>
        </row>
        <row r="79">
          <cell r="B79" t="str">
            <v>14097</v>
          </cell>
          <cell r="C79" t="str">
            <v>Lake Quinault</v>
          </cell>
          <cell r="D79">
            <v>4082.34</v>
          </cell>
        </row>
        <row r="80">
          <cell r="B80" t="str">
            <v>14099</v>
          </cell>
          <cell r="C80" t="str">
            <v>Cosmopolis</v>
          </cell>
          <cell r="D80">
            <v>4626</v>
          </cell>
        </row>
        <row r="81">
          <cell r="B81" t="str">
            <v>14104</v>
          </cell>
          <cell r="C81" t="str">
            <v>Satsop</v>
          </cell>
          <cell r="D81">
            <v>4781</v>
          </cell>
        </row>
        <row r="82">
          <cell r="B82" t="str">
            <v>14117</v>
          </cell>
          <cell r="C82" t="str">
            <v>Wishkah Valley</v>
          </cell>
          <cell r="D82">
            <v>4244.9399999999996</v>
          </cell>
        </row>
        <row r="83">
          <cell r="B83" t="str">
            <v>14172</v>
          </cell>
          <cell r="C83" t="str">
            <v>Ocosta</v>
          </cell>
          <cell r="D83">
            <v>4511.49</v>
          </cell>
        </row>
        <row r="84">
          <cell r="B84" t="str">
            <v>14400</v>
          </cell>
          <cell r="C84" t="str">
            <v>Oakville</v>
          </cell>
          <cell r="D84">
            <v>4581.0600000000004</v>
          </cell>
        </row>
        <row r="85">
          <cell r="B85" t="str">
            <v>15201</v>
          </cell>
          <cell r="C85" t="str">
            <v>Oak Harbor</v>
          </cell>
          <cell r="D85">
            <v>4461.07</v>
          </cell>
        </row>
        <row r="86">
          <cell r="B86" t="str">
            <v>15204</v>
          </cell>
          <cell r="C86" t="str">
            <v>Coupeville</v>
          </cell>
          <cell r="D86">
            <v>4484.3500000000004</v>
          </cell>
        </row>
        <row r="87">
          <cell r="B87" t="str">
            <v>15206</v>
          </cell>
          <cell r="C87" t="str">
            <v>South Whidbey</v>
          </cell>
          <cell r="D87">
            <v>4636.33</v>
          </cell>
        </row>
        <row r="88">
          <cell r="B88" t="str">
            <v>16020</v>
          </cell>
          <cell r="C88" t="str">
            <v>Queets-Clearwater</v>
          </cell>
          <cell r="D88">
            <v>4177</v>
          </cell>
        </row>
        <row r="89">
          <cell r="B89" t="str">
            <v>16046</v>
          </cell>
          <cell r="C89" t="str">
            <v>Brinnon</v>
          </cell>
          <cell r="D89">
            <v>4008.94</v>
          </cell>
        </row>
        <row r="90">
          <cell r="B90" t="str">
            <v>16048</v>
          </cell>
          <cell r="C90" t="str">
            <v>Quilcene</v>
          </cell>
          <cell r="D90">
            <v>4575.84</v>
          </cell>
        </row>
        <row r="91">
          <cell r="B91" t="str">
            <v>16049</v>
          </cell>
          <cell r="C91" t="str">
            <v>Chimacum</v>
          </cell>
          <cell r="D91">
            <v>4588.07</v>
          </cell>
        </row>
        <row r="92">
          <cell r="B92" t="str">
            <v>16050</v>
          </cell>
          <cell r="C92" t="str">
            <v>Port Townsend</v>
          </cell>
          <cell r="D92">
            <v>4536.71</v>
          </cell>
        </row>
        <row r="93">
          <cell r="B93" t="str">
            <v>17001</v>
          </cell>
          <cell r="C93" t="str">
            <v>Seattle</v>
          </cell>
          <cell r="D93">
            <v>4550.45</v>
          </cell>
        </row>
        <row r="94">
          <cell r="B94" t="str">
            <v>17210</v>
          </cell>
          <cell r="C94" t="str">
            <v>Federal Way</v>
          </cell>
          <cell r="D94">
            <v>4310.9799999999996</v>
          </cell>
        </row>
        <row r="95">
          <cell r="B95" t="str">
            <v>17216</v>
          </cell>
          <cell r="C95" t="str">
            <v>Enumclaw</v>
          </cell>
          <cell r="D95">
            <v>4499.16</v>
          </cell>
        </row>
        <row r="96">
          <cell r="B96" t="str">
            <v>17400</v>
          </cell>
          <cell r="C96" t="str">
            <v>Mercer Island</v>
          </cell>
          <cell r="D96">
            <v>4435.47</v>
          </cell>
        </row>
        <row r="97">
          <cell r="B97" t="str">
            <v>17401</v>
          </cell>
          <cell r="C97" t="str">
            <v>Highline</v>
          </cell>
          <cell r="D97">
            <v>4352.78</v>
          </cell>
        </row>
        <row r="98">
          <cell r="B98" t="str">
            <v>17402</v>
          </cell>
          <cell r="C98" t="str">
            <v>Vashon Island</v>
          </cell>
          <cell r="D98">
            <v>4435</v>
          </cell>
        </row>
        <row r="99">
          <cell r="B99" t="str">
            <v>17403</v>
          </cell>
          <cell r="C99" t="str">
            <v>Renton</v>
          </cell>
          <cell r="D99">
            <v>4357.6400000000003</v>
          </cell>
        </row>
        <row r="100">
          <cell r="B100" t="str">
            <v>17404</v>
          </cell>
          <cell r="C100" t="str">
            <v>Skykomish</v>
          </cell>
          <cell r="D100">
            <v>4771.05</v>
          </cell>
        </row>
        <row r="101">
          <cell r="B101" t="str">
            <v>17405</v>
          </cell>
          <cell r="C101" t="str">
            <v>Bellevue</v>
          </cell>
          <cell r="D101">
            <v>4307.8500000000004</v>
          </cell>
        </row>
        <row r="102">
          <cell r="B102" t="str">
            <v>17406</v>
          </cell>
          <cell r="C102" t="str">
            <v>Tukwia</v>
          </cell>
          <cell r="D102">
            <v>4319.2299999999996</v>
          </cell>
        </row>
        <row r="103">
          <cell r="B103" t="str">
            <v>17407</v>
          </cell>
          <cell r="C103" t="str">
            <v>Riverview</v>
          </cell>
          <cell r="D103">
            <v>4389.66</v>
          </cell>
        </row>
        <row r="104">
          <cell r="B104" t="str">
            <v>17408</v>
          </cell>
          <cell r="C104" t="str">
            <v>Auburn</v>
          </cell>
          <cell r="D104">
            <v>4390.3500000000004</v>
          </cell>
        </row>
        <row r="105">
          <cell r="B105" t="str">
            <v>17409</v>
          </cell>
          <cell r="C105" t="str">
            <v>Tahoma</v>
          </cell>
          <cell r="D105">
            <v>4430.3900000000003</v>
          </cell>
        </row>
        <row r="106">
          <cell r="B106" t="str">
            <v>17410</v>
          </cell>
          <cell r="C106" t="str">
            <v>Snoqualmie Valley</v>
          </cell>
          <cell r="D106">
            <v>4335.41</v>
          </cell>
        </row>
        <row r="107">
          <cell r="B107" t="str">
            <v>17411</v>
          </cell>
          <cell r="C107" t="str">
            <v>Issaquah</v>
          </cell>
          <cell r="D107">
            <v>4326.07</v>
          </cell>
        </row>
        <row r="108">
          <cell r="B108" t="str">
            <v>17412</v>
          </cell>
          <cell r="C108" t="str">
            <v>Shoreline</v>
          </cell>
          <cell r="D108">
            <v>4473.83</v>
          </cell>
        </row>
        <row r="109">
          <cell r="B109" t="str">
            <v>17414</v>
          </cell>
          <cell r="C109" t="str">
            <v>Lake Washington</v>
          </cell>
          <cell r="D109">
            <v>4419.62</v>
          </cell>
        </row>
        <row r="110">
          <cell r="B110" t="str">
            <v>17415</v>
          </cell>
          <cell r="C110" t="str">
            <v>Kent</v>
          </cell>
          <cell r="D110">
            <v>4321.34</v>
          </cell>
        </row>
        <row r="111">
          <cell r="B111" t="str">
            <v>17417</v>
          </cell>
          <cell r="C111" t="str">
            <v>Northshore</v>
          </cell>
          <cell r="D111">
            <v>4633.5200000000004</v>
          </cell>
        </row>
        <row r="112">
          <cell r="B112" t="str">
            <v>18100</v>
          </cell>
          <cell r="C112" t="str">
            <v>Bremerton</v>
          </cell>
          <cell r="D112">
            <v>4537.3599999999997</v>
          </cell>
        </row>
        <row r="113">
          <cell r="B113" t="str">
            <v>18303</v>
          </cell>
          <cell r="C113" t="str">
            <v>Bainbridge</v>
          </cell>
          <cell r="D113">
            <v>4550.55</v>
          </cell>
        </row>
        <row r="114">
          <cell r="B114" t="str">
            <v>18400</v>
          </cell>
          <cell r="C114" t="str">
            <v>North Kitsap</v>
          </cell>
          <cell r="D114">
            <v>4546.8599999999997</v>
          </cell>
        </row>
        <row r="115">
          <cell r="B115" t="str">
            <v>18401</v>
          </cell>
          <cell r="C115" t="str">
            <v>Central Kitsap</v>
          </cell>
          <cell r="D115">
            <v>4526.3100000000004</v>
          </cell>
        </row>
        <row r="116">
          <cell r="B116" t="str">
            <v>18402</v>
          </cell>
          <cell r="C116" t="str">
            <v>South Kitsap</v>
          </cell>
          <cell r="D116">
            <v>4446.17</v>
          </cell>
        </row>
        <row r="117">
          <cell r="B117" t="str">
            <v>19007</v>
          </cell>
          <cell r="C117" t="str">
            <v>Damman</v>
          </cell>
          <cell r="D117">
            <v>4329.4799999999996</v>
          </cell>
        </row>
        <row r="118">
          <cell r="B118" t="str">
            <v>19028</v>
          </cell>
          <cell r="C118" t="str">
            <v>Easton</v>
          </cell>
          <cell r="D118">
            <v>4523.24</v>
          </cell>
        </row>
        <row r="119">
          <cell r="B119" t="str">
            <v>19400</v>
          </cell>
          <cell r="C119" t="str">
            <v>Thorp</v>
          </cell>
          <cell r="D119">
            <v>4495.66</v>
          </cell>
        </row>
        <row r="120">
          <cell r="B120" t="str">
            <v>19401</v>
          </cell>
          <cell r="C120" t="str">
            <v>Ellensburg</v>
          </cell>
          <cell r="D120">
            <v>4482.04</v>
          </cell>
        </row>
        <row r="121">
          <cell r="B121" t="str">
            <v>19403</v>
          </cell>
          <cell r="C121" t="str">
            <v>Kittitas</v>
          </cell>
          <cell r="D121">
            <v>4434.1499999999996</v>
          </cell>
        </row>
        <row r="122">
          <cell r="B122" t="str">
            <v>19404</v>
          </cell>
          <cell r="C122" t="str">
            <v>Cle Elum-Roslyn</v>
          </cell>
          <cell r="D122">
            <v>4457.8500000000004</v>
          </cell>
        </row>
        <row r="123">
          <cell r="B123" t="str">
            <v>20094</v>
          </cell>
          <cell r="C123" t="str">
            <v>Wishram</v>
          </cell>
          <cell r="D123">
            <v>4509.6099999999997</v>
          </cell>
        </row>
        <row r="124">
          <cell r="B124" t="str">
            <v>20203</v>
          </cell>
          <cell r="C124" t="str">
            <v>Bickleton</v>
          </cell>
          <cell r="D124">
            <v>4588.5600000000004</v>
          </cell>
        </row>
        <row r="125">
          <cell r="B125" t="str">
            <v>20215</v>
          </cell>
          <cell r="C125" t="str">
            <v>Centerville</v>
          </cell>
          <cell r="D125">
            <v>4853.82</v>
          </cell>
        </row>
        <row r="126">
          <cell r="B126" t="str">
            <v>20400</v>
          </cell>
          <cell r="C126" t="str">
            <v>Trout Lake</v>
          </cell>
          <cell r="D126">
            <v>4480.1899999999996</v>
          </cell>
        </row>
        <row r="127">
          <cell r="B127" t="str">
            <v>20401</v>
          </cell>
          <cell r="C127" t="str">
            <v>Glenwood</v>
          </cell>
          <cell r="D127">
            <v>4228.63</v>
          </cell>
        </row>
        <row r="128">
          <cell r="B128" t="str">
            <v>20402</v>
          </cell>
          <cell r="C128" t="str">
            <v>Klickitat</v>
          </cell>
          <cell r="D128">
            <v>4544.3900000000003</v>
          </cell>
        </row>
        <row r="129">
          <cell r="B129" t="str">
            <v>20403</v>
          </cell>
          <cell r="C129" t="str">
            <v>Roosevelt</v>
          </cell>
          <cell r="D129">
            <v>4533.87</v>
          </cell>
        </row>
        <row r="130">
          <cell r="B130" t="str">
            <v>20404</v>
          </cell>
          <cell r="C130" t="str">
            <v>Goldendale</v>
          </cell>
          <cell r="D130">
            <v>4601.3999999999996</v>
          </cell>
        </row>
        <row r="131">
          <cell r="B131" t="str">
            <v>20405</v>
          </cell>
          <cell r="C131" t="str">
            <v>White Salmon</v>
          </cell>
          <cell r="D131">
            <v>4571.04</v>
          </cell>
        </row>
        <row r="132">
          <cell r="B132" t="str">
            <v>20406</v>
          </cell>
          <cell r="C132" t="str">
            <v>Lyle</v>
          </cell>
          <cell r="D132">
            <v>4536.5200000000004</v>
          </cell>
        </row>
        <row r="133">
          <cell r="B133" t="str">
            <v>21014</v>
          </cell>
          <cell r="C133" t="str">
            <v>Napavine</v>
          </cell>
          <cell r="D133">
            <v>4606.01</v>
          </cell>
        </row>
        <row r="134">
          <cell r="B134" t="str">
            <v>21018</v>
          </cell>
          <cell r="C134" t="str">
            <v>Vader</v>
          </cell>
          <cell r="D134">
            <v>4669.07</v>
          </cell>
        </row>
        <row r="135">
          <cell r="B135" t="str">
            <v>21036</v>
          </cell>
          <cell r="C135" t="str">
            <v>Evaline</v>
          </cell>
          <cell r="D135">
            <v>4631.8999999999996</v>
          </cell>
        </row>
        <row r="136">
          <cell r="B136" t="str">
            <v>21206</v>
          </cell>
          <cell r="C136" t="str">
            <v>Mossyrock</v>
          </cell>
          <cell r="D136">
            <v>4391.2700000000004</v>
          </cell>
        </row>
        <row r="137">
          <cell r="B137" t="str">
            <v>21214</v>
          </cell>
          <cell r="C137" t="str">
            <v>Morton</v>
          </cell>
          <cell r="D137">
            <v>4426.17</v>
          </cell>
        </row>
        <row r="138">
          <cell r="B138" t="str">
            <v>21226</v>
          </cell>
          <cell r="C138" t="str">
            <v>Adna</v>
          </cell>
          <cell r="D138">
            <v>4493.28</v>
          </cell>
        </row>
        <row r="139">
          <cell r="B139" t="str">
            <v>21232</v>
          </cell>
          <cell r="C139" t="str">
            <v>Winlock</v>
          </cell>
          <cell r="D139">
            <v>4685.79</v>
          </cell>
        </row>
        <row r="140">
          <cell r="B140" t="str">
            <v>21234</v>
          </cell>
          <cell r="C140" t="str">
            <v>Boistfort</v>
          </cell>
          <cell r="D140">
            <v>4147.07</v>
          </cell>
        </row>
        <row r="141">
          <cell r="B141" t="str">
            <v>21237</v>
          </cell>
          <cell r="C141" t="str">
            <v>Toledo</v>
          </cell>
          <cell r="D141">
            <v>4460.2299999999996</v>
          </cell>
        </row>
        <row r="142">
          <cell r="B142" t="str">
            <v>21300</v>
          </cell>
          <cell r="C142" t="str">
            <v>Onalaska</v>
          </cell>
          <cell r="D142">
            <v>4383.3500000000004</v>
          </cell>
        </row>
        <row r="143">
          <cell r="B143" t="str">
            <v>21301</v>
          </cell>
          <cell r="C143" t="str">
            <v>Pe Ell</v>
          </cell>
          <cell r="D143">
            <v>4420.08</v>
          </cell>
        </row>
        <row r="144">
          <cell r="B144" t="str">
            <v>21302</v>
          </cell>
          <cell r="C144" t="str">
            <v>Chehalis</v>
          </cell>
          <cell r="D144">
            <v>4584.8599999999997</v>
          </cell>
        </row>
        <row r="145">
          <cell r="B145" t="str">
            <v>21303</v>
          </cell>
          <cell r="C145" t="str">
            <v>White Pass</v>
          </cell>
          <cell r="D145">
            <v>4450.84</v>
          </cell>
        </row>
        <row r="146">
          <cell r="B146" t="str">
            <v>21401</v>
          </cell>
          <cell r="C146" t="str">
            <v>Centralia</v>
          </cell>
          <cell r="D146">
            <v>4449.58</v>
          </cell>
        </row>
        <row r="147">
          <cell r="B147" t="str">
            <v>22008</v>
          </cell>
          <cell r="C147" t="str">
            <v>Sprague</v>
          </cell>
          <cell r="D147">
            <v>4442.26</v>
          </cell>
        </row>
        <row r="148">
          <cell r="B148" t="str">
            <v>22009</v>
          </cell>
          <cell r="C148" t="str">
            <v>Reardan</v>
          </cell>
          <cell r="D148">
            <v>4407.54</v>
          </cell>
        </row>
        <row r="149">
          <cell r="B149" t="str">
            <v>22017</v>
          </cell>
          <cell r="C149" t="str">
            <v>Almira</v>
          </cell>
          <cell r="D149">
            <v>4739.4399999999996</v>
          </cell>
        </row>
        <row r="150">
          <cell r="B150" t="str">
            <v>22073</v>
          </cell>
          <cell r="C150" t="str">
            <v>Creston</v>
          </cell>
          <cell r="D150">
            <v>4492.1000000000004</v>
          </cell>
        </row>
        <row r="151">
          <cell r="B151" t="str">
            <v>22105</v>
          </cell>
          <cell r="C151" t="str">
            <v>Odessa</v>
          </cell>
          <cell r="D151">
            <v>4646.1400000000003</v>
          </cell>
        </row>
        <row r="152">
          <cell r="B152" t="str">
            <v>22200</v>
          </cell>
          <cell r="C152" t="str">
            <v>Wilbur</v>
          </cell>
          <cell r="D152">
            <v>4537.34</v>
          </cell>
        </row>
        <row r="153">
          <cell r="B153" t="str">
            <v>22204</v>
          </cell>
          <cell r="C153" t="str">
            <v>Harrington</v>
          </cell>
          <cell r="D153">
            <v>4873.26</v>
          </cell>
        </row>
        <row r="154">
          <cell r="B154" t="str">
            <v>22207</v>
          </cell>
          <cell r="C154" t="str">
            <v>Davenport</v>
          </cell>
          <cell r="D154">
            <v>4560.71</v>
          </cell>
        </row>
        <row r="155">
          <cell r="B155" t="str">
            <v>23042</v>
          </cell>
          <cell r="C155" t="str">
            <v>Southside</v>
          </cell>
          <cell r="D155">
            <v>4496.01</v>
          </cell>
        </row>
        <row r="156">
          <cell r="B156" t="str">
            <v>23054</v>
          </cell>
          <cell r="C156" t="str">
            <v>Grapeview</v>
          </cell>
          <cell r="D156">
            <v>4648.55</v>
          </cell>
        </row>
        <row r="157">
          <cell r="B157" t="str">
            <v>23309</v>
          </cell>
          <cell r="C157" t="str">
            <v>Shelton</v>
          </cell>
          <cell r="D157">
            <v>4438.4799999999996</v>
          </cell>
        </row>
        <row r="158">
          <cell r="B158" t="str">
            <v>23311</v>
          </cell>
          <cell r="C158" t="str">
            <v>Mary M Knight</v>
          </cell>
          <cell r="D158">
            <v>4664.07</v>
          </cell>
        </row>
        <row r="159">
          <cell r="B159" t="str">
            <v>23402</v>
          </cell>
          <cell r="C159" t="str">
            <v>Pioneer</v>
          </cell>
          <cell r="D159">
            <v>4336.49</v>
          </cell>
        </row>
        <row r="160">
          <cell r="B160" t="str">
            <v>23403</v>
          </cell>
          <cell r="C160" t="str">
            <v>North Mason</v>
          </cell>
          <cell r="D160">
            <v>4436.47</v>
          </cell>
        </row>
        <row r="161">
          <cell r="B161" t="str">
            <v>23404</v>
          </cell>
          <cell r="C161" t="str">
            <v>Hood Canal</v>
          </cell>
          <cell r="D161">
            <v>4770.6899999999996</v>
          </cell>
        </row>
        <row r="162">
          <cell r="B162" t="str">
            <v>24014</v>
          </cell>
          <cell r="C162" t="str">
            <v>Nespelem</v>
          </cell>
          <cell r="D162">
            <v>4606.46</v>
          </cell>
        </row>
        <row r="163">
          <cell r="B163" t="str">
            <v>24019</v>
          </cell>
          <cell r="C163" t="str">
            <v>Omak</v>
          </cell>
          <cell r="D163">
            <v>4562.29</v>
          </cell>
        </row>
        <row r="164">
          <cell r="B164" t="str">
            <v>24105</v>
          </cell>
          <cell r="C164" t="str">
            <v>Okanogan</v>
          </cell>
          <cell r="D164">
            <v>4405.88</v>
          </cell>
        </row>
        <row r="165">
          <cell r="B165" t="str">
            <v>24111</v>
          </cell>
          <cell r="C165" t="str">
            <v>Brewster</v>
          </cell>
          <cell r="D165">
            <v>4452.45</v>
          </cell>
        </row>
        <row r="166">
          <cell r="B166" t="str">
            <v>24122</v>
          </cell>
          <cell r="C166" t="str">
            <v>Pateros</v>
          </cell>
          <cell r="D166">
            <v>4564.49</v>
          </cell>
        </row>
        <row r="167">
          <cell r="B167" t="str">
            <v>24350</v>
          </cell>
          <cell r="C167" t="str">
            <v>Methow Valley</v>
          </cell>
          <cell r="D167">
            <v>4588.45</v>
          </cell>
        </row>
        <row r="168">
          <cell r="B168" t="str">
            <v>24404</v>
          </cell>
          <cell r="C168" t="str">
            <v>Tonasket</v>
          </cell>
          <cell r="D168">
            <v>4541</v>
          </cell>
        </row>
        <row r="169">
          <cell r="B169" t="str">
            <v>24410</v>
          </cell>
          <cell r="C169" t="str">
            <v>Oroville</v>
          </cell>
          <cell r="D169">
            <v>4523.12</v>
          </cell>
        </row>
        <row r="170">
          <cell r="B170" t="str">
            <v>25101</v>
          </cell>
          <cell r="C170" t="str">
            <v>Ocean Beach</v>
          </cell>
          <cell r="D170">
            <v>4481.83</v>
          </cell>
        </row>
        <row r="171">
          <cell r="B171" t="str">
            <v>25116</v>
          </cell>
          <cell r="C171" t="str">
            <v>Raymond</v>
          </cell>
          <cell r="D171">
            <v>4432.12</v>
          </cell>
        </row>
        <row r="172">
          <cell r="B172" t="str">
            <v>25118</v>
          </cell>
          <cell r="C172" t="str">
            <v>South Bend</v>
          </cell>
          <cell r="D172">
            <v>4596.8500000000004</v>
          </cell>
        </row>
        <row r="173">
          <cell r="B173" t="str">
            <v>25155</v>
          </cell>
          <cell r="C173" t="str">
            <v>Naselle Grays Riv</v>
          </cell>
          <cell r="D173">
            <v>4517.43</v>
          </cell>
        </row>
        <row r="174">
          <cell r="B174" t="str">
            <v>25160</v>
          </cell>
          <cell r="C174" t="str">
            <v>Willapa Valley</v>
          </cell>
          <cell r="D174">
            <v>4622.54</v>
          </cell>
        </row>
        <row r="175">
          <cell r="B175" t="str">
            <v>25200</v>
          </cell>
          <cell r="C175" t="str">
            <v>North River</v>
          </cell>
          <cell r="D175">
            <v>4495.3500000000004</v>
          </cell>
        </row>
        <row r="176">
          <cell r="B176" t="str">
            <v>26056</v>
          </cell>
          <cell r="C176" t="str">
            <v>Newport</v>
          </cell>
          <cell r="D176">
            <v>4671.1099999999997</v>
          </cell>
        </row>
        <row r="177">
          <cell r="B177" t="str">
            <v>26059</v>
          </cell>
          <cell r="C177" t="str">
            <v>Cusick</v>
          </cell>
          <cell r="D177">
            <v>4549.72</v>
          </cell>
        </row>
        <row r="178">
          <cell r="B178" t="str">
            <v>26070</v>
          </cell>
          <cell r="C178" t="str">
            <v>Selkirk</v>
          </cell>
          <cell r="D178">
            <v>4658.62</v>
          </cell>
        </row>
        <row r="179">
          <cell r="B179" t="str">
            <v>27001</v>
          </cell>
          <cell r="C179" t="str">
            <v>Steilacoom Hist.</v>
          </cell>
          <cell r="D179">
            <v>4364.21</v>
          </cell>
        </row>
        <row r="180">
          <cell r="B180" t="str">
            <v>27003</v>
          </cell>
          <cell r="C180" t="str">
            <v>Puyallup</v>
          </cell>
          <cell r="D180">
            <v>4506.9399999999996</v>
          </cell>
        </row>
        <row r="181">
          <cell r="B181" t="str">
            <v>27010</v>
          </cell>
          <cell r="C181" t="str">
            <v>Tacoma</v>
          </cell>
          <cell r="D181">
            <v>4467.1000000000004</v>
          </cell>
        </row>
        <row r="182">
          <cell r="B182" t="str">
            <v>27019</v>
          </cell>
          <cell r="C182" t="str">
            <v>Carbonado</v>
          </cell>
          <cell r="D182">
            <v>4579.37</v>
          </cell>
        </row>
        <row r="183">
          <cell r="B183" t="str">
            <v>27083</v>
          </cell>
          <cell r="C183" t="str">
            <v>University Place</v>
          </cell>
          <cell r="D183">
            <v>4418.5600000000004</v>
          </cell>
        </row>
        <row r="184">
          <cell r="B184" t="str">
            <v>27320</v>
          </cell>
          <cell r="C184" t="str">
            <v>Sumner</v>
          </cell>
          <cell r="D184">
            <v>4363.93</v>
          </cell>
        </row>
        <row r="185">
          <cell r="B185" t="str">
            <v>27343</v>
          </cell>
          <cell r="C185" t="str">
            <v>Dieringer</v>
          </cell>
          <cell r="D185">
            <v>4551.46</v>
          </cell>
        </row>
        <row r="186">
          <cell r="B186" t="str">
            <v>27344</v>
          </cell>
          <cell r="C186" t="str">
            <v>Orting</v>
          </cell>
          <cell r="D186">
            <v>4423.28</v>
          </cell>
        </row>
        <row r="187">
          <cell r="B187" t="str">
            <v>27400</v>
          </cell>
          <cell r="C187" t="str">
            <v>Clover Park</v>
          </cell>
          <cell r="D187">
            <v>4350.79</v>
          </cell>
        </row>
        <row r="188">
          <cell r="B188" t="str">
            <v>27401</v>
          </cell>
          <cell r="C188" t="str">
            <v>Peninsula</v>
          </cell>
          <cell r="D188">
            <v>4566.1099999999997</v>
          </cell>
        </row>
        <row r="189">
          <cell r="B189" t="str">
            <v>27402</v>
          </cell>
          <cell r="C189" t="str">
            <v>Franklin Pierce</v>
          </cell>
          <cell r="D189">
            <v>4339.63</v>
          </cell>
        </row>
        <row r="190">
          <cell r="B190" t="str">
            <v>27403</v>
          </cell>
          <cell r="C190" t="str">
            <v>Bethel</v>
          </cell>
          <cell r="D190">
            <v>4400.51</v>
          </cell>
        </row>
        <row r="191">
          <cell r="B191" t="str">
            <v>27404</v>
          </cell>
          <cell r="C191" t="str">
            <v>Eatonville</v>
          </cell>
          <cell r="D191">
            <v>4425.68</v>
          </cell>
        </row>
        <row r="192">
          <cell r="B192" t="str">
            <v>27416</v>
          </cell>
          <cell r="C192" t="str">
            <v>White River</v>
          </cell>
          <cell r="D192">
            <v>4452.37</v>
          </cell>
        </row>
        <row r="193">
          <cell r="B193" t="str">
            <v>27417</v>
          </cell>
          <cell r="C193" t="str">
            <v>Fife</v>
          </cell>
          <cell r="D193">
            <v>4458.25</v>
          </cell>
        </row>
        <row r="194">
          <cell r="B194" t="str">
            <v>28010</v>
          </cell>
          <cell r="C194" t="str">
            <v>Shaw</v>
          </cell>
          <cell r="D194">
            <v>5017.3500000000004</v>
          </cell>
        </row>
        <row r="195">
          <cell r="B195" t="str">
            <v>28137</v>
          </cell>
          <cell r="C195" t="str">
            <v>Orcas</v>
          </cell>
          <cell r="D195">
            <v>4496.41</v>
          </cell>
        </row>
        <row r="196">
          <cell r="B196" t="str">
            <v>28144</v>
          </cell>
          <cell r="C196" t="str">
            <v>Lopez</v>
          </cell>
          <cell r="D196">
            <v>4646.8999999999996</v>
          </cell>
        </row>
        <row r="197">
          <cell r="B197" t="str">
            <v>28149</v>
          </cell>
          <cell r="C197" t="str">
            <v>San Juan</v>
          </cell>
          <cell r="D197">
            <v>4454.5600000000004</v>
          </cell>
        </row>
        <row r="198">
          <cell r="B198" t="str">
            <v>29011</v>
          </cell>
          <cell r="C198" t="str">
            <v>Concrete</v>
          </cell>
          <cell r="D198">
            <v>4644.63</v>
          </cell>
        </row>
        <row r="199">
          <cell r="B199" t="str">
            <v>29100</v>
          </cell>
          <cell r="C199" t="str">
            <v>Burlington Edison</v>
          </cell>
          <cell r="D199">
            <v>4406.66</v>
          </cell>
        </row>
        <row r="200">
          <cell r="B200" t="str">
            <v>29101</v>
          </cell>
          <cell r="C200" t="str">
            <v>Sedro Woolley</v>
          </cell>
          <cell r="D200">
            <v>4447.16</v>
          </cell>
        </row>
        <row r="201">
          <cell r="B201" t="str">
            <v>29103</v>
          </cell>
          <cell r="C201" t="str">
            <v>Anacortes</v>
          </cell>
          <cell r="D201">
            <v>4545.72</v>
          </cell>
        </row>
        <row r="202">
          <cell r="B202" t="str">
            <v>29311</v>
          </cell>
          <cell r="C202" t="str">
            <v>La Conner</v>
          </cell>
          <cell r="D202">
            <v>4553.01</v>
          </cell>
        </row>
        <row r="203">
          <cell r="B203" t="str">
            <v>29317</v>
          </cell>
          <cell r="C203" t="str">
            <v>Conway</v>
          </cell>
          <cell r="D203">
            <v>4580.7</v>
          </cell>
        </row>
        <row r="204">
          <cell r="B204" t="str">
            <v>29320</v>
          </cell>
          <cell r="C204" t="str">
            <v>Mt Vernon</v>
          </cell>
          <cell r="D204">
            <v>4450.59</v>
          </cell>
        </row>
        <row r="205">
          <cell r="B205" t="str">
            <v>30002</v>
          </cell>
          <cell r="C205" t="str">
            <v>Skamania</v>
          </cell>
          <cell r="D205">
            <v>4982.7700000000004</v>
          </cell>
        </row>
        <row r="206">
          <cell r="B206" t="str">
            <v>30029</v>
          </cell>
          <cell r="C206" t="str">
            <v>Mount Pleasant</v>
          </cell>
          <cell r="D206">
            <v>4404.5600000000004</v>
          </cell>
        </row>
        <row r="207">
          <cell r="B207" t="str">
            <v>30031</v>
          </cell>
          <cell r="C207" t="str">
            <v>Mill A</v>
          </cell>
          <cell r="D207">
            <v>4554.33</v>
          </cell>
        </row>
        <row r="208">
          <cell r="B208" t="str">
            <v>30303</v>
          </cell>
          <cell r="C208" t="str">
            <v>Stevenson-Carson</v>
          </cell>
          <cell r="D208">
            <v>4515.21</v>
          </cell>
        </row>
        <row r="209">
          <cell r="B209" t="str">
            <v>31002</v>
          </cell>
          <cell r="C209" t="str">
            <v>Everett</v>
          </cell>
          <cell r="D209">
            <v>4659.6000000000004</v>
          </cell>
        </row>
        <row r="210">
          <cell r="B210" t="str">
            <v>31004</v>
          </cell>
          <cell r="C210" t="str">
            <v>Lake Stevens</v>
          </cell>
          <cell r="D210">
            <v>4345.45</v>
          </cell>
        </row>
        <row r="211">
          <cell r="B211" t="str">
            <v>31006</v>
          </cell>
          <cell r="C211" t="str">
            <v>Mukilteo</v>
          </cell>
          <cell r="D211">
            <v>4439.26</v>
          </cell>
        </row>
        <row r="212">
          <cell r="B212" t="str">
            <v>31015</v>
          </cell>
          <cell r="C212" t="str">
            <v>Edmonds</v>
          </cell>
          <cell r="D212">
            <v>4431.53</v>
          </cell>
        </row>
        <row r="213">
          <cell r="B213" t="str">
            <v>31016</v>
          </cell>
          <cell r="C213" t="str">
            <v>Arlington</v>
          </cell>
          <cell r="D213">
            <v>4413.01</v>
          </cell>
        </row>
        <row r="214">
          <cell r="B214" t="str">
            <v>31025</v>
          </cell>
          <cell r="C214" t="str">
            <v>Marysville</v>
          </cell>
          <cell r="D214">
            <v>4545.47</v>
          </cell>
        </row>
        <row r="215">
          <cell r="B215" t="str">
            <v>31063</v>
          </cell>
          <cell r="C215" t="str">
            <v>Index</v>
          </cell>
          <cell r="D215">
            <v>4057.51</v>
          </cell>
        </row>
        <row r="216">
          <cell r="B216" t="str">
            <v>31103</v>
          </cell>
          <cell r="C216" t="str">
            <v>Monroe</v>
          </cell>
          <cell r="D216">
            <v>4403.6000000000004</v>
          </cell>
        </row>
        <row r="217">
          <cell r="B217" t="str">
            <v>31201</v>
          </cell>
          <cell r="C217" t="str">
            <v>Snohomish</v>
          </cell>
          <cell r="D217">
            <v>4423.8500000000004</v>
          </cell>
        </row>
        <row r="218">
          <cell r="B218" t="str">
            <v>31306</v>
          </cell>
          <cell r="C218" t="str">
            <v>Lakewood</v>
          </cell>
          <cell r="D218">
            <v>4338.33</v>
          </cell>
        </row>
        <row r="219">
          <cell r="B219" t="str">
            <v>31311</v>
          </cell>
          <cell r="C219" t="str">
            <v>Sultan</v>
          </cell>
          <cell r="D219">
            <v>4346.59</v>
          </cell>
        </row>
        <row r="220">
          <cell r="B220" t="str">
            <v>31330</v>
          </cell>
          <cell r="C220" t="str">
            <v>Darrington</v>
          </cell>
          <cell r="D220">
            <v>4555.45</v>
          </cell>
        </row>
        <row r="221">
          <cell r="B221" t="str">
            <v>31332</v>
          </cell>
          <cell r="C221" t="str">
            <v>Granite Falls</v>
          </cell>
          <cell r="D221">
            <v>4341.66</v>
          </cell>
        </row>
        <row r="222">
          <cell r="B222" t="str">
            <v>31401</v>
          </cell>
          <cell r="C222" t="str">
            <v>Stanwood-Camano</v>
          </cell>
          <cell r="D222">
            <v>4429.8900000000003</v>
          </cell>
        </row>
        <row r="223">
          <cell r="B223" t="str">
            <v>32081</v>
          </cell>
          <cell r="C223" t="str">
            <v>Spokane</v>
          </cell>
          <cell r="D223">
            <v>4487.66</v>
          </cell>
        </row>
        <row r="224">
          <cell r="B224" t="str">
            <v>32123</v>
          </cell>
          <cell r="C224" t="str">
            <v>Orchard Prairie</v>
          </cell>
          <cell r="D224">
            <v>4600.1099999999997</v>
          </cell>
        </row>
        <row r="225">
          <cell r="B225" t="str">
            <v>32312</v>
          </cell>
          <cell r="C225" t="str">
            <v>Great Northern</v>
          </cell>
          <cell r="D225">
            <v>4512.7700000000004</v>
          </cell>
        </row>
        <row r="226">
          <cell r="B226" t="str">
            <v>32325</v>
          </cell>
          <cell r="C226" t="str">
            <v>Nine Mile Falls</v>
          </cell>
          <cell r="D226">
            <v>4494.24</v>
          </cell>
        </row>
        <row r="227">
          <cell r="B227" t="str">
            <v>32326</v>
          </cell>
          <cell r="C227" t="str">
            <v>Medical Lake</v>
          </cell>
          <cell r="D227">
            <v>4326.7700000000004</v>
          </cell>
        </row>
        <row r="228">
          <cell r="B228" t="str">
            <v>32354</v>
          </cell>
          <cell r="C228" t="str">
            <v>Mead</v>
          </cell>
          <cell r="D228">
            <v>4510.3500000000004</v>
          </cell>
        </row>
        <row r="229">
          <cell r="B229" t="str">
            <v>32356</v>
          </cell>
          <cell r="C229" t="str">
            <v>Central Valley</v>
          </cell>
          <cell r="D229">
            <v>4429.9799999999996</v>
          </cell>
        </row>
        <row r="230">
          <cell r="B230" t="str">
            <v>32358</v>
          </cell>
          <cell r="C230" t="str">
            <v>Freeman</v>
          </cell>
          <cell r="D230">
            <v>4539.66</v>
          </cell>
        </row>
        <row r="231">
          <cell r="B231" t="str">
            <v>32360</v>
          </cell>
          <cell r="C231" t="str">
            <v>Cheney</v>
          </cell>
          <cell r="D231">
            <v>4565.53</v>
          </cell>
        </row>
        <row r="232">
          <cell r="B232" t="str">
            <v>32361</v>
          </cell>
          <cell r="C232" t="str">
            <v>East Valley</v>
          </cell>
          <cell r="D232">
            <v>4533.5200000000004</v>
          </cell>
        </row>
        <row r="233">
          <cell r="B233" t="str">
            <v>32362</v>
          </cell>
          <cell r="C233" t="str">
            <v>Liberty</v>
          </cell>
          <cell r="D233">
            <v>4473.62</v>
          </cell>
        </row>
        <row r="234">
          <cell r="B234" t="str">
            <v>32363</v>
          </cell>
          <cell r="C234" t="str">
            <v>West Valley (Spo)</v>
          </cell>
          <cell r="D234">
            <v>4450.1000000000004</v>
          </cell>
        </row>
        <row r="235">
          <cell r="B235" t="str">
            <v>32414</v>
          </cell>
          <cell r="C235" t="str">
            <v>Deer Park</v>
          </cell>
          <cell r="D235">
            <v>4471.59</v>
          </cell>
        </row>
        <row r="236">
          <cell r="B236" t="str">
            <v>32416</v>
          </cell>
          <cell r="C236" t="str">
            <v>Riverside</v>
          </cell>
          <cell r="D236">
            <v>4463.82</v>
          </cell>
        </row>
        <row r="237">
          <cell r="B237" t="str">
            <v>33030</v>
          </cell>
          <cell r="C237" t="str">
            <v>Onion Creek</v>
          </cell>
          <cell r="D237">
            <v>4633.58</v>
          </cell>
        </row>
        <row r="238">
          <cell r="B238" t="str">
            <v>33036</v>
          </cell>
          <cell r="C238" t="str">
            <v>Chewelah</v>
          </cell>
          <cell r="D238">
            <v>4693.01</v>
          </cell>
        </row>
        <row r="239">
          <cell r="B239" t="str">
            <v>33049</v>
          </cell>
          <cell r="C239" t="str">
            <v>Wellpinit</v>
          </cell>
          <cell r="D239">
            <v>4389.04</v>
          </cell>
        </row>
        <row r="240">
          <cell r="B240" t="str">
            <v>33070</v>
          </cell>
          <cell r="C240" t="str">
            <v>Valley</v>
          </cell>
          <cell r="D240">
            <v>4426.6899999999996</v>
          </cell>
        </row>
        <row r="241">
          <cell r="B241" t="str">
            <v>33115</v>
          </cell>
          <cell r="C241" t="str">
            <v>Colville</v>
          </cell>
          <cell r="D241">
            <v>4571.9799999999996</v>
          </cell>
        </row>
        <row r="242">
          <cell r="B242" t="str">
            <v>33183</v>
          </cell>
          <cell r="C242" t="str">
            <v>Loon Lake</v>
          </cell>
          <cell r="D242">
            <v>4480.8599999999997</v>
          </cell>
        </row>
        <row r="243">
          <cell r="B243" t="str">
            <v>33202</v>
          </cell>
          <cell r="C243" t="str">
            <v>Summit Valley</v>
          </cell>
          <cell r="D243">
            <v>4105.49</v>
          </cell>
        </row>
        <row r="244">
          <cell r="B244" t="str">
            <v>33205</v>
          </cell>
          <cell r="C244" t="str">
            <v>Evergreen (Stev)</v>
          </cell>
          <cell r="D244">
            <v>4943.91</v>
          </cell>
        </row>
        <row r="245">
          <cell r="B245" t="str">
            <v>33206</v>
          </cell>
          <cell r="C245" t="str">
            <v>Columbia (Stev)</v>
          </cell>
          <cell r="D245">
            <v>4637.2</v>
          </cell>
        </row>
        <row r="246">
          <cell r="B246" t="str">
            <v>33207</v>
          </cell>
          <cell r="C246" t="str">
            <v>Mary Walker</v>
          </cell>
          <cell r="D246">
            <v>4489.42</v>
          </cell>
        </row>
        <row r="247">
          <cell r="B247" t="str">
            <v>33211</v>
          </cell>
          <cell r="C247" t="str">
            <v>Northport</v>
          </cell>
          <cell r="D247">
            <v>4572.4799999999996</v>
          </cell>
        </row>
        <row r="248">
          <cell r="B248" t="str">
            <v>33212</v>
          </cell>
          <cell r="C248" t="str">
            <v>Kettle Falls</v>
          </cell>
          <cell r="D248">
            <v>4553.3599999999997</v>
          </cell>
        </row>
        <row r="249">
          <cell r="B249" t="str">
            <v>34002</v>
          </cell>
          <cell r="C249" t="str">
            <v>Yelm</v>
          </cell>
          <cell r="D249">
            <v>4376.5600000000004</v>
          </cell>
        </row>
        <row r="250">
          <cell r="B250" t="str">
            <v>34003</v>
          </cell>
          <cell r="C250" t="str">
            <v>North Thurston</v>
          </cell>
          <cell r="D250">
            <v>4507.8100000000004</v>
          </cell>
        </row>
        <row r="251">
          <cell r="B251" t="str">
            <v>34033</v>
          </cell>
          <cell r="C251" t="str">
            <v>Tumwater</v>
          </cell>
          <cell r="D251">
            <v>4503.49</v>
          </cell>
        </row>
        <row r="252">
          <cell r="B252" t="str">
            <v>34111</v>
          </cell>
          <cell r="C252" t="str">
            <v>Olympia</v>
          </cell>
          <cell r="D252">
            <v>4585.08</v>
          </cell>
        </row>
        <row r="253">
          <cell r="B253" t="str">
            <v>34307</v>
          </cell>
          <cell r="C253" t="str">
            <v>Rainier</v>
          </cell>
          <cell r="D253">
            <v>4412.92</v>
          </cell>
        </row>
        <row r="254">
          <cell r="B254" t="str">
            <v>34324</v>
          </cell>
          <cell r="C254" t="str">
            <v>Griffin</v>
          </cell>
          <cell r="D254">
            <v>4493.51</v>
          </cell>
        </row>
        <row r="255">
          <cell r="B255" t="str">
            <v>34401</v>
          </cell>
          <cell r="C255" t="str">
            <v>Rochester</v>
          </cell>
          <cell r="D255">
            <v>4518.78</v>
          </cell>
        </row>
        <row r="256">
          <cell r="B256" t="str">
            <v>34402</v>
          </cell>
          <cell r="C256" t="str">
            <v>Tenino</v>
          </cell>
          <cell r="D256">
            <v>4535.01</v>
          </cell>
        </row>
        <row r="257">
          <cell r="B257" t="str">
            <v>35200</v>
          </cell>
          <cell r="C257" t="str">
            <v>Wahkiakum</v>
          </cell>
          <cell r="D257">
            <v>4291.3900000000003</v>
          </cell>
        </row>
        <row r="258">
          <cell r="B258" t="str">
            <v>36101</v>
          </cell>
          <cell r="C258" t="str">
            <v>Dixie</v>
          </cell>
          <cell r="D258">
            <v>4061.6</v>
          </cell>
        </row>
        <row r="259">
          <cell r="B259" t="str">
            <v>36140</v>
          </cell>
          <cell r="C259" t="str">
            <v>Walla Walla</v>
          </cell>
          <cell r="D259">
            <v>4501.7</v>
          </cell>
        </row>
        <row r="260">
          <cell r="B260" t="str">
            <v>36250</v>
          </cell>
          <cell r="C260" t="str">
            <v>College Place</v>
          </cell>
          <cell r="D260">
            <v>4420.2700000000004</v>
          </cell>
        </row>
        <row r="261">
          <cell r="B261" t="str">
            <v>36300</v>
          </cell>
          <cell r="C261" t="str">
            <v>Touchet</v>
          </cell>
          <cell r="D261">
            <v>4509.76</v>
          </cell>
        </row>
        <row r="262">
          <cell r="B262" t="str">
            <v>36400</v>
          </cell>
          <cell r="C262" t="str">
            <v>Columbia (Walla)</v>
          </cell>
          <cell r="D262">
            <v>4409.5600000000004</v>
          </cell>
        </row>
        <row r="263">
          <cell r="B263" t="str">
            <v>36401</v>
          </cell>
          <cell r="C263" t="str">
            <v>Waitsburg</v>
          </cell>
          <cell r="D263">
            <v>4500.76</v>
          </cell>
        </row>
        <row r="264">
          <cell r="B264" t="str">
            <v>36402</v>
          </cell>
          <cell r="C264" t="str">
            <v>Prescott</v>
          </cell>
          <cell r="D264">
            <v>4436.7</v>
          </cell>
        </row>
        <row r="265">
          <cell r="B265" t="str">
            <v>37501</v>
          </cell>
          <cell r="C265" t="str">
            <v>Bellingham</v>
          </cell>
          <cell r="D265">
            <v>4464.29</v>
          </cell>
        </row>
        <row r="266">
          <cell r="B266" t="str">
            <v>37502</v>
          </cell>
          <cell r="C266" t="str">
            <v>Ferndale</v>
          </cell>
          <cell r="D266">
            <v>4427.17</v>
          </cell>
        </row>
        <row r="267">
          <cell r="B267" t="str">
            <v>37503</v>
          </cell>
          <cell r="C267" t="str">
            <v>Blaine</v>
          </cell>
          <cell r="D267">
            <v>4410.01</v>
          </cell>
        </row>
        <row r="268">
          <cell r="B268" t="str">
            <v>37504</v>
          </cell>
          <cell r="C268" t="str">
            <v>Lynden</v>
          </cell>
          <cell r="D268">
            <v>4441.51</v>
          </cell>
        </row>
        <row r="269">
          <cell r="B269" t="str">
            <v>37505</v>
          </cell>
          <cell r="C269" t="str">
            <v>Meridian</v>
          </cell>
          <cell r="D269">
            <v>4462.09</v>
          </cell>
        </row>
        <row r="270">
          <cell r="B270" t="str">
            <v>37506</v>
          </cell>
          <cell r="C270" t="str">
            <v>Nooksack Valley</v>
          </cell>
          <cell r="D270">
            <v>4460.96</v>
          </cell>
        </row>
        <row r="271">
          <cell r="B271" t="str">
            <v>37507</v>
          </cell>
          <cell r="C271" t="str">
            <v>Mount Baker</v>
          </cell>
          <cell r="D271">
            <v>4414.79</v>
          </cell>
        </row>
        <row r="272">
          <cell r="B272" t="str">
            <v>38126</v>
          </cell>
          <cell r="C272" t="str">
            <v>Lacrosse Joint</v>
          </cell>
          <cell r="D272">
            <v>4465.38</v>
          </cell>
        </row>
        <row r="273">
          <cell r="B273" t="str">
            <v>38264</v>
          </cell>
          <cell r="C273" t="str">
            <v>Lamont</v>
          </cell>
          <cell r="D273">
            <v>4761.43</v>
          </cell>
        </row>
        <row r="274">
          <cell r="B274" t="str">
            <v>38265</v>
          </cell>
          <cell r="C274" t="str">
            <v>Tekoa</v>
          </cell>
          <cell r="D274">
            <v>4727.33</v>
          </cell>
        </row>
        <row r="275">
          <cell r="B275" t="str">
            <v>38267</v>
          </cell>
          <cell r="C275" t="str">
            <v>Pullman</v>
          </cell>
          <cell r="D275">
            <v>4494.75</v>
          </cell>
        </row>
        <row r="276">
          <cell r="B276" t="str">
            <v>38300</v>
          </cell>
          <cell r="C276" t="str">
            <v>Colfax</v>
          </cell>
          <cell r="D276">
            <v>4538.5</v>
          </cell>
        </row>
        <row r="277">
          <cell r="B277" t="str">
            <v>38301</v>
          </cell>
          <cell r="C277" t="str">
            <v>Palouse</v>
          </cell>
          <cell r="D277">
            <v>4689.71</v>
          </cell>
        </row>
        <row r="278">
          <cell r="B278" t="str">
            <v>38302</v>
          </cell>
          <cell r="C278" t="str">
            <v>Garfield</v>
          </cell>
          <cell r="D278">
            <v>4508.62</v>
          </cell>
        </row>
        <row r="279">
          <cell r="B279" t="str">
            <v>38304</v>
          </cell>
          <cell r="C279" t="str">
            <v>Steptoe</v>
          </cell>
          <cell r="D279">
            <v>4486.97</v>
          </cell>
        </row>
        <row r="280">
          <cell r="B280" t="str">
            <v>38306</v>
          </cell>
          <cell r="C280" t="str">
            <v>Colton</v>
          </cell>
          <cell r="D280">
            <v>4599.92</v>
          </cell>
        </row>
        <row r="281">
          <cell r="B281" t="str">
            <v>38308</v>
          </cell>
          <cell r="C281" t="str">
            <v>Endicott</v>
          </cell>
          <cell r="D281">
            <v>4594.72</v>
          </cell>
        </row>
        <row r="282">
          <cell r="B282" t="str">
            <v>38320</v>
          </cell>
          <cell r="C282" t="str">
            <v>Rosalia</v>
          </cell>
          <cell r="D282">
            <v>4561.1400000000003</v>
          </cell>
        </row>
        <row r="283">
          <cell r="B283" t="str">
            <v>38322</v>
          </cell>
          <cell r="C283" t="str">
            <v>St John</v>
          </cell>
          <cell r="D283">
            <v>4430.6400000000003</v>
          </cell>
        </row>
        <row r="284">
          <cell r="B284" t="str">
            <v>38324</v>
          </cell>
          <cell r="C284" t="str">
            <v>Oakesdale</v>
          </cell>
          <cell r="D284">
            <v>4478.6499999999996</v>
          </cell>
        </row>
        <row r="285">
          <cell r="B285" t="str">
            <v>39002</v>
          </cell>
          <cell r="C285" t="str">
            <v>Union Gap</v>
          </cell>
          <cell r="D285">
            <v>4375.3</v>
          </cell>
        </row>
        <row r="286">
          <cell r="B286" t="str">
            <v>39003</v>
          </cell>
          <cell r="C286" t="str">
            <v>Naches Valley</v>
          </cell>
          <cell r="D286">
            <v>4438.2700000000004</v>
          </cell>
        </row>
        <row r="287">
          <cell r="B287" t="str">
            <v>39007</v>
          </cell>
          <cell r="C287" t="str">
            <v>Yakima</v>
          </cell>
          <cell r="D287">
            <v>4469.1400000000003</v>
          </cell>
        </row>
        <row r="288">
          <cell r="B288" t="str">
            <v>39090</v>
          </cell>
          <cell r="C288" t="str">
            <v>East Valley (Yak)</v>
          </cell>
          <cell r="D288">
            <v>4424.84</v>
          </cell>
        </row>
        <row r="289">
          <cell r="B289" t="str">
            <v>39119</v>
          </cell>
          <cell r="C289" t="str">
            <v>Selah</v>
          </cell>
          <cell r="D289">
            <v>4561</v>
          </cell>
        </row>
        <row r="290">
          <cell r="B290" t="str">
            <v>39120</v>
          </cell>
          <cell r="C290" t="str">
            <v>Mabton</v>
          </cell>
          <cell r="D290">
            <v>4456.47</v>
          </cell>
        </row>
        <row r="291">
          <cell r="B291" t="str">
            <v>39200</v>
          </cell>
          <cell r="C291" t="str">
            <v>Grandview</v>
          </cell>
          <cell r="D291">
            <v>4313.55</v>
          </cell>
        </row>
        <row r="292">
          <cell r="B292" t="str">
            <v>39201</v>
          </cell>
          <cell r="C292" t="str">
            <v>Sunnyside</v>
          </cell>
          <cell r="D292">
            <v>4280.37</v>
          </cell>
        </row>
        <row r="293">
          <cell r="B293" t="str">
            <v>39202</v>
          </cell>
          <cell r="C293" t="str">
            <v>Toppenish</v>
          </cell>
          <cell r="D293">
            <v>4300.07</v>
          </cell>
        </row>
        <row r="294">
          <cell r="B294" t="str">
            <v>39203</v>
          </cell>
          <cell r="C294" t="str">
            <v>Highland</v>
          </cell>
          <cell r="D294">
            <v>4402.04</v>
          </cell>
        </row>
        <row r="295">
          <cell r="B295" t="str">
            <v>39204</v>
          </cell>
          <cell r="C295" t="str">
            <v>Granger</v>
          </cell>
          <cell r="D295">
            <v>4355.7700000000004</v>
          </cell>
        </row>
        <row r="296">
          <cell r="B296" t="str">
            <v>39205</v>
          </cell>
          <cell r="C296" t="str">
            <v>Zillah</v>
          </cell>
          <cell r="D296">
            <v>4386.72</v>
          </cell>
        </row>
        <row r="297">
          <cell r="B297" t="str">
            <v>39207</v>
          </cell>
          <cell r="C297" t="str">
            <v>Wapato</v>
          </cell>
          <cell r="D297">
            <v>4259.38</v>
          </cell>
        </row>
        <row r="298">
          <cell r="B298" t="str">
            <v>39208</v>
          </cell>
          <cell r="C298" t="str">
            <v>West Valley (Yak)</v>
          </cell>
          <cell r="D298">
            <v>4519.1899999999996</v>
          </cell>
        </row>
        <row r="299">
          <cell r="B299" t="str">
            <v>39209</v>
          </cell>
          <cell r="C299" t="str">
            <v>Mount Adams</v>
          </cell>
          <cell r="D299">
            <v>4325.8999999999996</v>
          </cell>
        </row>
        <row r="300">
          <cell r="B300" t="str">
            <v>00000</v>
          </cell>
          <cell r="C300" t="str">
            <v>State Summary</v>
          </cell>
        </row>
      </sheetData>
      <sheetData sheetId="4" refreshError="1">
        <row r="5">
          <cell r="A5" t="str">
            <v>01109</v>
          </cell>
          <cell r="B5" t="str">
            <v>WASHTUCNA</v>
          </cell>
          <cell r="C5">
            <v>0.25</v>
          </cell>
          <cell r="D5">
            <v>7.75</v>
          </cell>
          <cell r="E5">
            <v>47.36</v>
          </cell>
          <cell r="F5">
            <v>0.1636</v>
          </cell>
          <cell r="G5">
            <v>0.127</v>
          </cell>
          <cell r="H5">
            <v>6.01</v>
          </cell>
          <cell r="I5">
            <v>4591.13</v>
          </cell>
          <cell r="J5">
            <v>124.08</v>
          </cell>
          <cell r="K5">
            <v>1319.95</v>
          </cell>
          <cell r="L5">
            <v>83.01</v>
          </cell>
          <cell r="M5">
            <v>25187.15</v>
          </cell>
          <cell r="Q5">
            <v>0</v>
          </cell>
          <cell r="R5">
            <v>26507.100000000002</v>
          </cell>
          <cell r="S5">
            <v>0</v>
          </cell>
          <cell r="U5">
            <v>0</v>
          </cell>
        </row>
        <row r="6">
          <cell r="A6" t="str">
            <v>01122</v>
          </cell>
          <cell r="B6" t="str">
            <v>BENGE</v>
          </cell>
          <cell r="C6">
            <v>0</v>
          </cell>
          <cell r="D6">
            <v>0</v>
          </cell>
          <cell r="E6">
            <v>6.39</v>
          </cell>
          <cell r="F6">
            <v>0</v>
          </cell>
          <cell r="G6">
            <v>0</v>
          </cell>
          <cell r="H6">
            <v>0</v>
          </cell>
          <cell r="I6">
            <v>4514.21</v>
          </cell>
          <cell r="J6">
            <v>117.15</v>
          </cell>
          <cell r="K6">
            <v>0</v>
          </cell>
          <cell r="L6">
            <v>78.37</v>
          </cell>
          <cell r="M6">
            <v>0</v>
          </cell>
          <cell r="Q6">
            <v>0</v>
          </cell>
          <cell r="R6">
            <v>0</v>
          </cell>
          <cell r="S6">
            <v>0</v>
          </cell>
          <cell r="U6">
            <v>0</v>
          </cell>
        </row>
        <row r="7">
          <cell r="A7" t="str">
            <v>01147</v>
          </cell>
          <cell r="B7" t="str">
            <v>OTHELLO</v>
          </cell>
          <cell r="C7">
            <v>4.75</v>
          </cell>
          <cell r="D7">
            <v>326.75</v>
          </cell>
          <cell r="E7">
            <v>3089.85</v>
          </cell>
          <cell r="F7">
            <v>0.1057</v>
          </cell>
          <cell r="G7">
            <v>0.1057</v>
          </cell>
          <cell r="H7">
            <v>326.75</v>
          </cell>
          <cell r="I7">
            <v>4261.63</v>
          </cell>
          <cell r="J7">
            <v>142.66999999999999</v>
          </cell>
          <cell r="K7">
            <v>23279.15</v>
          </cell>
          <cell r="L7">
            <v>95.44</v>
          </cell>
          <cell r="M7">
            <v>1265081.69</v>
          </cell>
          <cell r="Q7">
            <v>0</v>
          </cell>
          <cell r="R7">
            <v>1288360.8399999999</v>
          </cell>
          <cell r="S7">
            <v>0</v>
          </cell>
          <cell r="U7">
            <v>0</v>
          </cell>
        </row>
        <row r="8">
          <cell r="A8" t="str">
            <v>01158</v>
          </cell>
          <cell r="B8" t="str">
            <v>LIND</v>
          </cell>
          <cell r="C8">
            <v>0</v>
          </cell>
          <cell r="D8">
            <v>21.13</v>
          </cell>
          <cell r="E8">
            <v>224.92</v>
          </cell>
          <cell r="F8">
            <v>9.3899999999999997E-2</v>
          </cell>
          <cell r="G8">
            <v>9.3899999999999997E-2</v>
          </cell>
          <cell r="H8">
            <v>21.13</v>
          </cell>
          <cell r="I8">
            <v>4546.18</v>
          </cell>
          <cell r="J8">
            <v>125.35</v>
          </cell>
          <cell r="K8">
            <v>0</v>
          </cell>
          <cell r="L8">
            <v>83.85</v>
          </cell>
          <cell r="M8">
            <v>87651.23</v>
          </cell>
          <cell r="Q8">
            <v>0</v>
          </cell>
          <cell r="R8">
            <v>87651.23</v>
          </cell>
          <cell r="S8">
            <v>0</v>
          </cell>
          <cell r="U8">
            <v>0</v>
          </cell>
        </row>
        <row r="9">
          <cell r="A9" t="str">
            <v>01160</v>
          </cell>
          <cell r="B9" t="str">
            <v>RITZVILLE</v>
          </cell>
          <cell r="C9">
            <v>0.38</v>
          </cell>
          <cell r="D9">
            <v>27.63</v>
          </cell>
          <cell r="E9">
            <v>356.06</v>
          </cell>
          <cell r="F9">
            <v>7.7600000000000002E-2</v>
          </cell>
          <cell r="G9">
            <v>7.7600000000000002E-2</v>
          </cell>
          <cell r="H9">
            <v>27.63</v>
          </cell>
          <cell r="I9">
            <v>4533.6400000000003</v>
          </cell>
          <cell r="J9">
            <v>118.99</v>
          </cell>
          <cell r="K9">
            <v>1981.2</v>
          </cell>
          <cell r="L9">
            <v>79.599999999999994</v>
          </cell>
          <cell r="M9">
            <v>114409.35</v>
          </cell>
          <cell r="Q9">
            <v>0</v>
          </cell>
          <cell r="R9">
            <v>123057.55</v>
          </cell>
          <cell r="S9">
            <v>6667</v>
          </cell>
          <cell r="U9">
            <v>0</v>
          </cell>
        </row>
        <row r="10">
          <cell r="A10" t="str">
            <v>02250</v>
          </cell>
          <cell r="B10" t="str">
            <v>CLARKSTON</v>
          </cell>
          <cell r="C10">
            <v>26</v>
          </cell>
          <cell r="D10">
            <v>391.25</v>
          </cell>
          <cell r="E10">
            <v>2600.8200000000002</v>
          </cell>
          <cell r="F10">
            <v>0.15040000000000001</v>
          </cell>
          <cell r="G10">
            <v>0.127</v>
          </cell>
          <cell r="H10">
            <v>330.3</v>
          </cell>
          <cell r="I10">
            <v>4577.74</v>
          </cell>
          <cell r="J10">
            <v>122.73</v>
          </cell>
          <cell r="K10">
            <v>136874.43</v>
          </cell>
          <cell r="L10">
            <v>82.1</v>
          </cell>
          <cell r="M10">
            <v>1380428.79</v>
          </cell>
          <cell r="Q10">
            <v>0</v>
          </cell>
          <cell r="R10">
            <v>1570639.22</v>
          </cell>
          <cell r="S10">
            <v>53336</v>
          </cell>
          <cell r="U10">
            <v>0</v>
          </cell>
        </row>
        <row r="11">
          <cell r="A11" t="str">
            <v>02420</v>
          </cell>
          <cell r="B11" t="str">
            <v>ASOTIN-ANATONE</v>
          </cell>
          <cell r="C11">
            <v>3.5</v>
          </cell>
          <cell r="D11">
            <v>106.88</v>
          </cell>
          <cell r="E11">
            <v>548.98</v>
          </cell>
          <cell r="F11">
            <v>0.19470000000000001</v>
          </cell>
          <cell r="G11">
            <v>0.127</v>
          </cell>
          <cell r="H11">
            <v>69.72</v>
          </cell>
          <cell r="I11">
            <v>4555.2700000000004</v>
          </cell>
          <cell r="J11">
            <v>121.59</v>
          </cell>
          <cell r="K11">
            <v>18334.96</v>
          </cell>
          <cell r="L11">
            <v>81.34</v>
          </cell>
          <cell r="M11">
            <v>289976.69</v>
          </cell>
          <cell r="Q11">
            <v>0</v>
          </cell>
          <cell r="R11">
            <v>346697.65</v>
          </cell>
          <cell r="S11">
            <v>38386</v>
          </cell>
          <cell r="U11">
            <v>0</v>
          </cell>
        </row>
        <row r="12">
          <cell r="A12" t="str">
            <v>03017</v>
          </cell>
          <cell r="B12" t="str">
            <v>KENNEWICK</v>
          </cell>
          <cell r="C12">
            <v>95.38</v>
          </cell>
          <cell r="D12">
            <v>1617.13</v>
          </cell>
          <cell r="E12">
            <v>13893.7</v>
          </cell>
          <cell r="F12">
            <v>0.1164</v>
          </cell>
          <cell r="G12">
            <v>0.1164</v>
          </cell>
          <cell r="H12">
            <v>1617.13</v>
          </cell>
          <cell r="I12">
            <v>4518.78</v>
          </cell>
          <cell r="J12">
            <v>128.56</v>
          </cell>
          <cell r="K12">
            <v>495651.42</v>
          </cell>
          <cell r="L12">
            <v>86</v>
          </cell>
          <cell r="M12">
            <v>6663436.4000000004</v>
          </cell>
          <cell r="Q12">
            <v>0</v>
          </cell>
          <cell r="R12">
            <v>7194802.8200000003</v>
          </cell>
          <cell r="S12">
            <v>35715</v>
          </cell>
          <cell r="U12">
            <v>0</v>
          </cell>
        </row>
        <row r="13">
          <cell r="A13" t="str">
            <v>03050</v>
          </cell>
          <cell r="B13" t="str">
            <v>PATERSON</v>
          </cell>
          <cell r="C13">
            <v>0</v>
          </cell>
          <cell r="D13">
            <v>16</v>
          </cell>
          <cell r="E13">
            <v>101.67</v>
          </cell>
          <cell r="F13">
            <v>0.15740000000000001</v>
          </cell>
          <cell r="G13">
            <v>0.127</v>
          </cell>
          <cell r="H13">
            <v>12.91</v>
          </cell>
          <cell r="I13">
            <v>4246.43</v>
          </cell>
          <cell r="J13">
            <v>164.55</v>
          </cell>
          <cell r="K13">
            <v>0</v>
          </cell>
          <cell r="L13">
            <v>110.08</v>
          </cell>
          <cell r="M13">
            <v>49612.12</v>
          </cell>
          <cell r="Q13">
            <v>0</v>
          </cell>
          <cell r="R13">
            <v>49612.12</v>
          </cell>
          <cell r="S13">
            <v>0</v>
          </cell>
          <cell r="U13">
            <v>0</v>
          </cell>
        </row>
        <row r="14">
          <cell r="A14" t="str">
            <v>03052</v>
          </cell>
          <cell r="B14" t="str">
            <v>KIONA BENTON</v>
          </cell>
          <cell r="C14">
            <v>6.88</v>
          </cell>
          <cell r="D14">
            <v>245.13</v>
          </cell>
          <cell r="E14">
            <v>1500.32</v>
          </cell>
          <cell r="F14">
            <v>0.16339999999999999</v>
          </cell>
          <cell r="G14">
            <v>0.127</v>
          </cell>
          <cell r="H14">
            <v>190.54</v>
          </cell>
          <cell r="I14">
            <v>4449.72</v>
          </cell>
          <cell r="J14">
            <v>125.35</v>
          </cell>
          <cell r="K14">
            <v>35206.18</v>
          </cell>
          <cell r="L14">
            <v>83.85</v>
          </cell>
          <cell r="M14">
            <v>773286.46</v>
          </cell>
          <cell r="Q14">
            <v>0</v>
          </cell>
          <cell r="R14">
            <v>831979.64</v>
          </cell>
          <cell r="S14">
            <v>23487</v>
          </cell>
          <cell r="U14">
            <v>0</v>
          </cell>
        </row>
        <row r="15">
          <cell r="A15" t="str">
            <v>03053</v>
          </cell>
          <cell r="B15" t="str">
            <v>FINLEY</v>
          </cell>
          <cell r="C15">
            <v>3.25</v>
          </cell>
          <cell r="D15">
            <v>103.75</v>
          </cell>
          <cell r="E15">
            <v>955.03</v>
          </cell>
          <cell r="F15">
            <v>0.1086</v>
          </cell>
          <cell r="G15">
            <v>0.1086</v>
          </cell>
          <cell r="H15">
            <v>103.75</v>
          </cell>
          <cell r="I15">
            <v>4590.17</v>
          </cell>
          <cell r="J15">
            <v>121.62</v>
          </cell>
          <cell r="K15">
            <v>17155.759999999998</v>
          </cell>
          <cell r="L15">
            <v>81.36</v>
          </cell>
          <cell r="M15">
            <v>434881.53</v>
          </cell>
          <cell r="Q15">
            <v>0</v>
          </cell>
          <cell r="R15">
            <v>452037.29000000004</v>
          </cell>
          <cell r="S15">
            <v>0</v>
          </cell>
          <cell r="U15">
            <v>0</v>
          </cell>
        </row>
        <row r="16">
          <cell r="A16" t="str">
            <v>03116</v>
          </cell>
          <cell r="B16" t="str">
            <v>PROSSER</v>
          </cell>
          <cell r="C16">
            <v>17.13</v>
          </cell>
          <cell r="D16">
            <v>281.38</v>
          </cell>
          <cell r="E16">
            <v>2716.3</v>
          </cell>
          <cell r="F16">
            <v>0.1036</v>
          </cell>
          <cell r="G16">
            <v>0.1036</v>
          </cell>
          <cell r="H16">
            <v>281.38</v>
          </cell>
          <cell r="I16">
            <v>4503.1000000000004</v>
          </cell>
          <cell r="J16">
            <v>127.41</v>
          </cell>
          <cell r="K16">
            <v>88708.82</v>
          </cell>
          <cell r="L16">
            <v>85.23</v>
          </cell>
          <cell r="M16">
            <v>1155544.8799999999</v>
          </cell>
          <cell r="Q16">
            <v>0</v>
          </cell>
          <cell r="R16">
            <v>1257587.7</v>
          </cell>
          <cell r="S16">
            <v>13334</v>
          </cell>
          <cell r="U16">
            <v>0</v>
          </cell>
        </row>
        <row r="17">
          <cell r="A17" t="str">
            <v>03400</v>
          </cell>
          <cell r="B17" t="str">
            <v>RICHLAND</v>
          </cell>
          <cell r="C17">
            <v>65.63</v>
          </cell>
          <cell r="D17">
            <v>1179.76</v>
          </cell>
          <cell r="E17">
            <v>9627.42</v>
          </cell>
          <cell r="F17">
            <v>0.1225</v>
          </cell>
          <cell r="G17">
            <v>0.1225</v>
          </cell>
          <cell r="H17">
            <v>1179.76</v>
          </cell>
          <cell r="I17">
            <v>4448.05</v>
          </cell>
          <cell r="J17">
            <v>129.91999999999999</v>
          </cell>
          <cell r="K17">
            <v>335714.35</v>
          </cell>
          <cell r="L17">
            <v>86.91</v>
          </cell>
          <cell r="M17">
            <v>4782487.1900000004</v>
          </cell>
          <cell r="Q17">
            <v>0</v>
          </cell>
          <cell r="R17">
            <v>5206420.54</v>
          </cell>
          <cell r="S17">
            <v>88219</v>
          </cell>
          <cell r="U17">
            <v>0</v>
          </cell>
        </row>
        <row r="18">
          <cell r="A18" t="str">
            <v>04019</v>
          </cell>
          <cell r="B18" t="str">
            <v>MANSON</v>
          </cell>
          <cell r="C18">
            <v>2</v>
          </cell>
          <cell r="D18">
            <v>73.75</v>
          </cell>
          <cell r="E18">
            <v>601.87</v>
          </cell>
          <cell r="F18">
            <v>0.1225</v>
          </cell>
          <cell r="G18">
            <v>0.1225</v>
          </cell>
          <cell r="H18">
            <v>73.75</v>
          </cell>
          <cell r="I18">
            <v>4530.91</v>
          </cell>
          <cell r="J18">
            <v>126.16</v>
          </cell>
          <cell r="K18">
            <v>10421.09</v>
          </cell>
          <cell r="L18">
            <v>84.4</v>
          </cell>
          <cell r="M18">
            <v>304840.03000000003</v>
          </cell>
          <cell r="Q18">
            <v>0</v>
          </cell>
          <cell r="R18">
            <v>315261.12000000005</v>
          </cell>
          <cell r="S18">
            <v>0</v>
          </cell>
          <cell r="U18">
            <v>0</v>
          </cell>
        </row>
        <row r="19">
          <cell r="A19" t="str">
            <v>04069</v>
          </cell>
          <cell r="B19" t="str">
            <v>STEHEKIN</v>
          </cell>
          <cell r="C19">
            <v>0</v>
          </cell>
          <cell r="D19">
            <v>0</v>
          </cell>
          <cell r="E19">
            <v>13.17</v>
          </cell>
          <cell r="F19">
            <v>0</v>
          </cell>
          <cell r="G19">
            <v>0</v>
          </cell>
          <cell r="H19">
            <v>0</v>
          </cell>
          <cell r="I19">
            <v>4847.16</v>
          </cell>
          <cell r="J19">
            <v>115.6</v>
          </cell>
          <cell r="K19">
            <v>0</v>
          </cell>
          <cell r="L19">
            <v>77.33</v>
          </cell>
          <cell r="M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A20" t="str">
            <v>04127</v>
          </cell>
          <cell r="B20" t="str">
            <v>ENTIAT</v>
          </cell>
          <cell r="C20">
            <v>0</v>
          </cell>
          <cell r="D20">
            <v>41.75</v>
          </cell>
          <cell r="E20">
            <v>358.95</v>
          </cell>
          <cell r="F20">
            <v>0.1163</v>
          </cell>
          <cell r="G20">
            <v>0.1163</v>
          </cell>
          <cell r="H20">
            <v>41.75</v>
          </cell>
          <cell r="I20">
            <v>4441</v>
          </cell>
          <cell r="J20">
            <v>140.16999999999999</v>
          </cell>
          <cell r="K20">
            <v>0</v>
          </cell>
          <cell r="L20">
            <v>93.77</v>
          </cell>
          <cell r="M20">
            <v>168684.9</v>
          </cell>
          <cell r="Q20">
            <v>0</v>
          </cell>
          <cell r="R20">
            <v>168684.9</v>
          </cell>
          <cell r="S20">
            <v>0</v>
          </cell>
          <cell r="U20">
            <v>0</v>
          </cell>
        </row>
        <row r="21">
          <cell r="A21" t="str">
            <v>04129</v>
          </cell>
          <cell r="B21" t="str">
            <v>LAKE CHELAN</v>
          </cell>
          <cell r="C21">
            <v>5.88</v>
          </cell>
          <cell r="D21">
            <v>143</v>
          </cell>
          <cell r="E21">
            <v>1239.8699999999999</v>
          </cell>
          <cell r="F21">
            <v>0.1153</v>
          </cell>
          <cell r="G21">
            <v>0.1153</v>
          </cell>
          <cell r="H21">
            <v>143</v>
          </cell>
          <cell r="I21">
            <v>4583.72</v>
          </cell>
          <cell r="J21">
            <v>129.97</v>
          </cell>
          <cell r="K21">
            <v>30995.11</v>
          </cell>
          <cell r="L21">
            <v>86.95</v>
          </cell>
          <cell r="M21">
            <v>597745</v>
          </cell>
          <cell r="Q21">
            <v>0</v>
          </cell>
          <cell r="R21">
            <v>628740.11</v>
          </cell>
          <cell r="S21">
            <v>0</v>
          </cell>
          <cell r="U21">
            <v>0</v>
          </cell>
        </row>
        <row r="22">
          <cell r="A22" t="str">
            <v>04222</v>
          </cell>
          <cell r="B22" t="str">
            <v>CASHMERE</v>
          </cell>
          <cell r="C22">
            <v>5.75</v>
          </cell>
          <cell r="D22">
            <v>117.25</v>
          </cell>
          <cell r="E22">
            <v>1412.65</v>
          </cell>
          <cell r="F22">
            <v>8.3000000000000004E-2</v>
          </cell>
          <cell r="G22">
            <v>8.3000000000000004E-2</v>
          </cell>
          <cell r="H22">
            <v>117.25</v>
          </cell>
          <cell r="I22">
            <v>4559.13</v>
          </cell>
          <cell r="J22">
            <v>128.97999999999999</v>
          </cell>
          <cell r="K22">
            <v>30147.25</v>
          </cell>
          <cell r="L22">
            <v>86.28</v>
          </cell>
          <cell r="M22">
            <v>487503.71</v>
          </cell>
          <cell r="Q22">
            <v>0</v>
          </cell>
          <cell r="R22">
            <v>534897.96</v>
          </cell>
          <cell r="S22">
            <v>17247</v>
          </cell>
          <cell r="U22">
            <v>0</v>
          </cell>
        </row>
        <row r="23">
          <cell r="A23" t="str">
            <v>04228</v>
          </cell>
          <cell r="B23" t="str">
            <v>CASCADE</v>
          </cell>
          <cell r="C23">
            <v>2.13</v>
          </cell>
          <cell r="D23">
            <v>128.75</v>
          </cell>
          <cell r="E23">
            <v>1292.3399999999999</v>
          </cell>
          <cell r="F23">
            <v>9.9599999999999994E-2</v>
          </cell>
          <cell r="G23">
            <v>9.9599999999999994E-2</v>
          </cell>
          <cell r="H23">
            <v>128.75</v>
          </cell>
          <cell r="I23">
            <v>4496.7700000000004</v>
          </cell>
          <cell r="J23">
            <v>129.86000000000001</v>
          </cell>
          <cell r="K23">
            <v>11014.84</v>
          </cell>
          <cell r="L23">
            <v>86.87</v>
          </cell>
          <cell r="M23">
            <v>527768.55000000005</v>
          </cell>
          <cell r="Q23">
            <v>0</v>
          </cell>
          <cell r="R23">
            <v>554170.39</v>
          </cell>
          <cell r="S23">
            <v>15387</v>
          </cell>
          <cell r="U23">
            <v>0</v>
          </cell>
        </row>
        <row r="24">
          <cell r="A24" t="str">
            <v>04246</v>
          </cell>
          <cell r="B24" t="str">
            <v>WENATCHEE</v>
          </cell>
          <cell r="C24">
            <v>55.88</v>
          </cell>
          <cell r="D24">
            <v>695.88</v>
          </cell>
          <cell r="E24">
            <v>7118.17</v>
          </cell>
          <cell r="F24">
            <v>9.7799999999999998E-2</v>
          </cell>
          <cell r="G24">
            <v>9.7799999999999998E-2</v>
          </cell>
          <cell r="H24">
            <v>695.88</v>
          </cell>
          <cell r="I24">
            <v>4489.28</v>
          </cell>
          <cell r="J24">
            <v>130.38</v>
          </cell>
          <cell r="K24">
            <v>288490.11</v>
          </cell>
          <cell r="L24">
            <v>87.22</v>
          </cell>
          <cell r="M24">
            <v>2847437.1</v>
          </cell>
          <cell r="Q24">
            <v>0</v>
          </cell>
          <cell r="R24">
            <v>3202591.21</v>
          </cell>
          <cell r="S24">
            <v>66664</v>
          </cell>
          <cell r="U24">
            <v>0</v>
          </cell>
        </row>
        <row r="25">
          <cell r="A25" t="str">
            <v>05121</v>
          </cell>
          <cell r="B25" t="str">
            <v>PORT ANGELES</v>
          </cell>
          <cell r="C25">
            <v>37.880000000000003</v>
          </cell>
          <cell r="D25">
            <v>660.75</v>
          </cell>
          <cell r="E25">
            <v>4203.32</v>
          </cell>
          <cell r="F25">
            <v>0.15720000000000001</v>
          </cell>
          <cell r="G25">
            <v>0.127</v>
          </cell>
          <cell r="H25">
            <v>533.82000000000005</v>
          </cell>
          <cell r="I25">
            <v>4517.1099999999997</v>
          </cell>
          <cell r="J25">
            <v>125</v>
          </cell>
          <cell r="K25">
            <v>196774.35</v>
          </cell>
          <cell r="L25">
            <v>83.62</v>
          </cell>
          <cell r="M25">
            <v>2200063.17</v>
          </cell>
          <cell r="Q25">
            <v>0</v>
          </cell>
          <cell r="R25">
            <v>2443500.52</v>
          </cell>
          <cell r="S25">
            <v>46663</v>
          </cell>
          <cell r="U25">
            <v>0</v>
          </cell>
        </row>
        <row r="26">
          <cell r="A26" t="str">
            <v>05313</v>
          </cell>
          <cell r="B26" t="str">
            <v>CRESCENT</v>
          </cell>
          <cell r="C26">
            <v>0</v>
          </cell>
          <cell r="D26">
            <v>20.25</v>
          </cell>
          <cell r="E26">
            <v>263.56</v>
          </cell>
          <cell r="F26">
            <v>7.6799999999999993E-2</v>
          </cell>
          <cell r="G26">
            <v>7.6799999999999993E-2</v>
          </cell>
          <cell r="H26">
            <v>20.25</v>
          </cell>
          <cell r="I26">
            <v>4547.8100000000004</v>
          </cell>
          <cell r="J26">
            <v>121.89</v>
          </cell>
          <cell r="K26">
            <v>0</v>
          </cell>
          <cell r="L26">
            <v>81.540000000000006</v>
          </cell>
          <cell r="M26">
            <v>84078.33</v>
          </cell>
          <cell r="Q26">
            <v>0</v>
          </cell>
          <cell r="R26">
            <v>84078.33</v>
          </cell>
          <cell r="S26">
            <v>0</v>
          </cell>
          <cell r="U26">
            <v>0</v>
          </cell>
        </row>
        <row r="27">
          <cell r="A27" t="str">
            <v>05323</v>
          </cell>
          <cell r="B27" t="str">
            <v>SEQUIM</v>
          </cell>
          <cell r="C27">
            <v>20.13</v>
          </cell>
          <cell r="D27">
            <v>361.38</v>
          </cell>
          <cell r="E27">
            <v>2858.84</v>
          </cell>
          <cell r="F27">
            <v>0.12640000000000001</v>
          </cell>
          <cell r="G27">
            <v>0.12640000000000001</v>
          </cell>
          <cell r="H27">
            <v>361.38</v>
          </cell>
          <cell r="I27">
            <v>4472.91</v>
          </cell>
          <cell r="J27">
            <v>126.93</v>
          </cell>
          <cell r="K27">
            <v>103545.63</v>
          </cell>
          <cell r="L27">
            <v>84.91</v>
          </cell>
          <cell r="M27">
            <v>1474040.8</v>
          </cell>
          <cell r="Q27">
            <v>0</v>
          </cell>
          <cell r="R27">
            <v>1577586.4300000002</v>
          </cell>
          <cell r="S27">
            <v>0</v>
          </cell>
          <cell r="U27">
            <v>0</v>
          </cell>
        </row>
        <row r="28">
          <cell r="A28" t="str">
            <v>05401</v>
          </cell>
          <cell r="B28" t="str">
            <v>CAPE FLATTERY</v>
          </cell>
          <cell r="C28">
            <v>0</v>
          </cell>
          <cell r="D28">
            <v>68.63</v>
          </cell>
          <cell r="E28">
            <v>458.08</v>
          </cell>
          <cell r="F28">
            <v>0.14979999999999999</v>
          </cell>
          <cell r="G28">
            <v>0.127</v>
          </cell>
          <cell r="H28">
            <v>58.18</v>
          </cell>
          <cell r="I28">
            <v>4249.58</v>
          </cell>
          <cell r="J28">
            <v>143.97999999999999</v>
          </cell>
          <cell r="K28">
            <v>0</v>
          </cell>
          <cell r="L28">
            <v>96.32</v>
          </cell>
          <cell r="M28">
            <v>224552.34</v>
          </cell>
          <cell r="Q28">
            <v>0</v>
          </cell>
          <cell r="R28">
            <v>224552.34</v>
          </cell>
          <cell r="S28">
            <v>0</v>
          </cell>
          <cell r="U28">
            <v>0</v>
          </cell>
        </row>
        <row r="29">
          <cell r="A29" t="str">
            <v>05402</v>
          </cell>
          <cell r="B29" t="str">
            <v>QUILLAYUTE VALLEY</v>
          </cell>
          <cell r="C29">
            <v>1.1299999999999999</v>
          </cell>
          <cell r="D29">
            <v>158.13</v>
          </cell>
          <cell r="E29">
            <v>1713.8</v>
          </cell>
          <cell r="F29">
            <v>9.2299999999999993E-2</v>
          </cell>
          <cell r="G29">
            <v>9.2299999999999993E-2</v>
          </cell>
          <cell r="H29">
            <v>158.13</v>
          </cell>
          <cell r="I29">
            <v>4392.99</v>
          </cell>
          <cell r="J29">
            <v>131.29</v>
          </cell>
          <cell r="K29">
            <v>5708.69</v>
          </cell>
          <cell r="L29">
            <v>87.83</v>
          </cell>
          <cell r="M29">
            <v>632773.69999999995</v>
          </cell>
          <cell r="Q29">
            <v>0</v>
          </cell>
          <cell r="R29">
            <v>658483.3899999999</v>
          </cell>
          <cell r="S29">
            <v>20001</v>
          </cell>
          <cell r="U29">
            <v>0</v>
          </cell>
        </row>
        <row r="30">
          <cell r="A30" t="str">
            <v>06037</v>
          </cell>
          <cell r="B30" t="str">
            <v>VANCOUVER</v>
          </cell>
          <cell r="C30">
            <v>95.5</v>
          </cell>
          <cell r="D30">
            <v>2586.5</v>
          </cell>
          <cell r="E30">
            <v>21395.759999999998</v>
          </cell>
          <cell r="F30">
            <v>0.12089999999999999</v>
          </cell>
          <cell r="G30">
            <v>0.12089999999999999</v>
          </cell>
          <cell r="H30">
            <v>2586.5</v>
          </cell>
          <cell r="I30">
            <v>4417.7299999999996</v>
          </cell>
          <cell r="J30">
            <v>133.75</v>
          </cell>
          <cell r="K30">
            <v>485177.2</v>
          </cell>
          <cell r="L30">
            <v>89.47</v>
          </cell>
          <cell r="M30">
            <v>10405476.199999999</v>
          </cell>
          <cell r="P30">
            <v>130.51</v>
          </cell>
          <cell r="Q30">
            <v>0</v>
          </cell>
          <cell r="R30">
            <v>11173531.399999999</v>
          </cell>
          <cell r="S30">
            <v>282878</v>
          </cell>
          <cell r="T30">
            <v>525041.06000000006</v>
          </cell>
          <cell r="U30">
            <v>0</v>
          </cell>
        </row>
        <row r="31">
          <cell r="A31" t="str">
            <v>06098</v>
          </cell>
          <cell r="B31" t="str">
            <v>HOCKINSON</v>
          </cell>
          <cell r="C31">
            <v>1.75</v>
          </cell>
          <cell r="D31">
            <v>224.75</v>
          </cell>
          <cell r="E31">
            <v>2027.32</v>
          </cell>
          <cell r="F31">
            <v>0.1109</v>
          </cell>
          <cell r="G31">
            <v>0.1109</v>
          </cell>
          <cell r="H31">
            <v>224.75</v>
          </cell>
          <cell r="I31">
            <v>4397.67</v>
          </cell>
          <cell r="J31">
            <v>137.27000000000001</v>
          </cell>
          <cell r="K31">
            <v>0</v>
          </cell>
          <cell r="L31">
            <v>91.83</v>
          </cell>
          <cell r="M31">
            <v>0</v>
          </cell>
          <cell r="N31">
            <v>9055.89</v>
          </cell>
          <cell r="O31">
            <v>921999.22</v>
          </cell>
          <cell r="Q31">
            <v>-931055.11</v>
          </cell>
          <cell r="R31">
            <v>0</v>
          </cell>
          <cell r="S31">
            <v>0</v>
          </cell>
          <cell r="U31">
            <v>1</v>
          </cell>
          <cell r="V31">
            <v>931055.11</v>
          </cell>
        </row>
        <row r="32">
          <cell r="A32" t="str">
            <v>06101</v>
          </cell>
          <cell r="B32" t="str">
            <v>LACENTER</v>
          </cell>
          <cell r="C32">
            <v>5</v>
          </cell>
          <cell r="D32">
            <v>162.51</v>
          </cell>
          <cell r="E32">
            <v>1428.32</v>
          </cell>
          <cell r="F32">
            <v>0.1138</v>
          </cell>
          <cell r="G32">
            <v>0.1138</v>
          </cell>
          <cell r="H32">
            <v>162.51</v>
          </cell>
          <cell r="I32">
            <v>4559.53</v>
          </cell>
          <cell r="J32">
            <v>126.29</v>
          </cell>
          <cell r="K32">
            <v>0</v>
          </cell>
          <cell r="L32">
            <v>84.48</v>
          </cell>
          <cell r="M32">
            <v>0</v>
          </cell>
          <cell r="N32">
            <v>25873.97</v>
          </cell>
          <cell r="O32">
            <v>666670.04</v>
          </cell>
          <cell r="Q32">
            <v>-692544.01</v>
          </cell>
          <cell r="R32">
            <v>0</v>
          </cell>
          <cell r="S32">
            <v>0</v>
          </cell>
          <cell r="U32">
            <v>1</v>
          </cell>
          <cell r="V32">
            <v>692544.01</v>
          </cell>
        </row>
        <row r="33">
          <cell r="A33" t="str">
            <v>06103</v>
          </cell>
          <cell r="B33" t="str">
            <v>GREEN MOUNTAIN</v>
          </cell>
          <cell r="C33">
            <v>0.25</v>
          </cell>
          <cell r="D33">
            <v>13.13</v>
          </cell>
          <cell r="E33">
            <v>111.67</v>
          </cell>
          <cell r="F33">
            <v>0.1176</v>
          </cell>
          <cell r="G33">
            <v>0.1176</v>
          </cell>
          <cell r="H33">
            <v>13.13</v>
          </cell>
          <cell r="I33">
            <v>4501.84</v>
          </cell>
          <cell r="J33">
            <v>132.1</v>
          </cell>
          <cell r="K33">
            <v>0</v>
          </cell>
          <cell r="L33">
            <v>88.37</v>
          </cell>
          <cell r="M33">
            <v>0</v>
          </cell>
          <cell r="N33">
            <v>1293.7</v>
          </cell>
          <cell r="O33">
            <v>53863.62</v>
          </cell>
          <cell r="Q33">
            <v>-55157.32</v>
          </cell>
          <cell r="R33">
            <v>0</v>
          </cell>
          <cell r="S33">
            <v>0</v>
          </cell>
          <cell r="U33">
            <v>1</v>
          </cell>
          <cell r="V33">
            <v>55157.32</v>
          </cell>
        </row>
        <row r="34">
          <cell r="A34" t="str">
            <v>06112</v>
          </cell>
          <cell r="B34" t="str">
            <v>WASHOUGAL</v>
          </cell>
          <cell r="C34">
            <v>11.38</v>
          </cell>
          <cell r="D34">
            <v>348.63</v>
          </cell>
          <cell r="E34">
            <v>2915.33</v>
          </cell>
          <cell r="F34">
            <v>0.1196</v>
          </cell>
          <cell r="G34">
            <v>0.1196</v>
          </cell>
          <cell r="H34">
            <v>348.63</v>
          </cell>
          <cell r="I34">
            <v>4368.0600000000004</v>
          </cell>
          <cell r="J34">
            <v>136</v>
          </cell>
          <cell r="K34">
            <v>57164.800000000003</v>
          </cell>
          <cell r="L34">
            <v>90.98</v>
          </cell>
          <cell r="M34">
            <v>1385890.38</v>
          </cell>
          <cell r="Q34">
            <v>-49144</v>
          </cell>
          <cell r="R34">
            <v>1437013.18</v>
          </cell>
          <cell r="S34">
            <v>43102</v>
          </cell>
          <cell r="U34">
            <v>0</v>
          </cell>
          <cell r="V34">
            <v>49144</v>
          </cell>
        </row>
        <row r="35">
          <cell r="A35" t="str">
            <v>06114</v>
          </cell>
          <cell r="B35" t="str">
            <v>EVERGREEN (CLARK)</v>
          </cell>
          <cell r="C35">
            <v>91.88</v>
          </cell>
          <cell r="D35">
            <v>2969.51</v>
          </cell>
          <cell r="E35">
            <v>23868.3</v>
          </cell>
          <cell r="F35">
            <v>0.1244</v>
          </cell>
          <cell r="G35">
            <v>0.1244</v>
          </cell>
          <cell r="H35">
            <v>2969.51</v>
          </cell>
          <cell r="I35">
            <v>4410.43</v>
          </cell>
          <cell r="J35">
            <v>133.85</v>
          </cell>
          <cell r="K35">
            <v>466014.85</v>
          </cell>
          <cell r="L35">
            <v>89.54</v>
          </cell>
          <cell r="M35">
            <v>11925936.08</v>
          </cell>
          <cell r="Q35">
            <v>-435706</v>
          </cell>
          <cell r="R35">
            <v>12189291.93</v>
          </cell>
          <cell r="S35">
            <v>233047</v>
          </cell>
          <cell r="V35">
            <v>435706</v>
          </cell>
        </row>
        <row r="36">
          <cell r="A36" t="str">
            <v>06117</v>
          </cell>
          <cell r="B36" t="str">
            <v>CAMAS</v>
          </cell>
          <cell r="C36">
            <v>17.5</v>
          </cell>
          <cell r="D36">
            <v>598.38</v>
          </cell>
          <cell r="E36">
            <v>5289.37</v>
          </cell>
          <cell r="F36">
            <v>0.11310000000000001</v>
          </cell>
          <cell r="G36">
            <v>0.11310000000000001</v>
          </cell>
          <cell r="H36">
            <v>598.38</v>
          </cell>
          <cell r="I36">
            <v>4413.66</v>
          </cell>
          <cell r="J36">
            <v>137.31</v>
          </cell>
          <cell r="K36">
            <v>88824.91</v>
          </cell>
          <cell r="L36">
            <v>91.86</v>
          </cell>
          <cell r="M36">
            <v>2403582.41</v>
          </cell>
          <cell r="Q36">
            <v>0</v>
          </cell>
          <cell r="R36">
            <v>2536785.3200000003</v>
          </cell>
          <cell r="S36">
            <v>44378</v>
          </cell>
          <cell r="U36">
            <v>0</v>
          </cell>
        </row>
        <row r="37">
          <cell r="A37" t="str">
            <v>06119</v>
          </cell>
          <cell r="B37" t="str">
            <v>BATTLE GROUND</v>
          </cell>
          <cell r="C37">
            <v>47.63</v>
          </cell>
          <cell r="D37">
            <v>1448.13</v>
          </cell>
          <cell r="E37">
            <v>12370.04</v>
          </cell>
          <cell r="F37">
            <v>0.1171</v>
          </cell>
          <cell r="G37">
            <v>0.1171</v>
          </cell>
          <cell r="H37">
            <v>1448.13</v>
          </cell>
          <cell r="I37">
            <v>4442.04</v>
          </cell>
          <cell r="J37">
            <v>134.19999999999999</v>
          </cell>
          <cell r="K37">
            <v>243310.52</v>
          </cell>
          <cell r="L37">
            <v>89.78</v>
          </cell>
          <cell r="M37">
            <v>5858142.0599999996</v>
          </cell>
          <cell r="Q37">
            <v>0</v>
          </cell>
          <cell r="R37">
            <v>6214452.5799999991</v>
          </cell>
          <cell r="S37">
            <v>113000</v>
          </cell>
          <cell r="U37">
            <v>0</v>
          </cell>
        </row>
        <row r="38">
          <cell r="A38" t="str">
            <v>06122</v>
          </cell>
          <cell r="B38" t="str">
            <v>RIDGEFIELD</v>
          </cell>
          <cell r="C38">
            <v>5.75</v>
          </cell>
          <cell r="D38">
            <v>189.38</v>
          </cell>
          <cell r="E38">
            <v>1977.14</v>
          </cell>
          <cell r="F38">
            <v>9.5799999999999996E-2</v>
          </cell>
          <cell r="G38">
            <v>9.5799999999999996E-2</v>
          </cell>
          <cell r="H38">
            <v>189.38</v>
          </cell>
          <cell r="I38">
            <v>4532.1099999999997</v>
          </cell>
          <cell r="J38">
            <v>129.47</v>
          </cell>
          <cell r="K38">
            <v>0</v>
          </cell>
          <cell r="L38">
            <v>86.61</v>
          </cell>
          <cell r="M38">
            <v>0</v>
          </cell>
          <cell r="N38">
            <v>29755.06</v>
          </cell>
          <cell r="O38">
            <v>776899.72</v>
          </cell>
          <cell r="Q38">
            <v>-806654.78</v>
          </cell>
          <cell r="R38">
            <v>0</v>
          </cell>
          <cell r="S38">
            <v>0</v>
          </cell>
          <cell r="U38">
            <v>1</v>
          </cell>
          <cell r="V38">
            <v>806654.78</v>
          </cell>
        </row>
        <row r="39">
          <cell r="A39" t="str">
            <v>06801</v>
          </cell>
          <cell r="B39" t="str">
            <v>ESD 112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Q39">
            <v>6424769.0300000012</v>
          </cell>
          <cell r="R39">
            <v>6742771.0300000012</v>
          </cell>
          <cell r="S39">
            <v>318002</v>
          </cell>
          <cell r="U39">
            <v>0</v>
          </cell>
        </row>
        <row r="40">
          <cell r="A40" t="str">
            <v>07002</v>
          </cell>
          <cell r="B40" t="str">
            <v>DAYTON</v>
          </cell>
          <cell r="C40">
            <v>2.25</v>
          </cell>
          <cell r="D40">
            <v>45.63</v>
          </cell>
          <cell r="E40">
            <v>502.81</v>
          </cell>
          <cell r="F40">
            <v>9.0700000000000003E-2</v>
          </cell>
          <cell r="G40">
            <v>9.0700000000000003E-2</v>
          </cell>
          <cell r="H40">
            <v>45.63</v>
          </cell>
          <cell r="I40">
            <v>4593.54</v>
          </cell>
          <cell r="J40">
            <v>119.43</v>
          </cell>
          <cell r="K40">
            <v>11885.78</v>
          </cell>
          <cell r="L40">
            <v>79.89</v>
          </cell>
          <cell r="M40">
            <v>191474.27</v>
          </cell>
          <cell r="Q40">
            <v>0</v>
          </cell>
          <cell r="R40">
            <v>203360.05</v>
          </cell>
          <cell r="S40">
            <v>0</v>
          </cell>
          <cell r="U40">
            <v>0</v>
          </cell>
        </row>
        <row r="41">
          <cell r="A41" t="str">
            <v>07035</v>
          </cell>
          <cell r="B41" t="str">
            <v>STARBUCK</v>
          </cell>
          <cell r="C41">
            <v>0</v>
          </cell>
          <cell r="D41">
            <v>2.38</v>
          </cell>
          <cell r="E41">
            <v>15.11</v>
          </cell>
          <cell r="F41">
            <v>0.1575</v>
          </cell>
          <cell r="G41">
            <v>0.127</v>
          </cell>
          <cell r="H41">
            <v>1.92</v>
          </cell>
          <cell r="I41">
            <v>3962.17</v>
          </cell>
          <cell r="J41">
            <v>116.33</v>
          </cell>
          <cell r="K41">
            <v>0</v>
          </cell>
          <cell r="L41">
            <v>77.819999999999993</v>
          </cell>
          <cell r="M41">
            <v>6932.28</v>
          </cell>
          <cell r="Q41">
            <v>0</v>
          </cell>
          <cell r="R41">
            <v>6932.28</v>
          </cell>
          <cell r="S41">
            <v>0</v>
          </cell>
          <cell r="U41">
            <v>0</v>
          </cell>
        </row>
        <row r="42">
          <cell r="A42" t="str">
            <v>08122</v>
          </cell>
          <cell r="B42" t="str">
            <v>LONGVIEW</v>
          </cell>
          <cell r="C42">
            <v>61.75</v>
          </cell>
          <cell r="D42">
            <v>924.88</v>
          </cell>
          <cell r="E42">
            <v>6916.52</v>
          </cell>
          <cell r="F42">
            <v>0.13370000000000001</v>
          </cell>
          <cell r="G42">
            <v>0.127</v>
          </cell>
          <cell r="H42">
            <v>878.4</v>
          </cell>
          <cell r="I42">
            <v>4529.57</v>
          </cell>
          <cell r="J42">
            <v>129.43</v>
          </cell>
          <cell r="K42">
            <v>321656.09000000003</v>
          </cell>
          <cell r="L42">
            <v>86.58</v>
          </cell>
          <cell r="M42">
            <v>3627789.11</v>
          </cell>
          <cell r="Q42">
            <v>0</v>
          </cell>
          <cell r="R42">
            <v>4005243.1999999997</v>
          </cell>
          <cell r="S42">
            <v>55798</v>
          </cell>
          <cell r="U42">
            <v>0</v>
          </cell>
        </row>
        <row r="43">
          <cell r="A43" t="str">
            <v>08130</v>
          </cell>
          <cell r="B43" t="str">
            <v>TOUTLE LAKE</v>
          </cell>
          <cell r="C43">
            <v>0.5</v>
          </cell>
          <cell r="D43">
            <v>77.88</v>
          </cell>
          <cell r="E43">
            <v>610.54999999999995</v>
          </cell>
          <cell r="F43">
            <v>0.12759999999999999</v>
          </cell>
          <cell r="G43">
            <v>0.127</v>
          </cell>
          <cell r="H43">
            <v>77.88</v>
          </cell>
          <cell r="I43">
            <v>4621.78</v>
          </cell>
          <cell r="J43">
            <v>119.42</v>
          </cell>
          <cell r="K43">
            <v>0</v>
          </cell>
          <cell r="L43">
            <v>79.89</v>
          </cell>
          <cell r="M43">
            <v>0</v>
          </cell>
          <cell r="N43">
            <v>2587.4</v>
          </cell>
          <cell r="O43">
            <v>319489.65000000002</v>
          </cell>
          <cell r="Q43">
            <v>-322077.05000000005</v>
          </cell>
          <cell r="R43">
            <v>0</v>
          </cell>
          <cell r="S43">
            <v>0</v>
          </cell>
          <cell r="U43">
            <v>1</v>
          </cell>
          <cell r="V43">
            <v>322077.05000000005</v>
          </cell>
        </row>
        <row r="44">
          <cell r="A44" t="str">
            <v>08401</v>
          </cell>
          <cell r="B44" t="str">
            <v>CASTLE ROCK</v>
          </cell>
          <cell r="C44">
            <v>7.75</v>
          </cell>
          <cell r="D44">
            <v>188.76</v>
          </cell>
          <cell r="E44">
            <v>1356.54</v>
          </cell>
          <cell r="F44">
            <v>0.1391</v>
          </cell>
          <cell r="G44">
            <v>0.127</v>
          </cell>
          <cell r="H44">
            <v>172.28</v>
          </cell>
          <cell r="I44">
            <v>4401.76</v>
          </cell>
          <cell r="J44">
            <v>132.22999999999999</v>
          </cell>
          <cell r="K44">
            <v>39230.69</v>
          </cell>
          <cell r="L44">
            <v>88.46</v>
          </cell>
          <cell r="M44">
            <v>690694.36</v>
          </cell>
          <cell r="Q44">
            <v>0</v>
          </cell>
          <cell r="R44">
            <v>729925.05</v>
          </cell>
          <cell r="S44">
            <v>0</v>
          </cell>
          <cell r="U44">
            <v>0</v>
          </cell>
        </row>
        <row r="45">
          <cell r="A45" t="str">
            <v>08402</v>
          </cell>
          <cell r="B45" t="str">
            <v>KALAMA</v>
          </cell>
          <cell r="C45">
            <v>2.75</v>
          </cell>
          <cell r="D45">
            <v>129.13</v>
          </cell>
          <cell r="E45">
            <v>983.87</v>
          </cell>
          <cell r="F45">
            <v>0.13120000000000001</v>
          </cell>
          <cell r="G45">
            <v>0.127</v>
          </cell>
          <cell r="H45">
            <v>129.13</v>
          </cell>
          <cell r="I45">
            <v>4368.13</v>
          </cell>
          <cell r="J45">
            <v>137.26</v>
          </cell>
          <cell r="K45">
            <v>0</v>
          </cell>
          <cell r="L45">
            <v>91.82</v>
          </cell>
          <cell r="M45">
            <v>0</v>
          </cell>
          <cell r="N45">
            <v>14230.68</v>
          </cell>
          <cell r="O45">
            <v>529734.18999999994</v>
          </cell>
          <cell r="Q45">
            <v>-543964.87</v>
          </cell>
          <cell r="R45">
            <v>0</v>
          </cell>
          <cell r="S45">
            <v>0</v>
          </cell>
          <cell r="U45">
            <v>1</v>
          </cell>
          <cell r="V45">
            <v>543964.87</v>
          </cell>
        </row>
        <row r="46">
          <cell r="A46" t="str">
            <v>08404</v>
          </cell>
          <cell r="B46" t="str">
            <v>WOODLAND</v>
          </cell>
          <cell r="C46">
            <v>7.13</v>
          </cell>
          <cell r="D46">
            <v>238.38</v>
          </cell>
          <cell r="E46">
            <v>2124.06</v>
          </cell>
          <cell r="F46">
            <v>0.11219999999999999</v>
          </cell>
          <cell r="G46">
            <v>0.11219999999999999</v>
          </cell>
          <cell r="H46">
            <v>238.38</v>
          </cell>
          <cell r="I46">
            <v>4410.08</v>
          </cell>
          <cell r="J46">
            <v>134.22</v>
          </cell>
          <cell r="K46">
            <v>36160.449999999997</v>
          </cell>
          <cell r="L46">
            <v>89.79</v>
          </cell>
          <cell r="M46">
            <v>957227.64</v>
          </cell>
          <cell r="Q46">
            <v>0</v>
          </cell>
          <cell r="R46">
            <v>993388.09</v>
          </cell>
          <cell r="S46">
            <v>0</v>
          </cell>
          <cell r="U46">
            <v>0</v>
          </cell>
        </row>
        <row r="47">
          <cell r="A47" t="str">
            <v>08458</v>
          </cell>
          <cell r="B47" t="str">
            <v>KELSO</v>
          </cell>
          <cell r="C47">
            <v>45.75</v>
          </cell>
          <cell r="D47">
            <v>687.75</v>
          </cell>
          <cell r="E47">
            <v>5007.78</v>
          </cell>
          <cell r="F47">
            <v>0.13730000000000001</v>
          </cell>
          <cell r="G47">
            <v>0.127</v>
          </cell>
          <cell r="H47">
            <v>635.99</v>
          </cell>
          <cell r="I47">
            <v>4405.91</v>
          </cell>
          <cell r="J47">
            <v>131.74</v>
          </cell>
          <cell r="K47">
            <v>231805.94</v>
          </cell>
          <cell r="L47">
            <v>88.13</v>
          </cell>
          <cell r="M47">
            <v>2552438.7799999998</v>
          </cell>
          <cell r="Q47">
            <v>0</v>
          </cell>
          <cell r="R47">
            <v>2868388.7199999997</v>
          </cell>
          <cell r="S47">
            <v>84144</v>
          </cell>
          <cell r="U47">
            <v>0</v>
          </cell>
        </row>
        <row r="48">
          <cell r="A48" t="str">
            <v>09013</v>
          </cell>
          <cell r="B48" t="str">
            <v>ORONDO</v>
          </cell>
          <cell r="C48">
            <v>0.25</v>
          </cell>
          <cell r="D48">
            <v>23.13</v>
          </cell>
          <cell r="E48">
            <v>170.17</v>
          </cell>
          <cell r="F48">
            <v>0.13589999999999999</v>
          </cell>
          <cell r="G48">
            <v>0.127</v>
          </cell>
          <cell r="H48">
            <v>21.61</v>
          </cell>
          <cell r="I48">
            <v>4780.74</v>
          </cell>
          <cell r="J48">
            <v>117.82</v>
          </cell>
          <cell r="K48">
            <v>0</v>
          </cell>
          <cell r="L48">
            <v>78.819999999999993</v>
          </cell>
          <cell r="M48">
            <v>0</v>
          </cell>
          <cell r="N48">
            <v>1293.7</v>
          </cell>
          <cell r="O48">
            <v>94886.95</v>
          </cell>
          <cell r="Q48">
            <v>-96180.65</v>
          </cell>
          <cell r="R48">
            <v>0</v>
          </cell>
          <cell r="S48">
            <v>0</v>
          </cell>
          <cell r="U48">
            <v>1</v>
          </cell>
          <cell r="V48">
            <v>96180.65</v>
          </cell>
        </row>
        <row r="49">
          <cell r="A49" t="str">
            <v>09075</v>
          </cell>
          <cell r="B49" t="str">
            <v>BRIDGEPORT</v>
          </cell>
          <cell r="C49">
            <v>2.25</v>
          </cell>
          <cell r="D49">
            <v>79.13</v>
          </cell>
          <cell r="E49">
            <v>687.15</v>
          </cell>
          <cell r="F49">
            <v>0.1152</v>
          </cell>
          <cell r="G49">
            <v>0.1152</v>
          </cell>
          <cell r="H49">
            <v>79.13</v>
          </cell>
          <cell r="I49">
            <v>4505.92</v>
          </cell>
          <cell r="J49">
            <v>126.3</v>
          </cell>
          <cell r="K49">
            <v>11659.07</v>
          </cell>
          <cell r="L49">
            <v>84.49</v>
          </cell>
          <cell r="M49">
            <v>325229.90999999997</v>
          </cell>
          <cell r="Q49">
            <v>0</v>
          </cell>
          <cell r="R49">
            <v>336888.98</v>
          </cell>
          <cell r="S49">
            <v>0</v>
          </cell>
          <cell r="U49">
            <v>0</v>
          </cell>
        </row>
        <row r="50">
          <cell r="A50" t="str">
            <v>09102</v>
          </cell>
          <cell r="B50" t="str">
            <v>PALISADES</v>
          </cell>
          <cell r="C50">
            <v>0</v>
          </cell>
          <cell r="D50">
            <v>0.25</v>
          </cell>
          <cell r="E50">
            <v>33.39</v>
          </cell>
          <cell r="F50">
            <v>7.4999999999999997E-3</v>
          </cell>
          <cell r="G50">
            <v>7.4999999999999997E-3</v>
          </cell>
          <cell r="H50">
            <v>0.25</v>
          </cell>
          <cell r="I50">
            <v>4271.83</v>
          </cell>
          <cell r="J50">
            <v>130.18</v>
          </cell>
          <cell r="K50">
            <v>0</v>
          </cell>
          <cell r="L50">
            <v>87.09</v>
          </cell>
          <cell r="M50">
            <v>972.39</v>
          </cell>
          <cell r="Q50">
            <v>0</v>
          </cell>
          <cell r="R50">
            <v>972.39</v>
          </cell>
          <cell r="S50">
            <v>0</v>
          </cell>
          <cell r="U50">
            <v>0</v>
          </cell>
        </row>
        <row r="51">
          <cell r="A51" t="str">
            <v>09206</v>
          </cell>
          <cell r="B51" t="str">
            <v>EASTMONT</v>
          </cell>
          <cell r="C51">
            <v>28.38</v>
          </cell>
          <cell r="D51">
            <v>685.25</v>
          </cell>
          <cell r="E51">
            <v>5220.22</v>
          </cell>
          <cell r="F51">
            <v>0.1313</v>
          </cell>
          <cell r="G51">
            <v>0.127</v>
          </cell>
          <cell r="H51">
            <v>662.97</v>
          </cell>
          <cell r="I51">
            <v>4563.2299999999996</v>
          </cell>
          <cell r="J51">
            <v>129.16</v>
          </cell>
          <cell r="K51">
            <v>148930.14000000001</v>
          </cell>
          <cell r="L51">
            <v>86.4</v>
          </cell>
          <cell r="M51">
            <v>2758956.82</v>
          </cell>
          <cell r="Q51">
            <v>0</v>
          </cell>
          <cell r="R51">
            <v>2968487.96</v>
          </cell>
          <cell r="S51">
            <v>60601</v>
          </cell>
          <cell r="U51">
            <v>0</v>
          </cell>
        </row>
        <row r="52">
          <cell r="A52" t="str">
            <v>09207</v>
          </cell>
          <cell r="B52" t="str">
            <v>MANSFIELD</v>
          </cell>
          <cell r="C52">
            <v>0</v>
          </cell>
          <cell r="D52">
            <v>16</v>
          </cell>
          <cell r="E52">
            <v>82.5</v>
          </cell>
          <cell r="F52">
            <v>0.19389999999999999</v>
          </cell>
          <cell r="G52">
            <v>0.127</v>
          </cell>
          <cell r="H52">
            <v>10.48</v>
          </cell>
          <cell r="I52">
            <v>4505.3999999999996</v>
          </cell>
          <cell r="J52">
            <v>135.93</v>
          </cell>
          <cell r="K52">
            <v>0</v>
          </cell>
          <cell r="L52">
            <v>90.93</v>
          </cell>
          <cell r="M52">
            <v>43000.98</v>
          </cell>
          <cell r="Q52">
            <v>0</v>
          </cell>
          <cell r="R52">
            <v>43000.98</v>
          </cell>
          <cell r="S52">
            <v>0</v>
          </cell>
          <cell r="U52">
            <v>0</v>
          </cell>
        </row>
        <row r="53">
          <cell r="A53" t="str">
            <v>09209</v>
          </cell>
          <cell r="B53" t="str">
            <v>WATERVILLE</v>
          </cell>
          <cell r="C53">
            <v>0.25</v>
          </cell>
          <cell r="D53">
            <v>38.130000000000003</v>
          </cell>
          <cell r="E53">
            <v>298.57</v>
          </cell>
          <cell r="F53">
            <v>0.12770000000000001</v>
          </cell>
          <cell r="G53">
            <v>0.127</v>
          </cell>
          <cell r="H53">
            <v>37.92</v>
          </cell>
          <cell r="I53">
            <v>4395.45</v>
          </cell>
          <cell r="J53">
            <v>130.53</v>
          </cell>
          <cell r="K53">
            <v>0</v>
          </cell>
          <cell r="L53">
            <v>87.32</v>
          </cell>
          <cell r="M53">
            <v>0</v>
          </cell>
          <cell r="N53">
            <v>1293.7</v>
          </cell>
          <cell r="O53">
            <v>156421.94</v>
          </cell>
          <cell r="Q53">
            <v>-157715.64000000001</v>
          </cell>
          <cell r="R53">
            <v>0</v>
          </cell>
          <cell r="S53">
            <v>0</v>
          </cell>
          <cell r="U53">
            <v>1</v>
          </cell>
          <cell r="V53">
            <v>157715.64000000001</v>
          </cell>
        </row>
        <row r="54">
          <cell r="A54" t="str">
            <v>10003</v>
          </cell>
          <cell r="B54" t="str">
            <v>KELLER</v>
          </cell>
          <cell r="C54">
            <v>0</v>
          </cell>
          <cell r="D54">
            <v>6.63</v>
          </cell>
          <cell r="E54">
            <v>36</v>
          </cell>
          <cell r="F54">
            <v>0.1842</v>
          </cell>
          <cell r="G54">
            <v>0.127</v>
          </cell>
          <cell r="H54">
            <v>4.57</v>
          </cell>
          <cell r="I54">
            <v>3856.63</v>
          </cell>
          <cell r="J54">
            <v>149.66999999999999</v>
          </cell>
          <cell r="K54">
            <v>0</v>
          </cell>
          <cell r="L54">
            <v>100.12</v>
          </cell>
          <cell r="M54">
            <v>15949.38</v>
          </cell>
          <cell r="Q54">
            <v>0</v>
          </cell>
          <cell r="R54">
            <v>15949.38</v>
          </cell>
          <cell r="S54">
            <v>0</v>
          </cell>
          <cell r="U54">
            <v>0</v>
          </cell>
        </row>
        <row r="55">
          <cell r="A55" t="str">
            <v>10050</v>
          </cell>
          <cell r="B55" t="str">
            <v>CURLEW</v>
          </cell>
          <cell r="C55">
            <v>0</v>
          </cell>
          <cell r="D55">
            <v>26</v>
          </cell>
          <cell r="E55">
            <v>246.36</v>
          </cell>
          <cell r="F55">
            <v>0.1055</v>
          </cell>
          <cell r="G55">
            <v>0.1055</v>
          </cell>
          <cell r="H55">
            <v>26</v>
          </cell>
          <cell r="I55">
            <v>4336.3900000000003</v>
          </cell>
          <cell r="J55">
            <v>138.22</v>
          </cell>
          <cell r="K55">
            <v>0</v>
          </cell>
          <cell r="L55">
            <v>92.46</v>
          </cell>
          <cell r="M55">
            <v>102551.42</v>
          </cell>
          <cell r="Q55">
            <v>0</v>
          </cell>
          <cell r="R55">
            <v>102551.42</v>
          </cell>
          <cell r="S55">
            <v>0</v>
          </cell>
          <cell r="U55">
            <v>0</v>
          </cell>
        </row>
        <row r="56">
          <cell r="A56" t="str">
            <v>10065</v>
          </cell>
          <cell r="B56" t="str">
            <v>ORIENT</v>
          </cell>
          <cell r="C56">
            <v>0</v>
          </cell>
          <cell r="D56">
            <v>13.13</v>
          </cell>
          <cell r="E56">
            <v>84.93</v>
          </cell>
          <cell r="F56">
            <v>0.15459999999999999</v>
          </cell>
          <cell r="G56">
            <v>0.127</v>
          </cell>
          <cell r="H56">
            <v>10.79</v>
          </cell>
          <cell r="I56">
            <v>4442.0600000000004</v>
          </cell>
          <cell r="J56">
            <v>130.29</v>
          </cell>
          <cell r="K56">
            <v>0</v>
          </cell>
          <cell r="L56">
            <v>87.16</v>
          </cell>
          <cell r="M56">
            <v>43677.42</v>
          </cell>
          <cell r="Q56">
            <v>0</v>
          </cell>
          <cell r="R56">
            <v>43677.42</v>
          </cell>
          <cell r="S56">
            <v>0</v>
          </cell>
          <cell r="U56">
            <v>0</v>
          </cell>
        </row>
        <row r="57">
          <cell r="A57" t="str">
            <v>10070</v>
          </cell>
          <cell r="B57" t="str">
            <v>INCHELIUM</v>
          </cell>
          <cell r="C57">
            <v>0</v>
          </cell>
          <cell r="D57">
            <v>19.25</v>
          </cell>
          <cell r="E57">
            <v>195.65</v>
          </cell>
          <cell r="F57">
            <v>9.8400000000000001E-2</v>
          </cell>
          <cell r="G57">
            <v>9.8400000000000001E-2</v>
          </cell>
          <cell r="H57">
            <v>19.25</v>
          </cell>
          <cell r="I57">
            <v>4505.51</v>
          </cell>
          <cell r="J57">
            <v>130.07</v>
          </cell>
          <cell r="K57">
            <v>0</v>
          </cell>
          <cell r="L57">
            <v>87.01</v>
          </cell>
          <cell r="M57">
            <v>79063.009999999995</v>
          </cell>
          <cell r="Q57">
            <v>0</v>
          </cell>
          <cell r="R57">
            <v>79063.009999999995</v>
          </cell>
          <cell r="S57">
            <v>0</v>
          </cell>
          <cell r="U57">
            <v>0</v>
          </cell>
        </row>
        <row r="58">
          <cell r="A58" t="str">
            <v>10309</v>
          </cell>
          <cell r="B58" t="str">
            <v>REPUBLIC</v>
          </cell>
          <cell r="C58">
            <v>0</v>
          </cell>
          <cell r="D58">
            <v>35.380000000000003</v>
          </cell>
          <cell r="E58">
            <v>414.36</v>
          </cell>
          <cell r="F58">
            <v>8.5400000000000004E-2</v>
          </cell>
          <cell r="G58">
            <v>8.5400000000000004E-2</v>
          </cell>
          <cell r="H58">
            <v>35.380000000000003</v>
          </cell>
          <cell r="I58">
            <v>4414.66</v>
          </cell>
          <cell r="J58">
            <v>135.84</v>
          </cell>
          <cell r="K58">
            <v>0</v>
          </cell>
          <cell r="L58">
            <v>90.87</v>
          </cell>
          <cell r="M58">
            <v>142182.91</v>
          </cell>
          <cell r="Q58">
            <v>0</v>
          </cell>
          <cell r="R58">
            <v>142182.91</v>
          </cell>
          <cell r="S58">
            <v>0</v>
          </cell>
          <cell r="U58">
            <v>0</v>
          </cell>
        </row>
        <row r="59">
          <cell r="A59" t="str">
            <v>11001</v>
          </cell>
          <cell r="B59" t="str">
            <v>PASCO</v>
          </cell>
          <cell r="C59">
            <v>71.25</v>
          </cell>
          <cell r="D59">
            <v>1456</v>
          </cell>
          <cell r="E59">
            <v>11793.9</v>
          </cell>
          <cell r="F59">
            <v>0.1235</v>
          </cell>
          <cell r="G59">
            <v>0.1235</v>
          </cell>
          <cell r="H59">
            <v>1456</v>
          </cell>
          <cell r="I59">
            <v>4337.3599999999997</v>
          </cell>
          <cell r="J59">
            <v>137.66</v>
          </cell>
          <cell r="K59">
            <v>355392.44</v>
          </cell>
          <cell r="L59">
            <v>92.09</v>
          </cell>
          <cell r="M59">
            <v>5744733.0700000003</v>
          </cell>
          <cell r="Q59">
            <v>0</v>
          </cell>
          <cell r="R59">
            <v>6100125.5100000007</v>
          </cell>
          <cell r="S59">
            <v>0</v>
          </cell>
          <cell r="U59">
            <v>0</v>
          </cell>
        </row>
        <row r="60">
          <cell r="A60" t="str">
            <v>11051</v>
          </cell>
          <cell r="B60" t="str">
            <v>NORTH FRANKLIN</v>
          </cell>
          <cell r="C60">
            <v>16</v>
          </cell>
          <cell r="D60">
            <v>204</v>
          </cell>
          <cell r="E60">
            <v>1695.44</v>
          </cell>
          <cell r="F60">
            <v>0.1203</v>
          </cell>
          <cell r="G60">
            <v>0.1203</v>
          </cell>
          <cell r="H60">
            <v>204</v>
          </cell>
          <cell r="I60">
            <v>4327.42</v>
          </cell>
          <cell r="J60">
            <v>138.6</v>
          </cell>
          <cell r="K60">
            <v>79624.53</v>
          </cell>
          <cell r="L60">
            <v>92.72</v>
          </cell>
          <cell r="M60">
            <v>802877.76</v>
          </cell>
          <cell r="Q60">
            <v>0</v>
          </cell>
          <cell r="R60">
            <v>895836.29</v>
          </cell>
          <cell r="S60">
            <v>13334</v>
          </cell>
          <cell r="U60">
            <v>0</v>
          </cell>
        </row>
        <row r="61">
          <cell r="A61" t="str">
            <v>11054</v>
          </cell>
          <cell r="B61" t="str">
            <v>STAR</v>
          </cell>
          <cell r="C61">
            <v>0</v>
          </cell>
          <cell r="D61">
            <v>0</v>
          </cell>
          <cell r="E61">
            <v>12.67</v>
          </cell>
          <cell r="F61">
            <v>0</v>
          </cell>
          <cell r="G61">
            <v>0</v>
          </cell>
          <cell r="H61">
            <v>0</v>
          </cell>
          <cell r="I61">
            <v>4098.3900000000003</v>
          </cell>
          <cell r="J61">
            <v>115.55</v>
          </cell>
          <cell r="K61">
            <v>0</v>
          </cell>
          <cell r="L61">
            <v>77.3</v>
          </cell>
          <cell r="M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A62" t="str">
            <v>11056</v>
          </cell>
          <cell r="B62" t="str">
            <v>KAHLOTUS</v>
          </cell>
          <cell r="C62">
            <v>0</v>
          </cell>
          <cell r="D62">
            <v>1.88</v>
          </cell>
          <cell r="E62">
            <v>66.599999999999994</v>
          </cell>
          <cell r="F62">
            <v>2.8199999999999999E-2</v>
          </cell>
          <cell r="G62">
            <v>2.8199999999999999E-2</v>
          </cell>
          <cell r="H62">
            <v>1.88</v>
          </cell>
          <cell r="I62">
            <v>4469.8599999999997</v>
          </cell>
          <cell r="J62">
            <v>127.81</v>
          </cell>
          <cell r="K62">
            <v>0</v>
          </cell>
          <cell r="L62">
            <v>85.5</v>
          </cell>
          <cell r="M62">
            <v>7661.93</v>
          </cell>
          <cell r="Q62">
            <v>0</v>
          </cell>
          <cell r="R62">
            <v>7661.93</v>
          </cell>
          <cell r="S62">
            <v>0</v>
          </cell>
          <cell r="U62">
            <v>0</v>
          </cell>
        </row>
        <row r="63">
          <cell r="A63" t="str">
            <v>12110</v>
          </cell>
          <cell r="B63" t="str">
            <v>POMEROY</v>
          </cell>
          <cell r="C63">
            <v>1.75</v>
          </cell>
          <cell r="D63">
            <v>57.25</v>
          </cell>
          <cell r="E63">
            <v>324.95</v>
          </cell>
          <cell r="F63">
            <v>0.1762</v>
          </cell>
          <cell r="G63">
            <v>0.127</v>
          </cell>
          <cell r="H63">
            <v>41.27</v>
          </cell>
          <cell r="I63">
            <v>4636.4799999999996</v>
          </cell>
          <cell r="J63">
            <v>121.11</v>
          </cell>
          <cell r="K63">
            <v>9330.92</v>
          </cell>
          <cell r="L63">
            <v>81.02</v>
          </cell>
          <cell r="M63">
            <v>174781.72</v>
          </cell>
          <cell r="Q63">
            <v>0</v>
          </cell>
          <cell r="R63">
            <v>196678.64</v>
          </cell>
          <cell r="S63">
            <v>12566</v>
          </cell>
          <cell r="U63">
            <v>0</v>
          </cell>
        </row>
        <row r="64">
          <cell r="A64" t="str">
            <v>13073</v>
          </cell>
          <cell r="B64" t="str">
            <v>WAHLUKE</v>
          </cell>
          <cell r="C64">
            <v>0.75</v>
          </cell>
          <cell r="D64">
            <v>211.25</v>
          </cell>
          <cell r="E64">
            <v>1732.26</v>
          </cell>
          <cell r="F64">
            <v>0.122</v>
          </cell>
          <cell r="G64">
            <v>0.122</v>
          </cell>
          <cell r="H64">
            <v>211.25</v>
          </cell>
          <cell r="I64">
            <v>4174.8599999999997</v>
          </cell>
          <cell r="J64">
            <v>150.62</v>
          </cell>
          <cell r="K64">
            <v>3600.82</v>
          </cell>
          <cell r="L64">
            <v>100.76</v>
          </cell>
          <cell r="M64">
            <v>799711.63</v>
          </cell>
          <cell r="Q64">
            <v>0</v>
          </cell>
          <cell r="R64">
            <v>803312.45</v>
          </cell>
          <cell r="S64">
            <v>0</v>
          </cell>
          <cell r="U64">
            <v>0</v>
          </cell>
        </row>
        <row r="65">
          <cell r="A65" t="str">
            <v>13144</v>
          </cell>
          <cell r="B65" t="str">
            <v>QUINCY</v>
          </cell>
          <cell r="C65">
            <v>1.63</v>
          </cell>
          <cell r="D65">
            <v>258.25</v>
          </cell>
          <cell r="E65">
            <v>2233.04</v>
          </cell>
          <cell r="F65">
            <v>0.11559999999999999</v>
          </cell>
          <cell r="G65">
            <v>0.11559999999999999</v>
          </cell>
          <cell r="H65">
            <v>258.25</v>
          </cell>
          <cell r="I65">
            <v>4311.05</v>
          </cell>
          <cell r="J65">
            <v>137.72999999999999</v>
          </cell>
          <cell r="K65">
            <v>8081.06</v>
          </cell>
          <cell r="L65">
            <v>92.14</v>
          </cell>
          <cell r="M65">
            <v>1012602.5</v>
          </cell>
          <cell r="Q65">
            <v>0</v>
          </cell>
          <cell r="R65">
            <v>1020683.56</v>
          </cell>
          <cell r="S65">
            <v>0</v>
          </cell>
          <cell r="U65">
            <v>0</v>
          </cell>
        </row>
        <row r="66">
          <cell r="A66" t="str">
            <v>13146</v>
          </cell>
          <cell r="B66" t="str">
            <v>WARDEN</v>
          </cell>
          <cell r="C66">
            <v>3.25</v>
          </cell>
          <cell r="D66">
            <v>128.63</v>
          </cell>
          <cell r="E66">
            <v>907.47</v>
          </cell>
          <cell r="F66">
            <v>0.14169999999999999</v>
          </cell>
          <cell r="G66">
            <v>0.127</v>
          </cell>
          <cell r="H66">
            <v>115.25</v>
          </cell>
          <cell r="I66">
            <v>4391.59</v>
          </cell>
          <cell r="J66">
            <v>134.5</v>
          </cell>
          <cell r="K66">
            <v>16413.57</v>
          </cell>
          <cell r="L66">
            <v>89.98</v>
          </cell>
          <cell r="M66">
            <v>460786.92</v>
          </cell>
          <cell r="Q66">
            <v>0</v>
          </cell>
          <cell r="R66">
            <v>477200.49</v>
          </cell>
          <cell r="S66">
            <v>0</v>
          </cell>
          <cell r="U66">
            <v>0</v>
          </cell>
        </row>
        <row r="67">
          <cell r="A67" t="str">
            <v>13151</v>
          </cell>
          <cell r="B67" t="str">
            <v>COULEE/HARTLINE</v>
          </cell>
          <cell r="C67">
            <v>0</v>
          </cell>
          <cell r="D67">
            <v>23.5</v>
          </cell>
          <cell r="E67">
            <v>159.72</v>
          </cell>
          <cell r="F67">
            <v>0.14710000000000001</v>
          </cell>
          <cell r="G67">
            <v>0.127</v>
          </cell>
          <cell r="H67">
            <v>20.28</v>
          </cell>
          <cell r="I67">
            <v>4594.57</v>
          </cell>
          <cell r="J67">
            <v>122.22</v>
          </cell>
          <cell r="K67">
            <v>0</v>
          </cell>
          <cell r="L67">
            <v>81.760000000000005</v>
          </cell>
          <cell r="M67">
            <v>85081.2</v>
          </cell>
          <cell r="Q67">
            <v>0</v>
          </cell>
          <cell r="R67">
            <v>85081.2</v>
          </cell>
          <cell r="S67">
            <v>0</v>
          </cell>
          <cell r="U67">
            <v>0</v>
          </cell>
        </row>
        <row r="68">
          <cell r="A68" t="str">
            <v>13156</v>
          </cell>
          <cell r="B68" t="str">
            <v>SOAP LAKE</v>
          </cell>
          <cell r="C68">
            <v>0</v>
          </cell>
          <cell r="D68">
            <v>39.5</v>
          </cell>
          <cell r="E68">
            <v>482.08</v>
          </cell>
          <cell r="F68">
            <v>8.1900000000000001E-2</v>
          </cell>
          <cell r="G68">
            <v>8.1900000000000001E-2</v>
          </cell>
          <cell r="H68">
            <v>39.5</v>
          </cell>
          <cell r="I68">
            <v>4198.04</v>
          </cell>
          <cell r="J68">
            <v>129.94</v>
          </cell>
          <cell r="K68">
            <v>0</v>
          </cell>
          <cell r="L68">
            <v>86.93</v>
          </cell>
          <cell r="M68">
            <v>150930.5</v>
          </cell>
          <cell r="Q68">
            <v>0</v>
          </cell>
          <cell r="R68">
            <v>161333.5</v>
          </cell>
          <cell r="S68">
            <v>10403</v>
          </cell>
          <cell r="U68">
            <v>0</v>
          </cell>
        </row>
        <row r="69">
          <cell r="A69" t="str">
            <v>13160</v>
          </cell>
          <cell r="B69" t="str">
            <v>ROYAL</v>
          </cell>
          <cell r="C69">
            <v>0</v>
          </cell>
          <cell r="D69">
            <v>146.75</v>
          </cell>
          <cell r="E69">
            <v>1320.08</v>
          </cell>
          <cell r="F69">
            <v>0.11119999999999999</v>
          </cell>
          <cell r="G69">
            <v>0.11119999999999999</v>
          </cell>
          <cell r="H69">
            <v>146.75</v>
          </cell>
          <cell r="I69">
            <v>4342</v>
          </cell>
          <cell r="J69">
            <v>133.72</v>
          </cell>
          <cell r="K69">
            <v>0</v>
          </cell>
          <cell r="L69">
            <v>89.45</v>
          </cell>
          <cell r="M69">
            <v>580031.99</v>
          </cell>
          <cell r="Q69">
            <v>0</v>
          </cell>
          <cell r="R69">
            <v>580031.99</v>
          </cell>
          <cell r="S69">
            <v>0</v>
          </cell>
          <cell r="U69">
            <v>0</v>
          </cell>
        </row>
        <row r="70">
          <cell r="A70" t="str">
            <v>13161</v>
          </cell>
          <cell r="B70" t="str">
            <v>MOSES LAKE</v>
          </cell>
          <cell r="C70">
            <v>67.25</v>
          </cell>
          <cell r="D70">
            <v>868.63</v>
          </cell>
          <cell r="E70">
            <v>6793.66</v>
          </cell>
          <cell r="F70">
            <v>0.12790000000000001</v>
          </cell>
          <cell r="G70">
            <v>0.127</v>
          </cell>
          <cell r="H70">
            <v>862.79</v>
          </cell>
          <cell r="I70">
            <v>4503.28</v>
          </cell>
          <cell r="J70">
            <v>129.6</v>
          </cell>
          <cell r="K70">
            <v>348272.42</v>
          </cell>
          <cell r="L70">
            <v>86.7</v>
          </cell>
          <cell r="M70">
            <v>3542100.96</v>
          </cell>
          <cell r="Q70">
            <v>0</v>
          </cell>
          <cell r="R70">
            <v>3930375.38</v>
          </cell>
          <cell r="S70">
            <v>40002</v>
          </cell>
          <cell r="U70">
            <v>0</v>
          </cell>
        </row>
        <row r="71">
          <cell r="A71" t="str">
            <v>13165</v>
          </cell>
          <cell r="B71" t="str">
            <v>EPHRATA</v>
          </cell>
          <cell r="C71">
            <v>10.75</v>
          </cell>
          <cell r="D71">
            <v>301.38</v>
          </cell>
          <cell r="E71">
            <v>2131.09</v>
          </cell>
          <cell r="F71">
            <v>0.1414</v>
          </cell>
          <cell r="G71">
            <v>0.127</v>
          </cell>
          <cell r="H71">
            <v>270.64999999999998</v>
          </cell>
          <cell r="I71">
            <v>4410.26</v>
          </cell>
          <cell r="J71">
            <v>126.45</v>
          </cell>
          <cell r="K71">
            <v>54521.84</v>
          </cell>
          <cell r="L71">
            <v>84.59</v>
          </cell>
          <cell r="M71">
            <v>1088262.28</v>
          </cell>
          <cell r="Q71">
            <v>0</v>
          </cell>
          <cell r="R71">
            <v>1142784.1200000001</v>
          </cell>
          <cell r="S71">
            <v>0</v>
          </cell>
          <cell r="U71">
            <v>0</v>
          </cell>
        </row>
        <row r="72">
          <cell r="A72" t="str">
            <v>13167</v>
          </cell>
          <cell r="B72" t="str">
            <v>WILSON CREEK</v>
          </cell>
          <cell r="C72">
            <v>0</v>
          </cell>
          <cell r="D72">
            <v>19.63</v>
          </cell>
          <cell r="E72">
            <v>126.04</v>
          </cell>
          <cell r="F72">
            <v>0.15570000000000001</v>
          </cell>
          <cell r="G72">
            <v>0.127</v>
          </cell>
          <cell r="H72">
            <v>16.010000000000002</v>
          </cell>
          <cell r="I72">
            <v>4811.6400000000003</v>
          </cell>
          <cell r="J72">
            <v>118.55</v>
          </cell>
          <cell r="K72">
            <v>0</v>
          </cell>
          <cell r="L72">
            <v>79.31</v>
          </cell>
          <cell r="M72">
            <v>70441.53</v>
          </cell>
          <cell r="Q72">
            <v>0</v>
          </cell>
          <cell r="R72">
            <v>70441.53</v>
          </cell>
          <cell r="S72">
            <v>0</v>
          </cell>
          <cell r="U72">
            <v>0</v>
          </cell>
        </row>
        <row r="73">
          <cell r="A73" t="str">
            <v>13301</v>
          </cell>
          <cell r="B73" t="str">
            <v>GRAND COULEE DAM</v>
          </cell>
          <cell r="C73">
            <v>1.75</v>
          </cell>
          <cell r="D73">
            <v>92.38</v>
          </cell>
          <cell r="E73">
            <v>706.23</v>
          </cell>
          <cell r="F73">
            <v>0.1308</v>
          </cell>
          <cell r="G73">
            <v>0.127</v>
          </cell>
          <cell r="H73">
            <v>89.69</v>
          </cell>
          <cell r="I73">
            <v>4393.6099999999997</v>
          </cell>
          <cell r="J73">
            <v>137.57</v>
          </cell>
          <cell r="K73">
            <v>8842.14</v>
          </cell>
          <cell r="L73">
            <v>92.03</v>
          </cell>
          <cell r="M73">
            <v>358578.97</v>
          </cell>
          <cell r="Q73">
            <v>0</v>
          </cell>
          <cell r="R73">
            <v>412991.11</v>
          </cell>
          <cell r="S73">
            <v>45570</v>
          </cell>
          <cell r="U73">
            <v>0</v>
          </cell>
        </row>
        <row r="74">
          <cell r="A74" t="str">
            <v>14005</v>
          </cell>
          <cell r="B74" t="str">
            <v>ABERDEEN</v>
          </cell>
          <cell r="C74">
            <v>20</v>
          </cell>
          <cell r="D74">
            <v>509.75</v>
          </cell>
          <cell r="E74">
            <v>3512.71</v>
          </cell>
          <cell r="F74">
            <v>0.14510000000000001</v>
          </cell>
          <cell r="G74">
            <v>0.127</v>
          </cell>
          <cell r="H74">
            <v>446.11</v>
          </cell>
          <cell r="I74">
            <v>4456.66</v>
          </cell>
          <cell r="J74">
            <v>132.78</v>
          </cell>
          <cell r="K74">
            <v>102503.18</v>
          </cell>
          <cell r="L74">
            <v>88.83</v>
          </cell>
          <cell r="M74">
            <v>1811150.74</v>
          </cell>
          <cell r="Q74">
            <v>0</v>
          </cell>
          <cell r="R74">
            <v>1926987.92</v>
          </cell>
          <cell r="S74">
            <v>13334</v>
          </cell>
          <cell r="U74">
            <v>0</v>
          </cell>
        </row>
        <row r="75">
          <cell r="A75" t="str">
            <v>14028</v>
          </cell>
          <cell r="B75" t="str">
            <v>HOQUIAM</v>
          </cell>
          <cell r="C75">
            <v>7.88</v>
          </cell>
          <cell r="D75">
            <v>218.75</v>
          </cell>
          <cell r="E75">
            <v>1926.15</v>
          </cell>
          <cell r="F75">
            <v>0.11360000000000001</v>
          </cell>
          <cell r="G75">
            <v>0.11360000000000001</v>
          </cell>
          <cell r="H75">
            <v>218.75</v>
          </cell>
          <cell r="I75">
            <v>4492.41</v>
          </cell>
          <cell r="J75">
            <v>128.72</v>
          </cell>
          <cell r="K75">
            <v>40710.22</v>
          </cell>
          <cell r="L75">
            <v>86.11</v>
          </cell>
          <cell r="M75">
            <v>895972.54</v>
          </cell>
          <cell r="Q75">
            <v>0</v>
          </cell>
          <cell r="R75">
            <v>936682.76</v>
          </cell>
          <cell r="S75">
            <v>0</v>
          </cell>
          <cell r="U75">
            <v>0</v>
          </cell>
        </row>
        <row r="76">
          <cell r="A76" t="str">
            <v>14064</v>
          </cell>
          <cell r="B76" t="str">
            <v>NORTH BEACH</v>
          </cell>
          <cell r="C76">
            <v>0.5</v>
          </cell>
          <cell r="D76">
            <v>79.38</v>
          </cell>
          <cell r="E76">
            <v>665.33</v>
          </cell>
          <cell r="F76">
            <v>0.1193</v>
          </cell>
          <cell r="G76">
            <v>0.1193</v>
          </cell>
          <cell r="H76">
            <v>79.38</v>
          </cell>
          <cell r="I76">
            <v>4319.6000000000004</v>
          </cell>
          <cell r="J76">
            <v>126.97</v>
          </cell>
          <cell r="K76">
            <v>2483.77</v>
          </cell>
          <cell r="L76">
            <v>84.94</v>
          </cell>
          <cell r="M76">
            <v>312453.62</v>
          </cell>
          <cell r="Q76">
            <v>0</v>
          </cell>
          <cell r="R76">
            <v>314937.39</v>
          </cell>
          <cell r="S76">
            <v>0</v>
          </cell>
          <cell r="U76">
            <v>0</v>
          </cell>
        </row>
        <row r="77">
          <cell r="A77" t="str">
            <v>14065</v>
          </cell>
          <cell r="B77" t="str">
            <v>MC CLEARY</v>
          </cell>
          <cell r="C77">
            <v>0</v>
          </cell>
          <cell r="D77">
            <v>29.88</v>
          </cell>
          <cell r="E77">
            <v>261.89</v>
          </cell>
          <cell r="F77">
            <v>0.11409999999999999</v>
          </cell>
          <cell r="G77">
            <v>0.11409999999999999</v>
          </cell>
          <cell r="H77">
            <v>29.88</v>
          </cell>
          <cell r="I77">
            <v>4454.6400000000003</v>
          </cell>
          <cell r="J77">
            <v>133.12</v>
          </cell>
          <cell r="K77">
            <v>0</v>
          </cell>
          <cell r="L77">
            <v>89.05</v>
          </cell>
          <cell r="M77">
            <v>121246.3</v>
          </cell>
          <cell r="Q77">
            <v>0</v>
          </cell>
          <cell r="R77">
            <v>121246.3</v>
          </cell>
          <cell r="S77">
            <v>0</v>
          </cell>
          <cell r="U77">
            <v>0</v>
          </cell>
        </row>
        <row r="78">
          <cell r="A78" t="str">
            <v>14066</v>
          </cell>
          <cell r="B78" t="str">
            <v>MONTESANO</v>
          </cell>
          <cell r="C78">
            <v>3.88</v>
          </cell>
          <cell r="D78">
            <v>133.88</v>
          </cell>
          <cell r="E78">
            <v>1200.81</v>
          </cell>
          <cell r="F78">
            <v>0.1115</v>
          </cell>
          <cell r="G78">
            <v>0.1115</v>
          </cell>
          <cell r="H78">
            <v>133.88</v>
          </cell>
          <cell r="I78">
            <v>4501.57</v>
          </cell>
          <cell r="J78">
            <v>126.3</v>
          </cell>
          <cell r="K78">
            <v>20086.009999999998</v>
          </cell>
          <cell r="L78">
            <v>84.49</v>
          </cell>
          <cell r="M78">
            <v>549714.16</v>
          </cell>
          <cell r="Q78">
            <v>0</v>
          </cell>
          <cell r="R78">
            <v>569800.17000000004</v>
          </cell>
          <cell r="S78">
            <v>0</v>
          </cell>
          <cell r="U78">
            <v>0</v>
          </cell>
        </row>
        <row r="79">
          <cell r="A79" t="str">
            <v>14068</v>
          </cell>
          <cell r="B79" t="str">
            <v>ELMA</v>
          </cell>
          <cell r="C79">
            <v>2.13</v>
          </cell>
          <cell r="D79">
            <v>275</v>
          </cell>
          <cell r="E79">
            <v>1789.45</v>
          </cell>
          <cell r="F79">
            <v>0.1537</v>
          </cell>
          <cell r="G79">
            <v>0.127</v>
          </cell>
          <cell r="H79">
            <v>227.26</v>
          </cell>
          <cell r="I79">
            <v>4594.47</v>
          </cell>
          <cell r="J79">
            <v>120.37</v>
          </cell>
          <cell r="K79">
            <v>11254.15</v>
          </cell>
          <cell r="L79">
            <v>80.52</v>
          </cell>
          <cell r="M79">
            <v>953690.25</v>
          </cell>
          <cell r="Q79">
            <v>0</v>
          </cell>
          <cell r="R79">
            <v>1026582.4</v>
          </cell>
          <cell r="S79">
            <v>61638</v>
          </cell>
          <cell r="U79">
            <v>0</v>
          </cell>
        </row>
        <row r="80">
          <cell r="A80" t="str">
            <v>14077</v>
          </cell>
          <cell r="B80" t="str">
            <v>TAHOLAH</v>
          </cell>
          <cell r="C80">
            <v>0</v>
          </cell>
          <cell r="D80">
            <v>24.25</v>
          </cell>
          <cell r="E80">
            <v>198.32</v>
          </cell>
          <cell r="F80">
            <v>0.12230000000000001</v>
          </cell>
          <cell r="G80">
            <v>0.12230000000000001</v>
          </cell>
          <cell r="H80">
            <v>24.25</v>
          </cell>
          <cell r="I80">
            <v>4297.8999999999996</v>
          </cell>
          <cell r="J80">
            <v>134.25</v>
          </cell>
          <cell r="K80">
            <v>0</v>
          </cell>
          <cell r="L80">
            <v>89.81</v>
          </cell>
          <cell r="M80">
            <v>94844.3</v>
          </cell>
          <cell r="Q80">
            <v>0</v>
          </cell>
          <cell r="R80">
            <v>94844.3</v>
          </cell>
          <cell r="S80">
            <v>0</v>
          </cell>
          <cell r="U80">
            <v>0</v>
          </cell>
        </row>
        <row r="81">
          <cell r="A81" t="str">
            <v>14097</v>
          </cell>
          <cell r="B81" t="str">
            <v>LAKE QUINAULT</v>
          </cell>
          <cell r="C81">
            <v>0</v>
          </cell>
          <cell r="D81">
            <v>51.13</v>
          </cell>
          <cell r="E81">
            <v>239.6</v>
          </cell>
          <cell r="F81">
            <v>0.21340000000000001</v>
          </cell>
          <cell r="G81">
            <v>0.127</v>
          </cell>
          <cell r="H81">
            <v>30.43</v>
          </cell>
          <cell r="I81">
            <v>4082.34</v>
          </cell>
          <cell r="J81">
            <v>140.57</v>
          </cell>
          <cell r="K81">
            <v>0</v>
          </cell>
          <cell r="L81">
            <v>94.04</v>
          </cell>
          <cell r="M81">
            <v>112779.98</v>
          </cell>
          <cell r="Q81">
            <v>0</v>
          </cell>
          <cell r="R81">
            <v>112779.98</v>
          </cell>
          <cell r="S81">
            <v>0</v>
          </cell>
          <cell r="U81">
            <v>0</v>
          </cell>
        </row>
        <row r="82">
          <cell r="A82" t="str">
            <v>14099</v>
          </cell>
          <cell r="B82" t="str">
            <v>COSMOPOLIS</v>
          </cell>
          <cell r="C82">
            <v>0</v>
          </cell>
          <cell r="D82">
            <v>23.25</v>
          </cell>
          <cell r="E82">
            <v>171.33</v>
          </cell>
          <cell r="F82">
            <v>0.13569999999999999</v>
          </cell>
          <cell r="G82">
            <v>0.127</v>
          </cell>
          <cell r="H82">
            <v>21.76</v>
          </cell>
          <cell r="I82">
            <v>4626</v>
          </cell>
          <cell r="J82">
            <v>127.13</v>
          </cell>
          <cell r="K82">
            <v>0</v>
          </cell>
          <cell r="L82">
            <v>85.05</v>
          </cell>
          <cell r="M82">
            <v>91855.34</v>
          </cell>
          <cell r="Q82">
            <v>0</v>
          </cell>
          <cell r="R82">
            <v>91855.34</v>
          </cell>
          <cell r="S82">
            <v>0</v>
          </cell>
          <cell r="U82">
            <v>0</v>
          </cell>
        </row>
        <row r="83">
          <cell r="A83" t="str">
            <v>14104</v>
          </cell>
          <cell r="B83" t="str">
            <v>SATSOP</v>
          </cell>
          <cell r="C83">
            <v>0</v>
          </cell>
          <cell r="D83">
            <v>6.88</v>
          </cell>
          <cell r="E83">
            <v>49.61</v>
          </cell>
          <cell r="F83">
            <v>0.13869999999999999</v>
          </cell>
          <cell r="G83">
            <v>0.127</v>
          </cell>
          <cell r="H83">
            <v>6.3</v>
          </cell>
          <cell r="I83">
            <v>4781</v>
          </cell>
          <cell r="J83">
            <v>117.56</v>
          </cell>
          <cell r="K83">
            <v>0</v>
          </cell>
          <cell r="L83">
            <v>78.64</v>
          </cell>
          <cell r="M83">
            <v>27543.56</v>
          </cell>
          <cell r="Q83">
            <v>0</v>
          </cell>
          <cell r="R83">
            <v>27543.56</v>
          </cell>
          <cell r="S83">
            <v>0</v>
          </cell>
          <cell r="U83">
            <v>0</v>
          </cell>
        </row>
        <row r="84">
          <cell r="A84" t="str">
            <v>14117</v>
          </cell>
          <cell r="B84" t="str">
            <v>WISHKAH VALLEY</v>
          </cell>
          <cell r="C84">
            <v>0</v>
          </cell>
          <cell r="D84">
            <v>19.13</v>
          </cell>
          <cell r="E84">
            <v>174.62</v>
          </cell>
          <cell r="F84">
            <v>0.1096</v>
          </cell>
          <cell r="G84">
            <v>0.1096</v>
          </cell>
          <cell r="H84">
            <v>19.13</v>
          </cell>
          <cell r="I84">
            <v>4244.9399999999996</v>
          </cell>
          <cell r="J84">
            <v>127.2</v>
          </cell>
          <cell r="K84">
            <v>0</v>
          </cell>
          <cell r="L84">
            <v>85.09</v>
          </cell>
          <cell r="M84">
            <v>73966.62</v>
          </cell>
          <cell r="Q84">
            <v>0</v>
          </cell>
          <cell r="R84">
            <v>73966.62</v>
          </cell>
          <cell r="S84">
            <v>0</v>
          </cell>
          <cell r="U84">
            <v>0</v>
          </cell>
        </row>
        <row r="85">
          <cell r="A85" t="str">
            <v>14172</v>
          </cell>
          <cell r="B85" t="str">
            <v>OCOSTA</v>
          </cell>
          <cell r="C85">
            <v>0.63</v>
          </cell>
          <cell r="D85">
            <v>83.88</v>
          </cell>
          <cell r="E85">
            <v>636.30999999999995</v>
          </cell>
          <cell r="F85">
            <v>0.1318</v>
          </cell>
          <cell r="G85">
            <v>0.127</v>
          </cell>
          <cell r="H85">
            <v>80.81</v>
          </cell>
          <cell r="I85">
            <v>4511.49</v>
          </cell>
          <cell r="J85">
            <v>131.19</v>
          </cell>
          <cell r="K85">
            <v>3268.57</v>
          </cell>
          <cell r="L85">
            <v>87.76</v>
          </cell>
          <cell r="M85">
            <v>332289.59000000003</v>
          </cell>
          <cell r="Q85">
            <v>0</v>
          </cell>
          <cell r="R85">
            <v>335558.16000000003</v>
          </cell>
          <cell r="S85">
            <v>0</v>
          </cell>
          <cell r="U85">
            <v>0</v>
          </cell>
        </row>
        <row r="86">
          <cell r="A86" t="str">
            <v>14400</v>
          </cell>
          <cell r="B86" t="str">
            <v>OAKVILLE</v>
          </cell>
          <cell r="C86">
            <v>0</v>
          </cell>
          <cell r="D86">
            <v>27.38</v>
          </cell>
          <cell r="E86">
            <v>259.69</v>
          </cell>
          <cell r="F86">
            <v>0.10539999999999999</v>
          </cell>
          <cell r="G86">
            <v>0.10539999999999999</v>
          </cell>
          <cell r="H86">
            <v>27.38</v>
          </cell>
          <cell r="I86">
            <v>4581.0600000000004</v>
          </cell>
          <cell r="J86">
            <v>129.78</v>
          </cell>
          <cell r="K86">
            <v>0</v>
          </cell>
          <cell r="L86">
            <v>86.82</v>
          </cell>
          <cell r="M86">
            <v>114385.12</v>
          </cell>
          <cell r="Q86">
            <v>0</v>
          </cell>
          <cell r="R86">
            <v>114385.12</v>
          </cell>
          <cell r="S86">
            <v>0</v>
          </cell>
          <cell r="U86">
            <v>0</v>
          </cell>
        </row>
        <row r="87">
          <cell r="A87" t="str">
            <v>15201</v>
          </cell>
          <cell r="B87" t="str">
            <v>OAK HARBOR</v>
          </cell>
          <cell r="C87">
            <v>46.38</v>
          </cell>
          <cell r="D87">
            <v>636.25</v>
          </cell>
          <cell r="E87">
            <v>5370.18</v>
          </cell>
          <cell r="F87">
            <v>0.11849999999999999</v>
          </cell>
          <cell r="G87">
            <v>0.11849999999999999</v>
          </cell>
          <cell r="H87">
            <v>636.25</v>
          </cell>
          <cell r="I87">
            <v>4461.07</v>
          </cell>
          <cell r="J87">
            <v>132.66999999999999</v>
          </cell>
          <cell r="K87">
            <v>237940.09</v>
          </cell>
          <cell r="L87">
            <v>88.75</v>
          </cell>
          <cell r="M87">
            <v>2585758.2200000002</v>
          </cell>
          <cell r="Q87">
            <v>0</v>
          </cell>
          <cell r="R87">
            <v>2843699.31</v>
          </cell>
          <cell r="S87">
            <v>20001</v>
          </cell>
          <cell r="U87">
            <v>0</v>
          </cell>
        </row>
        <row r="88">
          <cell r="A88" t="str">
            <v>15204</v>
          </cell>
          <cell r="B88" t="str">
            <v>COUPEVILLE</v>
          </cell>
          <cell r="C88">
            <v>7.38</v>
          </cell>
          <cell r="D88">
            <v>129.63</v>
          </cell>
          <cell r="E88">
            <v>1112.76</v>
          </cell>
          <cell r="F88">
            <v>0.11650000000000001</v>
          </cell>
          <cell r="G88">
            <v>0.11650000000000001</v>
          </cell>
          <cell r="H88">
            <v>129.63</v>
          </cell>
          <cell r="I88">
            <v>4484.3500000000004</v>
          </cell>
          <cell r="J88">
            <v>125.5</v>
          </cell>
          <cell r="K88">
            <v>38058.68</v>
          </cell>
          <cell r="L88">
            <v>83.96</v>
          </cell>
          <cell r="M88">
            <v>530254.29</v>
          </cell>
          <cell r="Q88">
            <v>0</v>
          </cell>
          <cell r="R88">
            <v>581646.97000000009</v>
          </cell>
          <cell r="S88">
            <v>13334</v>
          </cell>
          <cell r="U88">
            <v>0</v>
          </cell>
        </row>
        <row r="89">
          <cell r="A89" t="str">
            <v>15206</v>
          </cell>
          <cell r="B89" t="str">
            <v>SOUTH WHIDBEY</v>
          </cell>
          <cell r="C89">
            <v>13.75</v>
          </cell>
          <cell r="D89">
            <v>213</v>
          </cell>
          <cell r="E89">
            <v>1952.23</v>
          </cell>
          <cell r="F89">
            <v>0.1091</v>
          </cell>
          <cell r="G89">
            <v>0.1091</v>
          </cell>
          <cell r="H89">
            <v>213</v>
          </cell>
          <cell r="I89">
            <v>4636.33</v>
          </cell>
          <cell r="J89">
            <v>118.53</v>
          </cell>
          <cell r="K89">
            <v>73311.97</v>
          </cell>
          <cell r="L89">
            <v>79.290000000000006</v>
          </cell>
          <cell r="M89">
            <v>902410.62</v>
          </cell>
          <cell r="Q89">
            <v>0</v>
          </cell>
          <cell r="R89">
            <v>975722.59</v>
          </cell>
          <cell r="S89">
            <v>0</v>
          </cell>
          <cell r="U89">
            <v>0</v>
          </cell>
        </row>
        <row r="90">
          <cell r="A90" t="str">
            <v>16020</v>
          </cell>
          <cell r="B90" t="str">
            <v>QUEETS-CLEARWATER</v>
          </cell>
          <cell r="C90">
            <v>0</v>
          </cell>
          <cell r="D90">
            <v>8</v>
          </cell>
          <cell r="E90">
            <v>29.56</v>
          </cell>
          <cell r="F90">
            <v>0.27060000000000001</v>
          </cell>
          <cell r="G90">
            <v>0.127</v>
          </cell>
          <cell r="H90">
            <v>3.75</v>
          </cell>
          <cell r="I90">
            <v>4177</v>
          </cell>
          <cell r="J90">
            <v>121.15</v>
          </cell>
          <cell r="K90">
            <v>0</v>
          </cell>
          <cell r="L90">
            <v>81.05</v>
          </cell>
          <cell r="M90">
            <v>14277.45</v>
          </cell>
          <cell r="Q90">
            <v>0</v>
          </cell>
          <cell r="R90">
            <v>14277.45</v>
          </cell>
          <cell r="S90">
            <v>0</v>
          </cell>
          <cell r="U90">
            <v>0</v>
          </cell>
        </row>
        <row r="91">
          <cell r="A91" t="str">
            <v>16046</v>
          </cell>
          <cell r="B91" t="str">
            <v>BRINNON</v>
          </cell>
          <cell r="C91">
            <v>0</v>
          </cell>
          <cell r="D91">
            <v>9.6300000000000008</v>
          </cell>
          <cell r="E91">
            <v>46.35</v>
          </cell>
          <cell r="F91">
            <v>0.20780000000000001</v>
          </cell>
          <cell r="G91">
            <v>0.127</v>
          </cell>
          <cell r="H91">
            <v>5.89</v>
          </cell>
          <cell r="I91">
            <v>4008.94</v>
          </cell>
          <cell r="J91">
            <v>151.81</v>
          </cell>
          <cell r="K91">
            <v>0</v>
          </cell>
          <cell r="L91">
            <v>101.56</v>
          </cell>
          <cell r="M91">
            <v>21382.83</v>
          </cell>
          <cell r="Q91">
            <v>0</v>
          </cell>
          <cell r="R91">
            <v>21382.83</v>
          </cell>
          <cell r="S91">
            <v>0</v>
          </cell>
          <cell r="U91">
            <v>0</v>
          </cell>
        </row>
        <row r="92">
          <cell r="A92" t="str">
            <v>16048</v>
          </cell>
          <cell r="B92" t="str">
            <v>QUILCENE</v>
          </cell>
          <cell r="C92">
            <v>0</v>
          </cell>
          <cell r="D92">
            <v>36.630000000000003</v>
          </cell>
          <cell r="E92">
            <v>257.27999999999997</v>
          </cell>
          <cell r="F92">
            <v>0.1424</v>
          </cell>
          <cell r="G92">
            <v>0.127</v>
          </cell>
          <cell r="H92">
            <v>32.67</v>
          </cell>
          <cell r="I92">
            <v>4575.84</v>
          </cell>
          <cell r="J92">
            <v>122.31</v>
          </cell>
          <cell r="K92">
            <v>0</v>
          </cell>
          <cell r="L92">
            <v>81.819999999999993</v>
          </cell>
          <cell r="M92">
            <v>136489.69</v>
          </cell>
          <cell r="Q92">
            <v>0</v>
          </cell>
          <cell r="R92">
            <v>163198.69</v>
          </cell>
          <cell r="S92">
            <v>26709</v>
          </cell>
          <cell r="U92">
            <v>0</v>
          </cell>
        </row>
        <row r="93">
          <cell r="A93" t="str">
            <v>16049</v>
          </cell>
          <cell r="B93" t="str">
            <v>CHIMACUM</v>
          </cell>
          <cell r="C93">
            <v>1.1299999999999999</v>
          </cell>
          <cell r="D93">
            <v>138.13</v>
          </cell>
          <cell r="E93">
            <v>1129.99</v>
          </cell>
          <cell r="F93">
            <v>0.1222</v>
          </cell>
          <cell r="G93">
            <v>0.1222</v>
          </cell>
          <cell r="H93">
            <v>138.13</v>
          </cell>
          <cell r="I93">
            <v>4588.07</v>
          </cell>
          <cell r="J93">
            <v>126.16</v>
          </cell>
          <cell r="K93">
            <v>5962.2</v>
          </cell>
          <cell r="L93">
            <v>84.4</v>
          </cell>
          <cell r="M93">
            <v>578299.80000000005</v>
          </cell>
          <cell r="Q93">
            <v>0</v>
          </cell>
          <cell r="R93">
            <v>629142</v>
          </cell>
          <cell r="S93">
            <v>44880</v>
          </cell>
          <cell r="U93">
            <v>0</v>
          </cell>
        </row>
        <row r="94">
          <cell r="A94" t="str">
            <v>16050</v>
          </cell>
          <cell r="B94" t="str">
            <v>PORT TOWNSEND</v>
          </cell>
          <cell r="C94">
            <v>10.5</v>
          </cell>
          <cell r="D94">
            <v>177.25</v>
          </cell>
          <cell r="E94">
            <v>1457.63</v>
          </cell>
          <cell r="F94">
            <v>0.1216</v>
          </cell>
          <cell r="G94">
            <v>0.1216</v>
          </cell>
          <cell r="H94">
            <v>177.25</v>
          </cell>
          <cell r="I94">
            <v>4536.71</v>
          </cell>
          <cell r="J94">
            <v>125.06</v>
          </cell>
          <cell r="K94">
            <v>54780.77</v>
          </cell>
          <cell r="L94">
            <v>83.66</v>
          </cell>
          <cell r="M94">
            <v>733737.6</v>
          </cell>
          <cell r="Q94">
            <v>0</v>
          </cell>
          <cell r="R94">
            <v>821853.37</v>
          </cell>
          <cell r="S94">
            <v>33335</v>
          </cell>
          <cell r="U94">
            <v>0</v>
          </cell>
        </row>
        <row r="95">
          <cell r="A95" t="str">
            <v>17001</v>
          </cell>
          <cell r="B95" t="str">
            <v>SEATTLE</v>
          </cell>
          <cell r="C95">
            <v>231.88</v>
          </cell>
          <cell r="D95">
            <v>5781.13</v>
          </cell>
          <cell r="E95">
            <v>43424.81</v>
          </cell>
          <cell r="F95">
            <v>0.1331</v>
          </cell>
          <cell r="G95">
            <v>0.127</v>
          </cell>
          <cell r="H95">
            <v>5514.95</v>
          </cell>
          <cell r="I95">
            <v>4550.45</v>
          </cell>
          <cell r="J95">
            <v>134.88</v>
          </cell>
          <cell r="K95">
            <v>1213432.1000000001</v>
          </cell>
          <cell r="L95">
            <v>90.23</v>
          </cell>
          <cell r="M95">
            <v>22863790.949999999</v>
          </cell>
          <cell r="Q95">
            <v>0</v>
          </cell>
          <cell r="R95">
            <v>24400381.050000001</v>
          </cell>
          <cell r="S95">
            <v>323158</v>
          </cell>
          <cell r="U95">
            <v>0</v>
          </cell>
        </row>
        <row r="96">
          <cell r="A96" t="str">
            <v>17210</v>
          </cell>
          <cell r="B96" t="str">
            <v>FEDERAL WAY</v>
          </cell>
          <cell r="C96">
            <v>93.25</v>
          </cell>
          <cell r="D96">
            <v>2779.13</v>
          </cell>
          <cell r="E96">
            <v>21418.09</v>
          </cell>
          <cell r="F96">
            <v>0.1298</v>
          </cell>
          <cell r="G96">
            <v>0.127</v>
          </cell>
          <cell r="H96">
            <v>2720.1</v>
          </cell>
          <cell r="I96">
            <v>4310.9799999999996</v>
          </cell>
          <cell r="J96">
            <v>134.6</v>
          </cell>
          <cell r="K96">
            <v>462298.72</v>
          </cell>
          <cell r="L96">
            <v>90.04</v>
          </cell>
          <cell r="M96">
            <v>10671091.789999999</v>
          </cell>
          <cell r="Q96">
            <v>0</v>
          </cell>
          <cell r="R96">
            <v>11392461.51</v>
          </cell>
          <cell r="S96">
            <v>259071</v>
          </cell>
          <cell r="U96">
            <v>0</v>
          </cell>
        </row>
        <row r="97">
          <cell r="A97" t="str">
            <v>17216</v>
          </cell>
          <cell r="B97" t="str">
            <v>ENUMCLAW</v>
          </cell>
          <cell r="C97">
            <v>1.1299999999999999</v>
          </cell>
          <cell r="D97">
            <v>565.52</v>
          </cell>
          <cell r="E97">
            <v>4629.29</v>
          </cell>
          <cell r="F97">
            <v>0.1222</v>
          </cell>
          <cell r="G97">
            <v>0.1222</v>
          </cell>
          <cell r="H97">
            <v>565.52</v>
          </cell>
          <cell r="I97">
            <v>4499.16</v>
          </cell>
          <cell r="J97">
            <v>129.77000000000001</v>
          </cell>
          <cell r="K97">
            <v>5846.66</v>
          </cell>
          <cell r="L97">
            <v>86.81</v>
          </cell>
          <cell r="M97">
            <v>2319456.5499999998</v>
          </cell>
          <cell r="Q97">
            <v>0</v>
          </cell>
          <cell r="R97">
            <v>2338637.21</v>
          </cell>
          <cell r="S97">
            <v>13334</v>
          </cell>
          <cell r="U97">
            <v>0</v>
          </cell>
        </row>
        <row r="98">
          <cell r="A98" t="str">
            <v>17400</v>
          </cell>
          <cell r="B98" t="str">
            <v>MERCER ISLAND</v>
          </cell>
          <cell r="C98">
            <v>12.63</v>
          </cell>
          <cell r="D98">
            <v>378.75</v>
          </cell>
          <cell r="E98">
            <v>3887.75</v>
          </cell>
          <cell r="F98">
            <v>9.74E-2</v>
          </cell>
          <cell r="G98">
            <v>9.74E-2</v>
          </cell>
          <cell r="H98">
            <v>378.75</v>
          </cell>
          <cell r="I98">
            <v>4435.47</v>
          </cell>
          <cell r="J98">
            <v>135</v>
          </cell>
          <cell r="K98">
            <v>64422.98</v>
          </cell>
          <cell r="L98">
            <v>90.31</v>
          </cell>
          <cell r="M98">
            <v>1529645.89</v>
          </cell>
          <cell r="Q98">
            <v>0</v>
          </cell>
          <cell r="R98">
            <v>1594068.8699999999</v>
          </cell>
          <cell r="S98">
            <v>0</v>
          </cell>
          <cell r="U98">
            <v>0</v>
          </cell>
        </row>
        <row r="99">
          <cell r="A99" t="str">
            <v>17401</v>
          </cell>
          <cell r="B99" t="str">
            <v>HIGHLINE</v>
          </cell>
          <cell r="C99">
            <v>33.5</v>
          </cell>
          <cell r="D99">
            <v>1954.13</v>
          </cell>
          <cell r="E99">
            <v>16320.37</v>
          </cell>
          <cell r="F99">
            <v>0.1197</v>
          </cell>
          <cell r="G99">
            <v>0.1197</v>
          </cell>
          <cell r="H99">
            <v>1954.13</v>
          </cell>
          <cell r="I99">
            <v>4352.78</v>
          </cell>
          <cell r="J99">
            <v>137.56</v>
          </cell>
          <cell r="K99">
            <v>167690.85</v>
          </cell>
          <cell r="L99">
            <v>92.02</v>
          </cell>
          <cell r="M99">
            <v>7738321.3899999997</v>
          </cell>
          <cell r="Q99">
            <v>0</v>
          </cell>
          <cell r="R99">
            <v>7919346.2399999993</v>
          </cell>
          <cell r="S99">
            <v>13334</v>
          </cell>
          <cell r="U99">
            <v>0</v>
          </cell>
        </row>
        <row r="100">
          <cell r="A100" t="str">
            <v>17402</v>
          </cell>
          <cell r="B100" t="str">
            <v>VASHON ISLAND</v>
          </cell>
          <cell r="C100">
            <v>5.13</v>
          </cell>
          <cell r="D100">
            <v>145.25</v>
          </cell>
          <cell r="E100">
            <v>1502.03</v>
          </cell>
          <cell r="F100">
            <v>9.6699999999999994E-2</v>
          </cell>
          <cell r="G100">
            <v>9.6699999999999994E-2</v>
          </cell>
          <cell r="H100">
            <v>145.25</v>
          </cell>
          <cell r="I100">
            <v>4435</v>
          </cell>
          <cell r="J100">
            <v>128.38</v>
          </cell>
          <cell r="K100">
            <v>26164.28</v>
          </cell>
          <cell r="L100">
            <v>85.88</v>
          </cell>
          <cell r="M100">
            <v>587196.57999999996</v>
          </cell>
          <cell r="Q100">
            <v>0</v>
          </cell>
          <cell r="R100">
            <v>613360.86</v>
          </cell>
          <cell r="S100">
            <v>0</v>
          </cell>
          <cell r="U100">
            <v>0</v>
          </cell>
        </row>
        <row r="101">
          <cell r="A101" t="str">
            <v>17403</v>
          </cell>
          <cell r="B101" t="str">
            <v>RENTON</v>
          </cell>
          <cell r="C101">
            <v>0</v>
          </cell>
          <cell r="D101">
            <v>1671.5</v>
          </cell>
          <cell r="E101">
            <v>12900.28</v>
          </cell>
          <cell r="F101">
            <v>0.12959999999999999</v>
          </cell>
          <cell r="G101">
            <v>0.127</v>
          </cell>
          <cell r="H101">
            <v>1638.34</v>
          </cell>
          <cell r="I101">
            <v>4357.6400000000003</v>
          </cell>
          <cell r="J101">
            <v>137.43</v>
          </cell>
          <cell r="K101">
            <v>0</v>
          </cell>
          <cell r="L101">
            <v>91.94</v>
          </cell>
          <cell r="M101">
            <v>6495341.5899999999</v>
          </cell>
          <cell r="Q101">
            <v>0</v>
          </cell>
          <cell r="R101">
            <v>6661458.5899999999</v>
          </cell>
          <cell r="S101">
            <v>166117</v>
          </cell>
          <cell r="U101">
            <v>0</v>
          </cell>
        </row>
        <row r="102">
          <cell r="A102" t="str">
            <v>17404</v>
          </cell>
          <cell r="B102" t="str">
            <v>SKYKOMISH</v>
          </cell>
          <cell r="C102">
            <v>0</v>
          </cell>
          <cell r="D102">
            <v>14.63</v>
          </cell>
          <cell r="E102">
            <v>60.42</v>
          </cell>
          <cell r="F102">
            <v>0.24210000000000001</v>
          </cell>
          <cell r="G102">
            <v>0.127</v>
          </cell>
          <cell r="H102">
            <v>7.67</v>
          </cell>
          <cell r="I102">
            <v>4771.05</v>
          </cell>
          <cell r="J102">
            <v>137.15</v>
          </cell>
          <cell r="K102">
            <v>0</v>
          </cell>
          <cell r="L102">
            <v>91.75</v>
          </cell>
          <cell r="M102">
            <v>33361.589999999997</v>
          </cell>
          <cell r="Q102">
            <v>0</v>
          </cell>
          <cell r="R102">
            <v>33361.589999999997</v>
          </cell>
          <cell r="S102">
            <v>0</v>
          </cell>
          <cell r="U102">
            <v>0</v>
          </cell>
        </row>
        <row r="103">
          <cell r="A103" t="str">
            <v>17405</v>
          </cell>
          <cell r="B103" t="str">
            <v>BELLEVUE</v>
          </cell>
          <cell r="C103">
            <v>71.88</v>
          </cell>
          <cell r="D103">
            <v>1738.38</v>
          </cell>
          <cell r="E103">
            <v>15954.2</v>
          </cell>
          <cell r="F103">
            <v>0.109</v>
          </cell>
          <cell r="G103">
            <v>0.109</v>
          </cell>
          <cell r="H103">
            <v>1738.38</v>
          </cell>
          <cell r="I103">
            <v>4307.8500000000004</v>
          </cell>
          <cell r="J103">
            <v>142.58000000000001</v>
          </cell>
          <cell r="K103">
            <v>356095.5</v>
          </cell>
          <cell r="L103">
            <v>95.38</v>
          </cell>
          <cell r="M103">
            <v>6805405.79</v>
          </cell>
          <cell r="Q103">
            <v>0</v>
          </cell>
          <cell r="R103">
            <v>7318100.29</v>
          </cell>
          <cell r="S103">
            <v>156599</v>
          </cell>
          <cell r="U103">
            <v>0</v>
          </cell>
        </row>
        <row r="104">
          <cell r="A104" t="str">
            <v>17406</v>
          </cell>
          <cell r="B104" t="str">
            <v>TUKWILA</v>
          </cell>
          <cell r="C104">
            <v>3</v>
          </cell>
          <cell r="D104">
            <v>254.75</v>
          </cell>
          <cell r="E104">
            <v>2578.54</v>
          </cell>
          <cell r="F104">
            <v>9.8799999999999999E-2</v>
          </cell>
          <cell r="G104">
            <v>9.8799999999999999E-2</v>
          </cell>
          <cell r="H104">
            <v>254.75</v>
          </cell>
          <cell r="I104">
            <v>4319.2299999999996</v>
          </cell>
          <cell r="J104">
            <v>146.12</v>
          </cell>
          <cell r="K104">
            <v>14901.34</v>
          </cell>
          <cell r="L104">
            <v>97.75</v>
          </cell>
          <cell r="M104">
            <v>999389.65</v>
          </cell>
          <cell r="Q104">
            <v>0</v>
          </cell>
          <cell r="R104">
            <v>1020957.99</v>
          </cell>
          <cell r="S104">
            <v>6667</v>
          </cell>
          <cell r="U104">
            <v>0</v>
          </cell>
        </row>
        <row r="105">
          <cell r="A105" t="str">
            <v>17407</v>
          </cell>
          <cell r="B105" t="str">
            <v>RIVERVIEW</v>
          </cell>
          <cell r="C105">
            <v>21.13</v>
          </cell>
          <cell r="D105">
            <v>336.38</v>
          </cell>
          <cell r="E105">
            <v>2917.06</v>
          </cell>
          <cell r="F105">
            <v>0.1153</v>
          </cell>
          <cell r="G105">
            <v>0.1153</v>
          </cell>
          <cell r="H105">
            <v>336.38</v>
          </cell>
          <cell r="I105">
            <v>4389.66</v>
          </cell>
          <cell r="J105">
            <v>129.25</v>
          </cell>
          <cell r="K105">
            <v>106666.54</v>
          </cell>
          <cell r="L105">
            <v>86.46</v>
          </cell>
          <cell r="M105">
            <v>1345477.78</v>
          </cell>
          <cell r="Q105">
            <v>0</v>
          </cell>
          <cell r="R105">
            <v>1485479.32</v>
          </cell>
          <cell r="S105">
            <v>33335</v>
          </cell>
          <cell r="U105">
            <v>0</v>
          </cell>
        </row>
        <row r="106">
          <cell r="A106" t="str">
            <v>17408</v>
          </cell>
          <cell r="B106" t="str">
            <v>AUBURN</v>
          </cell>
          <cell r="C106">
            <v>12</v>
          </cell>
          <cell r="D106">
            <v>1492.88</v>
          </cell>
          <cell r="E106">
            <v>13838.39</v>
          </cell>
          <cell r="F106">
            <v>0.1079</v>
          </cell>
          <cell r="G106">
            <v>0.1079</v>
          </cell>
          <cell r="H106">
            <v>1492.88</v>
          </cell>
          <cell r="I106">
            <v>4390.3500000000004</v>
          </cell>
          <cell r="J106">
            <v>132.28</v>
          </cell>
          <cell r="K106">
            <v>60586.83</v>
          </cell>
          <cell r="L106">
            <v>88.49</v>
          </cell>
          <cell r="M106">
            <v>5969261</v>
          </cell>
          <cell r="Q106">
            <v>0</v>
          </cell>
          <cell r="R106">
            <v>6029847.8300000001</v>
          </cell>
          <cell r="S106">
            <v>0</v>
          </cell>
          <cell r="U106">
            <v>0</v>
          </cell>
        </row>
        <row r="107">
          <cell r="A107" t="str">
            <v>17409</v>
          </cell>
          <cell r="B107" t="str">
            <v>TAHOMA</v>
          </cell>
          <cell r="C107">
            <v>12.38</v>
          </cell>
          <cell r="D107">
            <v>826.01</v>
          </cell>
          <cell r="E107">
            <v>6818.24</v>
          </cell>
          <cell r="F107">
            <v>0.1211</v>
          </cell>
          <cell r="G107">
            <v>0.1211</v>
          </cell>
          <cell r="H107">
            <v>826.01</v>
          </cell>
          <cell r="I107">
            <v>4430.3900000000003</v>
          </cell>
          <cell r="J107">
            <v>131.59</v>
          </cell>
          <cell r="K107">
            <v>63075.46</v>
          </cell>
          <cell r="L107">
            <v>88.03</v>
          </cell>
          <cell r="M107">
            <v>3333958.12</v>
          </cell>
          <cell r="Q107">
            <v>0</v>
          </cell>
          <cell r="R107">
            <v>3467641.58</v>
          </cell>
          <cell r="S107">
            <v>70608</v>
          </cell>
          <cell r="U107">
            <v>0</v>
          </cell>
        </row>
        <row r="108">
          <cell r="A108" t="str">
            <v>17410</v>
          </cell>
          <cell r="B108" t="str">
            <v>SNOQUALMIE VALLEY</v>
          </cell>
          <cell r="C108">
            <v>28.25</v>
          </cell>
          <cell r="D108">
            <v>535.13</v>
          </cell>
          <cell r="E108">
            <v>5363.68</v>
          </cell>
          <cell r="F108">
            <v>9.98E-2</v>
          </cell>
          <cell r="G108">
            <v>9.98E-2</v>
          </cell>
          <cell r="H108">
            <v>535.13</v>
          </cell>
          <cell r="I108">
            <v>4335.41</v>
          </cell>
          <cell r="J108">
            <v>138.05000000000001</v>
          </cell>
          <cell r="K108">
            <v>140846.63</v>
          </cell>
          <cell r="L108">
            <v>92.35</v>
          </cell>
          <cell r="M108">
            <v>2110276.15</v>
          </cell>
          <cell r="Q108">
            <v>0</v>
          </cell>
          <cell r="R108">
            <v>2251122.7799999998</v>
          </cell>
          <cell r="S108">
            <v>0</v>
          </cell>
          <cell r="U108">
            <v>0</v>
          </cell>
        </row>
        <row r="109">
          <cell r="A109" t="str">
            <v>17411</v>
          </cell>
          <cell r="B109" t="str">
            <v>ISSAQUAH</v>
          </cell>
          <cell r="C109">
            <v>64.38</v>
          </cell>
          <cell r="D109">
            <v>1495.13</v>
          </cell>
          <cell r="E109">
            <v>15408.35</v>
          </cell>
          <cell r="F109">
            <v>9.7000000000000003E-2</v>
          </cell>
          <cell r="G109">
            <v>9.7000000000000003E-2</v>
          </cell>
          <cell r="H109">
            <v>1495.13</v>
          </cell>
          <cell r="I109">
            <v>4326.07</v>
          </cell>
          <cell r="J109">
            <v>139.5</v>
          </cell>
          <cell r="K109">
            <v>320289.24</v>
          </cell>
          <cell r="L109">
            <v>93.32</v>
          </cell>
          <cell r="M109">
            <v>5881570.1500000004</v>
          </cell>
          <cell r="Q109">
            <v>0</v>
          </cell>
          <cell r="R109">
            <v>6269922.3900000006</v>
          </cell>
          <cell r="S109">
            <v>68063</v>
          </cell>
          <cell r="U109">
            <v>0</v>
          </cell>
        </row>
        <row r="110">
          <cell r="A110" t="str">
            <v>17412</v>
          </cell>
          <cell r="B110" t="str">
            <v>SHORELINE</v>
          </cell>
          <cell r="C110">
            <v>18.38</v>
          </cell>
          <cell r="D110">
            <v>1173</v>
          </cell>
          <cell r="E110">
            <v>9068.2000000000007</v>
          </cell>
          <cell r="F110">
            <v>0.12939999999999999</v>
          </cell>
          <cell r="G110">
            <v>0.127</v>
          </cell>
          <cell r="H110">
            <v>1151.6600000000001</v>
          </cell>
          <cell r="I110">
            <v>4473.83</v>
          </cell>
          <cell r="J110">
            <v>136.27000000000001</v>
          </cell>
          <cell r="K110">
            <v>94563.34</v>
          </cell>
          <cell r="L110">
            <v>91.16</v>
          </cell>
          <cell r="M110">
            <v>4691319.66</v>
          </cell>
          <cell r="Q110">
            <v>0</v>
          </cell>
          <cell r="R110">
            <v>4928388</v>
          </cell>
          <cell r="S110">
            <v>142505</v>
          </cell>
          <cell r="U110">
            <v>0</v>
          </cell>
        </row>
        <row r="111">
          <cell r="A111" t="str">
            <v>17414</v>
          </cell>
          <cell r="B111" t="str">
            <v>LAKE WASHINGTON</v>
          </cell>
          <cell r="C111">
            <v>145.25</v>
          </cell>
          <cell r="D111">
            <v>2405.38</v>
          </cell>
          <cell r="E111">
            <v>22782.69</v>
          </cell>
          <cell r="F111">
            <v>0.1056</v>
          </cell>
          <cell r="G111">
            <v>0.1056</v>
          </cell>
          <cell r="H111">
            <v>2405.38</v>
          </cell>
          <cell r="I111">
            <v>4419.62</v>
          </cell>
          <cell r="J111">
            <v>133.97</v>
          </cell>
          <cell r="K111">
            <v>738242.28</v>
          </cell>
          <cell r="L111">
            <v>89.62</v>
          </cell>
          <cell r="M111">
            <v>9680702.5899999999</v>
          </cell>
          <cell r="Q111">
            <v>0</v>
          </cell>
          <cell r="R111">
            <v>10509016.869999999</v>
          </cell>
          <cell r="S111">
            <v>90072</v>
          </cell>
          <cell r="U111">
            <v>0</v>
          </cell>
        </row>
        <row r="112">
          <cell r="A112" t="str">
            <v>17415</v>
          </cell>
          <cell r="B112" t="str">
            <v>KENT</v>
          </cell>
          <cell r="C112">
            <v>68.38</v>
          </cell>
          <cell r="D112">
            <v>2928.26</v>
          </cell>
          <cell r="E112">
            <v>26119.18</v>
          </cell>
          <cell r="F112">
            <v>0.11210000000000001</v>
          </cell>
          <cell r="G112">
            <v>0.11210000000000001</v>
          </cell>
          <cell r="H112">
            <v>2928.26</v>
          </cell>
          <cell r="I112">
            <v>4321.34</v>
          </cell>
          <cell r="J112">
            <v>136.30000000000001</v>
          </cell>
          <cell r="K112">
            <v>339817.21</v>
          </cell>
          <cell r="L112">
            <v>91.18</v>
          </cell>
          <cell r="M112">
            <v>11512616.43</v>
          </cell>
          <cell r="Q112">
            <v>0</v>
          </cell>
          <cell r="R112">
            <v>11963916.640000001</v>
          </cell>
          <cell r="S112">
            <v>111483</v>
          </cell>
          <cell r="U112">
            <v>0</v>
          </cell>
        </row>
        <row r="113">
          <cell r="A113" t="str">
            <v>17417</v>
          </cell>
          <cell r="B113" t="str">
            <v>NORTHSHORE</v>
          </cell>
          <cell r="C113">
            <v>67.25</v>
          </cell>
          <cell r="D113">
            <v>2545.88</v>
          </cell>
          <cell r="E113">
            <v>19264.099999999999</v>
          </cell>
          <cell r="F113">
            <v>0.13220000000000001</v>
          </cell>
          <cell r="G113">
            <v>0.127</v>
          </cell>
          <cell r="H113">
            <v>2446.54</v>
          </cell>
          <cell r="I113">
            <v>4633.5200000000004</v>
          </cell>
          <cell r="J113">
            <v>129.30000000000001</v>
          </cell>
          <cell r="K113">
            <v>358344.85</v>
          </cell>
          <cell r="L113">
            <v>86.5</v>
          </cell>
          <cell r="M113">
            <v>10341142.35</v>
          </cell>
          <cell r="Q113">
            <v>0</v>
          </cell>
          <cell r="R113">
            <v>10846199.199999999</v>
          </cell>
          <cell r="S113">
            <v>146712</v>
          </cell>
          <cell r="U113">
            <v>0</v>
          </cell>
        </row>
        <row r="114">
          <cell r="A114" t="str">
            <v>18100</v>
          </cell>
          <cell r="B114" t="str">
            <v>BREMERTON</v>
          </cell>
          <cell r="C114">
            <v>43.25</v>
          </cell>
          <cell r="D114">
            <v>655</v>
          </cell>
          <cell r="E114">
            <v>4790.71</v>
          </cell>
          <cell r="F114">
            <v>0.13669999999999999</v>
          </cell>
          <cell r="G114">
            <v>0.127</v>
          </cell>
          <cell r="H114">
            <v>608.41999999999996</v>
          </cell>
          <cell r="I114">
            <v>4537.3599999999997</v>
          </cell>
          <cell r="J114">
            <v>124.87</v>
          </cell>
          <cell r="K114">
            <v>225676.94</v>
          </cell>
          <cell r="L114">
            <v>83.53</v>
          </cell>
          <cell r="M114">
            <v>2519040.37</v>
          </cell>
          <cell r="Q114">
            <v>0</v>
          </cell>
          <cell r="R114">
            <v>2744717.31</v>
          </cell>
          <cell r="S114">
            <v>0</v>
          </cell>
          <cell r="U114">
            <v>0</v>
          </cell>
        </row>
        <row r="115">
          <cell r="A115" t="str">
            <v>18303</v>
          </cell>
          <cell r="B115" t="str">
            <v>BAINBRIDGE</v>
          </cell>
          <cell r="C115">
            <v>8.1300000000000008</v>
          </cell>
          <cell r="D115">
            <v>537.75</v>
          </cell>
          <cell r="E115">
            <v>4044.09</v>
          </cell>
          <cell r="F115">
            <v>0.13300000000000001</v>
          </cell>
          <cell r="G115">
            <v>0.127</v>
          </cell>
          <cell r="H115">
            <v>513.6</v>
          </cell>
          <cell r="I115">
            <v>4550.55</v>
          </cell>
          <cell r="J115">
            <v>126.97</v>
          </cell>
          <cell r="K115">
            <v>42545.37</v>
          </cell>
          <cell r="L115">
            <v>84.94</v>
          </cell>
          <cell r="M115">
            <v>2132039.37</v>
          </cell>
          <cell r="Q115">
            <v>0</v>
          </cell>
          <cell r="R115">
            <v>2174584.7400000002</v>
          </cell>
          <cell r="S115">
            <v>0</v>
          </cell>
          <cell r="U115">
            <v>0</v>
          </cell>
        </row>
        <row r="116">
          <cell r="A116" t="str">
            <v>18400</v>
          </cell>
          <cell r="B116" t="str">
            <v>NORTH KITSAP</v>
          </cell>
          <cell r="C116">
            <v>32.130000000000003</v>
          </cell>
          <cell r="D116">
            <v>833.75</v>
          </cell>
          <cell r="E116">
            <v>6426.13</v>
          </cell>
          <cell r="F116">
            <v>0.12970000000000001</v>
          </cell>
          <cell r="G116">
            <v>0.127</v>
          </cell>
          <cell r="H116">
            <v>816.12</v>
          </cell>
          <cell r="I116">
            <v>4546.8599999999997</v>
          </cell>
          <cell r="J116">
            <v>128.11000000000001</v>
          </cell>
          <cell r="K116">
            <v>168004.2</v>
          </cell>
          <cell r="L116">
            <v>85.7</v>
          </cell>
          <cell r="M116">
            <v>3384426.77</v>
          </cell>
          <cell r="Q116">
            <v>0</v>
          </cell>
          <cell r="R116">
            <v>3690716.97</v>
          </cell>
          <cell r="S116">
            <v>138286</v>
          </cell>
          <cell r="U116">
            <v>0</v>
          </cell>
        </row>
        <row r="117">
          <cell r="A117" t="str">
            <v>18401</v>
          </cell>
          <cell r="B117" t="str">
            <v>CENTRAL KITSAP</v>
          </cell>
          <cell r="C117">
            <v>61</v>
          </cell>
          <cell r="D117">
            <v>1597.75</v>
          </cell>
          <cell r="E117">
            <v>11803</v>
          </cell>
          <cell r="F117">
            <v>0.13539999999999999</v>
          </cell>
          <cell r="G117">
            <v>0.127</v>
          </cell>
          <cell r="H117">
            <v>1498.98</v>
          </cell>
          <cell r="I117">
            <v>4526.3100000000004</v>
          </cell>
          <cell r="J117">
            <v>126.3</v>
          </cell>
          <cell r="K117">
            <v>317520.65000000002</v>
          </cell>
          <cell r="L117">
            <v>84.49</v>
          </cell>
          <cell r="M117">
            <v>6189366.3399999999</v>
          </cell>
          <cell r="Q117">
            <v>0</v>
          </cell>
          <cell r="R117">
            <v>6988490.9900000002</v>
          </cell>
          <cell r="S117">
            <v>481604</v>
          </cell>
          <cell r="U117">
            <v>0</v>
          </cell>
        </row>
        <row r="118">
          <cell r="A118" t="str">
            <v>18402</v>
          </cell>
          <cell r="B118" t="str">
            <v>SOUTH KITSAP</v>
          </cell>
          <cell r="C118">
            <v>41</v>
          </cell>
          <cell r="D118">
            <v>1353.38</v>
          </cell>
          <cell r="E118">
            <v>10067.81</v>
          </cell>
          <cell r="F118">
            <v>0.13439999999999999</v>
          </cell>
          <cell r="G118">
            <v>0.127</v>
          </cell>
          <cell r="H118">
            <v>1278.6099999999999</v>
          </cell>
          <cell r="I118">
            <v>4446.17</v>
          </cell>
          <cell r="J118">
            <v>132.33000000000001</v>
          </cell>
          <cell r="K118">
            <v>209636.92</v>
          </cell>
          <cell r="L118">
            <v>88.52</v>
          </cell>
          <cell r="M118">
            <v>5178907.07</v>
          </cell>
          <cell r="Q118">
            <v>0</v>
          </cell>
          <cell r="R118">
            <v>5552609.9900000002</v>
          </cell>
          <cell r="S118">
            <v>164066</v>
          </cell>
          <cell r="U118">
            <v>0</v>
          </cell>
        </row>
        <row r="119">
          <cell r="A119" t="str">
            <v>19007</v>
          </cell>
          <cell r="B119" t="str">
            <v>DAMMAN</v>
          </cell>
          <cell r="C119">
            <v>0</v>
          </cell>
          <cell r="D119">
            <v>0</v>
          </cell>
          <cell r="E119">
            <v>31.94</v>
          </cell>
          <cell r="F119">
            <v>0</v>
          </cell>
          <cell r="G119">
            <v>0</v>
          </cell>
          <cell r="H119">
            <v>0</v>
          </cell>
          <cell r="I119">
            <v>4329.4799999999996</v>
          </cell>
          <cell r="J119">
            <v>116.99</v>
          </cell>
          <cell r="K119">
            <v>0</v>
          </cell>
          <cell r="L119">
            <v>78.260000000000005</v>
          </cell>
          <cell r="M119">
            <v>0</v>
          </cell>
          <cell r="Q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A120" t="str">
            <v>19028</v>
          </cell>
          <cell r="B120" t="str">
            <v>EASTON</v>
          </cell>
          <cell r="C120">
            <v>0</v>
          </cell>
          <cell r="D120">
            <v>14.13</v>
          </cell>
          <cell r="E120">
            <v>101.57</v>
          </cell>
          <cell r="F120">
            <v>0.1391</v>
          </cell>
          <cell r="G120">
            <v>0.127</v>
          </cell>
          <cell r="H120">
            <v>12.9</v>
          </cell>
          <cell r="I120">
            <v>4523.24</v>
          </cell>
          <cell r="J120">
            <v>128.11000000000001</v>
          </cell>
          <cell r="K120">
            <v>0</v>
          </cell>
          <cell r="L120">
            <v>85.7</v>
          </cell>
          <cell r="M120">
            <v>53212.3</v>
          </cell>
          <cell r="Q120">
            <v>0</v>
          </cell>
          <cell r="R120">
            <v>53212.3</v>
          </cell>
          <cell r="S120">
            <v>0</v>
          </cell>
          <cell r="U120">
            <v>0</v>
          </cell>
        </row>
        <row r="121">
          <cell r="A121" t="str">
            <v>19400</v>
          </cell>
          <cell r="B121" t="str">
            <v>THORP</v>
          </cell>
          <cell r="C121">
            <v>0.38</v>
          </cell>
          <cell r="D121">
            <v>24.38</v>
          </cell>
          <cell r="E121">
            <v>168.69</v>
          </cell>
          <cell r="F121">
            <v>0.14449999999999999</v>
          </cell>
          <cell r="G121">
            <v>0.127</v>
          </cell>
          <cell r="H121">
            <v>21.42</v>
          </cell>
          <cell r="I121">
            <v>4495.66</v>
          </cell>
          <cell r="J121">
            <v>123.93</v>
          </cell>
          <cell r="K121">
            <v>1964.6</v>
          </cell>
          <cell r="L121">
            <v>82.9</v>
          </cell>
          <cell r="M121">
            <v>87867.19</v>
          </cell>
          <cell r="Q121">
            <v>0</v>
          </cell>
          <cell r="R121">
            <v>102552.79000000001</v>
          </cell>
          <cell r="S121">
            <v>12721</v>
          </cell>
          <cell r="U121">
            <v>0</v>
          </cell>
        </row>
        <row r="122">
          <cell r="A122" t="str">
            <v>19401</v>
          </cell>
          <cell r="B122" t="str">
            <v>ELLENSBURG</v>
          </cell>
          <cell r="C122">
            <v>15.63</v>
          </cell>
          <cell r="D122">
            <v>340</v>
          </cell>
          <cell r="E122">
            <v>2853.64</v>
          </cell>
          <cell r="F122">
            <v>0.1191</v>
          </cell>
          <cell r="G122">
            <v>0.1191</v>
          </cell>
          <cell r="H122">
            <v>340</v>
          </cell>
          <cell r="I122">
            <v>4482.04</v>
          </cell>
          <cell r="J122">
            <v>126.55</v>
          </cell>
          <cell r="K122">
            <v>80562.429999999993</v>
          </cell>
          <cell r="L122">
            <v>84.66</v>
          </cell>
          <cell r="M122">
            <v>1389808.15</v>
          </cell>
          <cell r="Q122">
            <v>0</v>
          </cell>
          <cell r="R122">
            <v>1503705.5799999998</v>
          </cell>
          <cell r="S122">
            <v>33335</v>
          </cell>
          <cell r="U122">
            <v>0</v>
          </cell>
        </row>
        <row r="123">
          <cell r="A123" t="str">
            <v>19403</v>
          </cell>
          <cell r="B123" t="str">
            <v>KITTITAS</v>
          </cell>
          <cell r="C123">
            <v>1.5</v>
          </cell>
          <cell r="D123">
            <v>91.75</v>
          </cell>
          <cell r="E123">
            <v>608.37</v>
          </cell>
          <cell r="F123">
            <v>0.15079999999999999</v>
          </cell>
          <cell r="G123">
            <v>0.127</v>
          </cell>
          <cell r="H123">
            <v>77.260000000000005</v>
          </cell>
          <cell r="I123">
            <v>4434.1499999999996</v>
          </cell>
          <cell r="J123">
            <v>126.7</v>
          </cell>
          <cell r="K123">
            <v>7648.91</v>
          </cell>
          <cell r="L123">
            <v>84.76</v>
          </cell>
          <cell r="M123">
            <v>312361.43</v>
          </cell>
          <cell r="Q123">
            <v>0</v>
          </cell>
          <cell r="R123">
            <v>320010.33999999997</v>
          </cell>
          <cell r="S123">
            <v>0</v>
          </cell>
          <cell r="U123">
            <v>0</v>
          </cell>
        </row>
        <row r="124">
          <cell r="A124" t="str">
            <v>19404</v>
          </cell>
          <cell r="B124" t="str">
            <v>CLE ELUM-ROSLYN</v>
          </cell>
          <cell r="C124">
            <v>4.63</v>
          </cell>
          <cell r="D124">
            <v>135.25</v>
          </cell>
          <cell r="E124">
            <v>947.41</v>
          </cell>
          <cell r="F124">
            <v>0.14280000000000001</v>
          </cell>
          <cell r="G124">
            <v>0.127</v>
          </cell>
          <cell r="H124">
            <v>120.32</v>
          </cell>
          <cell r="I124">
            <v>4457.8500000000004</v>
          </cell>
          <cell r="J124">
            <v>131.69999999999999</v>
          </cell>
          <cell r="K124">
            <v>23735.82</v>
          </cell>
          <cell r="L124">
            <v>88.1</v>
          </cell>
          <cell r="M124">
            <v>488705.26</v>
          </cell>
          <cell r="Q124">
            <v>0</v>
          </cell>
          <cell r="R124">
            <v>512441.08</v>
          </cell>
          <cell r="S124">
            <v>0</v>
          </cell>
          <cell r="U124">
            <v>0</v>
          </cell>
        </row>
        <row r="125">
          <cell r="A125" t="str">
            <v>20094</v>
          </cell>
          <cell r="B125" t="str">
            <v>WISHRAM</v>
          </cell>
          <cell r="C125">
            <v>0</v>
          </cell>
          <cell r="D125">
            <v>14.5</v>
          </cell>
          <cell r="E125">
            <v>53.76</v>
          </cell>
          <cell r="F125">
            <v>0.2697</v>
          </cell>
          <cell r="G125">
            <v>0.127</v>
          </cell>
          <cell r="H125">
            <v>14.5</v>
          </cell>
          <cell r="I125">
            <v>4509.6099999999997</v>
          </cell>
          <cell r="J125">
            <v>127.88</v>
          </cell>
          <cell r="K125">
            <v>0</v>
          </cell>
          <cell r="L125">
            <v>85.55</v>
          </cell>
          <cell r="M125">
            <v>0</v>
          </cell>
          <cell r="N125">
            <v>0</v>
          </cell>
          <cell r="O125">
            <v>59483.82</v>
          </cell>
          <cell r="Q125">
            <v>-59483.82</v>
          </cell>
          <cell r="R125">
            <v>0</v>
          </cell>
          <cell r="S125">
            <v>0</v>
          </cell>
          <cell r="U125">
            <v>1</v>
          </cell>
          <cell r="V125">
            <v>59483.82</v>
          </cell>
        </row>
        <row r="126">
          <cell r="A126" t="str">
            <v>20203</v>
          </cell>
          <cell r="B126" t="str">
            <v>BICKLETON</v>
          </cell>
          <cell r="C126">
            <v>0</v>
          </cell>
          <cell r="D126">
            <v>11.25</v>
          </cell>
          <cell r="E126">
            <v>93.22</v>
          </cell>
          <cell r="F126">
            <v>0.1207</v>
          </cell>
          <cell r="G126">
            <v>0.1207</v>
          </cell>
          <cell r="H126">
            <v>11.25</v>
          </cell>
          <cell r="I126">
            <v>4588.5600000000004</v>
          </cell>
          <cell r="J126">
            <v>128.81</v>
          </cell>
          <cell r="K126">
            <v>0</v>
          </cell>
          <cell r="L126">
            <v>86.17</v>
          </cell>
          <cell r="M126">
            <v>47084.86</v>
          </cell>
          <cell r="Q126">
            <v>0</v>
          </cell>
          <cell r="R126">
            <v>47084.86</v>
          </cell>
          <cell r="S126">
            <v>0</v>
          </cell>
          <cell r="U126">
            <v>0</v>
          </cell>
        </row>
        <row r="127">
          <cell r="A127" t="str">
            <v>20215</v>
          </cell>
          <cell r="B127" t="str">
            <v>CENTERVILLE</v>
          </cell>
          <cell r="C127">
            <v>0</v>
          </cell>
          <cell r="D127">
            <v>12.88</v>
          </cell>
          <cell r="E127">
            <v>85.33</v>
          </cell>
          <cell r="F127">
            <v>0.15090000000000001</v>
          </cell>
          <cell r="G127">
            <v>0.127</v>
          </cell>
          <cell r="H127">
            <v>12.88</v>
          </cell>
          <cell r="I127">
            <v>4853.82</v>
          </cell>
          <cell r="J127">
            <v>116.64</v>
          </cell>
          <cell r="K127">
            <v>0</v>
          </cell>
          <cell r="L127">
            <v>78.03</v>
          </cell>
          <cell r="M127">
            <v>0</v>
          </cell>
          <cell r="N127">
            <v>0</v>
          </cell>
          <cell r="O127">
            <v>52838.04</v>
          </cell>
          <cell r="Q127">
            <v>-52838.04</v>
          </cell>
          <cell r="R127">
            <v>0</v>
          </cell>
          <cell r="S127">
            <v>0</v>
          </cell>
          <cell r="U127">
            <v>1</v>
          </cell>
          <cell r="V127">
            <v>52838.04</v>
          </cell>
        </row>
        <row r="128">
          <cell r="A128" t="str">
            <v>20400</v>
          </cell>
          <cell r="B128" t="str">
            <v>TROUT LAKE</v>
          </cell>
          <cell r="C128">
            <v>0</v>
          </cell>
          <cell r="D128">
            <v>31.38</v>
          </cell>
          <cell r="E128">
            <v>160.16999999999999</v>
          </cell>
          <cell r="F128">
            <v>0.19589999999999999</v>
          </cell>
          <cell r="G128">
            <v>0.127</v>
          </cell>
          <cell r="H128">
            <v>31.38</v>
          </cell>
          <cell r="I128">
            <v>4480.1899999999996</v>
          </cell>
          <cell r="J128">
            <v>118.73</v>
          </cell>
          <cell r="K128">
            <v>0</v>
          </cell>
          <cell r="L128">
            <v>79.430000000000007</v>
          </cell>
          <cell r="M128">
            <v>0</v>
          </cell>
          <cell r="N128">
            <v>0</v>
          </cell>
          <cell r="O128">
            <v>128731.19</v>
          </cell>
          <cell r="Q128">
            <v>-128731.19</v>
          </cell>
          <cell r="R128">
            <v>0</v>
          </cell>
          <cell r="S128">
            <v>0</v>
          </cell>
          <cell r="U128">
            <v>1</v>
          </cell>
          <cell r="V128">
            <v>128731.19</v>
          </cell>
        </row>
        <row r="129">
          <cell r="A129" t="str">
            <v>20401</v>
          </cell>
          <cell r="B129" t="str">
            <v>GLENWOOD</v>
          </cell>
          <cell r="C129">
            <v>0</v>
          </cell>
          <cell r="D129">
            <v>6.13</v>
          </cell>
          <cell r="E129">
            <v>60.87</v>
          </cell>
          <cell r="F129">
            <v>0.1007</v>
          </cell>
          <cell r="G129">
            <v>0.1007</v>
          </cell>
          <cell r="H129">
            <v>6.13</v>
          </cell>
          <cell r="I129">
            <v>4228.63</v>
          </cell>
          <cell r="J129">
            <v>134.80000000000001</v>
          </cell>
          <cell r="K129">
            <v>0</v>
          </cell>
          <cell r="L129">
            <v>90.18</v>
          </cell>
          <cell r="M129">
            <v>0</v>
          </cell>
          <cell r="N129">
            <v>0</v>
          </cell>
          <cell r="O129">
            <v>25147.3</v>
          </cell>
          <cell r="Q129">
            <v>-25147.3</v>
          </cell>
          <cell r="R129">
            <v>0</v>
          </cell>
          <cell r="S129">
            <v>0</v>
          </cell>
          <cell r="U129">
            <v>1</v>
          </cell>
          <cell r="V129">
            <v>25147.3</v>
          </cell>
        </row>
        <row r="130">
          <cell r="A130" t="str">
            <v>20402</v>
          </cell>
          <cell r="B130" t="str">
            <v>KLICKITAT</v>
          </cell>
          <cell r="C130">
            <v>0</v>
          </cell>
          <cell r="D130">
            <v>21.5</v>
          </cell>
          <cell r="E130">
            <v>133.09</v>
          </cell>
          <cell r="F130">
            <v>0.1615</v>
          </cell>
          <cell r="G130">
            <v>0.127</v>
          </cell>
          <cell r="H130">
            <v>21.5</v>
          </cell>
          <cell r="I130">
            <v>4544.3900000000003</v>
          </cell>
          <cell r="J130">
            <v>129.01</v>
          </cell>
          <cell r="K130">
            <v>0</v>
          </cell>
          <cell r="L130">
            <v>86.3</v>
          </cell>
          <cell r="M130">
            <v>0</v>
          </cell>
          <cell r="N130">
            <v>0</v>
          </cell>
          <cell r="O130">
            <v>88200.15</v>
          </cell>
          <cell r="Q130">
            <v>-88200.15</v>
          </cell>
          <cell r="R130">
            <v>0</v>
          </cell>
          <cell r="S130">
            <v>0</v>
          </cell>
          <cell r="U130">
            <v>1</v>
          </cell>
          <cell r="V130">
            <v>88200.15</v>
          </cell>
        </row>
        <row r="131">
          <cell r="A131" t="str">
            <v>20403</v>
          </cell>
          <cell r="B131" t="str">
            <v>ROOSEVELT</v>
          </cell>
          <cell r="C131">
            <v>0.25</v>
          </cell>
          <cell r="D131">
            <v>1.5</v>
          </cell>
          <cell r="E131">
            <v>19.78</v>
          </cell>
          <cell r="F131">
            <v>7.5800000000000006E-2</v>
          </cell>
          <cell r="G131">
            <v>7.5800000000000006E-2</v>
          </cell>
          <cell r="H131">
            <v>1.5</v>
          </cell>
          <cell r="I131">
            <v>4533.87</v>
          </cell>
          <cell r="J131">
            <v>123.8</v>
          </cell>
          <cell r="K131">
            <v>0</v>
          </cell>
          <cell r="L131">
            <v>82.82</v>
          </cell>
          <cell r="M131">
            <v>0</v>
          </cell>
          <cell r="N131">
            <v>1293.7</v>
          </cell>
          <cell r="O131">
            <v>6153.5</v>
          </cell>
          <cell r="Q131">
            <v>-7447.2</v>
          </cell>
          <cell r="R131">
            <v>0</v>
          </cell>
          <cell r="S131">
            <v>0</v>
          </cell>
          <cell r="U131">
            <v>1</v>
          </cell>
          <cell r="V131">
            <v>7447.2</v>
          </cell>
        </row>
        <row r="132">
          <cell r="A132" t="str">
            <v>20404</v>
          </cell>
          <cell r="B132" t="str">
            <v>GOLDENDALE</v>
          </cell>
          <cell r="C132">
            <v>5.13</v>
          </cell>
          <cell r="D132">
            <v>149.5</v>
          </cell>
          <cell r="E132">
            <v>1029.9000000000001</v>
          </cell>
          <cell r="F132">
            <v>0.1452</v>
          </cell>
          <cell r="G132">
            <v>0.127</v>
          </cell>
          <cell r="H132">
            <v>130.80000000000001</v>
          </cell>
          <cell r="I132">
            <v>4601.3999999999996</v>
          </cell>
          <cell r="J132">
            <v>121.45</v>
          </cell>
          <cell r="K132">
            <v>27145.96</v>
          </cell>
          <cell r="L132">
            <v>81.25</v>
          </cell>
          <cell r="M132">
            <v>549646.88</v>
          </cell>
          <cell r="Q132">
            <v>-26355</v>
          </cell>
          <cell r="R132">
            <v>550437.84</v>
          </cell>
          <cell r="S132">
            <v>0</v>
          </cell>
          <cell r="U132">
            <v>0</v>
          </cell>
          <cell r="V132">
            <v>26355</v>
          </cell>
        </row>
        <row r="133">
          <cell r="A133" t="str">
            <v>20405</v>
          </cell>
          <cell r="B133" t="str">
            <v>WHITE SALMON</v>
          </cell>
          <cell r="C133">
            <v>7.5</v>
          </cell>
          <cell r="D133">
            <v>185.88</v>
          </cell>
          <cell r="E133">
            <v>1105.68</v>
          </cell>
          <cell r="F133">
            <v>0.1681</v>
          </cell>
          <cell r="G133">
            <v>0.127</v>
          </cell>
          <cell r="H133">
            <v>185.88</v>
          </cell>
          <cell r="I133">
            <v>4571.04</v>
          </cell>
          <cell r="J133">
            <v>122.12</v>
          </cell>
          <cell r="K133">
            <v>0</v>
          </cell>
          <cell r="L133">
            <v>81.69</v>
          </cell>
          <cell r="M133">
            <v>0</v>
          </cell>
          <cell r="N133">
            <v>38810.949999999997</v>
          </cell>
          <cell r="O133">
            <v>762541.55</v>
          </cell>
          <cell r="Q133">
            <v>-801352.5</v>
          </cell>
          <cell r="R133">
            <v>0</v>
          </cell>
          <cell r="S133">
            <v>0</v>
          </cell>
          <cell r="U133">
            <v>1</v>
          </cell>
          <cell r="V133">
            <v>801352.5</v>
          </cell>
        </row>
        <row r="134">
          <cell r="A134" t="str">
            <v>20406</v>
          </cell>
          <cell r="B134" t="str">
            <v>LYLE</v>
          </cell>
          <cell r="C134">
            <v>1.75</v>
          </cell>
          <cell r="D134">
            <v>57</v>
          </cell>
          <cell r="E134">
            <v>333.93</v>
          </cell>
          <cell r="F134">
            <v>0.17069999999999999</v>
          </cell>
          <cell r="G134">
            <v>0.127</v>
          </cell>
          <cell r="H134">
            <v>57</v>
          </cell>
          <cell r="I134">
            <v>4536.5200000000004</v>
          </cell>
          <cell r="J134">
            <v>133.91999999999999</v>
          </cell>
          <cell r="K134">
            <v>0</v>
          </cell>
          <cell r="L134">
            <v>89.59</v>
          </cell>
          <cell r="M134">
            <v>0</v>
          </cell>
          <cell r="N134">
            <v>9055.89</v>
          </cell>
          <cell r="O134">
            <v>233832.95</v>
          </cell>
          <cell r="Q134">
            <v>-242888.84000000003</v>
          </cell>
          <cell r="R134">
            <v>0</v>
          </cell>
          <cell r="S134">
            <v>0</v>
          </cell>
          <cell r="U134">
            <v>1</v>
          </cell>
          <cell r="V134">
            <v>242888.84000000003</v>
          </cell>
        </row>
        <row r="135">
          <cell r="A135" t="str">
            <v>21014</v>
          </cell>
          <cell r="B135" t="str">
            <v>NAPAVINE</v>
          </cell>
          <cell r="C135">
            <v>7.01</v>
          </cell>
          <cell r="D135">
            <v>89.13</v>
          </cell>
          <cell r="E135">
            <v>725.27</v>
          </cell>
          <cell r="F135">
            <v>0.1229</v>
          </cell>
          <cell r="G135">
            <v>0.1229</v>
          </cell>
          <cell r="H135">
            <v>89.13</v>
          </cell>
          <cell r="I135">
            <v>4606.01</v>
          </cell>
          <cell r="J135">
            <v>122.27</v>
          </cell>
          <cell r="K135">
            <v>37131.35</v>
          </cell>
          <cell r="L135">
            <v>81.790000000000006</v>
          </cell>
          <cell r="M135">
            <v>374875.85</v>
          </cell>
          <cell r="Q135">
            <v>0</v>
          </cell>
          <cell r="R135">
            <v>412007.19999999995</v>
          </cell>
          <cell r="S135">
            <v>0</v>
          </cell>
          <cell r="U135">
            <v>0</v>
          </cell>
          <cell r="V135">
            <v>0</v>
          </cell>
        </row>
        <row r="136">
          <cell r="A136" t="str">
            <v>21018</v>
          </cell>
          <cell r="B136" t="str">
            <v>VADER</v>
          </cell>
          <cell r="C136">
            <v>1.88</v>
          </cell>
          <cell r="D136">
            <v>26.88</v>
          </cell>
          <cell r="E136">
            <v>79.78</v>
          </cell>
          <cell r="F136">
            <v>0.33689999999999998</v>
          </cell>
          <cell r="G136">
            <v>0.127</v>
          </cell>
          <cell r="H136">
            <v>10.130000000000001</v>
          </cell>
          <cell r="I136">
            <v>4669.07</v>
          </cell>
          <cell r="J136">
            <v>116.93</v>
          </cell>
          <cell r="K136">
            <v>10094.530000000001</v>
          </cell>
          <cell r="L136">
            <v>78.22</v>
          </cell>
          <cell r="M136">
            <v>43237.04</v>
          </cell>
          <cell r="Q136">
            <v>0</v>
          </cell>
          <cell r="R136">
            <v>53331.57</v>
          </cell>
          <cell r="S136">
            <v>0</v>
          </cell>
          <cell r="U136">
            <v>0</v>
          </cell>
          <cell r="V136">
            <v>0</v>
          </cell>
        </row>
        <row r="137">
          <cell r="A137" t="str">
            <v>21036</v>
          </cell>
          <cell r="B137" t="str">
            <v>EVALINE</v>
          </cell>
          <cell r="C137">
            <v>0</v>
          </cell>
          <cell r="D137">
            <v>6.63</v>
          </cell>
          <cell r="E137">
            <v>43.11</v>
          </cell>
          <cell r="F137">
            <v>0.15379999999999999</v>
          </cell>
          <cell r="G137">
            <v>0.127</v>
          </cell>
          <cell r="H137">
            <v>5.47</v>
          </cell>
          <cell r="I137">
            <v>4631.8999999999996</v>
          </cell>
          <cell r="J137">
            <v>118.46</v>
          </cell>
          <cell r="K137">
            <v>0</v>
          </cell>
          <cell r="L137">
            <v>79.25</v>
          </cell>
          <cell r="M137">
            <v>23152.240000000002</v>
          </cell>
          <cell r="Q137">
            <v>0</v>
          </cell>
          <cell r="R137">
            <v>23152.240000000002</v>
          </cell>
          <cell r="S137">
            <v>0</v>
          </cell>
          <cell r="U137">
            <v>0</v>
          </cell>
          <cell r="V137">
            <v>0</v>
          </cell>
        </row>
        <row r="138">
          <cell r="A138" t="str">
            <v>21206</v>
          </cell>
          <cell r="B138" t="str">
            <v>MOSSYROCK</v>
          </cell>
          <cell r="C138">
            <v>1.38</v>
          </cell>
          <cell r="D138">
            <v>83.25</v>
          </cell>
          <cell r="E138">
            <v>647.35</v>
          </cell>
          <cell r="F138">
            <v>0.12859999999999999</v>
          </cell>
          <cell r="G138">
            <v>0.127</v>
          </cell>
          <cell r="H138">
            <v>82.21</v>
          </cell>
          <cell r="I138">
            <v>4391.2700000000004</v>
          </cell>
          <cell r="J138">
            <v>137.34</v>
          </cell>
          <cell r="K138">
            <v>6968.95</v>
          </cell>
          <cell r="L138">
            <v>91.88</v>
          </cell>
          <cell r="M138">
            <v>328507.32</v>
          </cell>
          <cell r="Q138">
            <v>0</v>
          </cell>
          <cell r="R138">
            <v>352265.27</v>
          </cell>
          <cell r="S138">
            <v>16789</v>
          </cell>
          <cell r="U138">
            <v>0</v>
          </cell>
          <cell r="V138">
            <v>0</v>
          </cell>
        </row>
        <row r="139">
          <cell r="A139" t="str">
            <v>21214</v>
          </cell>
          <cell r="B139" t="str">
            <v>MORTON</v>
          </cell>
          <cell r="C139">
            <v>0</v>
          </cell>
          <cell r="D139">
            <v>65.5</v>
          </cell>
          <cell r="E139">
            <v>379.18</v>
          </cell>
          <cell r="F139">
            <v>0.17269999999999999</v>
          </cell>
          <cell r="G139">
            <v>0.127</v>
          </cell>
          <cell r="H139">
            <v>48.16</v>
          </cell>
          <cell r="I139">
            <v>4426.17</v>
          </cell>
          <cell r="J139">
            <v>138.21</v>
          </cell>
          <cell r="K139">
            <v>0</v>
          </cell>
          <cell r="L139">
            <v>92.46</v>
          </cell>
          <cell r="M139">
            <v>193981.82</v>
          </cell>
          <cell r="Q139">
            <v>0</v>
          </cell>
          <cell r="R139">
            <v>207315.82</v>
          </cell>
          <cell r="S139">
            <v>13334</v>
          </cell>
          <cell r="U139">
            <v>0</v>
          </cell>
        </row>
        <row r="140">
          <cell r="A140" t="str">
            <v>21226</v>
          </cell>
          <cell r="B140" t="str">
            <v>ADNA</v>
          </cell>
          <cell r="C140">
            <v>0.75</v>
          </cell>
          <cell r="D140">
            <v>72.760000000000005</v>
          </cell>
          <cell r="E140">
            <v>568.88</v>
          </cell>
          <cell r="F140">
            <v>0.12790000000000001</v>
          </cell>
          <cell r="G140">
            <v>0.127</v>
          </cell>
          <cell r="H140">
            <v>72.25</v>
          </cell>
          <cell r="I140">
            <v>4493.28</v>
          </cell>
          <cell r="J140">
            <v>136.36000000000001</v>
          </cell>
          <cell r="K140">
            <v>3875.45</v>
          </cell>
          <cell r="L140">
            <v>91.22</v>
          </cell>
          <cell r="M140">
            <v>295616.25</v>
          </cell>
          <cell r="Q140">
            <v>0</v>
          </cell>
          <cell r="R140">
            <v>305608.7</v>
          </cell>
          <cell r="S140">
            <v>6117</v>
          </cell>
          <cell r="U140">
            <v>0</v>
          </cell>
          <cell r="V140">
            <v>0</v>
          </cell>
        </row>
        <row r="141">
          <cell r="A141" t="str">
            <v>21232</v>
          </cell>
          <cell r="B141" t="str">
            <v>WINLOCK</v>
          </cell>
          <cell r="C141">
            <v>1.88</v>
          </cell>
          <cell r="D141">
            <v>99.25</v>
          </cell>
          <cell r="E141">
            <v>765.91</v>
          </cell>
          <cell r="F141">
            <v>0.12959999999999999</v>
          </cell>
          <cell r="G141">
            <v>0.127</v>
          </cell>
          <cell r="H141">
            <v>97.27</v>
          </cell>
          <cell r="I141">
            <v>4685.79</v>
          </cell>
          <cell r="J141">
            <v>121.02</v>
          </cell>
          <cell r="K141">
            <v>10130.68</v>
          </cell>
          <cell r="L141">
            <v>80.959999999999994</v>
          </cell>
          <cell r="M141">
            <v>416416.95</v>
          </cell>
          <cell r="Q141">
            <v>0</v>
          </cell>
          <cell r="R141">
            <v>426547.63</v>
          </cell>
          <cell r="S141">
            <v>0</v>
          </cell>
          <cell r="U141">
            <v>0</v>
          </cell>
          <cell r="V141">
            <v>0</v>
          </cell>
        </row>
        <row r="142">
          <cell r="A142" t="str">
            <v>21234</v>
          </cell>
          <cell r="B142" t="str">
            <v>BOISTFORT</v>
          </cell>
          <cell r="C142">
            <v>0</v>
          </cell>
          <cell r="D142">
            <v>19.13</v>
          </cell>
          <cell r="E142">
            <v>75.180000000000007</v>
          </cell>
          <cell r="F142">
            <v>0.2545</v>
          </cell>
          <cell r="G142">
            <v>0.127</v>
          </cell>
          <cell r="H142">
            <v>9.5500000000000007</v>
          </cell>
          <cell r="I142">
            <v>4147.07</v>
          </cell>
          <cell r="J142">
            <v>147.01</v>
          </cell>
          <cell r="K142">
            <v>0</v>
          </cell>
          <cell r="L142">
            <v>98.34</v>
          </cell>
          <cell r="M142">
            <v>35928.699999999997</v>
          </cell>
          <cell r="Q142">
            <v>0</v>
          </cell>
          <cell r="R142">
            <v>35928.699999999997</v>
          </cell>
          <cell r="S142">
            <v>0</v>
          </cell>
          <cell r="U142">
            <v>0</v>
          </cell>
          <cell r="V142">
            <v>0</v>
          </cell>
        </row>
        <row r="143">
          <cell r="A143" t="str">
            <v>21237</v>
          </cell>
          <cell r="B143" t="str">
            <v>TOLEDO</v>
          </cell>
          <cell r="C143">
            <v>4.5</v>
          </cell>
          <cell r="D143">
            <v>134.63</v>
          </cell>
          <cell r="E143">
            <v>945.42</v>
          </cell>
          <cell r="F143">
            <v>0.1424</v>
          </cell>
          <cell r="G143">
            <v>0.127</v>
          </cell>
          <cell r="H143">
            <v>120.07</v>
          </cell>
          <cell r="I143">
            <v>4460.2299999999996</v>
          </cell>
          <cell r="J143">
            <v>126</v>
          </cell>
          <cell r="K143">
            <v>23081.69</v>
          </cell>
          <cell r="L143">
            <v>84.29</v>
          </cell>
          <cell r="M143">
            <v>488413.31</v>
          </cell>
          <cell r="Q143">
            <v>0</v>
          </cell>
          <cell r="R143">
            <v>537432</v>
          </cell>
          <cell r="S143">
            <v>25937</v>
          </cell>
          <cell r="U143">
            <v>0</v>
          </cell>
          <cell r="V143">
            <v>0</v>
          </cell>
        </row>
        <row r="144">
          <cell r="A144" t="str">
            <v>21300</v>
          </cell>
          <cell r="B144" t="str">
            <v>ONALASKA</v>
          </cell>
          <cell r="C144">
            <v>6.26</v>
          </cell>
          <cell r="D144">
            <v>103.13</v>
          </cell>
          <cell r="E144">
            <v>854.52</v>
          </cell>
          <cell r="F144">
            <v>0.1207</v>
          </cell>
          <cell r="G144">
            <v>0.1207</v>
          </cell>
          <cell r="H144">
            <v>103.13</v>
          </cell>
          <cell r="I144">
            <v>4383.3500000000004</v>
          </cell>
          <cell r="J144">
            <v>129.18</v>
          </cell>
          <cell r="K144">
            <v>31555.74</v>
          </cell>
          <cell r="L144">
            <v>86.42</v>
          </cell>
          <cell r="M144">
            <v>411905.4</v>
          </cell>
          <cell r="Q144">
            <v>0</v>
          </cell>
          <cell r="R144">
            <v>472523.14</v>
          </cell>
          <cell r="S144">
            <v>29062</v>
          </cell>
          <cell r="U144">
            <v>0</v>
          </cell>
        </row>
        <row r="145">
          <cell r="A145" t="str">
            <v>21301</v>
          </cell>
          <cell r="B145" t="str">
            <v>PE ELL</v>
          </cell>
          <cell r="C145">
            <v>0</v>
          </cell>
          <cell r="D145">
            <v>48.25</v>
          </cell>
          <cell r="E145">
            <v>325.58999999999997</v>
          </cell>
          <cell r="F145">
            <v>0.1482</v>
          </cell>
          <cell r="G145">
            <v>0.127</v>
          </cell>
          <cell r="H145">
            <v>41.35</v>
          </cell>
          <cell r="I145">
            <v>4420.08</v>
          </cell>
          <cell r="J145">
            <v>130.91999999999999</v>
          </cell>
          <cell r="K145">
            <v>0</v>
          </cell>
          <cell r="L145">
            <v>87.58</v>
          </cell>
          <cell r="M145">
            <v>166519.45000000001</v>
          </cell>
          <cell r="Q145">
            <v>0</v>
          </cell>
          <cell r="R145">
            <v>179853.45</v>
          </cell>
          <cell r="S145">
            <v>13334</v>
          </cell>
          <cell r="U145">
            <v>0</v>
          </cell>
          <cell r="V145">
            <v>0</v>
          </cell>
        </row>
        <row r="146">
          <cell r="A146" t="str">
            <v>21302</v>
          </cell>
          <cell r="B146" t="str">
            <v>CHEHALIS</v>
          </cell>
          <cell r="C146">
            <v>3.5</v>
          </cell>
          <cell r="D146">
            <v>324.01</v>
          </cell>
          <cell r="E146">
            <v>2615.83</v>
          </cell>
          <cell r="F146">
            <v>0.1239</v>
          </cell>
          <cell r="G146">
            <v>0.1239</v>
          </cell>
          <cell r="H146">
            <v>324.01</v>
          </cell>
          <cell r="I146">
            <v>4584.8599999999997</v>
          </cell>
          <cell r="J146">
            <v>121.45</v>
          </cell>
          <cell r="K146">
            <v>18454.060000000001</v>
          </cell>
          <cell r="L146">
            <v>81.25</v>
          </cell>
          <cell r="M146">
            <v>1356563.83</v>
          </cell>
          <cell r="Q146">
            <v>0</v>
          </cell>
          <cell r="R146">
            <v>1375017.8900000001</v>
          </cell>
          <cell r="S146">
            <v>0</v>
          </cell>
          <cell r="U146">
            <v>0</v>
          </cell>
        </row>
        <row r="147">
          <cell r="A147" t="str">
            <v>21303</v>
          </cell>
          <cell r="B147" t="str">
            <v>WHITE PASS</v>
          </cell>
          <cell r="C147">
            <v>0.76</v>
          </cell>
          <cell r="D147">
            <v>76.63</v>
          </cell>
          <cell r="E147">
            <v>504.03</v>
          </cell>
          <cell r="F147">
            <v>0.152</v>
          </cell>
          <cell r="G147">
            <v>0.127</v>
          </cell>
          <cell r="H147">
            <v>64.010000000000005</v>
          </cell>
          <cell r="I147">
            <v>4450.84</v>
          </cell>
          <cell r="J147">
            <v>123.14</v>
          </cell>
          <cell r="K147">
            <v>3890.03</v>
          </cell>
          <cell r="L147">
            <v>82.38</v>
          </cell>
          <cell r="M147">
            <v>259938.65</v>
          </cell>
          <cell r="Q147">
            <v>0</v>
          </cell>
          <cell r="R147">
            <v>263828.68</v>
          </cell>
          <cell r="S147">
            <v>0</v>
          </cell>
          <cell r="U147">
            <v>0</v>
          </cell>
        </row>
        <row r="148">
          <cell r="A148" t="str">
            <v>21401</v>
          </cell>
          <cell r="B148" t="str">
            <v>CENTRALIA</v>
          </cell>
          <cell r="C148">
            <v>19.88</v>
          </cell>
          <cell r="D148">
            <v>433.13</v>
          </cell>
          <cell r="E148">
            <v>3300.3</v>
          </cell>
          <cell r="F148">
            <v>0.13120000000000001</v>
          </cell>
          <cell r="G148">
            <v>0.127</v>
          </cell>
          <cell r="H148">
            <v>419.14</v>
          </cell>
          <cell r="I148">
            <v>4449.58</v>
          </cell>
          <cell r="J148">
            <v>130.28</v>
          </cell>
          <cell r="K148">
            <v>101726.3</v>
          </cell>
          <cell r="L148">
            <v>87.15</v>
          </cell>
          <cell r="M148">
            <v>1699597.62</v>
          </cell>
          <cell r="Q148">
            <v>0</v>
          </cell>
          <cell r="R148">
            <v>1807990.9200000002</v>
          </cell>
          <cell r="S148">
            <v>6667</v>
          </cell>
          <cell r="U148">
            <v>0</v>
          </cell>
          <cell r="V148">
            <v>0</v>
          </cell>
        </row>
        <row r="149">
          <cell r="A149" t="str">
            <v>22008</v>
          </cell>
          <cell r="B149" t="str">
            <v>SPRAGUE</v>
          </cell>
          <cell r="C149">
            <v>0</v>
          </cell>
          <cell r="D149">
            <v>17.13</v>
          </cell>
          <cell r="E149">
            <v>86.84</v>
          </cell>
          <cell r="F149">
            <v>0.1973</v>
          </cell>
          <cell r="G149">
            <v>0.127</v>
          </cell>
          <cell r="H149">
            <v>11.03</v>
          </cell>
          <cell r="I149">
            <v>4442.26</v>
          </cell>
          <cell r="J149">
            <v>131.35</v>
          </cell>
          <cell r="K149">
            <v>0</v>
          </cell>
          <cell r="L149">
            <v>87.87</v>
          </cell>
          <cell r="M149">
            <v>44643.15</v>
          </cell>
          <cell r="Q149">
            <v>0</v>
          </cell>
          <cell r="R149">
            <v>44643.15</v>
          </cell>
          <cell r="S149">
            <v>0</v>
          </cell>
          <cell r="U149">
            <v>0</v>
          </cell>
        </row>
        <row r="150">
          <cell r="A150" t="str">
            <v>22009</v>
          </cell>
          <cell r="B150" t="str">
            <v>REARDAN</v>
          </cell>
          <cell r="C150">
            <v>0.88</v>
          </cell>
          <cell r="D150">
            <v>57.13</v>
          </cell>
          <cell r="E150">
            <v>647.88</v>
          </cell>
          <cell r="F150">
            <v>8.8200000000000001E-2</v>
          </cell>
          <cell r="G150">
            <v>8.8200000000000001E-2</v>
          </cell>
          <cell r="H150">
            <v>57.13</v>
          </cell>
          <cell r="I150">
            <v>4407.54</v>
          </cell>
          <cell r="J150">
            <v>132.58000000000001</v>
          </cell>
          <cell r="K150">
            <v>4460.43</v>
          </cell>
          <cell r="L150">
            <v>88.69</v>
          </cell>
          <cell r="M150">
            <v>229336.33</v>
          </cell>
          <cell r="Q150">
            <v>0</v>
          </cell>
          <cell r="R150">
            <v>233796.75999999998</v>
          </cell>
          <cell r="S150">
            <v>0</v>
          </cell>
          <cell r="U150">
            <v>0</v>
          </cell>
        </row>
        <row r="151">
          <cell r="A151" t="str">
            <v>22017</v>
          </cell>
          <cell r="B151" t="str">
            <v>ALMIRA</v>
          </cell>
          <cell r="C151">
            <v>0</v>
          </cell>
          <cell r="D151">
            <v>8.75</v>
          </cell>
          <cell r="E151">
            <v>62.89</v>
          </cell>
          <cell r="F151">
            <v>0.1391</v>
          </cell>
          <cell r="G151">
            <v>0.127</v>
          </cell>
          <cell r="H151">
            <v>7.99</v>
          </cell>
          <cell r="I151">
            <v>4739.4399999999996</v>
          </cell>
          <cell r="J151">
            <v>133.02000000000001</v>
          </cell>
          <cell r="K151">
            <v>0</v>
          </cell>
          <cell r="L151">
            <v>88.99</v>
          </cell>
          <cell r="M151">
            <v>34540.410000000003</v>
          </cell>
          <cell r="Q151">
            <v>0</v>
          </cell>
          <cell r="R151">
            <v>34540.410000000003</v>
          </cell>
          <cell r="S151">
            <v>0</v>
          </cell>
          <cell r="U151">
            <v>0</v>
          </cell>
        </row>
        <row r="152">
          <cell r="A152" t="str">
            <v>22073</v>
          </cell>
          <cell r="B152" t="str">
            <v>CRESTON</v>
          </cell>
          <cell r="C152">
            <v>0</v>
          </cell>
          <cell r="D152">
            <v>12.75</v>
          </cell>
          <cell r="E152">
            <v>104.33</v>
          </cell>
          <cell r="F152">
            <v>0.1222</v>
          </cell>
          <cell r="G152">
            <v>0.1222</v>
          </cell>
          <cell r="H152">
            <v>12.75</v>
          </cell>
          <cell r="I152">
            <v>4492.1000000000004</v>
          </cell>
          <cell r="J152">
            <v>130.61000000000001</v>
          </cell>
          <cell r="K152">
            <v>0</v>
          </cell>
          <cell r="L152">
            <v>87.37</v>
          </cell>
          <cell r="M152">
            <v>52202.66</v>
          </cell>
          <cell r="Q152">
            <v>0</v>
          </cell>
          <cell r="R152">
            <v>52202.66</v>
          </cell>
          <cell r="S152">
            <v>0</v>
          </cell>
          <cell r="U152">
            <v>0</v>
          </cell>
        </row>
        <row r="153">
          <cell r="A153" t="str">
            <v>22105</v>
          </cell>
          <cell r="B153" t="str">
            <v>ODESSA</v>
          </cell>
          <cell r="C153">
            <v>0</v>
          </cell>
          <cell r="D153">
            <v>28</v>
          </cell>
          <cell r="E153">
            <v>219.33</v>
          </cell>
          <cell r="F153">
            <v>0.12770000000000001</v>
          </cell>
          <cell r="G153">
            <v>0.127</v>
          </cell>
          <cell r="H153">
            <v>27.85</v>
          </cell>
          <cell r="I153">
            <v>4646.1400000000003</v>
          </cell>
          <cell r="J153">
            <v>123.32</v>
          </cell>
          <cell r="K153">
            <v>0</v>
          </cell>
          <cell r="L153">
            <v>82.5</v>
          </cell>
          <cell r="M153">
            <v>118156.18</v>
          </cell>
          <cell r="Q153">
            <v>0</v>
          </cell>
          <cell r="R153">
            <v>118156.18</v>
          </cell>
          <cell r="S153">
            <v>0</v>
          </cell>
          <cell r="U153">
            <v>0</v>
          </cell>
        </row>
        <row r="154">
          <cell r="A154" t="str">
            <v>22200</v>
          </cell>
          <cell r="B154" t="str">
            <v>WILBUR</v>
          </cell>
          <cell r="C154">
            <v>0.5</v>
          </cell>
          <cell r="D154">
            <v>21.63</v>
          </cell>
          <cell r="E154">
            <v>225.64</v>
          </cell>
          <cell r="F154">
            <v>9.5899999999999999E-2</v>
          </cell>
          <cell r="G154">
            <v>9.5899999999999999E-2</v>
          </cell>
          <cell r="H154">
            <v>21.63</v>
          </cell>
          <cell r="I154">
            <v>4537.34</v>
          </cell>
          <cell r="J154">
            <v>127.49</v>
          </cell>
          <cell r="K154">
            <v>2608.9699999999998</v>
          </cell>
          <cell r="L154">
            <v>85.29</v>
          </cell>
          <cell r="M154">
            <v>89516.18</v>
          </cell>
          <cell r="Q154">
            <v>0</v>
          </cell>
          <cell r="R154">
            <v>92125.15</v>
          </cell>
          <cell r="S154">
            <v>0</v>
          </cell>
          <cell r="U154">
            <v>0</v>
          </cell>
        </row>
        <row r="155">
          <cell r="A155" t="str">
            <v>22204</v>
          </cell>
          <cell r="B155" t="str">
            <v>HARRINGTON</v>
          </cell>
          <cell r="C155">
            <v>0</v>
          </cell>
          <cell r="D155">
            <v>8.25</v>
          </cell>
          <cell r="E155">
            <v>118.08</v>
          </cell>
          <cell r="F155">
            <v>6.9900000000000004E-2</v>
          </cell>
          <cell r="G155">
            <v>6.9900000000000004E-2</v>
          </cell>
          <cell r="H155">
            <v>8.25</v>
          </cell>
          <cell r="I155">
            <v>4873.26</v>
          </cell>
          <cell r="J155">
            <v>119.58</v>
          </cell>
          <cell r="K155">
            <v>0</v>
          </cell>
          <cell r="L155">
            <v>79.989999999999995</v>
          </cell>
          <cell r="M155">
            <v>36766.35</v>
          </cell>
          <cell r="Q155">
            <v>0</v>
          </cell>
          <cell r="R155">
            <v>36766.35</v>
          </cell>
          <cell r="S155">
            <v>0</v>
          </cell>
          <cell r="U155">
            <v>0</v>
          </cell>
        </row>
        <row r="156">
          <cell r="A156" t="str">
            <v>22207</v>
          </cell>
          <cell r="B156" t="str">
            <v>DAVENPORT</v>
          </cell>
          <cell r="C156">
            <v>1</v>
          </cell>
          <cell r="D156">
            <v>54.38</v>
          </cell>
          <cell r="E156">
            <v>551.89</v>
          </cell>
          <cell r="F156">
            <v>9.8500000000000004E-2</v>
          </cell>
          <cell r="G156">
            <v>9.8500000000000004E-2</v>
          </cell>
          <cell r="H156">
            <v>54.38</v>
          </cell>
          <cell r="I156">
            <v>4560.71</v>
          </cell>
          <cell r="J156">
            <v>128.35</v>
          </cell>
          <cell r="K156">
            <v>5244.82</v>
          </cell>
          <cell r="L156">
            <v>85.86</v>
          </cell>
          <cell r="M156">
            <v>226204.75</v>
          </cell>
          <cell r="Q156">
            <v>0</v>
          </cell>
          <cell r="R156">
            <v>231449.57</v>
          </cell>
          <cell r="S156">
            <v>0</v>
          </cell>
          <cell r="U156">
            <v>0</v>
          </cell>
        </row>
        <row r="157">
          <cell r="A157" t="str">
            <v>23042</v>
          </cell>
          <cell r="B157" t="str">
            <v>SOUTHSIDE</v>
          </cell>
          <cell r="C157">
            <v>1.1299999999999999</v>
          </cell>
          <cell r="D157">
            <v>28.01</v>
          </cell>
          <cell r="E157">
            <v>240.94</v>
          </cell>
          <cell r="F157">
            <v>0.1163</v>
          </cell>
          <cell r="G157">
            <v>0.1163</v>
          </cell>
          <cell r="H157">
            <v>28.01</v>
          </cell>
          <cell r="I157">
            <v>4496.01</v>
          </cell>
          <cell r="J157">
            <v>145.79</v>
          </cell>
          <cell r="K157">
            <v>5842.56</v>
          </cell>
          <cell r="L157">
            <v>97.53</v>
          </cell>
          <cell r="M157">
            <v>114499.44</v>
          </cell>
          <cell r="Q157">
            <v>0</v>
          </cell>
          <cell r="R157">
            <v>120342</v>
          </cell>
          <cell r="S157">
            <v>0</v>
          </cell>
          <cell r="U157">
            <v>0</v>
          </cell>
        </row>
        <row r="158">
          <cell r="A158" t="str">
            <v>23054</v>
          </cell>
          <cell r="B158" t="str">
            <v>GRAPEVIEW</v>
          </cell>
          <cell r="C158">
            <v>0</v>
          </cell>
          <cell r="D158">
            <v>22</v>
          </cell>
          <cell r="E158">
            <v>192.44</v>
          </cell>
          <cell r="F158">
            <v>0.1143</v>
          </cell>
          <cell r="G158">
            <v>0.1143</v>
          </cell>
          <cell r="H158">
            <v>22</v>
          </cell>
          <cell r="I158">
            <v>4648.55</v>
          </cell>
          <cell r="J158">
            <v>124.16</v>
          </cell>
          <cell r="K158">
            <v>0</v>
          </cell>
          <cell r="L158">
            <v>83.06</v>
          </cell>
          <cell r="M158">
            <v>93374.05</v>
          </cell>
          <cell r="Q158">
            <v>0</v>
          </cell>
          <cell r="R158">
            <v>93374.05</v>
          </cell>
          <cell r="S158">
            <v>0</v>
          </cell>
          <cell r="U158">
            <v>0</v>
          </cell>
        </row>
        <row r="159">
          <cell r="A159" t="str">
            <v>23309</v>
          </cell>
          <cell r="B159" t="str">
            <v>SHELTON</v>
          </cell>
          <cell r="C159">
            <v>16.5</v>
          </cell>
          <cell r="D159">
            <v>582.13</v>
          </cell>
          <cell r="E159">
            <v>4069.09</v>
          </cell>
          <cell r="F159">
            <v>0.1431</v>
          </cell>
          <cell r="G159">
            <v>0.127</v>
          </cell>
          <cell r="H159">
            <v>516.77</v>
          </cell>
          <cell r="I159">
            <v>4438.4799999999996</v>
          </cell>
          <cell r="J159">
            <v>128.69</v>
          </cell>
          <cell r="K159">
            <v>84220.160000000003</v>
          </cell>
          <cell r="L159">
            <v>86.09</v>
          </cell>
          <cell r="M159">
            <v>2090691.75</v>
          </cell>
          <cell r="Q159">
            <v>0</v>
          </cell>
          <cell r="R159">
            <v>2188245.91</v>
          </cell>
          <cell r="S159">
            <v>13334</v>
          </cell>
          <cell r="U159">
            <v>0</v>
          </cell>
        </row>
        <row r="160">
          <cell r="A160" t="str">
            <v>23311</v>
          </cell>
          <cell r="B160" t="str">
            <v>MARY M KNIGHT</v>
          </cell>
          <cell r="C160">
            <v>0</v>
          </cell>
          <cell r="D160">
            <v>20.5</v>
          </cell>
          <cell r="E160">
            <v>178.54</v>
          </cell>
          <cell r="F160">
            <v>0.1148</v>
          </cell>
          <cell r="G160">
            <v>0.1148</v>
          </cell>
          <cell r="H160">
            <v>20.5</v>
          </cell>
          <cell r="I160">
            <v>4664.07</v>
          </cell>
          <cell r="J160">
            <v>116.17</v>
          </cell>
          <cell r="K160">
            <v>0</v>
          </cell>
          <cell r="L160">
            <v>77.709999999999994</v>
          </cell>
          <cell r="M160">
            <v>87413.49</v>
          </cell>
          <cell r="Q160">
            <v>0</v>
          </cell>
          <cell r="R160">
            <v>87413.49</v>
          </cell>
          <cell r="S160">
            <v>0</v>
          </cell>
          <cell r="U160">
            <v>0</v>
          </cell>
        </row>
        <row r="161">
          <cell r="A161" t="str">
            <v>23402</v>
          </cell>
          <cell r="B161" t="str">
            <v>PIONEER</v>
          </cell>
          <cell r="C161">
            <v>1.25</v>
          </cell>
          <cell r="D161">
            <v>111.88</v>
          </cell>
          <cell r="E161">
            <v>686.07</v>
          </cell>
          <cell r="F161">
            <v>0.16309999999999999</v>
          </cell>
          <cell r="G161">
            <v>0.127</v>
          </cell>
          <cell r="H161">
            <v>87.13</v>
          </cell>
          <cell r="I161">
            <v>4336.49</v>
          </cell>
          <cell r="J161">
            <v>128.77000000000001</v>
          </cell>
          <cell r="K161">
            <v>6233.7</v>
          </cell>
          <cell r="L161">
            <v>86.14</v>
          </cell>
          <cell r="M161">
            <v>344224.36</v>
          </cell>
          <cell r="Q161">
            <v>0</v>
          </cell>
          <cell r="R161">
            <v>350458.06</v>
          </cell>
          <cell r="S161">
            <v>0</v>
          </cell>
          <cell r="U161">
            <v>0</v>
          </cell>
        </row>
        <row r="162">
          <cell r="A162" t="str">
            <v>23403</v>
          </cell>
          <cell r="B162" t="str">
            <v>NORTH MASON</v>
          </cell>
          <cell r="C162">
            <v>13.38</v>
          </cell>
          <cell r="D162">
            <v>327.25</v>
          </cell>
          <cell r="E162">
            <v>2234.8200000000002</v>
          </cell>
          <cell r="F162">
            <v>0.1464</v>
          </cell>
          <cell r="G162">
            <v>0.127</v>
          </cell>
          <cell r="H162">
            <v>283.82</v>
          </cell>
          <cell r="I162">
            <v>4436.47</v>
          </cell>
          <cell r="J162">
            <v>130.61000000000001</v>
          </cell>
          <cell r="K162">
            <v>68263.960000000006</v>
          </cell>
          <cell r="L162">
            <v>87.37</v>
          </cell>
          <cell r="M162">
            <v>1147353.68</v>
          </cell>
          <cell r="Q162">
            <v>0</v>
          </cell>
          <cell r="R162">
            <v>1235618.6399999999</v>
          </cell>
          <cell r="S162">
            <v>20001</v>
          </cell>
          <cell r="U162">
            <v>0</v>
          </cell>
        </row>
        <row r="163">
          <cell r="A163" t="str">
            <v>23404</v>
          </cell>
          <cell r="B163" t="str">
            <v>HOOD CANAL</v>
          </cell>
          <cell r="C163">
            <v>0.13</v>
          </cell>
          <cell r="D163">
            <v>65.13</v>
          </cell>
          <cell r="E163">
            <v>295.61</v>
          </cell>
          <cell r="F163">
            <v>0.2203</v>
          </cell>
          <cell r="G163">
            <v>0.127</v>
          </cell>
          <cell r="H163">
            <v>37.54</v>
          </cell>
          <cell r="I163">
            <v>4770.6899999999996</v>
          </cell>
          <cell r="J163">
            <v>123.89</v>
          </cell>
          <cell r="K163">
            <v>713.22</v>
          </cell>
          <cell r="L163">
            <v>82.88</v>
          </cell>
          <cell r="M163">
            <v>163605.15</v>
          </cell>
          <cell r="Q163">
            <v>0</v>
          </cell>
          <cell r="R163">
            <v>174936.37</v>
          </cell>
          <cell r="S163">
            <v>10618</v>
          </cell>
          <cell r="U163">
            <v>0</v>
          </cell>
        </row>
        <row r="164">
          <cell r="A164" t="str">
            <v>24014</v>
          </cell>
          <cell r="B164" t="str">
            <v>NESPELEM</v>
          </cell>
          <cell r="C164">
            <v>1.63</v>
          </cell>
          <cell r="D164">
            <v>25.25</v>
          </cell>
          <cell r="E164">
            <v>141.88999999999999</v>
          </cell>
          <cell r="F164">
            <v>0.17799999999999999</v>
          </cell>
          <cell r="G164">
            <v>0.127</v>
          </cell>
          <cell r="H164">
            <v>18.02</v>
          </cell>
          <cell r="I164">
            <v>4606.46</v>
          </cell>
          <cell r="J164">
            <v>116.4</v>
          </cell>
          <cell r="K164">
            <v>8634.81</v>
          </cell>
          <cell r="L164">
            <v>77.87</v>
          </cell>
          <cell r="M164">
            <v>75869.31</v>
          </cell>
          <cell r="Q164">
            <v>0</v>
          </cell>
          <cell r="R164">
            <v>97838.12</v>
          </cell>
          <cell r="S164">
            <v>13334</v>
          </cell>
          <cell r="U164">
            <v>0</v>
          </cell>
        </row>
        <row r="165">
          <cell r="A165" t="str">
            <v>24019</v>
          </cell>
          <cell r="B165" t="str">
            <v>OMAK</v>
          </cell>
          <cell r="C165">
            <v>17.25</v>
          </cell>
          <cell r="D165">
            <v>272.25</v>
          </cell>
          <cell r="E165">
            <v>1668.06</v>
          </cell>
          <cell r="F165">
            <v>0.16320000000000001</v>
          </cell>
          <cell r="G165">
            <v>0.127</v>
          </cell>
          <cell r="H165">
            <v>211.84</v>
          </cell>
          <cell r="I165">
            <v>4562.29</v>
          </cell>
          <cell r="J165">
            <v>128.80000000000001</v>
          </cell>
          <cell r="K165">
            <v>90504.43</v>
          </cell>
          <cell r="L165">
            <v>86.16</v>
          </cell>
          <cell r="M165">
            <v>881439.92</v>
          </cell>
          <cell r="Q165">
            <v>0</v>
          </cell>
          <cell r="R165">
            <v>1025280.3500000001</v>
          </cell>
          <cell r="S165">
            <v>53336</v>
          </cell>
          <cell r="U165">
            <v>0</v>
          </cell>
        </row>
        <row r="166">
          <cell r="A166" t="str">
            <v>24105</v>
          </cell>
          <cell r="B166" t="str">
            <v>OKANOGAN</v>
          </cell>
          <cell r="C166">
            <v>9.75</v>
          </cell>
          <cell r="D166">
            <v>120.75</v>
          </cell>
          <cell r="E166">
            <v>958.85</v>
          </cell>
          <cell r="F166">
            <v>0.12590000000000001</v>
          </cell>
          <cell r="G166">
            <v>0.12590000000000001</v>
          </cell>
          <cell r="H166">
            <v>120.75</v>
          </cell>
          <cell r="I166">
            <v>4405.88</v>
          </cell>
          <cell r="J166">
            <v>130.31</v>
          </cell>
          <cell r="K166">
            <v>49400.93</v>
          </cell>
          <cell r="L166">
            <v>87.17</v>
          </cell>
          <cell r="M166">
            <v>484722.34</v>
          </cell>
          <cell r="Q166">
            <v>0</v>
          </cell>
          <cell r="R166">
            <v>574125.27</v>
          </cell>
          <cell r="S166">
            <v>40002</v>
          </cell>
          <cell r="U166">
            <v>0</v>
          </cell>
        </row>
        <row r="167">
          <cell r="A167" t="str">
            <v>24111</v>
          </cell>
          <cell r="B167" t="str">
            <v>BREWSTER</v>
          </cell>
          <cell r="C167">
            <v>0</v>
          </cell>
          <cell r="D167">
            <v>118.38</v>
          </cell>
          <cell r="E167">
            <v>834.24</v>
          </cell>
          <cell r="F167">
            <v>0.1419</v>
          </cell>
          <cell r="G167">
            <v>0.127</v>
          </cell>
          <cell r="H167">
            <v>105.95</v>
          </cell>
          <cell r="I167">
            <v>4452.45</v>
          </cell>
          <cell r="J167">
            <v>131.13</v>
          </cell>
          <cell r="K167">
            <v>0</v>
          </cell>
          <cell r="L167">
            <v>87.72</v>
          </cell>
          <cell r="M167">
            <v>429846.11</v>
          </cell>
          <cell r="Q167">
            <v>0</v>
          </cell>
          <cell r="R167">
            <v>443180.11</v>
          </cell>
          <cell r="S167">
            <v>13334</v>
          </cell>
          <cell r="U167">
            <v>0</v>
          </cell>
        </row>
        <row r="168">
          <cell r="A168" t="str">
            <v>24122</v>
          </cell>
          <cell r="B168" t="str">
            <v>PATEROS</v>
          </cell>
          <cell r="C168">
            <v>0</v>
          </cell>
          <cell r="D168">
            <v>33.75</v>
          </cell>
          <cell r="E168">
            <v>283.87</v>
          </cell>
          <cell r="F168">
            <v>0.11890000000000001</v>
          </cell>
          <cell r="G168">
            <v>0.11890000000000001</v>
          </cell>
          <cell r="H168">
            <v>33.75</v>
          </cell>
          <cell r="I168">
            <v>4564.49</v>
          </cell>
          <cell r="J168">
            <v>125.25</v>
          </cell>
          <cell r="K168">
            <v>0</v>
          </cell>
          <cell r="L168">
            <v>83.79</v>
          </cell>
          <cell r="M168">
            <v>140578.66</v>
          </cell>
          <cell r="Q168">
            <v>0</v>
          </cell>
          <cell r="R168">
            <v>140578.66</v>
          </cell>
          <cell r="S168">
            <v>0</v>
          </cell>
          <cell r="U168">
            <v>0</v>
          </cell>
        </row>
        <row r="169">
          <cell r="A169" t="str">
            <v>24350</v>
          </cell>
          <cell r="B169" t="str">
            <v>METHOW VALLEY</v>
          </cell>
          <cell r="C169">
            <v>0.38</v>
          </cell>
          <cell r="D169">
            <v>64.5</v>
          </cell>
          <cell r="E169">
            <v>539.87</v>
          </cell>
          <cell r="F169">
            <v>0.1195</v>
          </cell>
          <cell r="G169">
            <v>0.1195</v>
          </cell>
          <cell r="H169">
            <v>64.5</v>
          </cell>
          <cell r="I169">
            <v>4588.45</v>
          </cell>
          <cell r="J169">
            <v>125.6</v>
          </cell>
          <cell r="K169">
            <v>0</v>
          </cell>
          <cell r="L169">
            <v>84.02</v>
          </cell>
          <cell r="M169">
            <v>0</v>
          </cell>
          <cell r="N169">
            <v>1966.42</v>
          </cell>
          <cell r="O169">
            <v>264600.44</v>
          </cell>
          <cell r="Q169">
            <v>-266566.86</v>
          </cell>
          <cell r="R169">
            <v>0</v>
          </cell>
          <cell r="S169">
            <v>0</v>
          </cell>
          <cell r="U169">
            <v>1</v>
          </cell>
          <cell r="V169">
            <v>266566.86</v>
          </cell>
        </row>
        <row r="170">
          <cell r="A170" t="str">
            <v>24404</v>
          </cell>
          <cell r="B170" t="str">
            <v>TONASKET</v>
          </cell>
          <cell r="C170">
            <v>17</v>
          </cell>
          <cell r="D170">
            <v>121.5</v>
          </cell>
          <cell r="E170">
            <v>1014.11</v>
          </cell>
          <cell r="F170">
            <v>0.1198</v>
          </cell>
          <cell r="G170">
            <v>0.1198</v>
          </cell>
          <cell r="H170">
            <v>121.5</v>
          </cell>
          <cell r="I170">
            <v>4541</v>
          </cell>
          <cell r="J170">
            <v>125.84</v>
          </cell>
          <cell r="K170">
            <v>88776.55</v>
          </cell>
          <cell r="L170">
            <v>84.18</v>
          </cell>
          <cell r="M170">
            <v>503378.98</v>
          </cell>
          <cell r="Q170">
            <v>0</v>
          </cell>
          <cell r="R170">
            <v>594678.53</v>
          </cell>
          <cell r="S170">
            <v>2523</v>
          </cell>
          <cell r="U170">
            <v>0</v>
          </cell>
        </row>
        <row r="171">
          <cell r="A171" t="str">
            <v>24410</v>
          </cell>
          <cell r="B171" t="str">
            <v>OROVILLE</v>
          </cell>
          <cell r="C171">
            <v>8.5</v>
          </cell>
          <cell r="D171">
            <v>77.88</v>
          </cell>
          <cell r="E171">
            <v>606.65</v>
          </cell>
          <cell r="F171">
            <v>0.12839999999999999</v>
          </cell>
          <cell r="G171">
            <v>0.127</v>
          </cell>
          <cell r="H171">
            <v>77.040000000000006</v>
          </cell>
          <cell r="I171">
            <v>4523.12</v>
          </cell>
          <cell r="J171">
            <v>124.3</v>
          </cell>
          <cell r="K171">
            <v>44213.5</v>
          </cell>
          <cell r="L171">
            <v>83.15</v>
          </cell>
          <cell r="M171">
            <v>317976.62</v>
          </cell>
          <cell r="Q171">
            <v>0</v>
          </cell>
          <cell r="R171">
            <v>362190.12</v>
          </cell>
          <cell r="S171">
            <v>0</v>
          </cell>
          <cell r="U171">
            <v>0</v>
          </cell>
        </row>
        <row r="172">
          <cell r="A172" t="str">
            <v>25101</v>
          </cell>
          <cell r="B172" t="str">
            <v>OCEAN BEACH</v>
          </cell>
          <cell r="C172">
            <v>6</v>
          </cell>
          <cell r="D172">
            <v>161.25</v>
          </cell>
          <cell r="E172">
            <v>970.06</v>
          </cell>
          <cell r="F172">
            <v>0.16619999999999999</v>
          </cell>
          <cell r="G172">
            <v>0.127</v>
          </cell>
          <cell r="H172">
            <v>123.2</v>
          </cell>
          <cell r="I172">
            <v>4481.83</v>
          </cell>
          <cell r="J172">
            <v>130.24</v>
          </cell>
          <cell r="K172">
            <v>30924.63</v>
          </cell>
          <cell r="L172">
            <v>87.13</v>
          </cell>
          <cell r="M172">
            <v>503272.68</v>
          </cell>
          <cell r="Q172">
            <v>0</v>
          </cell>
          <cell r="R172">
            <v>578255.30999999994</v>
          </cell>
          <cell r="S172">
            <v>44058</v>
          </cell>
          <cell r="U172">
            <v>0</v>
          </cell>
        </row>
        <row r="173">
          <cell r="A173" t="str">
            <v>25116</v>
          </cell>
          <cell r="B173" t="str">
            <v>RAYMOND</v>
          </cell>
          <cell r="C173">
            <v>0.88</v>
          </cell>
          <cell r="D173">
            <v>84</v>
          </cell>
          <cell r="E173">
            <v>524.11</v>
          </cell>
          <cell r="F173">
            <v>0.1603</v>
          </cell>
          <cell r="G173">
            <v>0.127</v>
          </cell>
          <cell r="H173">
            <v>66.56</v>
          </cell>
          <cell r="I173">
            <v>4432.12</v>
          </cell>
          <cell r="J173">
            <v>125.57</v>
          </cell>
          <cell r="K173">
            <v>4485.3100000000004</v>
          </cell>
          <cell r="L173">
            <v>84</v>
          </cell>
          <cell r="M173">
            <v>269026.24</v>
          </cell>
          <cell r="Q173">
            <v>0</v>
          </cell>
          <cell r="R173">
            <v>292996.55</v>
          </cell>
          <cell r="S173">
            <v>19485</v>
          </cell>
          <cell r="U173">
            <v>0</v>
          </cell>
        </row>
        <row r="174">
          <cell r="A174" t="str">
            <v>25118</v>
          </cell>
          <cell r="B174" t="str">
            <v>SOUTH BEND</v>
          </cell>
          <cell r="C174">
            <v>0</v>
          </cell>
          <cell r="D174">
            <v>85</v>
          </cell>
          <cell r="E174">
            <v>555.91999999999996</v>
          </cell>
          <cell r="F174">
            <v>0.15290000000000001</v>
          </cell>
          <cell r="G174">
            <v>0.127</v>
          </cell>
          <cell r="H174">
            <v>70.599999999999994</v>
          </cell>
          <cell r="I174">
            <v>4596.8500000000004</v>
          </cell>
          <cell r="J174">
            <v>120.67</v>
          </cell>
          <cell r="K174">
            <v>0</v>
          </cell>
          <cell r="L174">
            <v>80.72</v>
          </cell>
          <cell r="M174">
            <v>296413.23</v>
          </cell>
          <cell r="Q174">
            <v>0</v>
          </cell>
          <cell r="R174">
            <v>303080.23</v>
          </cell>
          <cell r="S174">
            <v>6667</v>
          </cell>
          <cell r="U174">
            <v>0</v>
          </cell>
        </row>
        <row r="175">
          <cell r="A175" t="str">
            <v>25155</v>
          </cell>
          <cell r="B175" t="str">
            <v>NASELLE GRAYS RIV</v>
          </cell>
          <cell r="C175">
            <v>0.88</v>
          </cell>
          <cell r="D175">
            <v>48.63</v>
          </cell>
          <cell r="E175">
            <v>339.99</v>
          </cell>
          <cell r="F175">
            <v>0.14299999999999999</v>
          </cell>
          <cell r="G175">
            <v>0.127</v>
          </cell>
          <cell r="H175">
            <v>48.63</v>
          </cell>
          <cell r="I175">
            <v>4517.43</v>
          </cell>
          <cell r="J175">
            <v>126.23</v>
          </cell>
          <cell r="K175">
            <v>0</v>
          </cell>
          <cell r="L175">
            <v>84.44</v>
          </cell>
          <cell r="M175">
            <v>0</v>
          </cell>
          <cell r="N175">
            <v>4553.82</v>
          </cell>
          <cell r="O175">
            <v>199496.43</v>
          </cell>
          <cell r="Q175">
            <v>-204050.25</v>
          </cell>
          <cell r="R175">
            <v>0</v>
          </cell>
          <cell r="S175">
            <v>0</v>
          </cell>
          <cell r="U175">
            <v>1</v>
          </cell>
          <cell r="V175">
            <v>204050.25</v>
          </cell>
        </row>
        <row r="176">
          <cell r="A176" t="str">
            <v>25160</v>
          </cell>
          <cell r="B176" t="str">
            <v>WILLAPA VALLEY</v>
          </cell>
          <cell r="C176">
            <v>0</v>
          </cell>
          <cell r="D176">
            <v>49.88</v>
          </cell>
          <cell r="E176">
            <v>348.69</v>
          </cell>
          <cell r="F176">
            <v>0.14299999999999999</v>
          </cell>
          <cell r="G176">
            <v>0.127</v>
          </cell>
          <cell r="H176">
            <v>44.28</v>
          </cell>
          <cell r="I176">
            <v>4622.54</v>
          </cell>
          <cell r="J176">
            <v>120.01</v>
          </cell>
          <cell r="K176">
            <v>0</v>
          </cell>
          <cell r="L176">
            <v>80.28</v>
          </cell>
          <cell r="M176">
            <v>186987.47</v>
          </cell>
          <cell r="Q176">
            <v>0</v>
          </cell>
          <cell r="R176">
            <v>214682.47</v>
          </cell>
          <cell r="S176">
            <v>27695</v>
          </cell>
          <cell r="U176">
            <v>0</v>
          </cell>
        </row>
        <row r="177">
          <cell r="A177" t="str">
            <v>25200</v>
          </cell>
          <cell r="B177" t="str">
            <v>NORTH RIVER</v>
          </cell>
          <cell r="C177">
            <v>0</v>
          </cell>
          <cell r="D177">
            <v>5.38</v>
          </cell>
          <cell r="E177">
            <v>62.13</v>
          </cell>
          <cell r="F177">
            <v>8.6599999999999996E-2</v>
          </cell>
          <cell r="G177">
            <v>8.6599999999999996E-2</v>
          </cell>
          <cell r="H177">
            <v>5.38</v>
          </cell>
          <cell r="I177">
            <v>4495.3500000000004</v>
          </cell>
          <cell r="J177">
            <v>119.74</v>
          </cell>
          <cell r="K177">
            <v>0</v>
          </cell>
          <cell r="L177">
            <v>80.099999999999994</v>
          </cell>
          <cell r="M177">
            <v>22082.86</v>
          </cell>
          <cell r="Q177">
            <v>0</v>
          </cell>
          <cell r="R177">
            <v>22082.86</v>
          </cell>
          <cell r="S177">
            <v>0</v>
          </cell>
          <cell r="U177">
            <v>0</v>
          </cell>
        </row>
        <row r="178">
          <cell r="A178" t="str">
            <v>26056</v>
          </cell>
          <cell r="B178" t="str">
            <v>NEWPORT</v>
          </cell>
          <cell r="C178">
            <v>0</v>
          </cell>
          <cell r="D178">
            <v>142.75</v>
          </cell>
          <cell r="E178">
            <v>1097.95</v>
          </cell>
          <cell r="F178">
            <v>0.13</v>
          </cell>
          <cell r="G178">
            <v>0.127</v>
          </cell>
          <cell r="H178">
            <v>139.44</v>
          </cell>
          <cell r="I178">
            <v>4671.1099999999997</v>
          </cell>
          <cell r="J178">
            <v>122.32</v>
          </cell>
          <cell r="K178">
            <v>0</v>
          </cell>
          <cell r="L178">
            <v>81.83</v>
          </cell>
          <cell r="M178">
            <v>594921.64</v>
          </cell>
          <cell r="Q178">
            <v>0</v>
          </cell>
          <cell r="R178">
            <v>601588.64</v>
          </cell>
          <cell r="S178">
            <v>6667</v>
          </cell>
          <cell r="U178">
            <v>0</v>
          </cell>
        </row>
        <row r="179">
          <cell r="A179" t="str">
            <v>26059</v>
          </cell>
          <cell r="B179" t="str">
            <v>CUSICK</v>
          </cell>
          <cell r="C179">
            <v>0</v>
          </cell>
          <cell r="D179">
            <v>38.880000000000003</v>
          </cell>
          <cell r="E179">
            <v>279.67</v>
          </cell>
          <cell r="F179">
            <v>0.13900000000000001</v>
          </cell>
          <cell r="G179">
            <v>0.127</v>
          </cell>
          <cell r="H179">
            <v>35.520000000000003</v>
          </cell>
          <cell r="I179">
            <v>4549.72</v>
          </cell>
          <cell r="J179">
            <v>123.03</v>
          </cell>
          <cell r="K179">
            <v>0</v>
          </cell>
          <cell r="L179">
            <v>82.3</v>
          </cell>
          <cell r="M179">
            <v>147515.78</v>
          </cell>
          <cell r="Q179">
            <v>0</v>
          </cell>
          <cell r="R179">
            <v>147515.78</v>
          </cell>
          <cell r="S179">
            <v>0</v>
          </cell>
          <cell r="U179">
            <v>0</v>
          </cell>
        </row>
        <row r="180">
          <cell r="A180" t="str">
            <v>26070</v>
          </cell>
          <cell r="B180" t="str">
            <v>SELKIRK</v>
          </cell>
          <cell r="C180">
            <v>0</v>
          </cell>
          <cell r="D180">
            <v>46.88</v>
          </cell>
          <cell r="E180">
            <v>339.06</v>
          </cell>
          <cell r="F180">
            <v>0.13830000000000001</v>
          </cell>
          <cell r="G180">
            <v>0.127</v>
          </cell>
          <cell r="H180">
            <v>43.06</v>
          </cell>
          <cell r="I180">
            <v>4658.62</v>
          </cell>
          <cell r="J180">
            <v>119.81</v>
          </cell>
          <cell r="K180">
            <v>0</v>
          </cell>
          <cell r="L180">
            <v>80.150000000000006</v>
          </cell>
          <cell r="M180">
            <v>183287.45</v>
          </cell>
          <cell r="Q180">
            <v>0</v>
          </cell>
          <cell r="R180">
            <v>183287.45</v>
          </cell>
          <cell r="S180">
            <v>0</v>
          </cell>
          <cell r="U180">
            <v>0</v>
          </cell>
        </row>
        <row r="181">
          <cell r="A181" t="str">
            <v>27001</v>
          </cell>
          <cell r="B181" t="str">
            <v>STEILACOOM HIST.</v>
          </cell>
          <cell r="C181">
            <v>5.25</v>
          </cell>
          <cell r="D181">
            <v>313.01</v>
          </cell>
          <cell r="E181">
            <v>3347.83</v>
          </cell>
          <cell r="F181">
            <v>9.35E-2</v>
          </cell>
          <cell r="G181">
            <v>9.35E-2</v>
          </cell>
          <cell r="H181">
            <v>313.01</v>
          </cell>
          <cell r="I181">
            <v>4364.21</v>
          </cell>
          <cell r="J181">
            <v>125.97</v>
          </cell>
          <cell r="K181">
            <v>26348.92</v>
          </cell>
          <cell r="L181">
            <v>84.27</v>
          </cell>
          <cell r="M181">
            <v>1245270.56</v>
          </cell>
          <cell r="Q181">
            <v>0</v>
          </cell>
          <cell r="R181">
            <v>1271619.48</v>
          </cell>
          <cell r="S181">
            <v>0</v>
          </cell>
          <cell r="U181">
            <v>0</v>
          </cell>
        </row>
        <row r="182">
          <cell r="A182" t="str">
            <v>27003</v>
          </cell>
          <cell r="B182" t="str">
            <v>PUYALLUP</v>
          </cell>
          <cell r="C182">
            <v>0</v>
          </cell>
          <cell r="D182">
            <v>2464.5</v>
          </cell>
          <cell r="E182">
            <v>20742.34</v>
          </cell>
          <cell r="F182">
            <v>0.1188</v>
          </cell>
          <cell r="G182">
            <v>0.1188</v>
          </cell>
          <cell r="H182">
            <v>2464.5</v>
          </cell>
          <cell r="I182">
            <v>4506.9399999999996</v>
          </cell>
          <cell r="J182">
            <v>132.25</v>
          </cell>
          <cell r="K182">
            <v>0</v>
          </cell>
          <cell r="L182">
            <v>88.47</v>
          </cell>
          <cell r="M182">
            <v>10121801.18</v>
          </cell>
          <cell r="Q182">
            <v>0</v>
          </cell>
          <cell r="R182">
            <v>10256441.18</v>
          </cell>
          <cell r="S182">
            <v>134640</v>
          </cell>
          <cell r="U182">
            <v>0</v>
          </cell>
        </row>
        <row r="183">
          <cell r="A183" t="str">
            <v>27010</v>
          </cell>
          <cell r="B183" t="str">
            <v>TACOMA</v>
          </cell>
          <cell r="C183">
            <v>126.25</v>
          </cell>
          <cell r="D183">
            <v>3841.63</v>
          </cell>
          <cell r="E183">
            <v>28009.01</v>
          </cell>
          <cell r="F183">
            <v>0.13719999999999999</v>
          </cell>
          <cell r="G183">
            <v>0.127</v>
          </cell>
          <cell r="H183">
            <v>3557.14</v>
          </cell>
          <cell r="I183">
            <v>4467.1000000000004</v>
          </cell>
          <cell r="J183">
            <v>130.47</v>
          </cell>
          <cell r="K183">
            <v>648567.07999999996</v>
          </cell>
          <cell r="L183">
            <v>87.28</v>
          </cell>
          <cell r="M183">
            <v>14481627</v>
          </cell>
          <cell r="Q183">
            <v>0</v>
          </cell>
          <cell r="R183">
            <v>15397368.08</v>
          </cell>
          <cell r="S183">
            <v>267174</v>
          </cell>
          <cell r="U183">
            <v>0</v>
          </cell>
        </row>
        <row r="184">
          <cell r="A184" t="str">
            <v>27019</v>
          </cell>
          <cell r="B184" t="str">
            <v>CARBONADO</v>
          </cell>
          <cell r="C184">
            <v>0</v>
          </cell>
          <cell r="D184">
            <v>24.13</v>
          </cell>
          <cell r="E184">
            <v>169.94</v>
          </cell>
          <cell r="F184">
            <v>0.14199999999999999</v>
          </cell>
          <cell r="G184">
            <v>0.127</v>
          </cell>
          <cell r="H184">
            <v>21.58</v>
          </cell>
          <cell r="I184">
            <v>4579.37</v>
          </cell>
          <cell r="J184">
            <v>120.93</v>
          </cell>
          <cell r="K184">
            <v>0</v>
          </cell>
          <cell r="L184">
            <v>80.900000000000006</v>
          </cell>
          <cell r="M184">
            <v>90248.33</v>
          </cell>
          <cell r="Q184">
            <v>0</v>
          </cell>
          <cell r="R184">
            <v>90248.33</v>
          </cell>
          <cell r="S184">
            <v>0</v>
          </cell>
          <cell r="U184">
            <v>0</v>
          </cell>
        </row>
        <row r="185">
          <cell r="A185" t="str">
            <v>27083</v>
          </cell>
          <cell r="B185" t="str">
            <v>UNIVERSITY PLACE</v>
          </cell>
          <cell r="C185">
            <v>3.13</v>
          </cell>
          <cell r="D185">
            <v>642.63</v>
          </cell>
          <cell r="E185">
            <v>5258.44</v>
          </cell>
          <cell r="F185">
            <v>0.1222</v>
          </cell>
          <cell r="G185">
            <v>0.1222</v>
          </cell>
          <cell r="H185">
            <v>642.63</v>
          </cell>
          <cell r="I185">
            <v>4418.5600000000004</v>
          </cell>
          <cell r="J185">
            <v>129.65</v>
          </cell>
          <cell r="K185">
            <v>15904.61</v>
          </cell>
          <cell r="L185">
            <v>86.73</v>
          </cell>
          <cell r="M185">
            <v>2587554.52</v>
          </cell>
          <cell r="Q185">
            <v>0</v>
          </cell>
          <cell r="R185">
            <v>2630127.13</v>
          </cell>
          <cell r="S185">
            <v>26668</v>
          </cell>
          <cell r="U185">
            <v>0</v>
          </cell>
        </row>
        <row r="186">
          <cell r="A186" t="str">
            <v>27320</v>
          </cell>
          <cell r="B186" t="str">
            <v>SUMNER</v>
          </cell>
          <cell r="C186">
            <v>35.5</v>
          </cell>
          <cell r="D186">
            <v>1007.13</v>
          </cell>
          <cell r="E186">
            <v>8133.28</v>
          </cell>
          <cell r="F186">
            <v>0.12379999999999999</v>
          </cell>
          <cell r="G186">
            <v>0.12379999999999999</v>
          </cell>
          <cell r="H186">
            <v>1007.13</v>
          </cell>
          <cell r="I186">
            <v>4363.93</v>
          </cell>
          <cell r="J186">
            <v>135.26</v>
          </cell>
          <cell r="K186">
            <v>178157.44</v>
          </cell>
          <cell r="L186">
            <v>90.48</v>
          </cell>
          <cell r="M186">
            <v>4000222.1</v>
          </cell>
          <cell r="Q186">
            <v>0</v>
          </cell>
          <cell r="R186">
            <v>4180969.54</v>
          </cell>
          <cell r="S186">
            <v>2590</v>
          </cell>
          <cell r="U186">
            <v>0</v>
          </cell>
        </row>
        <row r="187">
          <cell r="A187" t="str">
            <v>27343</v>
          </cell>
          <cell r="B187" t="str">
            <v>DIERINGER</v>
          </cell>
          <cell r="C187">
            <v>0</v>
          </cell>
          <cell r="D187">
            <v>91.25</v>
          </cell>
          <cell r="E187">
            <v>1157.74</v>
          </cell>
          <cell r="F187">
            <v>7.8799999999999995E-2</v>
          </cell>
          <cell r="G187">
            <v>7.8799999999999995E-2</v>
          </cell>
          <cell r="H187">
            <v>91.25</v>
          </cell>
          <cell r="I187">
            <v>4551.46</v>
          </cell>
          <cell r="J187">
            <v>126.45</v>
          </cell>
          <cell r="K187">
            <v>0</v>
          </cell>
          <cell r="L187">
            <v>84.59</v>
          </cell>
          <cell r="M187">
            <v>378903.23</v>
          </cell>
          <cell r="Q187">
            <v>0</v>
          </cell>
          <cell r="R187">
            <v>443959.23</v>
          </cell>
          <cell r="S187">
            <v>65056</v>
          </cell>
          <cell r="U187">
            <v>0</v>
          </cell>
        </row>
        <row r="188">
          <cell r="A188" t="str">
            <v>27344</v>
          </cell>
          <cell r="B188" t="str">
            <v>ORTING</v>
          </cell>
          <cell r="C188">
            <v>0</v>
          </cell>
          <cell r="D188">
            <v>290.76</v>
          </cell>
          <cell r="E188">
            <v>2054.79</v>
          </cell>
          <cell r="F188">
            <v>0.14149999999999999</v>
          </cell>
          <cell r="G188">
            <v>0.127</v>
          </cell>
          <cell r="H188">
            <v>260.95999999999998</v>
          </cell>
          <cell r="I188">
            <v>4423.28</v>
          </cell>
          <cell r="J188">
            <v>131.29</v>
          </cell>
          <cell r="K188">
            <v>0</v>
          </cell>
          <cell r="L188">
            <v>87.83</v>
          </cell>
          <cell r="M188">
            <v>1051616.96</v>
          </cell>
          <cell r="Q188">
            <v>0</v>
          </cell>
          <cell r="R188">
            <v>1051616.96</v>
          </cell>
          <cell r="S188">
            <v>0</v>
          </cell>
          <cell r="U188">
            <v>0</v>
          </cell>
        </row>
        <row r="189">
          <cell r="A189" t="str">
            <v>27400</v>
          </cell>
          <cell r="B189" t="str">
            <v>CLOVER PARK</v>
          </cell>
          <cell r="C189">
            <v>12.88</v>
          </cell>
          <cell r="D189">
            <v>1473.63</v>
          </cell>
          <cell r="E189">
            <v>10893.08</v>
          </cell>
          <cell r="F189">
            <v>0.1353</v>
          </cell>
          <cell r="G189">
            <v>0.127</v>
          </cell>
          <cell r="H189">
            <v>1383.42</v>
          </cell>
          <cell r="I189">
            <v>4350.79</v>
          </cell>
          <cell r="J189">
            <v>137.02000000000001</v>
          </cell>
          <cell r="K189">
            <v>64443.9</v>
          </cell>
          <cell r="L189">
            <v>91.66</v>
          </cell>
          <cell r="M189">
            <v>5476254.7999999998</v>
          </cell>
          <cell r="Q189">
            <v>0</v>
          </cell>
          <cell r="R189">
            <v>5600701.7000000002</v>
          </cell>
          <cell r="S189">
            <v>60003</v>
          </cell>
          <cell r="U189">
            <v>0</v>
          </cell>
        </row>
        <row r="190">
          <cell r="A190" t="str">
            <v>27401</v>
          </cell>
          <cell r="B190" t="str">
            <v>PENINSULA</v>
          </cell>
          <cell r="C190">
            <v>27.13</v>
          </cell>
          <cell r="D190">
            <v>1146.8800000000001</v>
          </cell>
          <cell r="E190">
            <v>9086.2000000000007</v>
          </cell>
          <cell r="F190">
            <v>0.12620000000000001</v>
          </cell>
          <cell r="G190">
            <v>0.12620000000000001</v>
          </cell>
          <cell r="H190">
            <v>1146.8800000000001</v>
          </cell>
          <cell r="I190">
            <v>4566.1099999999997</v>
          </cell>
          <cell r="J190">
            <v>126.61</v>
          </cell>
          <cell r="K190">
            <v>142460.35</v>
          </cell>
          <cell r="L190">
            <v>84.7</v>
          </cell>
          <cell r="M190">
            <v>4777777.99</v>
          </cell>
          <cell r="Q190">
            <v>0</v>
          </cell>
          <cell r="R190">
            <v>4969117.34</v>
          </cell>
          <cell r="S190">
            <v>48879</v>
          </cell>
          <cell r="U190">
            <v>0</v>
          </cell>
        </row>
        <row r="191">
          <cell r="A191" t="str">
            <v>27402</v>
          </cell>
          <cell r="B191" t="str">
            <v>FRANKLIN PIERCE</v>
          </cell>
          <cell r="C191">
            <v>27.63</v>
          </cell>
          <cell r="D191">
            <v>895.76</v>
          </cell>
          <cell r="E191">
            <v>7273.61</v>
          </cell>
          <cell r="F191">
            <v>0.1232</v>
          </cell>
          <cell r="G191">
            <v>0.1232</v>
          </cell>
          <cell r="H191">
            <v>895.76</v>
          </cell>
          <cell r="I191">
            <v>4339.63</v>
          </cell>
          <cell r="J191">
            <v>137.75</v>
          </cell>
          <cell r="K191">
            <v>137889.57</v>
          </cell>
          <cell r="L191">
            <v>92.15</v>
          </cell>
          <cell r="M191">
            <v>3536112.54</v>
          </cell>
          <cell r="Q191">
            <v>0</v>
          </cell>
          <cell r="R191">
            <v>3738200.11</v>
          </cell>
          <cell r="S191">
            <v>64198</v>
          </cell>
          <cell r="U191">
            <v>0</v>
          </cell>
        </row>
        <row r="192">
          <cell r="A192" t="str">
            <v>27403</v>
          </cell>
          <cell r="B192" t="str">
            <v>BETHEL</v>
          </cell>
          <cell r="C192">
            <v>55.25</v>
          </cell>
          <cell r="D192">
            <v>2367.38</v>
          </cell>
          <cell r="E192">
            <v>17146.23</v>
          </cell>
          <cell r="F192">
            <v>0.1381</v>
          </cell>
          <cell r="G192">
            <v>0.127</v>
          </cell>
          <cell r="H192">
            <v>2177.5700000000002</v>
          </cell>
          <cell r="I192">
            <v>4400.51</v>
          </cell>
          <cell r="J192">
            <v>132.9</v>
          </cell>
          <cell r="K192">
            <v>279597.40000000002</v>
          </cell>
          <cell r="L192">
            <v>88.91</v>
          </cell>
          <cell r="M192">
            <v>8726665.6899999995</v>
          </cell>
          <cell r="Q192">
            <v>0</v>
          </cell>
          <cell r="R192">
            <v>9237005.0899999999</v>
          </cell>
          <cell r="S192">
            <v>230742</v>
          </cell>
          <cell r="U192">
            <v>0</v>
          </cell>
        </row>
        <row r="193">
          <cell r="A193" t="str">
            <v>27404</v>
          </cell>
          <cell r="B193" t="str">
            <v>EATONVILLE</v>
          </cell>
          <cell r="C193">
            <v>0.75</v>
          </cell>
          <cell r="D193">
            <v>246.63</v>
          </cell>
          <cell r="E193">
            <v>2082.61</v>
          </cell>
          <cell r="F193">
            <v>0.11840000000000001</v>
          </cell>
          <cell r="G193">
            <v>0.11840000000000001</v>
          </cell>
          <cell r="H193">
            <v>246.63</v>
          </cell>
          <cell r="I193">
            <v>4425.68</v>
          </cell>
          <cell r="J193">
            <v>128.25</v>
          </cell>
          <cell r="K193">
            <v>3817.15</v>
          </cell>
          <cell r="L193">
            <v>85.79</v>
          </cell>
          <cell r="M193">
            <v>994924.04</v>
          </cell>
          <cell r="Q193">
            <v>0</v>
          </cell>
          <cell r="R193">
            <v>1021141.1900000001</v>
          </cell>
          <cell r="S193">
            <v>22400</v>
          </cell>
          <cell r="U193">
            <v>0</v>
          </cell>
        </row>
        <row r="194">
          <cell r="A194" t="str">
            <v>27416</v>
          </cell>
          <cell r="B194" t="str">
            <v>WHITE RIVER</v>
          </cell>
          <cell r="C194">
            <v>9.1300000000000008</v>
          </cell>
          <cell r="D194">
            <v>555.39</v>
          </cell>
          <cell r="E194">
            <v>4131.43</v>
          </cell>
          <cell r="F194">
            <v>0.13439999999999999</v>
          </cell>
          <cell r="G194">
            <v>0.127</v>
          </cell>
          <cell r="H194">
            <v>524.69000000000005</v>
          </cell>
          <cell r="I194">
            <v>4452.37</v>
          </cell>
          <cell r="J194">
            <v>128.07</v>
          </cell>
          <cell r="K194">
            <v>46747.66</v>
          </cell>
          <cell r="L194">
            <v>85.67</v>
          </cell>
          <cell r="M194">
            <v>2129738.34</v>
          </cell>
          <cell r="Q194">
            <v>0</v>
          </cell>
          <cell r="R194">
            <v>2189820</v>
          </cell>
          <cell r="S194">
            <v>13334</v>
          </cell>
          <cell r="U194">
            <v>0</v>
          </cell>
        </row>
        <row r="195">
          <cell r="A195" t="str">
            <v>27417</v>
          </cell>
          <cell r="B195" t="str">
            <v>FIFE</v>
          </cell>
          <cell r="C195">
            <v>3.13</v>
          </cell>
          <cell r="D195">
            <v>297.26</v>
          </cell>
          <cell r="E195">
            <v>3245.13</v>
          </cell>
          <cell r="F195">
            <v>9.1600000000000001E-2</v>
          </cell>
          <cell r="G195">
            <v>9.1600000000000001E-2</v>
          </cell>
          <cell r="H195">
            <v>297.26</v>
          </cell>
          <cell r="I195">
            <v>4458.25</v>
          </cell>
          <cell r="J195">
            <v>131.26</v>
          </cell>
          <cell r="K195">
            <v>16047.47</v>
          </cell>
          <cell r="L195">
            <v>87.81</v>
          </cell>
          <cell r="M195">
            <v>1207581.57</v>
          </cell>
          <cell r="Q195">
            <v>0</v>
          </cell>
          <cell r="R195">
            <v>1273634.04</v>
          </cell>
          <cell r="S195">
            <v>50005</v>
          </cell>
          <cell r="U195">
            <v>0</v>
          </cell>
        </row>
        <row r="196">
          <cell r="A196" t="str">
            <v>28010</v>
          </cell>
          <cell r="B196" t="str">
            <v>SHAW</v>
          </cell>
          <cell r="C196">
            <v>0</v>
          </cell>
          <cell r="D196">
            <v>1</v>
          </cell>
          <cell r="E196">
            <v>13.25</v>
          </cell>
          <cell r="F196">
            <v>7.5499999999999998E-2</v>
          </cell>
          <cell r="G196">
            <v>7.5499999999999998E-2</v>
          </cell>
          <cell r="H196">
            <v>1</v>
          </cell>
          <cell r="I196">
            <v>5017.3500000000004</v>
          </cell>
          <cell r="J196">
            <v>118.09</v>
          </cell>
          <cell r="K196">
            <v>0</v>
          </cell>
          <cell r="L196">
            <v>79</v>
          </cell>
          <cell r="M196">
            <v>4591.6499999999996</v>
          </cell>
          <cell r="Q196">
            <v>0</v>
          </cell>
          <cell r="R196">
            <v>4591.6499999999996</v>
          </cell>
          <cell r="S196">
            <v>0</v>
          </cell>
          <cell r="U196">
            <v>0</v>
          </cell>
        </row>
        <row r="197">
          <cell r="A197" t="str">
            <v>28137</v>
          </cell>
          <cell r="B197" t="str">
            <v>ORCAS</v>
          </cell>
          <cell r="C197">
            <v>0</v>
          </cell>
          <cell r="D197">
            <v>62</v>
          </cell>
          <cell r="E197">
            <v>488.67</v>
          </cell>
          <cell r="F197">
            <v>0.12690000000000001</v>
          </cell>
          <cell r="G197">
            <v>0.12690000000000001</v>
          </cell>
          <cell r="H197">
            <v>62</v>
          </cell>
          <cell r="I197">
            <v>4496.41</v>
          </cell>
          <cell r="J197">
            <v>130.61000000000001</v>
          </cell>
          <cell r="K197">
            <v>0</v>
          </cell>
          <cell r="L197">
            <v>87.37</v>
          </cell>
          <cell r="M197">
            <v>254096.96</v>
          </cell>
          <cell r="Q197">
            <v>0</v>
          </cell>
          <cell r="R197">
            <v>259844.96</v>
          </cell>
          <cell r="S197">
            <v>5748</v>
          </cell>
          <cell r="U197">
            <v>0</v>
          </cell>
        </row>
        <row r="198">
          <cell r="A198" t="str">
            <v>28144</v>
          </cell>
          <cell r="B198" t="str">
            <v>LOPEZ</v>
          </cell>
          <cell r="C198">
            <v>0</v>
          </cell>
          <cell r="D198">
            <v>35.5</v>
          </cell>
          <cell r="E198">
            <v>234.36</v>
          </cell>
          <cell r="F198">
            <v>0.1515</v>
          </cell>
          <cell r="G198">
            <v>0.127</v>
          </cell>
          <cell r="H198">
            <v>29.76</v>
          </cell>
          <cell r="I198">
            <v>4646.8999999999996</v>
          </cell>
          <cell r="J198">
            <v>120.57</v>
          </cell>
          <cell r="K198">
            <v>0</v>
          </cell>
          <cell r="L198">
            <v>80.66</v>
          </cell>
          <cell r="M198">
            <v>126335.34</v>
          </cell>
          <cell r="Q198">
            <v>0</v>
          </cell>
          <cell r="R198">
            <v>126335.34</v>
          </cell>
          <cell r="S198">
            <v>0</v>
          </cell>
          <cell r="U198">
            <v>0</v>
          </cell>
        </row>
        <row r="199">
          <cell r="A199" t="str">
            <v>28149</v>
          </cell>
          <cell r="B199" t="str">
            <v>SAN JUAN</v>
          </cell>
          <cell r="C199">
            <v>0</v>
          </cell>
          <cell r="D199">
            <v>107.63</v>
          </cell>
          <cell r="E199">
            <v>881.01</v>
          </cell>
          <cell r="F199">
            <v>0.1222</v>
          </cell>
          <cell r="G199">
            <v>0.1222</v>
          </cell>
          <cell r="H199">
            <v>107.63</v>
          </cell>
          <cell r="I199">
            <v>4454.5600000000004</v>
          </cell>
          <cell r="J199">
            <v>130.15</v>
          </cell>
          <cell r="K199">
            <v>0</v>
          </cell>
          <cell r="L199">
            <v>87.07</v>
          </cell>
          <cell r="M199">
            <v>436943.35</v>
          </cell>
          <cell r="Q199">
            <v>0</v>
          </cell>
          <cell r="R199">
            <v>443610.35</v>
          </cell>
          <cell r="S199">
            <v>6667</v>
          </cell>
          <cell r="U199">
            <v>0</v>
          </cell>
        </row>
        <row r="200">
          <cell r="A200" t="str">
            <v>29011</v>
          </cell>
          <cell r="B200" t="str">
            <v>CONCRETE</v>
          </cell>
          <cell r="C200">
            <v>2.63</v>
          </cell>
          <cell r="D200">
            <v>108.13</v>
          </cell>
          <cell r="E200">
            <v>739.98</v>
          </cell>
          <cell r="F200">
            <v>0.14610000000000001</v>
          </cell>
          <cell r="G200">
            <v>0.127</v>
          </cell>
          <cell r="H200">
            <v>93.98</v>
          </cell>
          <cell r="I200">
            <v>4644.63</v>
          </cell>
          <cell r="J200">
            <v>120.39</v>
          </cell>
          <cell r="K200">
            <v>14047.68</v>
          </cell>
          <cell r="L200">
            <v>80.540000000000006</v>
          </cell>
          <cell r="M200">
            <v>398770.87</v>
          </cell>
          <cell r="Q200">
            <v>0</v>
          </cell>
          <cell r="R200">
            <v>426152.55</v>
          </cell>
          <cell r="S200">
            <v>13334</v>
          </cell>
          <cell r="U200">
            <v>0</v>
          </cell>
        </row>
        <row r="201">
          <cell r="A201" t="str">
            <v>29100</v>
          </cell>
          <cell r="B201" t="str">
            <v>BURLINGTON EDISON</v>
          </cell>
          <cell r="C201">
            <v>14</v>
          </cell>
          <cell r="D201">
            <v>482.38</v>
          </cell>
          <cell r="E201">
            <v>3787.46</v>
          </cell>
          <cell r="F201">
            <v>0.12740000000000001</v>
          </cell>
          <cell r="G201">
            <v>0.127</v>
          </cell>
          <cell r="H201">
            <v>481.01</v>
          </cell>
          <cell r="I201">
            <v>4406.66</v>
          </cell>
          <cell r="J201">
            <v>126.91</v>
          </cell>
          <cell r="K201">
            <v>70947.23</v>
          </cell>
          <cell r="L201">
            <v>84.9</v>
          </cell>
          <cell r="M201">
            <v>1932342.13</v>
          </cell>
          <cell r="Q201">
            <v>0</v>
          </cell>
          <cell r="R201">
            <v>2016623.3599999999</v>
          </cell>
          <cell r="S201">
            <v>13334</v>
          </cell>
          <cell r="U201">
            <v>0</v>
          </cell>
        </row>
        <row r="202">
          <cell r="A202" t="str">
            <v>29101</v>
          </cell>
          <cell r="B202" t="str">
            <v>SEDRO WOOLLEY</v>
          </cell>
          <cell r="C202">
            <v>17</v>
          </cell>
          <cell r="D202">
            <v>641.13</v>
          </cell>
          <cell r="E202">
            <v>4188.2700000000004</v>
          </cell>
          <cell r="F202">
            <v>0.15310000000000001</v>
          </cell>
          <cell r="G202">
            <v>0.127</v>
          </cell>
          <cell r="H202">
            <v>531.91</v>
          </cell>
          <cell r="I202">
            <v>4447.16</v>
          </cell>
          <cell r="J202">
            <v>129.24</v>
          </cell>
          <cell r="K202">
            <v>86941.98</v>
          </cell>
          <cell r="L202">
            <v>86.46</v>
          </cell>
          <cell r="M202">
            <v>2156044.66</v>
          </cell>
          <cell r="Q202">
            <v>0</v>
          </cell>
          <cell r="R202">
            <v>2242986.64</v>
          </cell>
          <cell r="S202">
            <v>0</v>
          </cell>
          <cell r="U202">
            <v>0</v>
          </cell>
        </row>
        <row r="203">
          <cell r="A203" t="str">
            <v>29103</v>
          </cell>
          <cell r="B203" t="str">
            <v>ANACORTES</v>
          </cell>
          <cell r="C203">
            <v>12.25</v>
          </cell>
          <cell r="D203">
            <v>315.38</v>
          </cell>
          <cell r="E203">
            <v>2842</v>
          </cell>
          <cell r="F203">
            <v>0.111</v>
          </cell>
          <cell r="G203">
            <v>0.111</v>
          </cell>
          <cell r="H203">
            <v>315.38</v>
          </cell>
          <cell r="I203">
            <v>4545.72</v>
          </cell>
          <cell r="J203">
            <v>123.93</v>
          </cell>
          <cell r="K203">
            <v>64037.83</v>
          </cell>
          <cell r="L203">
            <v>82.9</v>
          </cell>
          <cell r="M203">
            <v>1308420.3999999999</v>
          </cell>
          <cell r="Q203">
            <v>0</v>
          </cell>
          <cell r="R203">
            <v>1546013.23</v>
          </cell>
          <cell r="S203">
            <v>173555</v>
          </cell>
          <cell r="U203">
            <v>0</v>
          </cell>
        </row>
        <row r="204">
          <cell r="A204" t="str">
            <v>29311</v>
          </cell>
          <cell r="B204" t="str">
            <v>LA CONNER</v>
          </cell>
          <cell r="C204">
            <v>0</v>
          </cell>
          <cell r="D204">
            <v>84.76</v>
          </cell>
          <cell r="E204">
            <v>627.76</v>
          </cell>
          <cell r="F204">
            <v>0.13500000000000001</v>
          </cell>
          <cell r="G204">
            <v>0.127</v>
          </cell>
          <cell r="H204">
            <v>79.73</v>
          </cell>
          <cell r="I204">
            <v>4553.01</v>
          </cell>
          <cell r="J204">
            <v>133.51</v>
          </cell>
          <cell r="K204">
            <v>0</v>
          </cell>
          <cell r="L204">
            <v>89.31</v>
          </cell>
          <cell r="M204">
            <v>330806.71000000002</v>
          </cell>
          <cell r="Q204">
            <v>0</v>
          </cell>
          <cell r="R204">
            <v>344140.71</v>
          </cell>
          <cell r="S204">
            <v>13334</v>
          </cell>
          <cell r="U204">
            <v>0</v>
          </cell>
        </row>
        <row r="205">
          <cell r="A205" t="str">
            <v>29317</v>
          </cell>
          <cell r="B205" t="str">
            <v>CONWAY</v>
          </cell>
          <cell r="C205">
            <v>0.88</v>
          </cell>
          <cell r="D205">
            <v>54.63</v>
          </cell>
          <cell r="E205">
            <v>402.25</v>
          </cell>
          <cell r="F205">
            <v>0.1358</v>
          </cell>
          <cell r="G205">
            <v>0.127</v>
          </cell>
          <cell r="H205">
            <v>51.09</v>
          </cell>
          <cell r="I205">
            <v>4580.7</v>
          </cell>
          <cell r="J205">
            <v>127.25</v>
          </cell>
          <cell r="K205">
            <v>4635.67</v>
          </cell>
          <cell r="L205">
            <v>85.13</v>
          </cell>
          <cell r="M205">
            <v>213507.34</v>
          </cell>
          <cell r="Q205">
            <v>0</v>
          </cell>
          <cell r="R205">
            <v>218143.01</v>
          </cell>
          <cell r="S205">
            <v>0</v>
          </cell>
          <cell r="U205">
            <v>0</v>
          </cell>
        </row>
        <row r="206">
          <cell r="A206" t="str">
            <v>29320</v>
          </cell>
          <cell r="B206" t="str">
            <v>MT VERNON</v>
          </cell>
          <cell r="C206">
            <v>35</v>
          </cell>
          <cell r="D206">
            <v>802.38</v>
          </cell>
          <cell r="E206">
            <v>5541.28</v>
          </cell>
          <cell r="F206">
            <v>0.14480000000000001</v>
          </cell>
          <cell r="G206">
            <v>0.127</v>
          </cell>
          <cell r="H206">
            <v>703.74</v>
          </cell>
          <cell r="I206">
            <v>4450.59</v>
          </cell>
          <cell r="J206">
            <v>128.11000000000001</v>
          </cell>
          <cell r="K206">
            <v>179136.25</v>
          </cell>
          <cell r="L206">
            <v>85.7</v>
          </cell>
          <cell r="M206">
            <v>2855322.47</v>
          </cell>
          <cell r="Q206">
            <v>0</v>
          </cell>
          <cell r="R206">
            <v>3246786.72</v>
          </cell>
          <cell r="S206">
            <v>212328</v>
          </cell>
          <cell r="U206">
            <v>0</v>
          </cell>
        </row>
        <row r="207">
          <cell r="A207" t="str">
            <v>30002</v>
          </cell>
          <cell r="B207" t="str">
            <v>SKAMANIA</v>
          </cell>
          <cell r="C207">
            <v>0</v>
          </cell>
          <cell r="D207">
            <v>13.88</v>
          </cell>
          <cell r="E207">
            <v>67.94</v>
          </cell>
          <cell r="F207">
            <v>0.20430000000000001</v>
          </cell>
          <cell r="G207">
            <v>0.127</v>
          </cell>
          <cell r="H207">
            <v>13.88</v>
          </cell>
          <cell r="I207">
            <v>4982.7700000000004</v>
          </cell>
          <cell r="J207">
            <v>117.72</v>
          </cell>
          <cell r="K207">
            <v>0</v>
          </cell>
          <cell r="L207">
            <v>78.75</v>
          </cell>
          <cell r="M207">
            <v>0</v>
          </cell>
          <cell r="N207">
            <v>0</v>
          </cell>
          <cell r="O207">
            <v>56940.37</v>
          </cell>
          <cell r="Q207">
            <v>-56940.37</v>
          </cell>
          <cell r="R207">
            <v>0</v>
          </cell>
          <cell r="S207">
            <v>0</v>
          </cell>
          <cell r="U207">
            <v>1</v>
          </cell>
          <cell r="V207">
            <v>56940.37</v>
          </cell>
        </row>
        <row r="208">
          <cell r="A208" t="str">
            <v>30029</v>
          </cell>
          <cell r="B208" t="str">
            <v>MOUNT PLEASANT</v>
          </cell>
          <cell r="C208">
            <v>0</v>
          </cell>
          <cell r="D208">
            <v>8</v>
          </cell>
          <cell r="E208">
            <v>55.83</v>
          </cell>
          <cell r="F208">
            <v>0.14330000000000001</v>
          </cell>
          <cell r="G208">
            <v>0.127</v>
          </cell>
          <cell r="H208">
            <v>8</v>
          </cell>
          <cell r="I208">
            <v>4404.5600000000004</v>
          </cell>
          <cell r="J208">
            <v>135.22</v>
          </cell>
          <cell r="K208">
            <v>0</v>
          </cell>
          <cell r="L208">
            <v>90.46</v>
          </cell>
          <cell r="M208">
            <v>0</v>
          </cell>
          <cell r="N208">
            <v>0</v>
          </cell>
          <cell r="O208">
            <v>32818.660000000003</v>
          </cell>
          <cell r="Q208">
            <v>-32818.660000000003</v>
          </cell>
          <cell r="R208">
            <v>0</v>
          </cell>
          <cell r="S208">
            <v>0</v>
          </cell>
          <cell r="U208">
            <v>1</v>
          </cell>
          <cell r="V208">
            <v>32818.660000000003</v>
          </cell>
        </row>
        <row r="209">
          <cell r="A209" t="str">
            <v>30031</v>
          </cell>
          <cell r="B209" t="str">
            <v>MILL A</v>
          </cell>
          <cell r="C209">
            <v>0</v>
          </cell>
          <cell r="D209">
            <v>15</v>
          </cell>
          <cell r="E209">
            <v>65.77</v>
          </cell>
          <cell r="F209">
            <v>0.2281</v>
          </cell>
          <cell r="G209">
            <v>0.127</v>
          </cell>
          <cell r="H209">
            <v>15</v>
          </cell>
          <cell r="I209">
            <v>4554.33</v>
          </cell>
          <cell r="J209">
            <v>117.52</v>
          </cell>
          <cell r="K209">
            <v>0</v>
          </cell>
          <cell r="L209">
            <v>78.62</v>
          </cell>
          <cell r="M209">
            <v>0</v>
          </cell>
          <cell r="N209">
            <v>0</v>
          </cell>
          <cell r="O209">
            <v>61534.99</v>
          </cell>
          <cell r="Q209">
            <v>-61534.99</v>
          </cell>
          <cell r="R209">
            <v>0</v>
          </cell>
          <cell r="S209">
            <v>0</v>
          </cell>
          <cell r="U209">
            <v>1</v>
          </cell>
          <cell r="V209">
            <v>61534.99</v>
          </cell>
        </row>
        <row r="210">
          <cell r="A210" t="str">
            <v>30303</v>
          </cell>
          <cell r="B210" t="str">
            <v>STEVENSON-CARSON</v>
          </cell>
          <cell r="C210">
            <v>4.25</v>
          </cell>
          <cell r="D210">
            <v>172.75</v>
          </cell>
          <cell r="E210">
            <v>987.99</v>
          </cell>
          <cell r="F210">
            <v>0.17480000000000001</v>
          </cell>
          <cell r="G210">
            <v>0.127</v>
          </cell>
          <cell r="H210">
            <v>125.47</v>
          </cell>
          <cell r="I210">
            <v>4515.21</v>
          </cell>
          <cell r="J210">
            <v>124.01</v>
          </cell>
          <cell r="K210">
            <v>22068.09</v>
          </cell>
          <cell r="L210">
            <v>82.96</v>
          </cell>
          <cell r="M210">
            <v>516967.64</v>
          </cell>
          <cell r="Q210">
            <v>0</v>
          </cell>
          <cell r="R210">
            <v>569140.73</v>
          </cell>
          <cell r="S210">
            <v>30105</v>
          </cell>
          <cell r="U210">
            <v>0</v>
          </cell>
        </row>
        <row r="211">
          <cell r="A211" t="str">
            <v>31002</v>
          </cell>
          <cell r="B211" t="str">
            <v>EVERETT</v>
          </cell>
          <cell r="C211">
            <v>83.5</v>
          </cell>
          <cell r="D211">
            <v>2262.89</v>
          </cell>
          <cell r="E211">
            <v>17690.419999999998</v>
          </cell>
          <cell r="F211">
            <v>0.12790000000000001</v>
          </cell>
          <cell r="G211">
            <v>0.127</v>
          </cell>
          <cell r="H211">
            <v>2246.6799999999998</v>
          </cell>
          <cell r="I211">
            <v>4659.6000000000004</v>
          </cell>
          <cell r="J211">
            <v>131.58000000000001</v>
          </cell>
          <cell r="K211">
            <v>447438.09</v>
          </cell>
          <cell r="L211">
            <v>88.02</v>
          </cell>
          <cell r="M211">
            <v>9547495.0099999998</v>
          </cell>
          <cell r="Q211">
            <v>0</v>
          </cell>
          <cell r="R211">
            <v>10186914.1</v>
          </cell>
          <cell r="S211">
            <v>191981</v>
          </cell>
          <cell r="U211">
            <v>0</v>
          </cell>
        </row>
        <row r="212">
          <cell r="A212" t="str">
            <v>31004</v>
          </cell>
          <cell r="B212" t="str">
            <v>LAKE STEVENS</v>
          </cell>
          <cell r="C212">
            <v>24.75</v>
          </cell>
          <cell r="D212">
            <v>979.88</v>
          </cell>
          <cell r="E212">
            <v>7326.51</v>
          </cell>
          <cell r="F212">
            <v>0.13370000000000001</v>
          </cell>
          <cell r="G212">
            <v>0.127</v>
          </cell>
          <cell r="H212">
            <v>930.47</v>
          </cell>
          <cell r="I212">
            <v>4345.45</v>
          </cell>
          <cell r="J212">
            <v>139.66999999999999</v>
          </cell>
          <cell r="K212">
            <v>123682.37</v>
          </cell>
          <cell r="L212">
            <v>93.43</v>
          </cell>
          <cell r="M212">
            <v>3676984.27</v>
          </cell>
          <cell r="Q212">
            <v>0</v>
          </cell>
          <cell r="R212">
            <v>3814000.6400000001</v>
          </cell>
          <cell r="S212">
            <v>13334</v>
          </cell>
          <cell r="U212">
            <v>0</v>
          </cell>
        </row>
        <row r="213">
          <cell r="A213" t="str">
            <v>31006</v>
          </cell>
          <cell r="B213" t="str">
            <v>MUKILTEO</v>
          </cell>
          <cell r="C213">
            <v>69</v>
          </cell>
          <cell r="D213">
            <v>1642.39</v>
          </cell>
          <cell r="E213">
            <v>13700.66</v>
          </cell>
          <cell r="F213">
            <v>0.11990000000000001</v>
          </cell>
          <cell r="G213">
            <v>0.11990000000000001</v>
          </cell>
          <cell r="H213">
            <v>1642.39</v>
          </cell>
          <cell r="I213">
            <v>4439.26</v>
          </cell>
          <cell r="J213">
            <v>134.11000000000001</v>
          </cell>
          <cell r="K213">
            <v>352255.28</v>
          </cell>
          <cell r="L213">
            <v>89.71</v>
          </cell>
          <cell r="M213">
            <v>6639849.5800000001</v>
          </cell>
          <cell r="Q213">
            <v>0</v>
          </cell>
          <cell r="R213">
            <v>7072327.8600000003</v>
          </cell>
          <cell r="S213">
            <v>80223</v>
          </cell>
          <cell r="U213">
            <v>0</v>
          </cell>
        </row>
        <row r="214">
          <cell r="A214" t="str">
            <v>31015</v>
          </cell>
          <cell r="B214" t="str">
            <v>EDMONDS</v>
          </cell>
          <cell r="C214">
            <v>101.25</v>
          </cell>
          <cell r="D214">
            <v>2614.5100000000002</v>
          </cell>
          <cell r="E214">
            <v>19931.03</v>
          </cell>
          <cell r="F214">
            <v>0.13120000000000001</v>
          </cell>
          <cell r="G214">
            <v>0.127</v>
          </cell>
          <cell r="H214">
            <v>2531.2399999999998</v>
          </cell>
          <cell r="I214">
            <v>4431.53</v>
          </cell>
          <cell r="J214">
            <v>132.5</v>
          </cell>
          <cell r="K214">
            <v>515996.27</v>
          </cell>
          <cell r="L214">
            <v>88.64</v>
          </cell>
          <cell r="M214">
            <v>10217783.800000001</v>
          </cell>
          <cell r="Q214">
            <v>0</v>
          </cell>
          <cell r="R214">
            <v>10937491.07</v>
          </cell>
          <cell r="S214">
            <v>203711</v>
          </cell>
          <cell r="U214">
            <v>0</v>
          </cell>
        </row>
        <row r="215">
          <cell r="A215" t="str">
            <v>31016</v>
          </cell>
          <cell r="B215" t="str">
            <v>ARLINGTON</v>
          </cell>
          <cell r="C215">
            <v>15.5</v>
          </cell>
          <cell r="D215">
            <v>708.75</v>
          </cell>
          <cell r="E215">
            <v>5364.87</v>
          </cell>
          <cell r="F215">
            <v>0.1321</v>
          </cell>
          <cell r="G215">
            <v>0.127</v>
          </cell>
          <cell r="H215">
            <v>681.34</v>
          </cell>
          <cell r="I215">
            <v>4413.01</v>
          </cell>
          <cell r="J215">
            <v>130.74</v>
          </cell>
          <cell r="K215">
            <v>78661.899999999994</v>
          </cell>
          <cell r="L215">
            <v>87.46</v>
          </cell>
          <cell r="M215">
            <v>2739403.1</v>
          </cell>
          <cell r="Q215">
            <v>0</v>
          </cell>
          <cell r="R215">
            <v>2844733</v>
          </cell>
          <cell r="S215">
            <v>26668</v>
          </cell>
          <cell r="U215">
            <v>0</v>
          </cell>
        </row>
        <row r="216">
          <cell r="A216" t="str">
            <v>31025</v>
          </cell>
          <cell r="B216" t="str">
            <v>MARYSVILLE</v>
          </cell>
          <cell r="C216">
            <v>40.25</v>
          </cell>
          <cell r="D216">
            <v>1578.13</v>
          </cell>
          <cell r="E216">
            <v>11330.09</v>
          </cell>
          <cell r="F216">
            <v>0.13930000000000001</v>
          </cell>
          <cell r="G216">
            <v>0.127</v>
          </cell>
          <cell r="H216">
            <v>1438.92</v>
          </cell>
          <cell r="I216">
            <v>4545.47</v>
          </cell>
          <cell r="J216">
            <v>131.69999999999999</v>
          </cell>
          <cell r="K216">
            <v>210398.44</v>
          </cell>
          <cell r="L216">
            <v>88.1</v>
          </cell>
          <cell r="M216">
            <v>5961845.6100000003</v>
          </cell>
          <cell r="Q216">
            <v>0</v>
          </cell>
          <cell r="R216">
            <v>6289689.0500000007</v>
          </cell>
          <cell r="S216">
            <v>117445</v>
          </cell>
          <cell r="U216">
            <v>0</v>
          </cell>
        </row>
        <row r="217">
          <cell r="A217" t="str">
            <v>31063</v>
          </cell>
          <cell r="B217" t="str">
            <v>INDEX</v>
          </cell>
          <cell r="C217">
            <v>0</v>
          </cell>
          <cell r="D217">
            <v>2.13</v>
          </cell>
          <cell r="E217">
            <v>24.28</v>
          </cell>
          <cell r="F217">
            <v>8.77E-2</v>
          </cell>
          <cell r="G217">
            <v>8.77E-2</v>
          </cell>
          <cell r="H217">
            <v>2.13</v>
          </cell>
          <cell r="I217">
            <v>4057.51</v>
          </cell>
          <cell r="J217">
            <v>148.63</v>
          </cell>
          <cell r="K217">
            <v>0</v>
          </cell>
          <cell r="L217">
            <v>99.43</v>
          </cell>
          <cell r="M217">
            <v>7833.51</v>
          </cell>
          <cell r="Q217">
            <v>0</v>
          </cell>
          <cell r="R217">
            <v>7833.51</v>
          </cell>
          <cell r="S217">
            <v>0</v>
          </cell>
          <cell r="U217">
            <v>0</v>
          </cell>
        </row>
        <row r="218">
          <cell r="A218" t="str">
            <v>31103</v>
          </cell>
          <cell r="B218" t="str">
            <v>MONROE</v>
          </cell>
          <cell r="C218">
            <v>44.38</v>
          </cell>
          <cell r="D218">
            <v>681.63</v>
          </cell>
          <cell r="E218">
            <v>6567.11</v>
          </cell>
          <cell r="F218">
            <v>0.1038</v>
          </cell>
          <cell r="G218">
            <v>0.1038</v>
          </cell>
          <cell r="H218">
            <v>681.63</v>
          </cell>
          <cell r="I218">
            <v>4403.6000000000004</v>
          </cell>
          <cell r="J218">
            <v>132.16999999999999</v>
          </cell>
          <cell r="K218">
            <v>224746.53</v>
          </cell>
          <cell r="L218">
            <v>88.42</v>
          </cell>
          <cell r="M218">
            <v>2733943.8</v>
          </cell>
          <cell r="Q218">
            <v>0</v>
          </cell>
          <cell r="R218">
            <v>3009280.3299999996</v>
          </cell>
          <cell r="S218">
            <v>50590</v>
          </cell>
          <cell r="U218">
            <v>0</v>
          </cell>
        </row>
        <row r="219">
          <cell r="A219" t="str">
            <v>31201</v>
          </cell>
          <cell r="B219" t="str">
            <v>SNOHOMISH</v>
          </cell>
          <cell r="C219">
            <v>29.13</v>
          </cell>
          <cell r="D219">
            <v>1162.75</v>
          </cell>
          <cell r="E219">
            <v>9177.3799999999992</v>
          </cell>
          <cell r="F219">
            <v>0.12670000000000001</v>
          </cell>
          <cell r="G219">
            <v>0.12670000000000001</v>
          </cell>
          <cell r="H219">
            <v>1162.75</v>
          </cell>
          <cell r="I219">
            <v>4423.8500000000004</v>
          </cell>
          <cell r="J219">
            <v>128.47</v>
          </cell>
          <cell r="K219">
            <v>148196.76</v>
          </cell>
          <cell r="L219">
            <v>85.94</v>
          </cell>
          <cell r="M219">
            <v>4688466.09</v>
          </cell>
          <cell r="Q219">
            <v>0</v>
          </cell>
          <cell r="R219">
            <v>5015768.8499999996</v>
          </cell>
          <cell r="S219">
            <v>179106</v>
          </cell>
          <cell r="U219">
            <v>0</v>
          </cell>
        </row>
        <row r="220">
          <cell r="A220" t="str">
            <v>31306</v>
          </cell>
          <cell r="B220" t="str">
            <v>LAKEWOOD</v>
          </cell>
          <cell r="C220">
            <v>1.1299999999999999</v>
          </cell>
          <cell r="D220">
            <v>326.75</v>
          </cell>
          <cell r="E220">
            <v>2409.08</v>
          </cell>
          <cell r="F220">
            <v>0.1356</v>
          </cell>
          <cell r="G220">
            <v>0.127</v>
          </cell>
          <cell r="H220">
            <v>305.95</v>
          </cell>
          <cell r="I220">
            <v>4338.33</v>
          </cell>
          <cell r="J220">
            <v>133.52000000000001</v>
          </cell>
          <cell r="K220">
            <v>5637.66</v>
          </cell>
          <cell r="L220">
            <v>89.32</v>
          </cell>
          <cell r="M220">
            <v>1208267.3500000001</v>
          </cell>
          <cell r="Q220">
            <v>0</v>
          </cell>
          <cell r="R220">
            <v>1283949.01</v>
          </cell>
          <cell r="S220">
            <v>70044</v>
          </cell>
          <cell r="U220">
            <v>0</v>
          </cell>
        </row>
        <row r="221">
          <cell r="A221" t="str">
            <v>31311</v>
          </cell>
          <cell r="B221" t="str">
            <v>SULTAN</v>
          </cell>
          <cell r="C221">
            <v>6.63</v>
          </cell>
          <cell r="D221">
            <v>302</v>
          </cell>
          <cell r="E221">
            <v>2124.14</v>
          </cell>
          <cell r="F221">
            <v>0.14219999999999999</v>
          </cell>
          <cell r="G221">
            <v>0.127</v>
          </cell>
          <cell r="H221">
            <v>269.77</v>
          </cell>
          <cell r="I221">
            <v>4346.59</v>
          </cell>
          <cell r="J221">
            <v>127.03</v>
          </cell>
          <cell r="K221">
            <v>33140.58</v>
          </cell>
          <cell r="L221">
            <v>84.98</v>
          </cell>
          <cell r="M221">
            <v>1068629.28</v>
          </cell>
          <cell r="Q221">
            <v>0</v>
          </cell>
          <cell r="R221">
            <v>1147616.8600000001</v>
          </cell>
          <cell r="S221">
            <v>45847</v>
          </cell>
          <cell r="U221">
            <v>0</v>
          </cell>
        </row>
        <row r="222">
          <cell r="A222" t="str">
            <v>31330</v>
          </cell>
          <cell r="B222" t="str">
            <v>DARRINGTON</v>
          </cell>
          <cell r="C222">
            <v>0</v>
          </cell>
          <cell r="D222">
            <v>84</v>
          </cell>
          <cell r="E222">
            <v>543.67999999999995</v>
          </cell>
          <cell r="F222">
            <v>0.1545</v>
          </cell>
          <cell r="G222">
            <v>0.127</v>
          </cell>
          <cell r="H222">
            <v>69.05</v>
          </cell>
          <cell r="I222">
            <v>4555.45</v>
          </cell>
          <cell r="J222">
            <v>127.29</v>
          </cell>
          <cell r="K222">
            <v>0</v>
          </cell>
          <cell r="L222">
            <v>85.15</v>
          </cell>
          <cell r="M222">
            <v>286938.55</v>
          </cell>
          <cell r="Q222">
            <v>0</v>
          </cell>
          <cell r="R222">
            <v>286938.55</v>
          </cell>
          <cell r="S222">
            <v>0</v>
          </cell>
          <cell r="U222">
            <v>0</v>
          </cell>
        </row>
        <row r="223">
          <cell r="A223" t="str">
            <v>31332</v>
          </cell>
          <cell r="B223" t="str">
            <v>GRANITE FALLS</v>
          </cell>
          <cell r="C223">
            <v>4.25</v>
          </cell>
          <cell r="D223">
            <v>349.88</v>
          </cell>
          <cell r="E223">
            <v>2256.96</v>
          </cell>
          <cell r="F223">
            <v>0.155</v>
          </cell>
          <cell r="G223">
            <v>0.127</v>
          </cell>
          <cell r="H223">
            <v>286.63</v>
          </cell>
          <cell r="I223">
            <v>4341.66</v>
          </cell>
          <cell r="J223">
            <v>135.66</v>
          </cell>
          <cell r="K223">
            <v>21219.86</v>
          </cell>
          <cell r="L223">
            <v>90.75</v>
          </cell>
          <cell r="M223">
            <v>1132446.8400000001</v>
          </cell>
          <cell r="Q223">
            <v>0</v>
          </cell>
          <cell r="R223">
            <v>1173667.7000000002</v>
          </cell>
          <cell r="S223">
            <v>20001</v>
          </cell>
          <cell r="U223">
            <v>0</v>
          </cell>
        </row>
        <row r="224">
          <cell r="A224" t="str">
            <v>31401</v>
          </cell>
          <cell r="B224" t="str">
            <v>STANWOOD-CAMANO</v>
          </cell>
          <cell r="C224">
            <v>19.5</v>
          </cell>
          <cell r="D224">
            <v>682.5</v>
          </cell>
          <cell r="E224">
            <v>5178.25</v>
          </cell>
          <cell r="F224">
            <v>0.1318</v>
          </cell>
          <cell r="G224">
            <v>0.127</v>
          </cell>
          <cell r="H224">
            <v>657.64</v>
          </cell>
          <cell r="I224">
            <v>4429.8900000000003</v>
          </cell>
          <cell r="J224">
            <v>131.01</v>
          </cell>
          <cell r="K224">
            <v>99340.28</v>
          </cell>
          <cell r="L224">
            <v>87.64</v>
          </cell>
          <cell r="M224">
            <v>2654330.14</v>
          </cell>
          <cell r="Q224">
            <v>0</v>
          </cell>
          <cell r="R224">
            <v>2804391.42</v>
          </cell>
          <cell r="S224">
            <v>50721</v>
          </cell>
          <cell r="U224">
            <v>0</v>
          </cell>
        </row>
        <row r="225">
          <cell r="A225" t="str">
            <v>32081</v>
          </cell>
          <cell r="B225" t="str">
            <v>SPOKANE</v>
          </cell>
          <cell r="C225">
            <v>147</v>
          </cell>
          <cell r="D225">
            <v>4313.63</v>
          </cell>
          <cell r="E225">
            <v>28425</v>
          </cell>
          <cell r="F225">
            <v>0.15179999999999999</v>
          </cell>
          <cell r="G225">
            <v>0.127</v>
          </cell>
          <cell r="H225">
            <v>3609.98</v>
          </cell>
          <cell r="I225">
            <v>4487.66</v>
          </cell>
          <cell r="J225">
            <v>127.35</v>
          </cell>
          <cell r="K225">
            <v>758638.92</v>
          </cell>
          <cell r="L225">
            <v>85.19</v>
          </cell>
          <cell r="M225">
            <v>14773383.58</v>
          </cell>
          <cell r="Q225">
            <v>0</v>
          </cell>
          <cell r="R225">
            <v>15629109.5</v>
          </cell>
          <cell r="S225">
            <v>97087</v>
          </cell>
          <cell r="U225">
            <v>0</v>
          </cell>
        </row>
        <row r="226">
          <cell r="A226" t="str">
            <v>32123</v>
          </cell>
          <cell r="B226" t="str">
            <v>ORCHARD PRAIRIE</v>
          </cell>
          <cell r="C226">
            <v>0</v>
          </cell>
          <cell r="D226">
            <v>7.38</v>
          </cell>
          <cell r="E226">
            <v>63.39</v>
          </cell>
          <cell r="F226">
            <v>0.1164</v>
          </cell>
          <cell r="G226">
            <v>0.1164</v>
          </cell>
          <cell r="H226">
            <v>7.38</v>
          </cell>
          <cell r="I226">
            <v>4600.1099999999997</v>
          </cell>
          <cell r="J226">
            <v>117.81</v>
          </cell>
          <cell r="K226">
            <v>0</v>
          </cell>
          <cell r="L226">
            <v>78.81</v>
          </cell>
          <cell r="M226">
            <v>31021.33</v>
          </cell>
          <cell r="Q226">
            <v>0</v>
          </cell>
          <cell r="R226">
            <v>31021.33</v>
          </cell>
          <cell r="S226">
            <v>0</v>
          </cell>
          <cell r="U226">
            <v>0</v>
          </cell>
        </row>
        <row r="227">
          <cell r="A227" t="str">
            <v>32312</v>
          </cell>
          <cell r="B227" t="str">
            <v>GREAT NORTHERN</v>
          </cell>
          <cell r="C227">
            <v>0</v>
          </cell>
          <cell r="D227">
            <v>4.75</v>
          </cell>
          <cell r="E227">
            <v>32.5</v>
          </cell>
          <cell r="F227">
            <v>0.1462</v>
          </cell>
          <cell r="G227">
            <v>0.127</v>
          </cell>
          <cell r="H227">
            <v>4.13</v>
          </cell>
          <cell r="I227">
            <v>4512.7700000000004</v>
          </cell>
          <cell r="J227">
            <v>122.65</v>
          </cell>
          <cell r="K227">
            <v>0</v>
          </cell>
          <cell r="L227">
            <v>82.05</v>
          </cell>
          <cell r="M227">
            <v>17011.009999999998</v>
          </cell>
          <cell r="Q227">
            <v>0</v>
          </cell>
          <cell r="R227">
            <v>17011.009999999998</v>
          </cell>
          <cell r="S227">
            <v>0</v>
          </cell>
          <cell r="U227">
            <v>0</v>
          </cell>
        </row>
        <row r="228">
          <cell r="A228" t="str">
            <v>32325</v>
          </cell>
          <cell r="B228" t="str">
            <v>NINE MILE FALLS</v>
          </cell>
          <cell r="C228">
            <v>0</v>
          </cell>
          <cell r="D228">
            <v>208.88</v>
          </cell>
          <cell r="E228">
            <v>1677.09</v>
          </cell>
          <cell r="F228">
            <v>0.1245</v>
          </cell>
          <cell r="G228">
            <v>0.1245</v>
          </cell>
          <cell r="H228">
            <v>208.88</v>
          </cell>
          <cell r="I228">
            <v>4494.24</v>
          </cell>
          <cell r="J228">
            <v>125.93</v>
          </cell>
          <cell r="K228">
            <v>0</v>
          </cell>
          <cell r="L228">
            <v>84.24</v>
          </cell>
          <cell r="M228">
            <v>856292.7</v>
          </cell>
          <cell r="Q228">
            <v>0</v>
          </cell>
          <cell r="R228">
            <v>856292.7</v>
          </cell>
          <cell r="S228">
            <v>0</v>
          </cell>
          <cell r="U228">
            <v>0</v>
          </cell>
        </row>
        <row r="229">
          <cell r="A229" t="str">
            <v>32326</v>
          </cell>
          <cell r="B229" t="str">
            <v>MEDICAL LAKE</v>
          </cell>
          <cell r="C229">
            <v>0</v>
          </cell>
          <cell r="D229">
            <v>278.88</v>
          </cell>
          <cell r="E229">
            <v>2075.88</v>
          </cell>
          <cell r="F229">
            <v>0.1343</v>
          </cell>
          <cell r="G229">
            <v>0.127</v>
          </cell>
          <cell r="H229">
            <v>263.64</v>
          </cell>
          <cell r="I229">
            <v>4326.7700000000004</v>
          </cell>
          <cell r="J229">
            <v>134.11000000000001</v>
          </cell>
          <cell r="K229">
            <v>0</v>
          </cell>
          <cell r="L229">
            <v>89.71</v>
          </cell>
          <cell r="M229">
            <v>1038235.46</v>
          </cell>
          <cell r="Q229">
            <v>0</v>
          </cell>
          <cell r="R229">
            <v>1038235.46</v>
          </cell>
          <cell r="S229">
            <v>0</v>
          </cell>
          <cell r="U229">
            <v>0</v>
          </cell>
        </row>
        <row r="230">
          <cell r="A230" t="str">
            <v>32354</v>
          </cell>
          <cell r="B230" t="str">
            <v>MEAD</v>
          </cell>
          <cell r="C230">
            <v>1.88</v>
          </cell>
          <cell r="D230">
            <v>942.25</v>
          </cell>
          <cell r="E230">
            <v>8826.68</v>
          </cell>
          <cell r="F230">
            <v>0.10680000000000001</v>
          </cell>
          <cell r="G230">
            <v>0.10680000000000001</v>
          </cell>
          <cell r="H230">
            <v>942.25</v>
          </cell>
          <cell r="I230">
            <v>4510.3500000000004</v>
          </cell>
          <cell r="J230">
            <v>126.86</v>
          </cell>
          <cell r="K230">
            <v>9751.3799999999992</v>
          </cell>
          <cell r="L230">
            <v>84.86</v>
          </cell>
          <cell r="M230">
            <v>3876251.43</v>
          </cell>
          <cell r="Q230">
            <v>0</v>
          </cell>
          <cell r="R230">
            <v>3886002.81</v>
          </cell>
          <cell r="S230">
            <v>0</v>
          </cell>
          <cell r="U230">
            <v>0</v>
          </cell>
        </row>
        <row r="231">
          <cell r="A231" t="str">
            <v>32356</v>
          </cell>
          <cell r="B231" t="str">
            <v>CENTRAL VALLEY</v>
          </cell>
          <cell r="C231">
            <v>0</v>
          </cell>
          <cell r="D231">
            <v>1484.01</v>
          </cell>
          <cell r="E231">
            <v>12124.38</v>
          </cell>
          <cell r="F231">
            <v>0.12239999999999999</v>
          </cell>
          <cell r="G231">
            <v>0.12239999999999999</v>
          </cell>
          <cell r="H231">
            <v>1484.01</v>
          </cell>
          <cell r="I231">
            <v>4429.9799999999996</v>
          </cell>
          <cell r="J231">
            <v>131.02000000000001</v>
          </cell>
          <cell r="K231">
            <v>0</v>
          </cell>
          <cell r="L231">
            <v>87.65</v>
          </cell>
          <cell r="M231">
            <v>5989788.4400000004</v>
          </cell>
          <cell r="Q231">
            <v>0</v>
          </cell>
          <cell r="R231">
            <v>5989788.4400000004</v>
          </cell>
          <cell r="S231">
            <v>0</v>
          </cell>
          <cell r="U231">
            <v>0</v>
          </cell>
        </row>
        <row r="232">
          <cell r="A232" t="str">
            <v>32358</v>
          </cell>
          <cell r="B232" t="str">
            <v>FREEMAN</v>
          </cell>
          <cell r="C232">
            <v>1</v>
          </cell>
          <cell r="D232">
            <v>98.25</v>
          </cell>
          <cell r="E232">
            <v>904.25</v>
          </cell>
          <cell r="F232">
            <v>0.1087</v>
          </cell>
          <cell r="G232">
            <v>0.1087</v>
          </cell>
          <cell r="H232">
            <v>98.25</v>
          </cell>
          <cell r="I232">
            <v>4539.66</v>
          </cell>
          <cell r="J232">
            <v>127.78</v>
          </cell>
          <cell r="K232">
            <v>5220.6099999999997</v>
          </cell>
          <cell r="L232">
            <v>85.48</v>
          </cell>
          <cell r="M232">
            <v>406803.09</v>
          </cell>
          <cell r="Q232">
            <v>0</v>
          </cell>
          <cell r="R232">
            <v>412023.7</v>
          </cell>
          <cell r="S232">
            <v>0</v>
          </cell>
          <cell r="U232">
            <v>0</v>
          </cell>
        </row>
        <row r="233">
          <cell r="A233" t="str">
            <v>32360</v>
          </cell>
          <cell r="B233" t="str">
            <v>CHENEY</v>
          </cell>
          <cell r="C233">
            <v>0</v>
          </cell>
          <cell r="D233">
            <v>539.13</v>
          </cell>
          <cell r="E233">
            <v>3539.91</v>
          </cell>
          <cell r="F233">
            <v>0.15229999999999999</v>
          </cell>
          <cell r="G233">
            <v>0.127</v>
          </cell>
          <cell r="H233">
            <v>449.57</v>
          </cell>
          <cell r="I233">
            <v>4565.53</v>
          </cell>
          <cell r="J233">
            <v>123.05</v>
          </cell>
          <cell r="K233">
            <v>0</v>
          </cell>
          <cell r="L233">
            <v>82.32</v>
          </cell>
          <cell r="M233">
            <v>1873687.22</v>
          </cell>
          <cell r="Q233">
            <v>0</v>
          </cell>
          <cell r="R233">
            <v>1873687.22</v>
          </cell>
          <cell r="S233">
            <v>0</v>
          </cell>
          <cell r="U233">
            <v>0</v>
          </cell>
        </row>
        <row r="234">
          <cell r="A234" t="str">
            <v>32361</v>
          </cell>
          <cell r="B234" t="str">
            <v>EAST VALLEY (SPOK</v>
          </cell>
          <cell r="C234">
            <v>15.63</v>
          </cell>
          <cell r="D234">
            <v>556.5</v>
          </cell>
          <cell r="E234">
            <v>4124.4799999999996</v>
          </cell>
          <cell r="F234">
            <v>0.13489999999999999</v>
          </cell>
          <cell r="G234">
            <v>0.127</v>
          </cell>
          <cell r="H234">
            <v>523.80999999999995</v>
          </cell>
          <cell r="I234">
            <v>4533.5200000000004</v>
          </cell>
          <cell r="J234">
            <v>123.99</v>
          </cell>
          <cell r="K234">
            <v>81487.759999999995</v>
          </cell>
          <cell r="L234">
            <v>82.95</v>
          </cell>
          <cell r="M234">
            <v>2167161.09</v>
          </cell>
          <cell r="Q234">
            <v>0</v>
          </cell>
          <cell r="R234">
            <v>2248648.8499999996</v>
          </cell>
          <cell r="S234">
            <v>0</v>
          </cell>
          <cell r="U234">
            <v>0</v>
          </cell>
        </row>
        <row r="235">
          <cell r="A235" t="str">
            <v>32362</v>
          </cell>
          <cell r="B235" t="str">
            <v>LIBERTY</v>
          </cell>
          <cell r="C235">
            <v>0</v>
          </cell>
          <cell r="D235">
            <v>60.75</v>
          </cell>
          <cell r="E235">
            <v>490.88</v>
          </cell>
          <cell r="F235">
            <v>0.12379999999999999</v>
          </cell>
          <cell r="G235">
            <v>0.12379999999999999</v>
          </cell>
          <cell r="H235">
            <v>60.75</v>
          </cell>
          <cell r="I235">
            <v>4473.62</v>
          </cell>
          <cell r="J235">
            <v>129.26</v>
          </cell>
          <cell r="K235">
            <v>0</v>
          </cell>
          <cell r="L235">
            <v>86.47</v>
          </cell>
          <cell r="M235">
            <v>247739.89</v>
          </cell>
          <cell r="Q235">
            <v>0</v>
          </cell>
          <cell r="R235">
            <v>247739.89</v>
          </cell>
          <cell r="S235">
            <v>0</v>
          </cell>
          <cell r="U235">
            <v>0</v>
          </cell>
        </row>
        <row r="236">
          <cell r="A236" t="str">
            <v>32363</v>
          </cell>
          <cell r="B236" t="str">
            <v>WEST VALLEY (SPOK</v>
          </cell>
          <cell r="C236">
            <v>16.38</v>
          </cell>
          <cell r="D236">
            <v>386.88</v>
          </cell>
          <cell r="E236">
            <v>3234.26</v>
          </cell>
          <cell r="F236">
            <v>0.1196</v>
          </cell>
          <cell r="G236">
            <v>0.1196</v>
          </cell>
          <cell r="H236">
            <v>386.88</v>
          </cell>
          <cell r="I236">
            <v>4450.1000000000004</v>
          </cell>
          <cell r="J236">
            <v>128.63999999999999</v>
          </cell>
          <cell r="K236">
            <v>83826.53</v>
          </cell>
          <cell r="L236">
            <v>86.06</v>
          </cell>
          <cell r="M236">
            <v>1569393.46</v>
          </cell>
          <cell r="Q236">
            <v>0</v>
          </cell>
          <cell r="R236">
            <v>1664348.99</v>
          </cell>
          <cell r="S236">
            <v>11129</v>
          </cell>
          <cell r="U236">
            <v>0</v>
          </cell>
        </row>
        <row r="237">
          <cell r="A237" t="str">
            <v>32414</v>
          </cell>
          <cell r="B237" t="str">
            <v>DEER PARK</v>
          </cell>
          <cell r="C237">
            <v>2.75</v>
          </cell>
          <cell r="D237">
            <v>303.5</v>
          </cell>
          <cell r="E237">
            <v>2333.83</v>
          </cell>
          <cell r="F237">
            <v>0.13</v>
          </cell>
          <cell r="G237">
            <v>0.127</v>
          </cell>
          <cell r="H237">
            <v>296.39999999999998</v>
          </cell>
          <cell r="I237">
            <v>4471.59</v>
          </cell>
          <cell r="J237">
            <v>124.73</v>
          </cell>
          <cell r="K237">
            <v>14141.4</v>
          </cell>
          <cell r="L237">
            <v>83.44</v>
          </cell>
          <cell r="M237">
            <v>1209063.95</v>
          </cell>
          <cell r="Q237">
            <v>0</v>
          </cell>
          <cell r="R237">
            <v>1223205.3499999999</v>
          </cell>
          <cell r="S237">
            <v>0</v>
          </cell>
          <cell r="U237">
            <v>0</v>
          </cell>
        </row>
        <row r="238">
          <cell r="A238" t="str">
            <v>32416</v>
          </cell>
          <cell r="B238" t="str">
            <v>RIVERSIDE</v>
          </cell>
          <cell r="C238">
            <v>18.5</v>
          </cell>
          <cell r="D238">
            <v>269.63</v>
          </cell>
          <cell r="E238">
            <v>1790.21</v>
          </cell>
          <cell r="F238">
            <v>0.15060000000000001</v>
          </cell>
          <cell r="G238">
            <v>0.127</v>
          </cell>
          <cell r="H238">
            <v>227.36</v>
          </cell>
          <cell r="I238">
            <v>4463.82</v>
          </cell>
          <cell r="J238">
            <v>130.94</v>
          </cell>
          <cell r="K238">
            <v>94967.77</v>
          </cell>
          <cell r="L238">
            <v>87.59</v>
          </cell>
          <cell r="M238">
            <v>924850.47</v>
          </cell>
          <cell r="Q238">
            <v>0</v>
          </cell>
          <cell r="R238">
            <v>1019818.24</v>
          </cell>
          <cell r="S238">
            <v>0</v>
          </cell>
          <cell r="U238">
            <v>0</v>
          </cell>
        </row>
        <row r="239">
          <cell r="A239" t="str">
            <v>33030</v>
          </cell>
          <cell r="B239" t="str">
            <v>ONION CREEK</v>
          </cell>
          <cell r="C239">
            <v>0</v>
          </cell>
          <cell r="D239">
            <v>7.75</v>
          </cell>
          <cell r="E239">
            <v>36.94</v>
          </cell>
          <cell r="F239">
            <v>0.20979999999999999</v>
          </cell>
          <cell r="G239">
            <v>0.127</v>
          </cell>
          <cell r="H239">
            <v>4.6900000000000004</v>
          </cell>
          <cell r="I239">
            <v>4633.58</v>
          </cell>
          <cell r="J239">
            <v>120.74</v>
          </cell>
          <cell r="K239">
            <v>0</v>
          </cell>
          <cell r="L239">
            <v>80.77</v>
          </cell>
          <cell r="M239">
            <v>19851.03</v>
          </cell>
          <cell r="Q239">
            <v>0</v>
          </cell>
          <cell r="R239">
            <v>19851.03</v>
          </cell>
          <cell r="S239">
            <v>0</v>
          </cell>
          <cell r="U239">
            <v>0</v>
          </cell>
        </row>
        <row r="240">
          <cell r="A240" t="str">
            <v>33036</v>
          </cell>
          <cell r="B240" t="str">
            <v>CHEWELAH</v>
          </cell>
          <cell r="C240">
            <v>0</v>
          </cell>
          <cell r="D240">
            <v>148</v>
          </cell>
          <cell r="E240">
            <v>1093.21</v>
          </cell>
          <cell r="F240">
            <v>0.13539999999999999</v>
          </cell>
          <cell r="G240">
            <v>0.127</v>
          </cell>
          <cell r="H240">
            <v>138.84</v>
          </cell>
          <cell r="I240">
            <v>4693.01</v>
          </cell>
          <cell r="J240">
            <v>123.44</v>
          </cell>
          <cell r="K240">
            <v>0</v>
          </cell>
          <cell r="L240">
            <v>82.58</v>
          </cell>
          <cell r="M240">
            <v>595088.1</v>
          </cell>
          <cell r="Q240">
            <v>0</v>
          </cell>
          <cell r="R240">
            <v>595088.1</v>
          </cell>
          <cell r="S240">
            <v>0</v>
          </cell>
          <cell r="U240">
            <v>0</v>
          </cell>
        </row>
        <row r="241">
          <cell r="A241" t="str">
            <v>33049</v>
          </cell>
          <cell r="B241" t="str">
            <v>WELLPINIT</v>
          </cell>
          <cell r="C241">
            <v>0</v>
          </cell>
          <cell r="D241">
            <v>44.75</v>
          </cell>
          <cell r="E241">
            <v>572.11</v>
          </cell>
          <cell r="F241">
            <v>7.8200000000000006E-2</v>
          </cell>
          <cell r="G241">
            <v>7.8200000000000006E-2</v>
          </cell>
          <cell r="H241">
            <v>44.75</v>
          </cell>
          <cell r="I241">
            <v>4389.04</v>
          </cell>
          <cell r="J241">
            <v>132.97</v>
          </cell>
          <cell r="K241">
            <v>0</v>
          </cell>
          <cell r="L241">
            <v>88.95</v>
          </cell>
          <cell r="M241">
            <v>178857.13</v>
          </cell>
          <cell r="Q241">
            <v>0</v>
          </cell>
          <cell r="R241">
            <v>178857.13</v>
          </cell>
          <cell r="S241">
            <v>0</v>
          </cell>
          <cell r="U241">
            <v>0</v>
          </cell>
        </row>
        <row r="242">
          <cell r="A242" t="str">
            <v>33070</v>
          </cell>
          <cell r="B242" t="str">
            <v>VALLEY</v>
          </cell>
          <cell r="C242">
            <v>0</v>
          </cell>
          <cell r="D242">
            <v>34.880000000000003</v>
          </cell>
          <cell r="E242">
            <v>381.83</v>
          </cell>
          <cell r="F242">
            <v>9.1300000000000006E-2</v>
          </cell>
          <cell r="G242">
            <v>9.1300000000000006E-2</v>
          </cell>
          <cell r="H242">
            <v>34.880000000000003</v>
          </cell>
          <cell r="I242">
            <v>4426.6899999999996</v>
          </cell>
          <cell r="J242">
            <v>144.37</v>
          </cell>
          <cell r="K242">
            <v>0</v>
          </cell>
          <cell r="L242">
            <v>96.58</v>
          </cell>
          <cell r="M242">
            <v>140364.99</v>
          </cell>
          <cell r="Q242">
            <v>0</v>
          </cell>
          <cell r="R242">
            <v>140364.99</v>
          </cell>
          <cell r="S242">
            <v>0</v>
          </cell>
          <cell r="U242">
            <v>0</v>
          </cell>
        </row>
        <row r="243">
          <cell r="A243" t="str">
            <v>33115</v>
          </cell>
          <cell r="B243" t="str">
            <v>COLVILLE</v>
          </cell>
          <cell r="C243">
            <v>13.88</v>
          </cell>
          <cell r="D243">
            <v>255.25</v>
          </cell>
          <cell r="E243">
            <v>2055.11</v>
          </cell>
          <cell r="F243">
            <v>0.1242</v>
          </cell>
          <cell r="G243">
            <v>0.1242</v>
          </cell>
          <cell r="H243">
            <v>255.25</v>
          </cell>
          <cell r="I243">
            <v>4571.9799999999996</v>
          </cell>
          <cell r="J243">
            <v>124.22</v>
          </cell>
          <cell r="K243">
            <v>72977.94</v>
          </cell>
          <cell r="L243">
            <v>83.1</v>
          </cell>
          <cell r="M243">
            <v>1065147.07</v>
          </cell>
          <cell r="Q243">
            <v>0</v>
          </cell>
          <cell r="R243">
            <v>1138125.01</v>
          </cell>
          <cell r="S243">
            <v>0</v>
          </cell>
          <cell r="U243">
            <v>0</v>
          </cell>
        </row>
        <row r="244">
          <cell r="A244" t="str">
            <v>33183</v>
          </cell>
          <cell r="B244" t="str">
            <v>LOON LAKE</v>
          </cell>
          <cell r="C244">
            <v>0</v>
          </cell>
          <cell r="D244">
            <v>33.130000000000003</v>
          </cell>
          <cell r="E244">
            <v>197.4</v>
          </cell>
          <cell r="F244">
            <v>0.1678</v>
          </cell>
          <cell r="G244">
            <v>0.127</v>
          </cell>
          <cell r="H244">
            <v>25.07</v>
          </cell>
          <cell r="I244">
            <v>4480.8599999999997</v>
          </cell>
          <cell r="J244">
            <v>118.33</v>
          </cell>
          <cell r="K244">
            <v>0</v>
          </cell>
          <cell r="L244">
            <v>79.16</v>
          </cell>
          <cell r="M244">
            <v>102588.26</v>
          </cell>
          <cell r="Q244">
            <v>0</v>
          </cell>
          <cell r="R244">
            <v>102588.26</v>
          </cell>
          <cell r="S244">
            <v>0</v>
          </cell>
          <cell r="U244">
            <v>0</v>
          </cell>
        </row>
        <row r="245">
          <cell r="A245" t="str">
            <v>33202</v>
          </cell>
          <cell r="B245" t="str">
            <v>SUMMIT VALLEY</v>
          </cell>
          <cell r="C245">
            <v>0</v>
          </cell>
          <cell r="D245">
            <v>12.13</v>
          </cell>
          <cell r="E245">
            <v>92.9</v>
          </cell>
          <cell r="F245">
            <v>0.13059999999999999</v>
          </cell>
          <cell r="G245">
            <v>0.127</v>
          </cell>
          <cell r="H245">
            <v>11.8</v>
          </cell>
          <cell r="I245">
            <v>4105.49</v>
          </cell>
          <cell r="J245">
            <v>134.91</v>
          </cell>
          <cell r="K245">
            <v>0</v>
          </cell>
          <cell r="L245">
            <v>90.25</v>
          </cell>
          <cell r="M245">
            <v>44032.3</v>
          </cell>
          <cell r="Q245">
            <v>0</v>
          </cell>
          <cell r="R245">
            <v>44032.3</v>
          </cell>
          <cell r="S245">
            <v>0</v>
          </cell>
          <cell r="U245">
            <v>0</v>
          </cell>
        </row>
        <row r="246">
          <cell r="A246" t="str">
            <v>33205</v>
          </cell>
          <cell r="B246" t="str">
            <v>EVERGREEN (STEV)</v>
          </cell>
          <cell r="C246">
            <v>0</v>
          </cell>
          <cell r="D246">
            <v>2.13</v>
          </cell>
          <cell r="E246">
            <v>15.11</v>
          </cell>
          <cell r="F246">
            <v>0.14099999999999999</v>
          </cell>
          <cell r="G246">
            <v>0.127</v>
          </cell>
          <cell r="H246">
            <v>1.92</v>
          </cell>
          <cell r="I246">
            <v>4943.91</v>
          </cell>
          <cell r="J246">
            <v>119.09</v>
          </cell>
          <cell r="K246">
            <v>0</v>
          </cell>
          <cell r="L246">
            <v>79.67</v>
          </cell>
          <cell r="M246">
            <v>8683.42</v>
          </cell>
          <cell r="Q246">
            <v>0</v>
          </cell>
          <cell r="R246">
            <v>8683.42</v>
          </cell>
          <cell r="S246">
            <v>0</v>
          </cell>
          <cell r="U246">
            <v>0</v>
          </cell>
        </row>
        <row r="247">
          <cell r="A247" t="str">
            <v>33206</v>
          </cell>
          <cell r="B247" t="str">
            <v>COLUMBIA (STEV)</v>
          </cell>
          <cell r="C247">
            <v>0</v>
          </cell>
          <cell r="D247">
            <v>27.88</v>
          </cell>
          <cell r="E247">
            <v>198.67</v>
          </cell>
          <cell r="F247">
            <v>0.14030000000000001</v>
          </cell>
          <cell r="G247">
            <v>0.127</v>
          </cell>
          <cell r="H247">
            <v>25.23</v>
          </cell>
          <cell r="I247">
            <v>4637.2</v>
          </cell>
          <cell r="J247">
            <v>133.46</v>
          </cell>
          <cell r="K247">
            <v>0</v>
          </cell>
          <cell r="L247">
            <v>89.28</v>
          </cell>
          <cell r="M247">
            <v>106659.56</v>
          </cell>
          <cell r="Q247">
            <v>0</v>
          </cell>
          <cell r="R247">
            <v>106659.56</v>
          </cell>
          <cell r="S247">
            <v>0</v>
          </cell>
          <cell r="U247">
            <v>0</v>
          </cell>
        </row>
        <row r="248">
          <cell r="A248" t="str">
            <v>33207</v>
          </cell>
          <cell r="B248" t="str">
            <v>MARY WALKER</v>
          </cell>
          <cell r="C248">
            <v>1</v>
          </cell>
          <cell r="D248">
            <v>109</v>
          </cell>
          <cell r="E248">
            <v>563.5</v>
          </cell>
          <cell r="F248">
            <v>0.19339999999999999</v>
          </cell>
          <cell r="G248">
            <v>0.127</v>
          </cell>
          <cell r="H248">
            <v>71.56</v>
          </cell>
          <cell r="I248">
            <v>4489.42</v>
          </cell>
          <cell r="J248">
            <v>128.28</v>
          </cell>
          <cell r="K248">
            <v>5162.83</v>
          </cell>
          <cell r="L248">
            <v>85.81</v>
          </cell>
          <cell r="M248">
            <v>292923.07</v>
          </cell>
          <cell r="Q248">
            <v>0</v>
          </cell>
          <cell r="R248">
            <v>298085.90000000002</v>
          </cell>
          <cell r="S248">
            <v>0</v>
          </cell>
          <cell r="U248">
            <v>0</v>
          </cell>
        </row>
        <row r="249">
          <cell r="A249" t="str">
            <v>33211</v>
          </cell>
          <cell r="B249" t="str">
            <v>NORTHPORT</v>
          </cell>
          <cell r="C249">
            <v>0</v>
          </cell>
          <cell r="D249">
            <v>27.13</v>
          </cell>
          <cell r="E249">
            <v>180.07</v>
          </cell>
          <cell r="F249">
            <v>0.1507</v>
          </cell>
          <cell r="G249">
            <v>0.127</v>
          </cell>
          <cell r="H249">
            <v>22.87</v>
          </cell>
          <cell r="I249">
            <v>4572.4799999999996</v>
          </cell>
          <cell r="J249">
            <v>141.58000000000001</v>
          </cell>
          <cell r="K249">
            <v>0</v>
          </cell>
          <cell r="L249">
            <v>94.71</v>
          </cell>
          <cell r="M249">
            <v>95180.63</v>
          </cell>
          <cell r="Q249">
            <v>0</v>
          </cell>
          <cell r="R249">
            <v>95180.63</v>
          </cell>
          <cell r="S249">
            <v>0</v>
          </cell>
          <cell r="U249">
            <v>0</v>
          </cell>
        </row>
        <row r="250">
          <cell r="A250" t="str">
            <v>33212</v>
          </cell>
          <cell r="B250" t="str">
            <v>KETTLE FALLS</v>
          </cell>
          <cell r="C250">
            <v>0</v>
          </cell>
          <cell r="D250">
            <v>114</v>
          </cell>
          <cell r="E250">
            <v>816.98</v>
          </cell>
          <cell r="F250">
            <v>0.13950000000000001</v>
          </cell>
          <cell r="G250">
            <v>0.127</v>
          </cell>
          <cell r="H250">
            <v>103.76</v>
          </cell>
          <cell r="I250">
            <v>4553.3599999999997</v>
          </cell>
          <cell r="J250">
            <v>127.65</v>
          </cell>
          <cell r="K250">
            <v>0</v>
          </cell>
          <cell r="L250">
            <v>85.39</v>
          </cell>
          <cell r="M250">
            <v>430949.81</v>
          </cell>
          <cell r="Q250">
            <v>0</v>
          </cell>
          <cell r="R250">
            <v>430949.81</v>
          </cell>
          <cell r="S250">
            <v>0</v>
          </cell>
          <cell r="U250">
            <v>0</v>
          </cell>
        </row>
        <row r="251">
          <cell r="A251" t="str">
            <v>34002</v>
          </cell>
          <cell r="B251" t="str">
            <v>YELM</v>
          </cell>
          <cell r="C251">
            <v>15.88</v>
          </cell>
          <cell r="D251">
            <v>591.25</v>
          </cell>
          <cell r="E251">
            <v>5011.0600000000004</v>
          </cell>
          <cell r="F251">
            <v>0.11799999999999999</v>
          </cell>
          <cell r="G251">
            <v>0.11799999999999999</v>
          </cell>
          <cell r="H251">
            <v>591.25</v>
          </cell>
          <cell r="I251">
            <v>4376.5600000000004</v>
          </cell>
          <cell r="J251">
            <v>130.33000000000001</v>
          </cell>
          <cell r="K251">
            <v>79924.740000000005</v>
          </cell>
          <cell r="L251">
            <v>87.19</v>
          </cell>
          <cell r="M251">
            <v>2357284.0099999998</v>
          </cell>
          <cell r="Q251">
            <v>0</v>
          </cell>
          <cell r="R251">
            <v>2477210.75</v>
          </cell>
          <cell r="S251">
            <v>40002</v>
          </cell>
          <cell r="U251">
            <v>0</v>
          </cell>
        </row>
        <row r="252">
          <cell r="A252" t="str">
            <v>34003</v>
          </cell>
          <cell r="B252" t="str">
            <v>NORTH THURSTON</v>
          </cell>
          <cell r="C252">
            <v>50.25</v>
          </cell>
          <cell r="D252">
            <v>1582.75</v>
          </cell>
          <cell r="E252">
            <v>12803.3</v>
          </cell>
          <cell r="F252">
            <v>0.1236</v>
          </cell>
          <cell r="G252">
            <v>0.1236</v>
          </cell>
          <cell r="H252">
            <v>1582.75</v>
          </cell>
          <cell r="I252">
            <v>4507.8100000000004</v>
          </cell>
          <cell r="J252">
            <v>126.3</v>
          </cell>
          <cell r="K252">
            <v>260495.07</v>
          </cell>
          <cell r="L252">
            <v>84.49</v>
          </cell>
          <cell r="M252">
            <v>6507999.4500000002</v>
          </cell>
          <cell r="Q252">
            <v>0</v>
          </cell>
          <cell r="R252">
            <v>6768494.5200000005</v>
          </cell>
          <cell r="S252">
            <v>0</v>
          </cell>
          <cell r="U252">
            <v>0</v>
          </cell>
        </row>
        <row r="253">
          <cell r="A253" t="str">
            <v>34033</v>
          </cell>
          <cell r="B253" t="str">
            <v>TUMWATER</v>
          </cell>
          <cell r="C253">
            <v>19.75</v>
          </cell>
          <cell r="D253">
            <v>777.51</v>
          </cell>
          <cell r="E253">
            <v>6030.76</v>
          </cell>
          <cell r="F253">
            <v>0.12889999999999999</v>
          </cell>
          <cell r="G253">
            <v>0.127</v>
          </cell>
          <cell r="H253">
            <v>765.91</v>
          </cell>
          <cell r="I253">
            <v>4503.49</v>
          </cell>
          <cell r="J253">
            <v>125.45</v>
          </cell>
          <cell r="K253">
            <v>102285.52</v>
          </cell>
          <cell r="L253">
            <v>83.92</v>
          </cell>
          <cell r="M253">
            <v>3146648.44</v>
          </cell>
          <cell r="Q253">
            <v>0</v>
          </cell>
          <cell r="R253">
            <v>3352752.96</v>
          </cell>
          <cell r="S253">
            <v>103819</v>
          </cell>
          <cell r="U253">
            <v>0</v>
          </cell>
        </row>
        <row r="254">
          <cell r="A254" t="str">
            <v>34111</v>
          </cell>
          <cell r="B254" t="str">
            <v>OLYMPIA</v>
          </cell>
          <cell r="C254">
            <v>45.38</v>
          </cell>
          <cell r="D254">
            <v>1078.25</v>
          </cell>
          <cell r="E254">
            <v>8726.32</v>
          </cell>
          <cell r="F254">
            <v>0.1236</v>
          </cell>
          <cell r="G254">
            <v>0.1236</v>
          </cell>
          <cell r="H254">
            <v>1078.25</v>
          </cell>
          <cell r="I254">
            <v>4585.08</v>
          </cell>
          <cell r="J254">
            <v>123.89</v>
          </cell>
          <cell r="K254">
            <v>239281.57</v>
          </cell>
          <cell r="L254">
            <v>82.88</v>
          </cell>
          <cell r="M254">
            <v>4512876.25</v>
          </cell>
          <cell r="Q254">
            <v>0</v>
          </cell>
          <cell r="R254">
            <v>4802047.82</v>
          </cell>
          <cell r="S254">
            <v>49890</v>
          </cell>
          <cell r="U254">
            <v>0</v>
          </cell>
        </row>
        <row r="255">
          <cell r="A255" t="str">
            <v>34307</v>
          </cell>
          <cell r="B255" t="str">
            <v>RAINIER</v>
          </cell>
          <cell r="C255">
            <v>0</v>
          </cell>
          <cell r="D255">
            <v>110</v>
          </cell>
          <cell r="E255">
            <v>891.28</v>
          </cell>
          <cell r="F255">
            <v>0.1234</v>
          </cell>
          <cell r="G255">
            <v>0.1234</v>
          </cell>
          <cell r="H255">
            <v>110</v>
          </cell>
          <cell r="I255">
            <v>4412.92</v>
          </cell>
          <cell r="J255">
            <v>133.71</v>
          </cell>
          <cell r="K255">
            <v>0</v>
          </cell>
          <cell r="L255">
            <v>89.45</v>
          </cell>
          <cell r="M255">
            <v>442039.1</v>
          </cell>
          <cell r="Q255">
            <v>0</v>
          </cell>
          <cell r="R255">
            <v>442039.1</v>
          </cell>
          <cell r="S255">
            <v>0</v>
          </cell>
          <cell r="U255">
            <v>0</v>
          </cell>
        </row>
        <row r="256">
          <cell r="A256" t="str">
            <v>34324</v>
          </cell>
          <cell r="B256" t="str">
            <v>GRIFFIN</v>
          </cell>
          <cell r="C256">
            <v>4.13</v>
          </cell>
          <cell r="D256">
            <v>66.63</v>
          </cell>
          <cell r="E256">
            <v>639.66</v>
          </cell>
          <cell r="F256">
            <v>0.1042</v>
          </cell>
          <cell r="G256">
            <v>0.1042</v>
          </cell>
          <cell r="H256">
            <v>66.63</v>
          </cell>
          <cell r="I256">
            <v>4493.51</v>
          </cell>
          <cell r="J256">
            <v>127.43</v>
          </cell>
          <cell r="K256">
            <v>21341.93</v>
          </cell>
          <cell r="L256">
            <v>85.25</v>
          </cell>
          <cell r="M256">
            <v>273033.65000000002</v>
          </cell>
          <cell r="Q256">
            <v>0</v>
          </cell>
          <cell r="R256">
            <v>294375.58</v>
          </cell>
          <cell r="S256">
            <v>0</v>
          </cell>
          <cell r="U256">
            <v>0</v>
          </cell>
        </row>
        <row r="257">
          <cell r="A257" t="str">
            <v>34401</v>
          </cell>
          <cell r="B257" t="str">
            <v>ROCHESTER</v>
          </cell>
          <cell r="C257">
            <v>5.13</v>
          </cell>
          <cell r="D257">
            <v>245.63</v>
          </cell>
          <cell r="E257">
            <v>1990.08</v>
          </cell>
          <cell r="F257">
            <v>0.1234</v>
          </cell>
          <cell r="G257">
            <v>0.1234</v>
          </cell>
          <cell r="H257">
            <v>245.63</v>
          </cell>
          <cell r="I257">
            <v>4518.78</v>
          </cell>
          <cell r="J257">
            <v>121.04</v>
          </cell>
          <cell r="K257">
            <v>26658.54</v>
          </cell>
          <cell r="L257">
            <v>80.97</v>
          </cell>
          <cell r="M257">
            <v>1013361.87</v>
          </cell>
          <cell r="Q257">
            <v>0</v>
          </cell>
          <cell r="R257">
            <v>1064800.4100000001</v>
          </cell>
          <cell r="S257">
            <v>24780</v>
          </cell>
          <cell r="U257">
            <v>0</v>
          </cell>
        </row>
        <row r="258">
          <cell r="A258" t="str">
            <v>34402</v>
          </cell>
          <cell r="B258" t="str">
            <v>TENINO</v>
          </cell>
          <cell r="C258">
            <v>6</v>
          </cell>
          <cell r="D258">
            <v>190.38</v>
          </cell>
          <cell r="E258">
            <v>1317.74</v>
          </cell>
          <cell r="F258">
            <v>0.14449999999999999</v>
          </cell>
          <cell r="G258">
            <v>0.127</v>
          </cell>
          <cell r="H258">
            <v>167.35</v>
          </cell>
          <cell r="I258">
            <v>4535.01</v>
          </cell>
          <cell r="J258">
            <v>126.22</v>
          </cell>
          <cell r="K258">
            <v>31291.57</v>
          </cell>
          <cell r="L258">
            <v>84.44</v>
          </cell>
          <cell r="M258">
            <v>692360.56</v>
          </cell>
          <cell r="Q258">
            <v>0</v>
          </cell>
          <cell r="R258">
            <v>735675.13</v>
          </cell>
          <cell r="S258">
            <v>12023</v>
          </cell>
          <cell r="U258">
            <v>0</v>
          </cell>
        </row>
        <row r="259">
          <cell r="A259" t="str">
            <v>35200</v>
          </cell>
          <cell r="B259" t="str">
            <v>WAHKIAKUM</v>
          </cell>
          <cell r="C259">
            <v>1.63</v>
          </cell>
          <cell r="D259">
            <v>66.25</v>
          </cell>
          <cell r="E259">
            <v>467.45</v>
          </cell>
          <cell r="F259">
            <v>0.14169999999999999</v>
          </cell>
          <cell r="G259">
            <v>0.127</v>
          </cell>
          <cell r="H259">
            <v>66.25</v>
          </cell>
          <cell r="I259">
            <v>4291.3900000000003</v>
          </cell>
          <cell r="J259">
            <v>132.54</v>
          </cell>
          <cell r="K259">
            <v>0</v>
          </cell>
          <cell r="L259">
            <v>88.66</v>
          </cell>
          <cell r="M259">
            <v>0</v>
          </cell>
          <cell r="N259">
            <v>8434.91</v>
          </cell>
          <cell r="O259">
            <v>271779.52</v>
          </cell>
          <cell r="Q259">
            <v>-280214.43</v>
          </cell>
          <cell r="R259">
            <v>0</v>
          </cell>
          <cell r="S259">
            <v>0</v>
          </cell>
          <cell r="U259">
            <v>1</v>
          </cell>
          <cell r="V259">
            <v>280214.43</v>
          </cell>
        </row>
        <row r="260">
          <cell r="A260" t="str">
            <v>36101</v>
          </cell>
          <cell r="B260" t="str">
            <v>DIXIE</v>
          </cell>
          <cell r="C260">
            <v>0</v>
          </cell>
          <cell r="D260">
            <v>6.13</v>
          </cell>
          <cell r="E260">
            <v>21.33</v>
          </cell>
          <cell r="F260">
            <v>0.28739999999999999</v>
          </cell>
          <cell r="G260">
            <v>0.127</v>
          </cell>
          <cell r="H260">
            <v>2.71</v>
          </cell>
          <cell r="I260">
            <v>4061.6</v>
          </cell>
          <cell r="J260">
            <v>146.15</v>
          </cell>
          <cell r="K260">
            <v>0</v>
          </cell>
          <cell r="L260">
            <v>97.77</v>
          </cell>
          <cell r="M260">
            <v>9981.4</v>
          </cell>
          <cell r="Q260">
            <v>0</v>
          </cell>
          <cell r="R260">
            <v>9981.4</v>
          </cell>
          <cell r="S260">
            <v>0</v>
          </cell>
          <cell r="U260">
            <v>0</v>
          </cell>
        </row>
        <row r="261">
          <cell r="A261" t="str">
            <v>36140</v>
          </cell>
          <cell r="B261" t="str">
            <v>WALLA WALLA</v>
          </cell>
          <cell r="C261">
            <v>10</v>
          </cell>
          <cell r="D261">
            <v>726.38</v>
          </cell>
          <cell r="E261">
            <v>5773.24</v>
          </cell>
          <cell r="F261">
            <v>0.1258</v>
          </cell>
          <cell r="G261">
            <v>0.1258</v>
          </cell>
          <cell r="H261">
            <v>726.38</v>
          </cell>
          <cell r="I261">
            <v>4501.7</v>
          </cell>
          <cell r="J261">
            <v>128.4</v>
          </cell>
          <cell r="K261">
            <v>51769.55</v>
          </cell>
          <cell r="L261">
            <v>85.9</v>
          </cell>
          <cell r="M261">
            <v>2981595.62</v>
          </cell>
          <cell r="P261">
            <v>6.93</v>
          </cell>
          <cell r="Q261">
            <v>0</v>
          </cell>
          <cell r="R261">
            <v>3287200.17</v>
          </cell>
          <cell r="S261">
            <v>253835</v>
          </cell>
          <cell r="T261">
            <v>28445.8</v>
          </cell>
          <cell r="U261">
            <v>0</v>
          </cell>
          <cell r="V261">
            <v>0</v>
          </cell>
        </row>
        <row r="262">
          <cell r="A262" t="str">
            <v>36250</v>
          </cell>
          <cell r="B262" t="str">
            <v>COLLEGE PLACE</v>
          </cell>
          <cell r="C262">
            <v>0</v>
          </cell>
          <cell r="D262">
            <v>108.13</v>
          </cell>
          <cell r="E262">
            <v>766.79</v>
          </cell>
          <cell r="F262">
            <v>0.14099999999999999</v>
          </cell>
          <cell r="G262">
            <v>0.127</v>
          </cell>
          <cell r="H262">
            <v>97.38</v>
          </cell>
          <cell r="I262">
            <v>4420.2700000000004</v>
          </cell>
          <cell r="J262">
            <v>138.51</v>
          </cell>
          <cell r="K262">
            <v>0</v>
          </cell>
          <cell r="L262">
            <v>92.66</v>
          </cell>
          <cell r="M262">
            <v>391678.85</v>
          </cell>
          <cell r="Q262">
            <v>0</v>
          </cell>
          <cell r="R262">
            <v>465015.85</v>
          </cell>
          <cell r="S262">
            <v>73337</v>
          </cell>
          <cell r="U262">
            <v>0</v>
          </cell>
          <cell r="V262">
            <v>0</v>
          </cell>
        </row>
        <row r="263">
          <cell r="A263" t="str">
            <v>36300</v>
          </cell>
          <cell r="B263" t="str">
            <v>TOUCHET</v>
          </cell>
          <cell r="C263">
            <v>0</v>
          </cell>
          <cell r="D263">
            <v>29.5</v>
          </cell>
          <cell r="E263">
            <v>302.75</v>
          </cell>
          <cell r="F263">
            <v>9.74E-2</v>
          </cell>
          <cell r="G263">
            <v>9.74E-2</v>
          </cell>
          <cell r="H263">
            <v>29.5</v>
          </cell>
          <cell r="I263">
            <v>4509.76</v>
          </cell>
          <cell r="J263">
            <v>122.22</v>
          </cell>
          <cell r="K263">
            <v>0</v>
          </cell>
          <cell r="L263">
            <v>81.760000000000005</v>
          </cell>
          <cell r="M263">
            <v>121433.08</v>
          </cell>
          <cell r="Q263">
            <v>0</v>
          </cell>
          <cell r="R263">
            <v>121433.08</v>
          </cell>
          <cell r="S263">
            <v>0</v>
          </cell>
          <cell r="U263">
            <v>0</v>
          </cell>
        </row>
        <row r="264">
          <cell r="A264" t="str">
            <v>36400</v>
          </cell>
          <cell r="B264" t="str">
            <v>COLUMBIA (WALLA)</v>
          </cell>
          <cell r="C264">
            <v>1.25</v>
          </cell>
          <cell r="D264">
            <v>119.13</v>
          </cell>
          <cell r="E264">
            <v>901.08</v>
          </cell>
          <cell r="F264">
            <v>0.13220000000000001</v>
          </cell>
          <cell r="G264">
            <v>0.127</v>
          </cell>
          <cell r="H264">
            <v>114.44</v>
          </cell>
          <cell r="I264">
            <v>4409.5600000000004</v>
          </cell>
          <cell r="J264">
            <v>134.43</v>
          </cell>
          <cell r="K264">
            <v>6338.74</v>
          </cell>
          <cell r="L264">
            <v>89.93</v>
          </cell>
          <cell r="M264">
            <v>459468.52</v>
          </cell>
          <cell r="Q264">
            <v>0</v>
          </cell>
          <cell r="R264">
            <v>482045.26</v>
          </cell>
          <cell r="S264">
            <v>16238</v>
          </cell>
          <cell r="U264">
            <v>0</v>
          </cell>
        </row>
        <row r="265">
          <cell r="A265" t="str">
            <v>36401</v>
          </cell>
          <cell r="B265" t="str">
            <v>WAITSBURG</v>
          </cell>
          <cell r="C265">
            <v>0</v>
          </cell>
          <cell r="D265">
            <v>39.630000000000003</v>
          </cell>
          <cell r="E265">
            <v>342.09</v>
          </cell>
          <cell r="F265">
            <v>0.1158</v>
          </cell>
          <cell r="G265">
            <v>0.1158</v>
          </cell>
          <cell r="H265">
            <v>39.630000000000003</v>
          </cell>
          <cell r="I265">
            <v>4500.76</v>
          </cell>
          <cell r="J265">
            <v>127.47</v>
          </cell>
          <cell r="K265">
            <v>0</v>
          </cell>
          <cell r="L265">
            <v>85.27</v>
          </cell>
          <cell r="M265">
            <v>162660.84</v>
          </cell>
          <cell r="Q265">
            <v>0</v>
          </cell>
          <cell r="R265">
            <v>166684.84</v>
          </cell>
          <cell r="S265">
            <v>4024</v>
          </cell>
          <cell r="U265">
            <v>0</v>
          </cell>
          <cell r="V265">
            <v>0</v>
          </cell>
        </row>
        <row r="266">
          <cell r="A266" t="str">
            <v>36402</v>
          </cell>
          <cell r="B266" t="str">
            <v>PRESCOTT</v>
          </cell>
          <cell r="C266">
            <v>0</v>
          </cell>
          <cell r="D266">
            <v>23.88</v>
          </cell>
          <cell r="E266">
            <v>223.74</v>
          </cell>
          <cell r="F266">
            <v>0.1067</v>
          </cell>
          <cell r="G266">
            <v>0.1067</v>
          </cell>
          <cell r="H266">
            <v>23.88</v>
          </cell>
          <cell r="I266">
            <v>4436.7</v>
          </cell>
          <cell r="J266">
            <v>122.22</v>
          </cell>
          <cell r="K266">
            <v>0</v>
          </cell>
          <cell r="L266">
            <v>81.760000000000005</v>
          </cell>
          <cell r="M266">
            <v>96674.93</v>
          </cell>
          <cell r="Q266">
            <v>0</v>
          </cell>
          <cell r="R266">
            <v>96674.93</v>
          </cell>
          <cell r="S266">
            <v>0</v>
          </cell>
          <cell r="U266">
            <v>0</v>
          </cell>
        </row>
        <row r="267">
          <cell r="A267" t="str">
            <v>37501</v>
          </cell>
          <cell r="B267" t="str">
            <v>BELLINGHAM</v>
          </cell>
          <cell r="C267">
            <v>10.25</v>
          </cell>
          <cell r="D267">
            <v>1316.88</v>
          </cell>
          <cell r="E267">
            <v>10117.129999999999</v>
          </cell>
          <cell r="F267">
            <v>0.13020000000000001</v>
          </cell>
          <cell r="G267">
            <v>0.127</v>
          </cell>
          <cell r="H267">
            <v>1284.8800000000001</v>
          </cell>
          <cell r="I267">
            <v>4464.29</v>
          </cell>
          <cell r="J267">
            <v>132.09</v>
          </cell>
          <cell r="K267">
            <v>52622.82</v>
          </cell>
          <cell r="L267">
            <v>88.36</v>
          </cell>
          <cell r="M267">
            <v>5226182.0199999996</v>
          </cell>
          <cell r="Q267">
            <v>0</v>
          </cell>
          <cell r="R267">
            <v>5418811.8399999999</v>
          </cell>
          <cell r="S267">
            <v>140007</v>
          </cell>
          <cell r="U267">
            <v>0</v>
          </cell>
        </row>
        <row r="268">
          <cell r="A268" t="str">
            <v>37502</v>
          </cell>
          <cell r="B268" t="str">
            <v>FERNDALE</v>
          </cell>
          <cell r="C268">
            <v>19.88</v>
          </cell>
          <cell r="D268">
            <v>667.76</v>
          </cell>
          <cell r="E268">
            <v>5020.12</v>
          </cell>
          <cell r="F268">
            <v>0.13300000000000001</v>
          </cell>
          <cell r="G268">
            <v>0.127</v>
          </cell>
          <cell r="H268">
            <v>637.55999999999995</v>
          </cell>
          <cell r="I268">
            <v>4427.17</v>
          </cell>
          <cell r="J268">
            <v>132.49</v>
          </cell>
          <cell r="K268">
            <v>101213.96</v>
          </cell>
          <cell r="L268">
            <v>88.63</v>
          </cell>
          <cell r="M268">
            <v>2571038.83</v>
          </cell>
          <cell r="Q268">
            <v>0</v>
          </cell>
          <cell r="R268">
            <v>2703402.79</v>
          </cell>
          <cell r="S268">
            <v>31150</v>
          </cell>
          <cell r="U268">
            <v>0</v>
          </cell>
        </row>
        <row r="269">
          <cell r="A269" t="str">
            <v>37503</v>
          </cell>
          <cell r="B269" t="str">
            <v>BLAINE</v>
          </cell>
          <cell r="C269">
            <v>0.75</v>
          </cell>
          <cell r="D269">
            <v>259.25</v>
          </cell>
          <cell r="E269">
            <v>2170.4299999999998</v>
          </cell>
          <cell r="F269">
            <v>0.11940000000000001</v>
          </cell>
          <cell r="G269">
            <v>0.11940000000000001</v>
          </cell>
          <cell r="H269">
            <v>259.25</v>
          </cell>
          <cell r="I269">
            <v>4410.01</v>
          </cell>
          <cell r="J269">
            <v>130.55000000000001</v>
          </cell>
          <cell r="K269">
            <v>3803.63</v>
          </cell>
          <cell r="L269">
            <v>87.33</v>
          </cell>
          <cell r="M269">
            <v>1041653.1</v>
          </cell>
          <cell r="Q269">
            <v>0</v>
          </cell>
          <cell r="R269">
            <v>1052123.73</v>
          </cell>
          <cell r="S269">
            <v>6667</v>
          </cell>
          <cell r="U269">
            <v>0</v>
          </cell>
        </row>
        <row r="270">
          <cell r="A270" t="str">
            <v>37504</v>
          </cell>
          <cell r="B270" t="str">
            <v>LYNDEN</v>
          </cell>
          <cell r="C270">
            <v>3.75</v>
          </cell>
          <cell r="D270">
            <v>280.63</v>
          </cell>
          <cell r="E270">
            <v>2656.96</v>
          </cell>
          <cell r="F270">
            <v>0.1056</v>
          </cell>
          <cell r="G270">
            <v>0.1056</v>
          </cell>
          <cell r="H270">
            <v>280.63</v>
          </cell>
          <cell r="I270">
            <v>4441.51</v>
          </cell>
          <cell r="J270">
            <v>128.84</v>
          </cell>
          <cell r="K270">
            <v>19154.009999999998</v>
          </cell>
          <cell r="L270">
            <v>86.19</v>
          </cell>
          <cell r="M270">
            <v>1136105.76</v>
          </cell>
          <cell r="Q270">
            <v>0</v>
          </cell>
          <cell r="R270">
            <v>1170440.77</v>
          </cell>
          <cell r="S270">
            <v>15181</v>
          </cell>
          <cell r="U270">
            <v>0</v>
          </cell>
        </row>
        <row r="271">
          <cell r="A271" t="str">
            <v>37505</v>
          </cell>
          <cell r="B271" t="str">
            <v>MERIDIAN</v>
          </cell>
          <cell r="C271">
            <v>0</v>
          </cell>
          <cell r="D271">
            <v>219.76</v>
          </cell>
          <cell r="E271">
            <v>1582.77</v>
          </cell>
          <cell r="F271">
            <v>0.13880000000000001</v>
          </cell>
          <cell r="G271">
            <v>0.127</v>
          </cell>
          <cell r="H271">
            <v>201.01</v>
          </cell>
          <cell r="I271">
            <v>4462.09</v>
          </cell>
          <cell r="J271">
            <v>129.81</v>
          </cell>
          <cell r="K271">
            <v>0</v>
          </cell>
          <cell r="L271">
            <v>86.84</v>
          </cell>
          <cell r="M271">
            <v>817491.5</v>
          </cell>
          <cell r="Q271">
            <v>0</v>
          </cell>
          <cell r="R271">
            <v>824158.5</v>
          </cell>
          <cell r="S271">
            <v>6667</v>
          </cell>
          <cell r="U271">
            <v>0</v>
          </cell>
        </row>
        <row r="272">
          <cell r="A272" t="str">
            <v>37506</v>
          </cell>
          <cell r="B272" t="str">
            <v>NOOKSACK VALLEY</v>
          </cell>
          <cell r="C272">
            <v>7.25</v>
          </cell>
          <cell r="D272">
            <v>255.5</v>
          </cell>
          <cell r="E272">
            <v>1607.98</v>
          </cell>
          <cell r="F272">
            <v>0.15890000000000001</v>
          </cell>
          <cell r="G272">
            <v>0.127</v>
          </cell>
          <cell r="H272">
            <v>204.21</v>
          </cell>
          <cell r="I272">
            <v>4460.96</v>
          </cell>
          <cell r="J272">
            <v>129.49</v>
          </cell>
          <cell r="K272">
            <v>37193.25</v>
          </cell>
          <cell r="L272">
            <v>86.62</v>
          </cell>
          <cell r="M272">
            <v>830335.76</v>
          </cell>
          <cell r="Q272">
            <v>0</v>
          </cell>
          <cell r="R272">
            <v>914198.01</v>
          </cell>
          <cell r="S272">
            <v>46669</v>
          </cell>
          <cell r="U272">
            <v>0</v>
          </cell>
        </row>
        <row r="273">
          <cell r="A273" t="str">
            <v>37507</v>
          </cell>
          <cell r="B273" t="str">
            <v>MOUNT BAKER</v>
          </cell>
          <cell r="C273">
            <v>0.88</v>
          </cell>
          <cell r="D273">
            <v>327.76</v>
          </cell>
          <cell r="E273">
            <v>2166.9499999999998</v>
          </cell>
          <cell r="F273">
            <v>0.15129999999999999</v>
          </cell>
          <cell r="G273">
            <v>0.127</v>
          </cell>
          <cell r="H273">
            <v>275.2</v>
          </cell>
          <cell r="I273">
            <v>4414.79</v>
          </cell>
          <cell r="J273">
            <v>131.97999999999999</v>
          </cell>
          <cell r="K273">
            <v>4467.7700000000004</v>
          </cell>
          <cell r="L273">
            <v>88.29</v>
          </cell>
          <cell r="M273">
            <v>1106699.74</v>
          </cell>
          <cell r="Q273">
            <v>0</v>
          </cell>
          <cell r="R273">
            <v>1131168.51</v>
          </cell>
          <cell r="S273">
            <v>20001</v>
          </cell>
          <cell r="U273">
            <v>0</v>
          </cell>
        </row>
        <row r="274">
          <cell r="A274" t="str">
            <v>38126</v>
          </cell>
          <cell r="B274" t="str">
            <v>LACROSSE JOINT</v>
          </cell>
          <cell r="C274">
            <v>0</v>
          </cell>
          <cell r="D274">
            <v>16.5</v>
          </cell>
          <cell r="E274">
            <v>140.38999999999999</v>
          </cell>
          <cell r="F274">
            <v>0.11749999999999999</v>
          </cell>
          <cell r="G274">
            <v>0.11749999999999999</v>
          </cell>
          <cell r="H274">
            <v>16.5</v>
          </cell>
          <cell r="I274">
            <v>4465.38</v>
          </cell>
          <cell r="J274">
            <v>122.68</v>
          </cell>
          <cell r="K274">
            <v>0</v>
          </cell>
          <cell r="L274">
            <v>82.07</v>
          </cell>
          <cell r="M274">
            <v>67233.41</v>
          </cell>
          <cell r="Q274">
            <v>0</v>
          </cell>
          <cell r="R274">
            <v>67233.41</v>
          </cell>
          <cell r="S274">
            <v>0</v>
          </cell>
          <cell r="U274">
            <v>0</v>
          </cell>
        </row>
        <row r="275">
          <cell r="A275" t="str">
            <v>38264</v>
          </cell>
          <cell r="B275" t="str">
            <v>LAMONT</v>
          </cell>
          <cell r="C275">
            <v>0</v>
          </cell>
          <cell r="D275">
            <v>5.63</v>
          </cell>
          <cell r="E275">
            <v>33.67</v>
          </cell>
          <cell r="F275">
            <v>0.16719999999999999</v>
          </cell>
          <cell r="G275">
            <v>0.127</v>
          </cell>
          <cell r="H275">
            <v>4.28</v>
          </cell>
          <cell r="I275">
            <v>4761.43</v>
          </cell>
          <cell r="J275">
            <v>129.1</v>
          </cell>
          <cell r="K275">
            <v>0</v>
          </cell>
          <cell r="L275">
            <v>86.36</v>
          </cell>
          <cell r="M275">
            <v>18601.12</v>
          </cell>
          <cell r="Q275">
            <v>0</v>
          </cell>
          <cell r="R275">
            <v>18601.12</v>
          </cell>
          <cell r="S275">
            <v>0</v>
          </cell>
          <cell r="U275">
            <v>0</v>
          </cell>
        </row>
        <row r="276">
          <cell r="A276" t="str">
            <v>38265</v>
          </cell>
          <cell r="B276" t="str">
            <v>TEKOA</v>
          </cell>
          <cell r="C276">
            <v>0</v>
          </cell>
          <cell r="D276">
            <v>26.75</v>
          </cell>
          <cell r="E276">
            <v>205.22</v>
          </cell>
          <cell r="F276">
            <v>0.1303</v>
          </cell>
          <cell r="G276">
            <v>0.127</v>
          </cell>
          <cell r="H276">
            <v>26.06</v>
          </cell>
          <cell r="I276">
            <v>4727.33</v>
          </cell>
          <cell r="J276">
            <v>118.78</v>
          </cell>
          <cell r="K276">
            <v>0</v>
          </cell>
          <cell r="L276">
            <v>79.459999999999994</v>
          </cell>
          <cell r="M276">
            <v>112610.77</v>
          </cell>
          <cell r="Q276">
            <v>0</v>
          </cell>
          <cell r="R276">
            <v>112610.77</v>
          </cell>
          <cell r="S276">
            <v>0</v>
          </cell>
          <cell r="U276">
            <v>0</v>
          </cell>
        </row>
        <row r="277">
          <cell r="A277" t="str">
            <v>38267</v>
          </cell>
          <cell r="B277" t="str">
            <v>PULLMAN</v>
          </cell>
          <cell r="C277">
            <v>3.5</v>
          </cell>
          <cell r="D277">
            <v>215.5</v>
          </cell>
          <cell r="E277">
            <v>2135.38</v>
          </cell>
          <cell r="F277">
            <v>0.1009</v>
          </cell>
          <cell r="G277">
            <v>0.1009</v>
          </cell>
          <cell r="H277">
            <v>215.5</v>
          </cell>
          <cell r="I277">
            <v>4494.75</v>
          </cell>
          <cell r="J277">
            <v>129.25</v>
          </cell>
          <cell r="K277">
            <v>18091.37</v>
          </cell>
          <cell r="L277">
            <v>86.46</v>
          </cell>
          <cell r="M277">
            <v>883054.95</v>
          </cell>
          <cell r="Q277">
            <v>0</v>
          </cell>
          <cell r="R277">
            <v>901146.32</v>
          </cell>
          <cell r="S277">
            <v>0</v>
          </cell>
          <cell r="U277">
            <v>0</v>
          </cell>
        </row>
        <row r="278">
          <cell r="A278" t="str">
            <v>38300</v>
          </cell>
          <cell r="B278" t="str">
            <v>COLFAX</v>
          </cell>
          <cell r="C278">
            <v>0.5</v>
          </cell>
          <cell r="D278">
            <v>71.13</v>
          </cell>
          <cell r="E278">
            <v>654.54999999999995</v>
          </cell>
          <cell r="F278">
            <v>0.1087</v>
          </cell>
          <cell r="G278">
            <v>0.1087</v>
          </cell>
          <cell r="H278">
            <v>71.13</v>
          </cell>
          <cell r="I278">
            <v>4538.5</v>
          </cell>
          <cell r="J278">
            <v>122.75</v>
          </cell>
          <cell r="K278">
            <v>2609.64</v>
          </cell>
          <cell r="L278">
            <v>82.12</v>
          </cell>
          <cell r="M278">
            <v>294675.21000000002</v>
          </cell>
          <cell r="Q278">
            <v>0</v>
          </cell>
          <cell r="R278">
            <v>297284.85000000003</v>
          </cell>
          <cell r="S278">
            <v>0</v>
          </cell>
          <cell r="U278">
            <v>0</v>
          </cell>
        </row>
        <row r="279">
          <cell r="A279" t="str">
            <v>38301</v>
          </cell>
          <cell r="B279" t="str">
            <v>PALOUSE</v>
          </cell>
          <cell r="C279">
            <v>0</v>
          </cell>
          <cell r="D279">
            <v>19.25</v>
          </cell>
          <cell r="E279">
            <v>205.67</v>
          </cell>
          <cell r="F279">
            <v>9.3600000000000003E-2</v>
          </cell>
          <cell r="G279">
            <v>9.3600000000000003E-2</v>
          </cell>
          <cell r="H279">
            <v>19.25</v>
          </cell>
          <cell r="I279">
            <v>4689.71</v>
          </cell>
          <cell r="J279">
            <v>125.45</v>
          </cell>
          <cell r="K279">
            <v>0</v>
          </cell>
          <cell r="L279">
            <v>83.92</v>
          </cell>
          <cell r="M279">
            <v>82423.320000000007</v>
          </cell>
          <cell r="Q279">
            <v>0</v>
          </cell>
          <cell r="R279">
            <v>82423.320000000007</v>
          </cell>
          <cell r="S279">
            <v>0</v>
          </cell>
          <cell r="U279">
            <v>0</v>
          </cell>
        </row>
        <row r="280">
          <cell r="A280" t="str">
            <v>38302</v>
          </cell>
          <cell r="B280" t="str">
            <v>GARFIELD</v>
          </cell>
          <cell r="C280">
            <v>0</v>
          </cell>
          <cell r="D280">
            <v>12.75</v>
          </cell>
          <cell r="E280">
            <v>97.25</v>
          </cell>
          <cell r="F280">
            <v>0.13109999999999999</v>
          </cell>
          <cell r="G280">
            <v>0.127</v>
          </cell>
          <cell r="H280">
            <v>12.35</v>
          </cell>
          <cell r="I280">
            <v>4508.62</v>
          </cell>
          <cell r="J280">
            <v>132.12</v>
          </cell>
          <cell r="K280">
            <v>0</v>
          </cell>
          <cell r="L280">
            <v>88.38</v>
          </cell>
          <cell r="M280">
            <v>50742.38</v>
          </cell>
          <cell r="Q280">
            <v>0</v>
          </cell>
          <cell r="R280">
            <v>50742.38</v>
          </cell>
          <cell r="S280">
            <v>0</v>
          </cell>
          <cell r="U280">
            <v>0</v>
          </cell>
        </row>
        <row r="281">
          <cell r="A281" t="str">
            <v>38304</v>
          </cell>
          <cell r="B281" t="str">
            <v>STEPTOE</v>
          </cell>
          <cell r="C281">
            <v>0</v>
          </cell>
          <cell r="D281">
            <v>3.25</v>
          </cell>
          <cell r="E281">
            <v>36.5</v>
          </cell>
          <cell r="F281">
            <v>8.8999999999999996E-2</v>
          </cell>
          <cell r="G281">
            <v>8.8999999999999996E-2</v>
          </cell>
          <cell r="H281">
            <v>3.25</v>
          </cell>
          <cell r="I281">
            <v>4486.97</v>
          </cell>
          <cell r="J281">
            <v>121.75</v>
          </cell>
          <cell r="K281">
            <v>0</v>
          </cell>
          <cell r="L281">
            <v>81.45</v>
          </cell>
          <cell r="M281">
            <v>13310.28</v>
          </cell>
          <cell r="Q281">
            <v>0</v>
          </cell>
          <cell r="R281">
            <v>13310.28</v>
          </cell>
          <cell r="S281">
            <v>0</v>
          </cell>
          <cell r="U281">
            <v>0</v>
          </cell>
        </row>
        <row r="282">
          <cell r="A282" t="str">
            <v>38306</v>
          </cell>
          <cell r="B282" t="str">
            <v>COLTON</v>
          </cell>
          <cell r="C282">
            <v>0</v>
          </cell>
          <cell r="D282">
            <v>15.5</v>
          </cell>
          <cell r="E282">
            <v>170.21</v>
          </cell>
          <cell r="F282">
            <v>9.11E-2</v>
          </cell>
          <cell r="G282">
            <v>9.11E-2</v>
          </cell>
          <cell r="H282">
            <v>15.5</v>
          </cell>
          <cell r="I282">
            <v>4599.92</v>
          </cell>
          <cell r="J282">
            <v>131.04</v>
          </cell>
          <cell r="K282">
            <v>0</v>
          </cell>
          <cell r="L282">
            <v>87.66</v>
          </cell>
          <cell r="M282">
            <v>65013.29</v>
          </cell>
          <cell r="Q282">
            <v>0</v>
          </cell>
          <cell r="R282">
            <v>65013.29</v>
          </cell>
          <cell r="S282">
            <v>0</v>
          </cell>
          <cell r="U282">
            <v>0</v>
          </cell>
        </row>
        <row r="283">
          <cell r="A283" t="str">
            <v>38308</v>
          </cell>
          <cell r="B283" t="str">
            <v>ENDICOTT</v>
          </cell>
          <cell r="C283">
            <v>0</v>
          </cell>
          <cell r="D283">
            <v>10.63</v>
          </cell>
          <cell r="E283">
            <v>91.89</v>
          </cell>
          <cell r="F283">
            <v>0.1157</v>
          </cell>
          <cell r="G283">
            <v>0.1157</v>
          </cell>
          <cell r="H283">
            <v>10.63</v>
          </cell>
          <cell r="I283">
            <v>4594.72</v>
          </cell>
          <cell r="J283">
            <v>136.38999999999999</v>
          </cell>
          <cell r="K283">
            <v>0</v>
          </cell>
          <cell r="L283">
            <v>91.24</v>
          </cell>
          <cell r="M283">
            <v>44497.02</v>
          </cell>
          <cell r="Q283">
            <v>0</v>
          </cell>
          <cell r="R283">
            <v>44497.02</v>
          </cell>
          <cell r="S283">
            <v>0</v>
          </cell>
          <cell r="U283">
            <v>0</v>
          </cell>
        </row>
        <row r="284">
          <cell r="A284" t="str">
            <v>38320</v>
          </cell>
          <cell r="B284" t="str">
            <v>ROSALIA</v>
          </cell>
          <cell r="C284">
            <v>0</v>
          </cell>
          <cell r="D284">
            <v>21.88</v>
          </cell>
          <cell r="E284">
            <v>260.86</v>
          </cell>
          <cell r="F284">
            <v>8.3900000000000002E-2</v>
          </cell>
          <cell r="G284">
            <v>8.3900000000000002E-2</v>
          </cell>
          <cell r="H284">
            <v>21.88</v>
          </cell>
          <cell r="I284">
            <v>4561.1400000000003</v>
          </cell>
          <cell r="J284">
            <v>125.51</v>
          </cell>
          <cell r="K284">
            <v>0</v>
          </cell>
          <cell r="L284">
            <v>83.96</v>
          </cell>
          <cell r="M284">
            <v>91064.67</v>
          </cell>
          <cell r="Q284">
            <v>0</v>
          </cell>
          <cell r="R284">
            <v>91064.67</v>
          </cell>
          <cell r="S284">
            <v>0</v>
          </cell>
          <cell r="U284">
            <v>0</v>
          </cell>
        </row>
        <row r="285">
          <cell r="A285" t="str">
            <v>38322</v>
          </cell>
          <cell r="B285" t="str">
            <v>ST JOHN</v>
          </cell>
          <cell r="C285">
            <v>0</v>
          </cell>
          <cell r="D285">
            <v>21.88</v>
          </cell>
          <cell r="E285">
            <v>190.13</v>
          </cell>
          <cell r="F285">
            <v>0.11509999999999999</v>
          </cell>
          <cell r="G285">
            <v>0.11509999999999999</v>
          </cell>
          <cell r="H285">
            <v>21.88</v>
          </cell>
          <cell r="I285">
            <v>4430.6400000000003</v>
          </cell>
          <cell r="J285">
            <v>138.86000000000001</v>
          </cell>
          <cell r="K285">
            <v>0</v>
          </cell>
          <cell r="L285">
            <v>92.89</v>
          </cell>
          <cell r="M285">
            <v>88211.25</v>
          </cell>
          <cell r="Q285">
            <v>0</v>
          </cell>
          <cell r="R285">
            <v>88211.25</v>
          </cell>
          <cell r="S285">
            <v>0</v>
          </cell>
          <cell r="U285">
            <v>0</v>
          </cell>
        </row>
        <row r="286">
          <cell r="A286" t="str">
            <v>38324</v>
          </cell>
          <cell r="B286" t="str">
            <v>OAKESDALE</v>
          </cell>
          <cell r="C286">
            <v>0</v>
          </cell>
          <cell r="D286">
            <v>13.13</v>
          </cell>
          <cell r="E286">
            <v>103.93</v>
          </cell>
          <cell r="F286">
            <v>0.1263</v>
          </cell>
          <cell r="G286">
            <v>0.1263</v>
          </cell>
          <cell r="H286">
            <v>13.13</v>
          </cell>
          <cell r="I286">
            <v>4478.6499999999996</v>
          </cell>
          <cell r="J286">
            <v>121.22</v>
          </cell>
          <cell r="K286">
            <v>0</v>
          </cell>
          <cell r="L286">
            <v>81.09</v>
          </cell>
          <cell r="M286">
            <v>53676.56</v>
          </cell>
          <cell r="Q286">
            <v>0</v>
          </cell>
          <cell r="R286">
            <v>53676.56</v>
          </cell>
          <cell r="S286">
            <v>0</v>
          </cell>
          <cell r="U286">
            <v>0</v>
          </cell>
        </row>
        <row r="287">
          <cell r="A287" t="str">
            <v>39002</v>
          </cell>
          <cell r="B287" t="str">
            <v>UNION GAP</v>
          </cell>
          <cell r="C287">
            <v>2.13</v>
          </cell>
          <cell r="D287">
            <v>75.5</v>
          </cell>
          <cell r="E287">
            <v>557.66999999999996</v>
          </cell>
          <cell r="F287">
            <v>0.13539999999999999</v>
          </cell>
          <cell r="G287">
            <v>0.127</v>
          </cell>
          <cell r="H287">
            <v>70.819999999999993</v>
          </cell>
          <cell r="I287">
            <v>4375.3</v>
          </cell>
          <cell r="J287">
            <v>134.66999999999999</v>
          </cell>
          <cell r="K287">
            <v>10717.3</v>
          </cell>
          <cell r="L287">
            <v>90.09</v>
          </cell>
          <cell r="M287">
            <v>282067.33</v>
          </cell>
          <cell r="Q287">
            <v>0</v>
          </cell>
          <cell r="R287">
            <v>292784.63</v>
          </cell>
          <cell r="S287">
            <v>0</v>
          </cell>
          <cell r="U287">
            <v>0</v>
          </cell>
        </row>
        <row r="288">
          <cell r="A288" t="str">
            <v>39003</v>
          </cell>
          <cell r="B288" t="str">
            <v>NACHES VALLEY</v>
          </cell>
          <cell r="C288">
            <v>5.5</v>
          </cell>
          <cell r="D288">
            <v>144.75</v>
          </cell>
          <cell r="E288">
            <v>1465.57</v>
          </cell>
          <cell r="F288">
            <v>9.8799999999999999E-2</v>
          </cell>
          <cell r="G288">
            <v>9.8799999999999999E-2</v>
          </cell>
          <cell r="H288">
            <v>144.75</v>
          </cell>
          <cell r="I288">
            <v>4438.2700000000004</v>
          </cell>
          <cell r="J288">
            <v>129.56</v>
          </cell>
          <cell r="K288">
            <v>28072.06</v>
          </cell>
          <cell r="L288">
            <v>86.67</v>
          </cell>
          <cell r="M288">
            <v>585501.52</v>
          </cell>
          <cell r="Q288">
            <v>0</v>
          </cell>
          <cell r="R288">
            <v>613573.58000000007</v>
          </cell>
          <cell r="S288">
            <v>0</v>
          </cell>
          <cell r="U288">
            <v>0</v>
          </cell>
        </row>
        <row r="289">
          <cell r="A289" t="str">
            <v>39007</v>
          </cell>
          <cell r="B289" t="str">
            <v>YAKIMA</v>
          </cell>
          <cell r="C289">
            <v>89</v>
          </cell>
          <cell r="D289">
            <v>1681.88</v>
          </cell>
          <cell r="E289">
            <v>13386.8</v>
          </cell>
          <cell r="F289">
            <v>0.12559999999999999</v>
          </cell>
          <cell r="G289">
            <v>0.12559999999999999</v>
          </cell>
          <cell r="H289">
            <v>1681.88</v>
          </cell>
          <cell r="I289">
            <v>4469.1400000000003</v>
          </cell>
          <cell r="J289">
            <v>129.80000000000001</v>
          </cell>
          <cell r="K289">
            <v>457416.48</v>
          </cell>
          <cell r="L289">
            <v>86.83</v>
          </cell>
          <cell r="M289">
            <v>6851125.4400000004</v>
          </cell>
          <cell r="Q289">
            <v>0</v>
          </cell>
          <cell r="R289">
            <v>7543367.9199999999</v>
          </cell>
          <cell r="S289">
            <v>234826</v>
          </cell>
          <cell r="U289">
            <v>0</v>
          </cell>
        </row>
        <row r="290">
          <cell r="A290" t="str">
            <v>39090</v>
          </cell>
          <cell r="B290" t="str">
            <v>EAST VALLEY (YAK)</v>
          </cell>
          <cell r="C290">
            <v>9</v>
          </cell>
          <cell r="D290">
            <v>330.38</v>
          </cell>
          <cell r="E290">
            <v>2625.89</v>
          </cell>
          <cell r="F290">
            <v>0.1258</v>
          </cell>
          <cell r="G290">
            <v>0.1258</v>
          </cell>
          <cell r="H290">
            <v>330.38</v>
          </cell>
          <cell r="I290">
            <v>4424.84</v>
          </cell>
          <cell r="J290">
            <v>129.49</v>
          </cell>
          <cell r="K290">
            <v>45797.09</v>
          </cell>
          <cell r="L290">
            <v>86.62</v>
          </cell>
          <cell r="M290">
            <v>1332245.31</v>
          </cell>
          <cell r="Q290">
            <v>0</v>
          </cell>
          <cell r="R290">
            <v>1378042.4000000001</v>
          </cell>
          <cell r="S290">
            <v>0</v>
          </cell>
          <cell r="U290">
            <v>0</v>
          </cell>
        </row>
        <row r="291">
          <cell r="A291" t="str">
            <v>39119</v>
          </cell>
          <cell r="B291" t="str">
            <v>SELAH</v>
          </cell>
          <cell r="C291">
            <v>11.88</v>
          </cell>
          <cell r="D291">
            <v>439.5</v>
          </cell>
          <cell r="E291">
            <v>3322.45</v>
          </cell>
          <cell r="F291">
            <v>0.1323</v>
          </cell>
          <cell r="G291">
            <v>0.127</v>
          </cell>
          <cell r="H291">
            <v>421.95</v>
          </cell>
          <cell r="I291">
            <v>4561</v>
          </cell>
          <cell r="J291">
            <v>125.46</v>
          </cell>
          <cell r="K291">
            <v>62312.38</v>
          </cell>
          <cell r="L291">
            <v>83.93</v>
          </cell>
          <cell r="M291">
            <v>1756115.77</v>
          </cell>
          <cell r="Q291">
            <v>0</v>
          </cell>
          <cell r="R291">
            <v>1818428.15</v>
          </cell>
          <cell r="S291">
            <v>0</v>
          </cell>
          <cell r="U291">
            <v>0</v>
          </cell>
        </row>
        <row r="292">
          <cell r="A292" t="str">
            <v>39120</v>
          </cell>
          <cell r="B292" t="str">
            <v>MABTON</v>
          </cell>
          <cell r="C292">
            <v>4.63</v>
          </cell>
          <cell r="D292">
            <v>92.25</v>
          </cell>
          <cell r="E292">
            <v>896.78</v>
          </cell>
          <cell r="F292">
            <v>0.10290000000000001</v>
          </cell>
          <cell r="G292">
            <v>0.10290000000000001</v>
          </cell>
          <cell r="H292">
            <v>92.25</v>
          </cell>
          <cell r="I292">
            <v>4456.47</v>
          </cell>
          <cell r="J292">
            <v>130.94999999999999</v>
          </cell>
          <cell r="K292">
            <v>23728.47</v>
          </cell>
          <cell r="L292">
            <v>87.6</v>
          </cell>
          <cell r="M292">
            <v>374620.6</v>
          </cell>
          <cell r="Q292">
            <v>0</v>
          </cell>
          <cell r="R292">
            <v>398349.06999999995</v>
          </cell>
          <cell r="S292">
            <v>0</v>
          </cell>
          <cell r="U292">
            <v>0</v>
          </cell>
        </row>
        <row r="293">
          <cell r="A293" t="str">
            <v>39200</v>
          </cell>
          <cell r="B293" t="str">
            <v>GRANDVIEW</v>
          </cell>
          <cell r="C293">
            <v>8.25</v>
          </cell>
          <cell r="D293">
            <v>386.75</v>
          </cell>
          <cell r="E293">
            <v>3114.88</v>
          </cell>
          <cell r="F293">
            <v>0.1242</v>
          </cell>
          <cell r="G293">
            <v>0.1242</v>
          </cell>
          <cell r="H293">
            <v>386.75</v>
          </cell>
          <cell r="I293">
            <v>4313.55</v>
          </cell>
          <cell r="J293">
            <v>131.97</v>
          </cell>
          <cell r="K293">
            <v>40924.81</v>
          </cell>
          <cell r="L293">
            <v>88.28</v>
          </cell>
          <cell r="M293">
            <v>1518846.03</v>
          </cell>
          <cell r="Q293">
            <v>0</v>
          </cell>
          <cell r="R293">
            <v>1559770.84</v>
          </cell>
          <cell r="S293">
            <v>0</v>
          </cell>
          <cell r="U293">
            <v>0</v>
          </cell>
        </row>
        <row r="294">
          <cell r="A294" t="str">
            <v>39201</v>
          </cell>
          <cell r="B294" t="str">
            <v>SUNNYSIDE</v>
          </cell>
          <cell r="C294">
            <v>24.25</v>
          </cell>
          <cell r="D294">
            <v>675.75</v>
          </cell>
          <cell r="E294">
            <v>5402.98</v>
          </cell>
          <cell r="F294">
            <v>0.12509999999999999</v>
          </cell>
          <cell r="G294">
            <v>0.12509999999999999</v>
          </cell>
          <cell r="H294">
            <v>675.75</v>
          </cell>
          <cell r="I294">
            <v>4280.37</v>
          </cell>
          <cell r="J294">
            <v>138.44</v>
          </cell>
          <cell r="K294">
            <v>119368.82</v>
          </cell>
          <cell r="L294">
            <v>92.61</v>
          </cell>
          <cell r="M294">
            <v>2630009.83</v>
          </cell>
          <cell r="Q294">
            <v>0</v>
          </cell>
          <cell r="R294">
            <v>2749378.65</v>
          </cell>
          <cell r="S294">
            <v>0</v>
          </cell>
          <cell r="U294">
            <v>0</v>
          </cell>
        </row>
        <row r="295">
          <cell r="A295" t="str">
            <v>39202</v>
          </cell>
          <cell r="B295" t="str">
            <v>TOPPENISH</v>
          </cell>
          <cell r="C295">
            <v>11.25</v>
          </cell>
          <cell r="D295">
            <v>375.5</v>
          </cell>
          <cell r="E295">
            <v>3071.25</v>
          </cell>
          <cell r="F295">
            <v>0.12230000000000001</v>
          </cell>
          <cell r="G295">
            <v>0.12230000000000001</v>
          </cell>
          <cell r="H295">
            <v>375.5</v>
          </cell>
          <cell r="I295">
            <v>4300.07</v>
          </cell>
          <cell r="J295">
            <v>137.56</v>
          </cell>
          <cell r="K295">
            <v>55632.160000000003</v>
          </cell>
          <cell r="L295">
            <v>92.02</v>
          </cell>
          <cell r="M295">
            <v>1468548.64</v>
          </cell>
          <cell r="Q295">
            <v>0</v>
          </cell>
          <cell r="R295">
            <v>1544181.7999999998</v>
          </cell>
          <cell r="S295">
            <v>20001</v>
          </cell>
          <cell r="U295">
            <v>0</v>
          </cell>
        </row>
        <row r="296">
          <cell r="A296" t="str">
            <v>39203</v>
          </cell>
          <cell r="B296" t="str">
            <v>HIGHLAND</v>
          </cell>
          <cell r="C296">
            <v>3.88</v>
          </cell>
          <cell r="D296">
            <v>138.38</v>
          </cell>
          <cell r="E296">
            <v>1104.25</v>
          </cell>
          <cell r="F296">
            <v>0.12529999999999999</v>
          </cell>
          <cell r="G296">
            <v>0.12529999999999999</v>
          </cell>
          <cell r="H296">
            <v>138.38</v>
          </cell>
          <cell r="I296">
            <v>4402.04</v>
          </cell>
          <cell r="J296">
            <v>128.47999999999999</v>
          </cell>
          <cell r="K296">
            <v>19641.900000000001</v>
          </cell>
          <cell r="L296">
            <v>85.95</v>
          </cell>
          <cell r="M296">
            <v>555167.97</v>
          </cell>
          <cell r="Q296">
            <v>0</v>
          </cell>
          <cell r="R296">
            <v>574809.87</v>
          </cell>
          <cell r="S296">
            <v>0</v>
          </cell>
          <cell r="U296">
            <v>0</v>
          </cell>
        </row>
        <row r="297">
          <cell r="A297" t="str">
            <v>39204</v>
          </cell>
          <cell r="B297" t="str">
            <v>GRANGER</v>
          </cell>
          <cell r="C297">
            <v>3.25</v>
          </cell>
          <cell r="D297">
            <v>139.88</v>
          </cell>
          <cell r="E297">
            <v>1356.88</v>
          </cell>
          <cell r="F297">
            <v>0.1031</v>
          </cell>
          <cell r="G297">
            <v>0.1031</v>
          </cell>
          <cell r="H297">
            <v>139.88</v>
          </cell>
          <cell r="I297">
            <v>4355.7700000000004</v>
          </cell>
          <cell r="J297">
            <v>130.63999999999999</v>
          </cell>
          <cell r="K297">
            <v>16279.69</v>
          </cell>
          <cell r="L297">
            <v>87.39</v>
          </cell>
          <cell r="M297">
            <v>554959.39</v>
          </cell>
          <cell r="Q297">
            <v>0</v>
          </cell>
          <cell r="R297">
            <v>571239.07999999996</v>
          </cell>
          <cell r="S297">
            <v>0</v>
          </cell>
          <cell r="U297">
            <v>0</v>
          </cell>
        </row>
        <row r="298">
          <cell r="A298" t="str">
            <v>39205</v>
          </cell>
          <cell r="B298" t="str">
            <v>ZILLAH</v>
          </cell>
          <cell r="C298">
            <v>4.5</v>
          </cell>
          <cell r="D298">
            <v>134.25</v>
          </cell>
          <cell r="E298">
            <v>1240.45</v>
          </cell>
          <cell r="F298">
            <v>0.1082</v>
          </cell>
          <cell r="G298">
            <v>0.1082</v>
          </cell>
          <cell r="H298">
            <v>134.25</v>
          </cell>
          <cell r="I298">
            <v>4386.72</v>
          </cell>
          <cell r="J298">
            <v>130.29</v>
          </cell>
          <cell r="K298">
            <v>22701.279999999999</v>
          </cell>
          <cell r="L298">
            <v>87.16</v>
          </cell>
          <cell r="M298">
            <v>536521.75</v>
          </cell>
          <cell r="Q298">
            <v>0</v>
          </cell>
          <cell r="R298">
            <v>559223.03</v>
          </cell>
          <cell r="S298">
            <v>0</v>
          </cell>
          <cell r="U298">
            <v>0</v>
          </cell>
        </row>
        <row r="299">
          <cell r="A299" t="str">
            <v>39207</v>
          </cell>
          <cell r="B299" t="str">
            <v>WAPATO</v>
          </cell>
          <cell r="C299">
            <v>15.38</v>
          </cell>
          <cell r="D299">
            <v>399.88</v>
          </cell>
          <cell r="E299">
            <v>3156.75</v>
          </cell>
          <cell r="F299">
            <v>0.12670000000000001</v>
          </cell>
          <cell r="G299">
            <v>0.12670000000000001</v>
          </cell>
          <cell r="H299">
            <v>399.88</v>
          </cell>
          <cell r="I299">
            <v>4259.38</v>
          </cell>
          <cell r="J299">
            <v>139.77000000000001</v>
          </cell>
          <cell r="K299">
            <v>75335.649999999994</v>
          </cell>
          <cell r="L299">
            <v>93.5</v>
          </cell>
          <cell r="M299">
            <v>1548158.15</v>
          </cell>
          <cell r="Q299">
            <v>0</v>
          </cell>
          <cell r="R299">
            <v>1623493.7999999998</v>
          </cell>
          <cell r="S299">
            <v>0</v>
          </cell>
          <cell r="U299">
            <v>0</v>
          </cell>
        </row>
        <row r="300">
          <cell r="A300" t="str">
            <v>39208</v>
          </cell>
          <cell r="B300" t="str">
            <v>WEST VALLEY (YAK)</v>
          </cell>
          <cell r="C300">
            <v>12.63</v>
          </cell>
          <cell r="D300">
            <v>603.25</v>
          </cell>
          <cell r="E300">
            <v>4590.66</v>
          </cell>
          <cell r="F300">
            <v>0.13139999999999999</v>
          </cell>
          <cell r="G300">
            <v>0.127</v>
          </cell>
          <cell r="H300">
            <v>583.01</v>
          </cell>
          <cell r="I300">
            <v>4519.1899999999996</v>
          </cell>
          <cell r="J300">
            <v>126.16</v>
          </cell>
          <cell r="K300">
            <v>65638.98</v>
          </cell>
          <cell r="L300">
            <v>84.4</v>
          </cell>
          <cell r="M300">
            <v>2403466.87</v>
          </cell>
          <cell r="Q300">
            <v>0</v>
          </cell>
          <cell r="R300">
            <v>2469105.85</v>
          </cell>
          <cell r="S300">
            <v>0</v>
          </cell>
          <cell r="U300">
            <v>0</v>
          </cell>
        </row>
        <row r="301">
          <cell r="A301" t="str">
            <v>39209</v>
          </cell>
          <cell r="B301" t="str">
            <v>MOUNT ADAMS</v>
          </cell>
          <cell r="C301">
            <v>5.5</v>
          </cell>
          <cell r="D301">
            <v>158.88</v>
          </cell>
          <cell r="E301">
            <v>952.6</v>
          </cell>
          <cell r="F301">
            <v>0.1668</v>
          </cell>
          <cell r="G301">
            <v>0.127</v>
          </cell>
          <cell r="H301">
            <v>120.98</v>
          </cell>
          <cell r="I301">
            <v>4325.8999999999996</v>
          </cell>
          <cell r="J301">
            <v>137.38</v>
          </cell>
          <cell r="K301">
            <v>27361.32</v>
          </cell>
          <cell r="L301">
            <v>91.9</v>
          </cell>
          <cell r="M301">
            <v>476066.02</v>
          </cell>
          <cell r="Q301">
            <v>0</v>
          </cell>
          <cell r="R301">
            <v>503427.34</v>
          </cell>
          <cell r="S301">
            <v>0</v>
          </cell>
          <cell r="U301">
            <v>0</v>
          </cell>
        </row>
        <row r="302">
          <cell r="A302" t="str">
            <v>00000</v>
          </cell>
          <cell r="B302" t="str">
            <v>STATE TOTAL</v>
          </cell>
          <cell r="C302">
            <v>3801.5600000000068</v>
          </cell>
          <cell r="D302">
            <v>122282.85000000014</v>
          </cell>
          <cell r="E302">
            <v>973213.90999999992</v>
          </cell>
          <cell r="F302">
            <v>0.12559999999999999</v>
          </cell>
          <cell r="G302">
            <v>0.12095054210641121</v>
          </cell>
          <cell r="H302">
            <v>117710.75000000007</v>
          </cell>
          <cell r="I302">
            <v>4459.13</v>
          </cell>
          <cell r="J302">
            <v>140.22999999999999</v>
          </cell>
          <cell r="K302">
            <v>19344903.959999993</v>
          </cell>
          <cell r="L302">
            <v>93.81</v>
          </cell>
          <cell r="M302">
            <v>471810830.05999964</v>
          </cell>
          <cell r="N302">
            <v>149499.78999999998</v>
          </cell>
          <cell r="O302">
            <v>5764064.2400000002</v>
          </cell>
          <cell r="P302">
            <v>137.44</v>
          </cell>
          <cell r="Q302">
            <v>7.5669959187507629E-10</v>
          </cell>
          <cell r="R302">
            <v>505588922.04999995</v>
          </cell>
          <cell r="S302">
            <v>8519624</v>
          </cell>
          <cell r="T302">
            <v>553486.8600000001</v>
          </cell>
          <cell r="V302">
            <v>6424769.0300000012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Tbl2007"/>
      <sheetName val="Enrollment In"/>
      <sheetName val="BEA Rate In"/>
      <sheetName val="Summary"/>
      <sheetName val="esd112 coop"/>
      <sheetName val="CROSST"/>
      <sheetName val="MEDRPT"/>
      <sheetName val="TRANRPT"/>
      <sheetName val="LinkOut to SNET"/>
      <sheetName val="Download to A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01109</v>
          </cell>
          <cell r="B5" t="str">
            <v>WASHTUCNA</v>
          </cell>
          <cell r="C5">
            <v>0.14000000000000001</v>
          </cell>
          <cell r="D5">
            <v>7.71</v>
          </cell>
          <cell r="E5">
            <v>46.99</v>
          </cell>
          <cell r="F5">
            <v>0.1641</v>
          </cell>
          <cell r="G5">
            <v>0.127</v>
          </cell>
          <cell r="H5">
            <v>5.97</v>
          </cell>
          <cell r="I5">
            <v>4591.1000000000004</v>
          </cell>
          <cell r="J5">
            <v>124.08</v>
          </cell>
          <cell r="K5">
            <v>739.17</v>
          </cell>
          <cell r="L5">
            <v>83.01</v>
          </cell>
          <cell r="M5">
            <v>25019.34</v>
          </cell>
          <cell r="Q5">
            <v>0</v>
          </cell>
          <cell r="R5">
            <v>25758.51</v>
          </cell>
          <cell r="S5">
            <v>0</v>
          </cell>
          <cell r="U5">
            <v>0</v>
          </cell>
        </row>
        <row r="6">
          <cell r="A6" t="str">
            <v>01122</v>
          </cell>
          <cell r="B6" t="str">
            <v>BENGE</v>
          </cell>
          <cell r="C6">
            <v>0</v>
          </cell>
          <cell r="D6">
            <v>0</v>
          </cell>
          <cell r="E6">
            <v>6.38</v>
          </cell>
          <cell r="F6">
            <v>0</v>
          </cell>
          <cell r="G6">
            <v>0</v>
          </cell>
          <cell r="H6">
            <v>0</v>
          </cell>
          <cell r="I6">
            <v>4516.8</v>
          </cell>
          <cell r="J6">
            <v>117.15</v>
          </cell>
          <cell r="K6">
            <v>0</v>
          </cell>
          <cell r="L6">
            <v>78.37</v>
          </cell>
          <cell r="M6">
            <v>0</v>
          </cell>
          <cell r="Q6">
            <v>0</v>
          </cell>
          <cell r="R6">
            <v>0</v>
          </cell>
          <cell r="S6">
            <v>0</v>
          </cell>
          <cell r="U6">
            <v>0</v>
          </cell>
        </row>
        <row r="7">
          <cell r="A7" t="str">
            <v>01147</v>
          </cell>
          <cell r="B7" t="str">
            <v>OTHELLO</v>
          </cell>
          <cell r="C7">
            <v>4.8600000000000003</v>
          </cell>
          <cell r="D7">
            <v>326.70999999999998</v>
          </cell>
          <cell r="E7">
            <v>3092.4</v>
          </cell>
          <cell r="F7">
            <v>0.1056</v>
          </cell>
          <cell r="G7">
            <v>0.1056</v>
          </cell>
          <cell r="H7">
            <v>326.70999999999998</v>
          </cell>
          <cell r="I7">
            <v>4261.63</v>
          </cell>
          <cell r="J7">
            <v>142.66999999999999</v>
          </cell>
          <cell r="K7">
            <v>23818.25</v>
          </cell>
          <cell r="L7">
            <v>95.44</v>
          </cell>
          <cell r="M7">
            <v>1264926.82</v>
          </cell>
          <cell r="Q7">
            <v>0</v>
          </cell>
          <cell r="R7">
            <v>1288745.07</v>
          </cell>
          <cell r="S7">
            <v>0</v>
          </cell>
          <cell r="U7">
            <v>0</v>
          </cell>
        </row>
        <row r="8">
          <cell r="A8" t="str">
            <v>01158</v>
          </cell>
          <cell r="B8" t="str">
            <v>LIND</v>
          </cell>
          <cell r="C8">
            <v>0</v>
          </cell>
          <cell r="D8">
            <v>20.86</v>
          </cell>
          <cell r="E8">
            <v>224.65</v>
          </cell>
          <cell r="F8">
            <v>9.2899999999999996E-2</v>
          </cell>
          <cell r="G8">
            <v>9.2899999999999996E-2</v>
          </cell>
          <cell r="H8">
            <v>20.86</v>
          </cell>
          <cell r="I8">
            <v>4545.95</v>
          </cell>
          <cell r="J8">
            <v>125.35</v>
          </cell>
          <cell r="K8">
            <v>0</v>
          </cell>
          <cell r="L8">
            <v>83.85</v>
          </cell>
          <cell r="M8">
            <v>86526.76</v>
          </cell>
          <cell r="Q8">
            <v>0</v>
          </cell>
          <cell r="R8">
            <v>86526.76</v>
          </cell>
          <cell r="S8">
            <v>0</v>
          </cell>
          <cell r="U8">
            <v>0</v>
          </cell>
        </row>
        <row r="9">
          <cell r="A9" t="str">
            <v>01160</v>
          </cell>
          <cell r="B9" t="str">
            <v>RITZVILLE</v>
          </cell>
          <cell r="C9">
            <v>0.28999999999999998</v>
          </cell>
          <cell r="D9">
            <v>27.71</v>
          </cell>
          <cell r="E9">
            <v>357.28</v>
          </cell>
          <cell r="F9">
            <v>7.7600000000000002E-2</v>
          </cell>
          <cell r="G9">
            <v>7.7600000000000002E-2</v>
          </cell>
          <cell r="H9">
            <v>27.71</v>
          </cell>
          <cell r="I9">
            <v>4533.95</v>
          </cell>
          <cell r="J9">
            <v>118.99</v>
          </cell>
          <cell r="K9">
            <v>1512.07</v>
          </cell>
          <cell r="L9">
            <v>79.599999999999994</v>
          </cell>
          <cell r="M9">
            <v>114748.61</v>
          </cell>
          <cell r="Q9">
            <v>0</v>
          </cell>
          <cell r="R9">
            <v>116260.68000000001</v>
          </cell>
          <cell r="S9">
            <v>0</v>
          </cell>
          <cell r="U9">
            <v>0</v>
          </cell>
        </row>
        <row r="10">
          <cell r="A10" t="str">
            <v>02250</v>
          </cell>
          <cell r="B10" t="str">
            <v>CLARKSTON</v>
          </cell>
          <cell r="C10">
            <v>25.29</v>
          </cell>
          <cell r="D10">
            <v>391.71</v>
          </cell>
          <cell r="E10">
            <v>2606.42</v>
          </cell>
          <cell r="F10">
            <v>0.15029999999999999</v>
          </cell>
          <cell r="G10">
            <v>0.127</v>
          </cell>
          <cell r="H10">
            <v>331.02</v>
          </cell>
          <cell r="I10">
            <v>4577.55</v>
          </cell>
          <cell r="J10">
            <v>122.73</v>
          </cell>
          <cell r="K10">
            <v>133131.18</v>
          </cell>
          <cell r="L10">
            <v>82.1</v>
          </cell>
          <cell r="M10">
            <v>1383379.35</v>
          </cell>
          <cell r="Q10">
            <v>0</v>
          </cell>
          <cell r="R10">
            <v>1569846.53</v>
          </cell>
          <cell r="S10">
            <v>53336</v>
          </cell>
          <cell r="U10">
            <v>0</v>
          </cell>
        </row>
        <row r="11">
          <cell r="A11" t="str">
            <v>02420</v>
          </cell>
          <cell r="B11" t="str">
            <v>ASOTIN-ANATONE</v>
          </cell>
          <cell r="C11">
            <v>3</v>
          </cell>
          <cell r="D11">
            <v>107.71</v>
          </cell>
          <cell r="E11">
            <v>550.14</v>
          </cell>
          <cell r="F11">
            <v>0.1958</v>
          </cell>
          <cell r="G11">
            <v>0.127</v>
          </cell>
          <cell r="H11">
            <v>69.87</v>
          </cell>
          <cell r="I11">
            <v>4555.2299999999996</v>
          </cell>
          <cell r="J11">
            <v>121.59</v>
          </cell>
          <cell r="K11">
            <v>15715.54</v>
          </cell>
          <cell r="L11">
            <v>81.34</v>
          </cell>
          <cell r="M11">
            <v>290597.96999999997</v>
          </cell>
          <cell r="Q11">
            <v>0</v>
          </cell>
          <cell r="R11">
            <v>344699.50999999995</v>
          </cell>
          <cell r="S11">
            <v>38386</v>
          </cell>
          <cell r="U11">
            <v>0</v>
          </cell>
        </row>
        <row r="12">
          <cell r="A12" t="str">
            <v>03017</v>
          </cell>
          <cell r="B12" t="str">
            <v>KENNEWICK</v>
          </cell>
          <cell r="C12">
            <v>94.29</v>
          </cell>
          <cell r="D12">
            <v>1614.58</v>
          </cell>
          <cell r="E12">
            <v>13925.2</v>
          </cell>
          <cell r="F12">
            <v>0.1159</v>
          </cell>
          <cell r="G12">
            <v>0.1159</v>
          </cell>
          <cell r="H12">
            <v>1614.58</v>
          </cell>
          <cell r="I12">
            <v>4519.28</v>
          </cell>
          <cell r="J12">
            <v>128.56</v>
          </cell>
          <cell r="K12">
            <v>490041.35</v>
          </cell>
          <cell r="L12">
            <v>86</v>
          </cell>
          <cell r="M12">
            <v>6653680.5499999998</v>
          </cell>
          <cell r="Q12">
            <v>0</v>
          </cell>
          <cell r="R12">
            <v>7143721.8999999994</v>
          </cell>
          <cell r="S12">
            <v>0</v>
          </cell>
          <cell r="U12">
            <v>0</v>
          </cell>
        </row>
        <row r="13">
          <cell r="A13" t="str">
            <v>03050</v>
          </cell>
          <cell r="B13" t="str">
            <v>PATERSON</v>
          </cell>
          <cell r="C13">
            <v>0</v>
          </cell>
          <cell r="D13">
            <v>15.57</v>
          </cell>
          <cell r="E13">
            <v>101.38</v>
          </cell>
          <cell r="F13">
            <v>0.15359999999999999</v>
          </cell>
          <cell r="G13">
            <v>0.127</v>
          </cell>
          <cell r="H13">
            <v>12.88</v>
          </cell>
          <cell r="I13">
            <v>4246.6899999999996</v>
          </cell>
          <cell r="J13">
            <v>164.55</v>
          </cell>
          <cell r="K13">
            <v>0</v>
          </cell>
          <cell r="L13">
            <v>110.08</v>
          </cell>
          <cell r="M13">
            <v>49499.95</v>
          </cell>
          <cell r="Q13">
            <v>0</v>
          </cell>
          <cell r="R13">
            <v>49499.95</v>
          </cell>
          <cell r="S13">
            <v>0</v>
          </cell>
          <cell r="U13">
            <v>0</v>
          </cell>
        </row>
        <row r="14">
          <cell r="A14" t="str">
            <v>03052</v>
          </cell>
          <cell r="B14" t="str">
            <v>KIONA BENTON</v>
          </cell>
          <cell r="C14">
            <v>6.71</v>
          </cell>
          <cell r="D14">
            <v>243.86</v>
          </cell>
          <cell r="E14">
            <v>1504.56</v>
          </cell>
          <cell r="F14">
            <v>0.16209999999999999</v>
          </cell>
          <cell r="G14">
            <v>0.127</v>
          </cell>
          <cell r="H14">
            <v>191.08</v>
          </cell>
          <cell r="I14">
            <v>4449.51</v>
          </cell>
          <cell r="J14">
            <v>125.35</v>
          </cell>
          <cell r="K14">
            <v>34334.639999999999</v>
          </cell>
          <cell r="L14">
            <v>83.85</v>
          </cell>
          <cell r="M14">
            <v>775440.64</v>
          </cell>
          <cell r="Q14">
            <v>0</v>
          </cell>
          <cell r="R14">
            <v>833262.28</v>
          </cell>
          <cell r="S14">
            <v>23487</v>
          </cell>
          <cell r="U14">
            <v>0</v>
          </cell>
        </row>
        <row r="15">
          <cell r="A15" t="str">
            <v>03053</v>
          </cell>
          <cell r="B15" t="str">
            <v>FINLEY</v>
          </cell>
          <cell r="C15">
            <v>3.29</v>
          </cell>
          <cell r="D15">
            <v>104.29</v>
          </cell>
          <cell r="E15">
            <v>956.9</v>
          </cell>
          <cell r="F15">
            <v>0.109</v>
          </cell>
          <cell r="G15">
            <v>0.109</v>
          </cell>
          <cell r="H15">
            <v>104.29</v>
          </cell>
          <cell r="I15">
            <v>4590.13</v>
          </cell>
          <cell r="J15">
            <v>121.62</v>
          </cell>
          <cell r="K15">
            <v>17366.759999999998</v>
          </cell>
          <cell r="L15">
            <v>81.36</v>
          </cell>
          <cell r="M15">
            <v>437141.13</v>
          </cell>
          <cell r="Q15">
            <v>0</v>
          </cell>
          <cell r="R15">
            <v>454507.89</v>
          </cell>
          <cell r="S15">
            <v>0</v>
          </cell>
          <cell r="U15">
            <v>0</v>
          </cell>
        </row>
        <row r="16">
          <cell r="A16" t="str">
            <v>03116</v>
          </cell>
          <cell r="B16" t="str">
            <v>PROSSER</v>
          </cell>
          <cell r="C16">
            <v>16.86</v>
          </cell>
          <cell r="D16">
            <v>281</v>
          </cell>
          <cell r="E16">
            <v>2720.51</v>
          </cell>
          <cell r="F16">
            <v>0.1033</v>
          </cell>
          <cell r="G16">
            <v>0.1033</v>
          </cell>
          <cell r="H16">
            <v>281</v>
          </cell>
          <cell r="I16">
            <v>4503.1000000000004</v>
          </cell>
          <cell r="J16">
            <v>127.41</v>
          </cell>
          <cell r="K16">
            <v>87310.61</v>
          </cell>
          <cell r="L16">
            <v>85.23</v>
          </cell>
          <cell r="M16">
            <v>1153984.33</v>
          </cell>
          <cell r="Q16">
            <v>0</v>
          </cell>
          <cell r="R16">
            <v>1247961.9400000002</v>
          </cell>
          <cell r="S16">
            <v>6667</v>
          </cell>
          <cell r="U16">
            <v>0</v>
          </cell>
        </row>
        <row r="17">
          <cell r="A17" t="str">
            <v>03400</v>
          </cell>
          <cell r="B17" t="str">
            <v>RICHLAND</v>
          </cell>
          <cell r="C17">
            <v>63.29</v>
          </cell>
          <cell r="D17">
            <v>1177.43</v>
          </cell>
          <cell r="E17">
            <v>9634.65</v>
          </cell>
          <cell r="F17">
            <v>0.1222</v>
          </cell>
          <cell r="G17">
            <v>0.1222</v>
          </cell>
          <cell r="H17">
            <v>1177.43</v>
          </cell>
          <cell r="I17">
            <v>4447.97</v>
          </cell>
          <cell r="J17">
            <v>129.91999999999999</v>
          </cell>
          <cell r="K17">
            <v>323738.82</v>
          </cell>
          <cell r="L17">
            <v>86.91</v>
          </cell>
          <cell r="M17">
            <v>4772954.2</v>
          </cell>
          <cell r="Q17">
            <v>0</v>
          </cell>
          <cell r="R17">
            <v>5132053.0200000005</v>
          </cell>
          <cell r="S17">
            <v>35360</v>
          </cell>
          <cell r="U17">
            <v>0</v>
          </cell>
        </row>
        <row r="18">
          <cell r="A18" t="str">
            <v>04019</v>
          </cell>
          <cell r="B18" t="str">
            <v>MANSON</v>
          </cell>
          <cell r="C18">
            <v>2</v>
          </cell>
          <cell r="D18">
            <v>73.430000000000007</v>
          </cell>
          <cell r="E18">
            <v>600</v>
          </cell>
          <cell r="F18">
            <v>0.12239999999999999</v>
          </cell>
          <cell r="G18">
            <v>0.12239999999999999</v>
          </cell>
          <cell r="H18">
            <v>73.430000000000007</v>
          </cell>
          <cell r="I18">
            <v>4530.78</v>
          </cell>
          <cell r="J18">
            <v>126.16</v>
          </cell>
          <cell r="K18">
            <v>10420.790000000001</v>
          </cell>
          <cell r="L18">
            <v>84.4</v>
          </cell>
          <cell r="M18">
            <v>303508.45</v>
          </cell>
          <cell r="Q18">
            <v>0</v>
          </cell>
          <cell r="R18">
            <v>313929.24</v>
          </cell>
          <cell r="S18">
            <v>0</v>
          </cell>
          <cell r="U18">
            <v>0</v>
          </cell>
        </row>
        <row r="19">
          <cell r="A19" t="str">
            <v>04069</v>
          </cell>
          <cell r="B19" t="str">
            <v>STEHEKIN</v>
          </cell>
          <cell r="C19">
            <v>0</v>
          </cell>
          <cell r="D19">
            <v>0</v>
          </cell>
          <cell r="E19">
            <v>13.25</v>
          </cell>
          <cell r="F19">
            <v>0</v>
          </cell>
          <cell r="G19">
            <v>0</v>
          </cell>
          <cell r="H19">
            <v>0</v>
          </cell>
          <cell r="I19">
            <v>4846.54</v>
          </cell>
          <cell r="J19">
            <v>115.6</v>
          </cell>
          <cell r="K19">
            <v>0</v>
          </cell>
          <cell r="L19">
            <v>77.33</v>
          </cell>
          <cell r="M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A20" t="str">
            <v>04127</v>
          </cell>
          <cell r="B20" t="str">
            <v>ENTIAT</v>
          </cell>
          <cell r="C20">
            <v>0</v>
          </cell>
          <cell r="D20">
            <v>41.57</v>
          </cell>
          <cell r="E20">
            <v>359.04</v>
          </cell>
          <cell r="F20">
            <v>0.1158</v>
          </cell>
          <cell r="G20">
            <v>0.1158</v>
          </cell>
          <cell r="H20">
            <v>41.57</v>
          </cell>
          <cell r="I20">
            <v>4441.0600000000004</v>
          </cell>
          <cell r="J20">
            <v>140.16999999999999</v>
          </cell>
          <cell r="K20">
            <v>0</v>
          </cell>
          <cell r="L20">
            <v>93.77</v>
          </cell>
          <cell r="M20">
            <v>167959.96</v>
          </cell>
          <cell r="Q20">
            <v>0</v>
          </cell>
          <cell r="R20">
            <v>167959.96</v>
          </cell>
          <cell r="S20">
            <v>0</v>
          </cell>
          <cell r="U20">
            <v>0</v>
          </cell>
        </row>
        <row r="21">
          <cell r="A21" t="str">
            <v>04129</v>
          </cell>
          <cell r="B21" t="str">
            <v>LAKE CHELAN</v>
          </cell>
          <cell r="C21">
            <v>5.43</v>
          </cell>
          <cell r="D21">
            <v>142.57</v>
          </cell>
          <cell r="E21">
            <v>1242.8499999999999</v>
          </cell>
          <cell r="F21">
            <v>0.1147</v>
          </cell>
          <cell r="G21">
            <v>0.1147</v>
          </cell>
          <cell r="H21">
            <v>142.57</v>
          </cell>
          <cell r="I21">
            <v>4583.6000000000004</v>
          </cell>
          <cell r="J21">
            <v>129.97</v>
          </cell>
          <cell r="K21">
            <v>28622.29</v>
          </cell>
          <cell r="L21">
            <v>86.95</v>
          </cell>
          <cell r="M21">
            <v>595931.66</v>
          </cell>
          <cell r="Q21">
            <v>0</v>
          </cell>
          <cell r="R21">
            <v>624553.95000000007</v>
          </cell>
          <cell r="S21">
            <v>0</v>
          </cell>
          <cell r="U21">
            <v>0</v>
          </cell>
        </row>
        <row r="22">
          <cell r="A22" t="str">
            <v>04222</v>
          </cell>
          <cell r="B22" t="str">
            <v>CASHMERE</v>
          </cell>
          <cell r="C22">
            <v>5.71</v>
          </cell>
          <cell r="D22">
            <v>117.57</v>
          </cell>
          <cell r="E22">
            <v>1414.42</v>
          </cell>
          <cell r="F22">
            <v>8.3099999999999993E-2</v>
          </cell>
          <cell r="G22">
            <v>8.3099999999999993E-2</v>
          </cell>
          <cell r="H22">
            <v>117.57</v>
          </cell>
          <cell r="I22">
            <v>4559.08</v>
          </cell>
          <cell r="J22">
            <v>128.97999999999999</v>
          </cell>
          <cell r="K22">
            <v>29937.200000000001</v>
          </cell>
          <cell r="L22">
            <v>86.28</v>
          </cell>
          <cell r="M22">
            <v>488828.73</v>
          </cell>
          <cell r="Q22">
            <v>0</v>
          </cell>
          <cell r="R22">
            <v>536012.92999999993</v>
          </cell>
          <cell r="S22">
            <v>17247</v>
          </cell>
          <cell r="U22">
            <v>0</v>
          </cell>
        </row>
        <row r="23">
          <cell r="A23" t="str">
            <v>04228</v>
          </cell>
          <cell r="B23" t="str">
            <v>CASCADE</v>
          </cell>
          <cell r="C23">
            <v>2</v>
          </cell>
          <cell r="D23">
            <v>129.29</v>
          </cell>
          <cell r="E23">
            <v>1294.54</v>
          </cell>
          <cell r="F23">
            <v>9.9900000000000003E-2</v>
          </cell>
          <cell r="G23">
            <v>9.9900000000000003E-2</v>
          </cell>
          <cell r="H23">
            <v>129.29</v>
          </cell>
          <cell r="I23">
            <v>4496.66</v>
          </cell>
          <cell r="J23">
            <v>129.86000000000001</v>
          </cell>
          <cell r="K23">
            <v>10342.32</v>
          </cell>
          <cell r="L23">
            <v>86.87</v>
          </cell>
          <cell r="M23">
            <v>529968.86</v>
          </cell>
          <cell r="Q23">
            <v>0</v>
          </cell>
          <cell r="R23">
            <v>540311.17999999993</v>
          </cell>
          <cell r="S23">
            <v>0</v>
          </cell>
          <cell r="U23">
            <v>0</v>
          </cell>
        </row>
        <row r="24">
          <cell r="A24" t="str">
            <v>04246</v>
          </cell>
          <cell r="B24" t="str">
            <v>WENATCHEE</v>
          </cell>
          <cell r="C24">
            <v>56.43</v>
          </cell>
          <cell r="D24">
            <v>693.29</v>
          </cell>
          <cell r="E24">
            <v>7123.15</v>
          </cell>
          <cell r="F24">
            <v>9.7299999999999998E-2</v>
          </cell>
          <cell r="G24">
            <v>9.7299999999999998E-2</v>
          </cell>
          <cell r="H24">
            <v>693.29</v>
          </cell>
          <cell r="I24">
            <v>4489.17</v>
          </cell>
          <cell r="J24">
            <v>130.38</v>
          </cell>
          <cell r="K24">
            <v>291322.44</v>
          </cell>
          <cell r="L24">
            <v>87.22</v>
          </cell>
          <cell r="M24">
            <v>2836768.22</v>
          </cell>
          <cell r="Q24">
            <v>0</v>
          </cell>
          <cell r="R24">
            <v>3181420.66</v>
          </cell>
          <cell r="S24">
            <v>53330</v>
          </cell>
          <cell r="U24">
            <v>0</v>
          </cell>
        </row>
        <row r="25">
          <cell r="A25" t="str">
            <v>05121</v>
          </cell>
          <cell r="B25" t="str">
            <v>PORT ANGELES</v>
          </cell>
          <cell r="C25">
            <v>37.14</v>
          </cell>
          <cell r="D25">
            <v>659.43</v>
          </cell>
          <cell r="E25">
            <v>4214.24</v>
          </cell>
          <cell r="F25">
            <v>0.1565</v>
          </cell>
          <cell r="G25">
            <v>0.127</v>
          </cell>
          <cell r="H25">
            <v>535.21</v>
          </cell>
          <cell r="I25">
            <v>4517.01</v>
          </cell>
          <cell r="J25">
            <v>125</v>
          </cell>
          <cell r="K25">
            <v>192926.01</v>
          </cell>
          <cell r="L25">
            <v>83.62</v>
          </cell>
          <cell r="M25">
            <v>2205742.0299999998</v>
          </cell>
          <cell r="Q25">
            <v>0</v>
          </cell>
          <cell r="R25">
            <v>2442316.04</v>
          </cell>
          <cell r="S25">
            <v>43648</v>
          </cell>
          <cell r="U25">
            <v>0</v>
          </cell>
        </row>
        <row r="26">
          <cell r="A26" t="str">
            <v>05313</v>
          </cell>
          <cell r="B26" t="str">
            <v>CRESCENT</v>
          </cell>
          <cell r="C26">
            <v>0</v>
          </cell>
          <cell r="D26">
            <v>20.14</v>
          </cell>
          <cell r="E26">
            <v>265.23</v>
          </cell>
          <cell r="F26">
            <v>7.5899999999999995E-2</v>
          </cell>
          <cell r="G26">
            <v>7.5899999999999995E-2</v>
          </cell>
          <cell r="H26">
            <v>20.14</v>
          </cell>
          <cell r="I26">
            <v>4547.51</v>
          </cell>
          <cell r="J26">
            <v>121.89</v>
          </cell>
          <cell r="K26">
            <v>0</v>
          </cell>
          <cell r="L26">
            <v>81.540000000000006</v>
          </cell>
          <cell r="M26">
            <v>83615.98</v>
          </cell>
          <cell r="Q26">
            <v>0</v>
          </cell>
          <cell r="R26">
            <v>83615.98</v>
          </cell>
          <cell r="S26">
            <v>0</v>
          </cell>
          <cell r="U26">
            <v>0</v>
          </cell>
        </row>
        <row r="27">
          <cell r="A27" t="str">
            <v>05323</v>
          </cell>
          <cell r="B27" t="str">
            <v>SEQUIM</v>
          </cell>
          <cell r="C27">
            <v>19.86</v>
          </cell>
          <cell r="D27">
            <v>361.57</v>
          </cell>
          <cell r="E27">
            <v>2865.97</v>
          </cell>
          <cell r="F27">
            <v>0.12620000000000001</v>
          </cell>
          <cell r="G27">
            <v>0.12620000000000001</v>
          </cell>
          <cell r="H27">
            <v>361.57</v>
          </cell>
          <cell r="I27">
            <v>4470.95</v>
          </cell>
          <cell r="J27">
            <v>126.93</v>
          </cell>
          <cell r="K27">
            <v>102112.03</v>
          </cell>
          <cell r="L27">
            <v>84.91</v>
          </cell>
          <cell r="M27">
            <v>1474156.09</v>
          </cell>
          <cell r="Q27">
            <v>0</v>
          </cell>
          <cell r="R27">
            <v>1576268.12</v>
          </cell>
          <cell r="S27">
            <v>0</v>
          </cell>
          <cell r="U27">
            <v>0</v>
          </cell>
        </row>
        <row r="28">
          <cell r="A28" t="str">
            <v>05401</v>
          </cell>
          <cell r="B28" t="str">
            <v>CAPE FLATTERY</v>
          </cell>
          <cell r="C28">
            <v>0</v>
          </cell>
          <cell r="D28">
            <v>69</v>
          </cell>
          <cell r="E28">
            <v>459.4</v>
          </cell>
          <cell r="F28">
            <v>0.1502</v>
          </cell>
          <cell r="G28">
            <v>0.127</v>
          </cell>
          <cell r="H28">
            <v>58.34</v>
          </cell>
          <cell r="I28">
            <v>4249.45</v>
          </cell>
          <cell r="J28">
            <v>143.97999999999999</v>
          </cell>
          <cell r="K28">
            <v>0</v>
          </cell>
          <cell r="L28">
            <v>96.32</v>
          </cell>
          <cell r="M28">
            <v>225162.82</v>
          </cell>
          <cell r="Q28">
            <v>0</v>
          </cell>
          <cell r="R28">
            <v>225162.82</v>
          </cell>
          <cell r="S28">
            <v>0</v>
          </cell>
          <cell r="U28">
            <v>0</v>
          </cell>
        </row>
        <row r="29">
          <cell r="A29" t="str">
            <v>05402</v>
          </cell>
          <cell r="B29" t="str">
            <v>QUILLAYUTE VALLEY</v>
          </cell>
          <cell r="C29">
            <v>1</v>
          </cell>
          <cell r="D29">
            <v>157.29</v>
          </cell>
          <cell r="E29">
            <v>1726.98</v>
          </cell>
          <cell r="F29">
            <v>9.11E-2</v>
          </cell>
          <cell r="G29">
            <v>9.11E-2</v>
          </cell>
          <cell r="H29">
            <v>157.29</v>
          </cell>
          <cell r="I29">
            <v>4392.67</v>
          </cell>
          <cell r="J29">
            <v>131.29</v>
          </cell>
          <cell r="K29">
            <v>5051.57</v>
          </cell>
          <cell r="L29">
            <v>87.83</v>
          </cell>
          <cell r="M29">
            <v>629365.5</v>
          </cell>
          <cell r="Q29">
            <v>0</v>
          </cell>
          <cell r="R29">
            <v>654418.06999999995</v>
          </cell>
          <cell r="S29">
            <v>20001</v>
          </cell>
          <cell r="U29">
            <v>0</v>
          </cell>
        </row>
        <row r="30">
          <cell r="A30" t="str">
            <v>06037</v>
          </cell>
          <cell r="B30" t="str">
            <v>VANCOUVER</v>
          </cell>
          <cell r="C30">
            <v>91.43</v>
          </cell>
          <cell r="D30">
            <v>2587</v>
          </cell>
          <cell r="E30">
            <v>21423.7</v>
          </cell>
          <cell r="F30">
            <v>0.1208</v>
          </cell>
          <cell r="G30">
            <v>0.1208</v>
          </cell>
          <cell r="H30">
            <v>2587</v>
          </cell>
          <cell r="I30">
            <v>4416.58</v>
          </cell>
          <cell r="J30">
            <v>133.75</v>
          </cell>
          <cell r="K30">
            <v>464379.1</v>
          </cell>
          <cell r="L30">
            <v>89.47</v>
          </cell>
          <cell r="M30">
            <v>10404718.220000001</v>
          </cell>
          <cell r="P30">
            <v>132.83000000000001</v>
          </cell>
          <cell r="Q30">
            <v>0</v>
          </cell>
          <cell r="R30">
            <v>11025270.32</v>
          </cell>
          <cell r="S30">
            <v>156173</v>
          </cell>
          <cell r="T30">
            <v>534232.21</v>
          </cell>
          <cell r="U30">
            <v>0</v>
          </cell>
        </row>
        <row r="31">
          <cell r="A31" t="str">
            <v>06098</v>
          </cell>
          <cell r="B31" t="str">
            <v>HOCKINSON</v>
          </cell>
          <cell r="C31">
            <v>1.57</v>
          </cell>
          <cell r="D31">
            <v>220.57</v>
          </cell>
          <cell r="E31">
            <v>2027.54</v>
          </cell>
          <cell r="F31">
            <v>0.10879999999999999</v>
          </cell>
          <cell r="G31">
            <v>0.10879999999999999</v>
          </cell>
          <cell r="H31">
            <v>220.57</v>
          </cell>
          <cell r="I31">
            <v>4397.58</v>
          </cell>
          <cell r="J31">
            <v>137.27000000000001</v>
          </cell>
          <cell r="K31">
            <v>0</v>
          </cell>
          <cell r="L31">
            <v>91.83</v>
          </cell>
          <cell r="M31">
            <v>0</v>
          </cell>
          <cell r="N31">
            <v>8123.97</v>
          </cell>
          <cell r="O31">
            <v>904800.13</v>
          </cell>
          <cell r="Q31">
            <v>-912924.1</v>
          </cell>
          <cell r="R31">
            <v>0</v>
          </cell>
          <cell r="S31">
            <v>0</v>
          </cell>
          <cell r="U31">
            <v>1</v>
          </cell>
          <cell r="V31">
            <v>912924.1</v>
          </cell>
        </row>
        <row r="32">
          <cell r="A32" t="str">
            <v>06101</v>
          </cell>
          <cell r="B32" t="str">
            <v>LACENTER</v>
          </cell>
          <cell r="C32">
            <v>4.71</v>
          </cell>
          <cell r="D32">
            <v>161.15</v>
          </cell>
          <cell r="E32">
            <v>1430.29</v>
          </cell>
          <cell r="F32">
            <v>0.11269999999999999</v>
          </cell>
          <cell r="G32">
            <v>0.11269999999999999</v>
          </cell>
          <cell r="H32">
            <v>161.15</v>
          </cell>
          <cell r="I32">
            <v>4559.45</v>
          </cell>
          <cell r="J32">
            <v>126.29</v>
          </cell>
          <cell r="K32">
            <v>0</v>
          </cell>
          <cell r="L32">
            <v>84.48</v>
          </cell>
          <cell r="M32">
            <v>0</v>
          </cell>
          <cell r="N32">
            <v>24371.919999999998</v>
          </cell>
          <cell r="O32">
            <v>661053.37</v>
          </cell>
          <cell r="Q32">
            <v>-685425.29</v>
          </cell>
          <cell r="R32">
            <v>0</v>
          </cell>
          <cell r="S32">
            <v>0</v>
          </cell>
          <cell r="U32">
            <v>1</v>
          </cell>
          <cell r="V32">
            <v>685425.29</v>
          </cell>
        </row>
        <row r="33">
          <cell r="A33" t="str">
            <v>06103</v>
          </cell>
          <cell r="B33" t="str">
            <v>GREEN MOUNTAIN</v>
          </cell>
          <cell r="C33">
            <v>0.14000000000000001</v>
          </cell>
          <cell r="D33">
            <v>13.28</v>
          </cell>
          <cell r="E33">
            <v>112.13</v>
          </cell>
          <cell r="F33">
            <v>0.11840000000000001</v>
          </cell>
          <cell r="G33">
            <v>0.11840000000000001</v>
          </cell>
          <cell r="H33">
            <v>13.28</v>
          </cell>
          <cell r="I33">
            <v>4501.8100000000004</v>
          </cell>
          <cell r="J33">
            <v>132.1</v>
          </cell>
          <cell r="K33">
            <v>0</v>
          </cell>
          <cell r="L33">
            <v>88.37</v>
          </cell>
          <cell r="M33">
            <v>0</v>
          </cell>
          <cell r="N33">
            <v>724.43</v>
          </cell>
          <cell r="O33">
            <v>54475.88</v>
          </cell>
          <cell r="Q33">
            <v>-55200.31</v>
          </cell>
          <cell r="R33">
            <v>0</v>
          </cell>
          <cell r="S33">
            <v>0</v>
          </cell>
          <cell r="U33">
            <v>1</v>
          </cell>
          <cell r="V33">
            <v>55200.31</v>
          </cell>
        </row>
        <row r="34">
          <cell r="A34" t="str">
            <v>06112</v>
          </cell>
          <cell r="B34" t="str">
            <v>WASHOUGAL</v>
          </cell>
          <cell r="C34">
            <v>11</v>
          </cell>
          <cell r="D34">
            <v>347.28</v>
          </cell>
          <cell r="E34">
            <v>2919.91</v>
          </cell>
          <cell r="F34">
            <v>0.11890000000000001</v>
          </cell>
          <cell r="G34">
            <v>0.11890000000000001</v>
          </cell>
          <cell r="H34">
            <v>347.28</v>
          </cell>
          <cell r="I34">
            <v>4367.95</v>
          </cell>
          <cell r="J34">
            <v>136</v>
          </cell>
          <cell r="K34">
            <v>55254.57</v>
          </cell>
          <cell r="L34">
            <v>90.98</v>
          </cell>
          <cell r="M34">
            <v>1380488.24</v>
          </cell>
          <cell r="Q34">
            <v>-49144</v>
          </cell>
          <cell r="R34">
            <v>1396365.81</v>
          </cell>
          <cell r="S34">
            <v>9767</v>
          </cell>
          <cell r="U34">
            <v>0</v>
          </cell>
          <cell r="V34">
            <v>49144</v>
          </cell>
        </row>
        <row r="35">
          <cell r="A35" t="str">
            <v>06114</v>
          </cell>
          <cell r="B35" t="str">
            <v>EVERGREEN (CLARK)</v>
          </cell>
          <cell r="C35">
            <v>88.43</v>
          </cell>
          <cell r="D35">
            <v>2957.72</v>
          </cell>
          <cell r="E35">
            <v>23894.3</v>
          </cell>
          <cell r="F35">
            <v>0.12379999999999999</v>
          </cell>
          <cell r="G35">
            <v>0.12379999999999999</v>
          </cell>
          <cell r="H35">
            <v>2957.72</v>
          </cell>
          <cell r="I35">
            <v>4410.34</v>
          </cell>
          <cell r="J35">
            <v>133.85</v>
          </cell>
          <cell r="K35">
            <v>448507.32</v>
          </cell>
          <cell r="L35">
            <v>89.54</v>
          </cell>
          <cell r="M35">
            <v>11878338.109999999</v>
          </cell>
          <cell r="Q35">
            <v>-435706</v>
          </cell>
          <cell r="R35">
            <v>11987720.43</v>
          </cell>
          <cell r="S35">
            <v>96581</v>
          </cell>
          <cell r="V35">
            <v>435706</v>
          </cell>
        </row>
        <row r="36">
          <cell r="A36" t="str">
            <v>06117</v>
          </cell>
          <cell r="B36" t="str">
            <v>CAMAS</v>
          </cell>
          <cell r="C36">
            <v>17.43</v>
          </cell>
          <cell r="D36">
            <v>591.42999999999995</v>
          </cell>
          <cell r="E36">
            <v>5290.47</v>
          </cell>
          <cell r="F36">
            <v>0.1118</v>
          </cell>
          <cell r="G36">
            <v>0.1118</v>
          </cell>
          <cell r="H36">
            <v>591.42999999999995</v>
          </cell>
          <cell r="I36">
            <v>4413.6000000000004</v>
          </cell>
          <cell r="J36">
            <v>137.31</v>
          </cell>
          <cell r="K36">
            <v>88468.41</v>
          </cell>
          <cell r="L36">
            <v>91.86</v>
          </cell>
          <cell r="M36">
            <v>2375632.5099999998</v>
          </cell>
          <cell r="Q36">
            <v>0</v>
          </cell>
          <cell r="R36">
            <v>2488777.92</v>
          </cell>
          <cell r="S36">
            <v>24677</v>
          </cell>
          <cell r="U36">
            <v>0</v>
          </cell>
        </row>
        <row r="37">
          <cell r="A37" t="str">
            <v>06119</v>
          </cell>
          <cell r="B37" t="str">
            <v>BATTLE GROUND</v>
          </cell>
          <cell r="C37">
            <v>46.14</v>
          </cell>
          <cell r="D37">
            <v>1444.42</v>
          </cell>
          <cell r="E37">
            <v>12362.33</v>
          </cell>
          <cell r="F37">
            <v>0.1168</v>
          </cell>
          <cell r="G37">
            <v>0.1168</v>
          </cell>
          <cell r="H37">
            <v>1444.42</v>
          </cell>
          <cell r="I37">
            <v>4441.83</v>
          </cell>
          <cell r="J37">
            <v>134.19999999999999</v>
          </cell>
          <cell r="K37">
            <v>235687.94</v>
          </cell>
          <cell r="L37">
            <v>89.78</v>
          </cell>
          <cell r="M37">
            <v>5842851.5800000001</v>
          </cell>
          <cell r="Q37">
            <v>0</v>
          </cell>
          <cell r="R37">
            <v>6124045.5200000005</v>
          </cell>
          <cell r="S37">
            <v>45506</v>
          </cell>
          <cell r="U37">
            <v>0</v>
          </cell>
        </row>
        <row r="38">
          <cell r="A38" t="str">
            <v>06122</v>
          </cell>
          <cell r="B38" t="str">
            <v>RIDGEFIELD</v>
          </cell>
          <cell r="C38">
            <v>5.71</v>
          </cell>
          <cell r="D38">
            <v>188.15</v>
          </cell>
          <cell r="E38">
            <v>1978.41</v>
          </cell>
          <cell r="F38">
            <v>9.5100000000000004E-2</v>
          </cell>
          <cell r="G38">
            <v>9.5100000000000004E-2</v>
          </cell>
          <cell r="H38">
            <v>188.15</v>
          </cell>
          <cell r="I38">
            <v>4532.01</v>
          </cell>
          <cell r="J38">
            <v>129.47</v>
          </cell>
          <cell r="K38">
            <v>0</v>
          </cell>
          <cell r="L38">
            <v>86.61</v>
          </cell>
          <cell r="M38">
            <v>0</v>
          </cell>
          <cell r="N38">
            <v>29546.43</v>
          </cell>
          <cell r="O38">
            <v>771810.06</v>
          </cell>
          <cell r="Q38">
            <v>-801356.49000000011</v>
          </cell>
          <cell r="R38">
            <v>0</v>
          </cell>
          <cell r="S38">
            <v>0</v>
          </cell>
          <cell r="U38">
            <v>1</v>
          </cell>
          <cell r="V38">
            <v>801356.49000000011</v>
          </cell>
        </row>
        <row r="39">
          <cell r="A39" t="str">
            <v>06801</v>
          </cell>
          <cell r="B39" t="str">
            <v>ESD 112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Q39">
            <v>6364700.8000000007</v>
          </cell>
          <cell r="R39">
            <v>6547498.8000000007</v>
          </cell>
          <cell r="S39">
            <v>182798</v>
          </cell>
          <cell r="U39">
            <v>0</v>
          </cell>
        </row>
        <row r="40">
          <cell r="A40" t="str">
            <v>07002</v>
          </cell>
          <cell r="B40" t="str">
            <v>DAYTON</v>
          </cell>
          <cell r="C40">
            <v>2.14</v>
          </cell>
          <cell r="D40">
            <v>46.29</v>
          </cell>
          <cell r="E40">
            <v>504.4</v>
          </cell>
          <cell r="F40">
            <v>9.1800000000000007E-2</v>
          </cell>
          <cell r="G40">
            <v>9.1800000000000007E-2</v>
          </cell>
          <cell r="H40">
            <v>46.29</v>
          </cell>
          <cell r="I40">
            <v>4593.45</v>
          </cell>
          <cell r="J40">
            <v>119.43</v>
          </cell>
          <cell r="K40">
            <v>11304.48</v>
          </cell>
          <cell r="L40">
            <v>79.89</v>
          </cell>
          <cell r="M40">
            <v>194239.9</v>
          </cell>
          <cell r="Q40">
            <v>0</v>
          </cell>
          <cell r="R40">
            <v>205544.38</v>
          </cell>
          <cell r="S40">
            <v>0</v>
          </cell>
          <cell r="U40">
            <v>0</v>
          </cell>
        </row>
        <row r="41">
          <cell r="A41" t="str">
            <v>07035</v>
          </cell>
          <cell r="B41" t="str">
            <v>STARBUCK</v>
          </cell>
          <cell r="C41">
            <v>0</v>
          </cell>
          <cell r="D41">
            <v>2.14</v>
          </cell>
          <cell r="E41">
            <v>14.81</v>
          </cell>
          <cell r="F41">
            <v>0.14449999999999999</v>
          </cell>
          <cell r="G41">
            <v>0.127</v>
          </cell>
          <cell r="H41">
            <v>1.88</v>
          </cell>
          <cell r="I41">
            <v>3961.91</v>
          </cell>
          <cell r="J41">
            <v>116.33</v>
          </cell>
          <cell r="K41">
            <v>0</v>
          </cell>
          <cell r="L41">
            <v>77.819999999999993</v>
          </cell>
          <cell r="M41">
            <v>6787.41</v>
          </cell>
          <cell r="Q41">
            <v>0</v>
          </cell>
          <cell r="R41">
            <v>6787.41</v>
          </cell>
          <cell r="S41">
            <v>0</v>
          </cell>
          <cell r="U41">
            <v>0</v>
          </cell>
        </row>
        <row r="42">
          <cell r="A42" t="str">
            <v>08122</v>
          </cell>
          <cell r="B42" t="str">
            <v>LONGVIEW</v>
          </cell>
          <cell r="C42">
            <v>61.86</v>
          </cell>
          <cell r="D42">
            <v>928.43</v>
          </cell>
          <cell r="E42">
            <v>6935.55</v>
          </cell>
          <cell r="F42">
            <v>0.13389999999999999</v>
          </cell>
          <cell r="G42">
            <v>0.127</v>
          </cell>
          <cell r="H42">
            <v>880.81</v>
          </cell>
          <cell r="I42">
            <v>4527.8999999999996</v>
          </cell>
          <cell r="J42">
            <v>129.43</v>
          </cell>
          <cell r="K42">
            <v>322110.28000000003</v>
          </cell>
          <cell r="L42">
            <v>86.58</v>
          </cell>
          <cell r="M42">
            <v>3636373.09</v>
          </cell>
          <cell r="Q42">
            <v>0</v>
          </cell>
          <cell r="R42">
            <v>4004921.37</v>
          </cell>
          <cell r="S42">
            <v>46438</v>
          </cell>
          <cell r="U42">
            <v>0</v>
          </cell>
        </row>
        <row r="43">
          <cell r="A43" t="str">
            <v>08130</v>
          </cell>
          <cell r="B43" t="str">
            <v>TOUTLE LAKE</v>
          </cell>
          <cell r="C43">
            <v>0.43</v>
          </cell>
          <cell r="D43">
            <v>76.709999999999994</v>
          </cell>
          <cell r="E43">
            <v>611.72</v>
          </cell>
          <cell r="F43">
            <v>0.12540000000000001</v>
          </cell>
          <cell r="G43">
            <v>0.12540000000000001</v>
          </cell>
          <cell r="H43">
            <v>76.709999999999994</v>
          </cell>
          <cell r="I43">
            <v>4621.6899999999996</v>
          </cell>
          <cell r="J43">
            <v>119.42</v>
          </cell>
          <cell r="K43">
            <v>0</v>
          </cell>
          <cell r="L43">
            <v>79.89</v>
          </cell>
          <cell r="M43">
            <v>0</v>
          </cell>
          <cell r="N43">
            <v>2225.04</v>
          </cell>
          <cell r="O43">
            <v>314672.07</v>
          </cell>
          <cell r="Q43">
            <v>-316897.11</v>
          </cell>
          <cell r="R43">
            <v>0</v>
          </cell>
          <cell r="S43">
            <v>0</v>
          </cell>
          <cell r="U43">
            <v>1</v>
          </cell>
          <cell r="V43">
            <v>316897.11</v>
          </cell>
        </row>
        <row r="44">
          <cell r="A44" t="str">
            <v>08401</v>
          </cell>
          <cell r="B44" t="str">
            <v>CASTLE ROCK</v>
          </cell>
          <cell r="C44">
            <v>7.43</v>
          </cell>
          <cell r="D44">
            <v>188.57</v>
          </cell>
          <cell r="E44">
            <v>1358.09</v>
          </cell>
          <cell r="F44">
            <v>0.13880000000000001</v>
          </cell>
          <cell r="G44">
            <v>0.127</v>
          </cell>
          <cell r="H44">
            <v>172.48</v>
          </cell>
          <cell r="I44">
            <v>4401.57</v>
          </cell>
          <cell r="J44">
            <v>132.22999999999999</v>
          </cell>
          <cell r="K44">
            <v>37609.21</v>
          </cell>
          <cell r="L44">
            <v>88.46</v>
          </cell>
          <cell r="M44">
            <v>691465.68</v>
          </cell>
          <cell r="Q44">
            <v>0</v>
          </cell>
          <cell r="R44">
            <v>729074.89</v>
          </cell>
          <cell r="S44">
            <v>0</v>
          </cell>
          <cell r="U44">
            <v>0</v>
          </cell>
        </row>
        <row r="45">
          <cell r="A45" t="str">
            <v>08402</v>
          </cell>
          <cell r="B45" t="str">
            <v>KALAMA</v>
          </cell>
          <cell r="C45">
            <v>2.29</v>
          </cell>
          <cell r="D45">
            <v>128.71</v>
          </cell>
          <cell r="E45">
            <v>984.67</v>
          </cell>
          <cell r="F45">
            <v>0.13070000000000001</v>
          </cell>
          <cell r="G45">
            <v>0.127</v>
          </cell>
          <cell r="H45">
            <v>128.71</v>
          </cell>
          <cell r="I45">
            <v>4365.3900000000003</v>
          </cell>
          <cell r="J45">
            <v>137.26</v>
          </cell>
          <cell r="K45">
            <v>0</v>
          </cell>
          <cell r="L45">
            <v>91.82</v>
          </cell>
          <cell r="M45">
            <v>0</v>
          </cell>
          <cell r="N45">
            <v>11849.62</v>
          </cell>
          <cell r="O45">
            <v>527981.25</v>
          </cell>
          <cell r="Q45">
            <v>-539830.87</v>
          </cell>
          <cell r="R45">
            <v>0</v>
          </cell>
          <cell r="S45">
            <v>0</v>
          </cell>
          <cell r="U45">
            <v>1</v>
          </cell>
          <cell r="V45">
            <v>539830.87</v>
          </cell>
        </row>
        <row r="46">
          <cell r="A46" t="str">
            <v>08404</v>
          </cell>
          <cell r="B46" t="str">
            <v>WOODLAND</v>
          </cell>
          <cell r="C46">
            <v>7.29</v>
          </cell>
          <cell r="D46">
            <v>236.43</v>
          </cell>
          <cell r="E46">
            <v>2126.2800000000002</v>
          </cell>
          <cell r="F46">
            <v>0.11119999999999999</v>
          </cell>
          <cell r="G46">
            <v>0.11119999999999999</v>
          </cell>
          <cell r="H46">
            <v>236.43</v>
          </cell>
          <cell r="I46">
            <v>4409.9399999999996</v>
          </cell>
          <cell r="J46">
            <v>134.22</v>
          </cell>
          <cell r="K46">
            <v>36970.730000000003</v>
          </cell>
          <cell r="L46">
            <v>89.79</v>
          </cell>
          <cell r="M46">
            <v>949366.49</v>
          </cell>
          <cell r="Q46">
            <v>0</v>
          </cell>
          <cell r="R46">
            <v>986337.22</v>
          </cell>
          <cell r="S46">
            <v>0</v>
          </cell>
          <cell r="U46">
            <v>0</v>
          </cell>
        </row>
        <row r="47">
          <cell r="A47" t="str">
            <v>08458</v>
          </cell>
          <cell r="B47" t="str">
            <v>KELSO</v>
          </cell>
          <cell r="C47">
            <v>44.43</v>
          </cell>
          <cell r="D47">
            <v>689.57</v>
          </cell>
          <cell r="E47">
            <v>5021.2299999999996</v>
          </cell>
          <cell r="F47">
            <v>0.13730000000000001</v>
          </cell>
          <cell r="G47">
            <v>0.127</v>
          </cell>
          <cell r="H47">
            <v>637.70000000000005</v>
          </cell>
          <cell r="I47">
            <v>4405.83</v>
          </cell>
          <cell r="J47">
            <v>131.74</v>
          </cell>
          <cell r="K47">
            <v>225113.68</v>
          </cell>
          <cell r="L47">
            <v>88.13</v>
          </cell>
          <cell r="M47">
            <v>2559254.08</v>
          </cell>
          <cell r="Q47">
            <v>0</v>
          </cell>
          <cell r="R47">
            <v>2827727.7600000002</v>
          </cell>
          <cell r="S47">
            <v>43360</v>
          </cell>
          <cell r="U47">
            <v>0</v>
          </cell>
        </row>
        <row r="48">
          <cell r="A48" t="str">
            <v>09013</v>
          </cell>
          <cell r="B48" t="str">
            <v>ORONDO</v>
          </cell>
          <cell r="C48">
            <v>0.14000000000000001</v>
          </cell>
          <cell r="D48">
            <v>23</v>
          </cell>
          <cell r="E48">
            <v>171.56</v>
          </cell>
          <cell r="F48">
            <v>0.1341</v>
          </cell>
          <cell r="G48">
            <v>0.127</v>
          </cell>
          <cell r="H48">
            <v>21.79</v>
          </cell>
          <cell r="I48">
            <v>4781.33</v>
          </cell>
          <cell r="J48">
            <v>117.82</v>
          </cell>
          <cell r="K48">
            <v>0</v>
          </cell>
          <cell r="L48">
            <v>78.819999999999993</v>
          </cell>
          <cell r="M48">
            <v>0</v>
          </cell>
          <cell r="N48">
            <v>724.43</v>
          </cell>
          <cell r="O48">
            <v>94348.29</v>
          </cell>
          <cell r="Q48">
            <v>-95072.719999999987</v>
          </cell>
          <cell r="R48">
            <v>0</v>
          </cell>
          <cell r="S48">
            <v>0</v>
          </cell>
          <cell r="U48">
            <v>1</v>
          </cell>
          <cell r="V48">
            <v>95072.719999999987</v>
          </cell>
        </row>
        <row r="49">
          <cell r="A49" t="str">
            <v>09075</v>
          </cell>
          <cell r="B49" t="str">
            <v>BRIDGEPORT</v>
          </cell>
          <cell r="C49">
            <v>2.14</v>
          </cell>
          <cell r="D49">
            <v>78.569999999999993</v>
          </cell>
          <cell r="E49">
            <v>688.1</v>
          </cell>
          <cell r="F49">
            <v>0.1142</v>
          </cell>
          <cell r="G49">
            <v>0.1142</v>
          </cell>
          <cell r="H49">
            <v>78.569999999999993</v>
          </cell>
          <cell r="I49">
            <v>4505.75</v>
          </cell>
          <cell r="J49">
            <v>126.3</v>
          </cell>
          <cell r="K49">
            <v>11088.65</v>
          </cell>
          <cell r="L49">
            <v>84.49</v>
          </cell>
          <cell r="M49">
            <v>322915.84000000003</v>
          </cell>
          <cell r="Q49">
            <v>0</v>
          </cell>
          <cell r="R49">
            <v>334004.49000000005</v>
          </cell>
          <cell r="S49">
            <v>0</v>
          </cell>
          <cell r="U49">
            <v>0</v>
          </cell>
        </row>
        <row r="50">
          <cell r="A50" t="str">
            <v>09102</v>
          </cell>
          <cell r="B50" t="str">
            <v>PALISADES</v>
          </cell>
          <cell r="C50">
            <v>0</v>
          </cell>
          <cell r="D50">
            <v>0.28999999999999998</v>
          </cell>
          <cell r="E50">
            <v>33.19</v>
          </cell>
          <cell r="F50">
            <v>8.6999999999999994E-3</v>
          </cell>
          <cell r="G50">
            <v>8.6999999999999994E-3</v>
          </cell>
          <cell r="H50">
            <v>0.28999999999999998</v>
          </cell>
          <cell r="I50">
            <v>4271.21</v>
          </cell>
          <cell r="J50">
            <v>130.18</v>
          </cell>
          <cell r="K50">
            <v>0</v>
          </cell>
          <cell r="L50">
            <v>87.09</v>
          </cell>
          <cell r="M50">
            <v>1127.8</v>
          </cell>
          <cell r="Q50">
            <v>0</v>
          </cell>
          <cell r="R50">
            <v>1127.8</v>
          </cell>
          <cell r="S50">
            <v>0</v>
          </cell>
          <cell r="U50">
            <v>0</v>
          </cell>
        </row>
        <row r="51">
          <cell r="A51" t="str">
            <v>09206</v>
          </cell>
          <cell r="B51" t="str">
            <v>EASTMONT</v>
          </cell>
          <cell r="C51">
            <v>28.43</v>
          </cell>
          <cell r="D51">
            <v>682.71</v>
          </cell>
          <cell r="E51">
            <v>5227.67</v>
          </cell>
          <cell r="F51">
            <v>0.13059999999999999</v>
          </cell>
          <cell r="G51">
            <v>0.127</v>
          </cell>
          <cell r="H51">
            <v>663.91</v>
          </cell>
          <cell r="I51">
            <v>4566.2700000000004</v>
          </cell>
          <cell r="J51">
            <v>129.16</v>
          </cell>
          <cell r="K51">
            <v>149291.91</v>
          </cell>
          <cell r="L51">
            <v>86.4</v>
          </cell>
          <cell r="M51">
            <v>2764747.46</v>
          </cell>
          <cell r="Q51">
            <v>0</v>
          </cell>
          <cell r="R51">
            <v>2920152.37</v>
          </cell>
          <cell r="S51">
            <v>6113</v>
          </cell>
          <cell r="U51">
            <v>0</v>
          </cell>
        </row>
        <row r="52">
          <cell r="A52" t="str">
            <v>09207</v>
          </cell>
          <cell r="B52" t="str">
            <v>MANSFIELD</v>
          </cell>
          <cell r="C52">
            <v>0</v>
          </cell>
          <cell r="D52">
            <v>15.86</v>
          </cell>
          <cell r="E52">
            <v>82.38</v>
          </cell>
          <cell r="F52">
            <v>0.1925</v>
          </cell>
          <cell r="G52">
            <v>0.127</v>
          </cell>
          <cell r="H52">
            <v>10.46</v>
          </cell>
          <cell r="I52">
            <v>4505.67</v>
          </cell>
          <cell r="J52">
            <v>135.93</v>
          </cell>
          <cell r="K52">
            <v>0</v>
          </cell>
          <cell r="L52">
            <v>90.93</v>
          </cell>
          <cell r="M52">
            <v>42921.55</v>
          </cell>
          <cell r="Q52">
            <v>0</v>
          </cell>
          <cell r="R52">
            <v>42921.55</v>
          </cell>
          <cell r="S52">
            <v>0</v>
          </cell>
          <cell r="U52">
            <v>0</v>
          </cell>
        </row>
        <row r="53">
          <cell r="A53" t="str">
            <v>09209</v>
          </cell>
          <cell r="B53" t="str">
            <v>WATERVILLE</v>
          </cell>
          <cell r="C53">
            <v>0.14000000000000001</v>
          </cell>
          <cell r="D53">
            <v>37</v>
          </cell>
          <cell r="E53">
            <v>297.77999999999997</v>
          </cell>
          <cell r="F53">
            <v>0.12429999999999999</v>
          </cell>
          <cell r="G53">
            <v>0.12429999999999999</v>
          </cell>
          <cell r="H53">
            <v>37</v>
          </cell>
          <cell r="I53">
            <v>4395.43</v>
          </cell>
          <cell r="J53">
            <v>130.53</v>
          </cell>
          <cell r="K53">
            <v>0</v>
          </cell>
          <cell r="L53">
            <v>87.32</v>
          </cell>
          <cell r="M53">
            <v>0</v>
          </cell>
          <cell r="N53">
            <v>724.43</v>
          </cell>
          <cell r="O53">
            <v>151777.69</v>
          </cell>
          <cell r="Q53">
            <v>-152502.12</v>
          </cell>
          <cell r="R53">
            <v>0</v>
          </cell>
          <cell r="S53">
            <v>0</v>
          </cell>
          <cell r="U53">
            <v>1</v>
          </cell>
          <cell r="V53">
            <v>152502.12</v>
          </cell>
        </row>
        <row r="54">
          <cell r="A54" t="str">
            <v>10003</v>
          </cell>
          <cell r="B54" t="str">
            <v>KELLER</v>
          </cell>
          <cell r="C54">
            <v>0</v>
          </cell>
          <cell r="D54">
            <v>6.57</v>
          </cell>
          <cell r="E54">
            <v>36</v>
          </cell>
          <cell r="F54">
            <v>0.1825</v>
          </cell>
          <cell r="G54">
            <v>0.127</v>
          </cell>
          <cell r="H54">
            <v>4.57</v>
          </cell>
          <cell r="I54">
            <v>3855.21</v>
          </cell>
          <cell r="J54">
            <v>149.66999999999999</v>
          </cell>
          <cell r="K54">
            <v>0</v>
          </cell>
          <cell r="L54">
            <v>100.12</v>
          </cell>
          <cell r="M54">
            <v>15943.34</v>
          </cell>
          <cell r="Q54">
            <v>0</v>
          </cell>
          <cell r="R54">
            <v>15943.34</v>
          </cell>
          <cell r="S54">
            <v>0</v>
          </cell>
          <cell r="U54">
            <v>0</v>
          </cell>
        </row>
        <row r="55">
          <cell r="A55" t="str">
            <v>10050</v>
          </cell>
          <cell r="B55" t="str">
            <v>CURLEW</v>
          </cell>
          <cell r="C55">
            <v>0</v>
          </cell>
          <cell r="D55">
            <v>26</v>
          </cell>
          <cell r="E55">
            <v>246.85</v>
          </cell>
          <cell r="F55">
            <v>0.1053</v>
          </cell>
          <cell r="G55">
            <v>0.1053</v>
          </cell>
          <cell r="H55">
            <v>26</v>
          </cell>
          <cell r="I55">
            <v>4335.63</v>
          </cell>
          <cell r="J55">
            <v>138.22</v>
          </cell>
          <cell r="K55">
            <v>0</v>
          </cell>
          <cell r="L55">
            <v>92.46</v>
          </cell>
          <cell r="M55">
            <v>102533.03</v>
          </cell>
          <cell r="Q55">
            <v>0</v>
          </cell>
          <cell r="R55">
            <v>102533.03</v>
          </cell>
          <cell r="S55">
            <v>0</v>
          </cell>
          <cell r="U55">
            <v>0</v>
          </cell>
        </row>
        <row r="56">
          <cell r="A56" t="str">
            <v>10065</v>
          </cell>
          <cell r="B56" t="str">
            <v>ORIENT</v>
          </cell>
          <cell r="C56">
            <v>0</v>
          </cell>
          <cell r="D56">
            <v>13.14</v>
          </cell>
          <cell r="E56">
            <v>84.53</v>
          </cell>
          <cell r="F56">
            <v>0.15540000000000001</v>
          </cell>
          <cell r="G56">
            <v>0.127</v>
          </cell>
          <cell r="H56">
            <v>10.74</v>
          </cell>
          <cell r="I56">
            <v>4441.58</v>
          </cell>
          <cell r="J56">
            <v>130.29</v>
          </cell>
          <cell r="K56">
            <v>0</v>
          </cell>
          <cell r="L56">
            <v>87.16</v>
          </cell>
          <cell r="M56">
            <v>43470.22</v>
          </cell>
          <cell r="Q56">
            <v>0</v>
          </cell>
          <cell r="R56">
            <v>43470.22</v>
          </cell>
          <cell r="S56">
            <v>0</v>
          </cell>
          <cell r="U56">
            <v>0</v>
          </cell>
        </row>
        <row r="57">
          <cell r="A57" t="str">
            <v>10070</v>
          </cell>
          <cell r="B57" t="str">
            <v>INCHELIUM</v>
          </cell>
          <cell r="C57">
            <v>0</v>
          </cell>
          <cell r="D57">
            <v>19.29</v>
          </cell>
          <cell r="E57">
            <v>196.93</v>
          </cell>
          <cell r="F57">
            <v>9.8000000000000004E-2</v>
          </cell>
          <cell r="G57">
            <v>9.8000000000000004E-2</v>
          </cell>
          <cell r="H57">
            <v>19.29</v>
          </cell>
          <cell r="I57">
            <v>4505.6000000000004</v>
          </cell>
          <cell r="J57">
            <v>130.07</v>
          </cell>
          <cell r="K57">
            <v>0</v>
          </cell>
          <cell r="L57">
            <v>87.01</v>
          </cell>
          <cell r="M57">
            <v>79228.91</v>
          </cell>
          <cell r="Q57">
            <v>0</v>
          </cell>
          <cell r="R57">
            <v>79228.91</v>
          </cell>
          <cell r="S57">
            <v>0</v>
          </cell>
          <cell r="U57">
            <v>0</v>
          </cell>
        </row>
        <row r="58">
          <cell r="A58" t="str">
            <v>10309</v>
          </cell>
          <cell r="B58" t="str">
            <v>REPUBLIC</v>
          </cell>
          <cell r="C58">
            <v>0</v>
          </cell>
          <cell r="D58">
            <v>34.57</v>
          </cell>
          <cell r="E58">
            <v>414.72</v>
          </cell>
          <cell r="F58">
            <v>8.3400000000000002E-2</v>
          </cell>
          <cell r="G58">
            <v>8.3400000000000002E-2</v>
          </cell>
          <cell r="H58">
            <v>34.57</v>
          </cell>
          <cell r="I58">
            <v>4414.8500000000004</v>
          </cell>
          <cell r="J58">
            <v>135.84</v>
          </cell>
          <cell r="K58">
            <v>0</v>
          </cell>
          <cell r="L58">
            <v>90.87</v>
          </cell>
          <cell r="M58">
            <v>138933.85</v>
          </cell>
          <cell r="Q58">
            <v>0</v>
          </cell>
          <cell r="R58">
            <v>138933.85</v>
          </cell>
          <cell r="S58">
            <v>0</v>
          </cell>
          <cell r="U58">
            <v>0</v>
          </cell>
        </row>
        <row r="59">
          <cell r="A59" t="str">
            <v>11001</v>
          </cell>
          <cell r="B59" t="str">
            <v>PASCO</v>
          </cell>
          <cell r="C59">
            <v>69.86</v>
          </cell>
          <cell r="D59">
            <v>1449.71</v>
          </cell>
          <cell r="E59">
            <v>11802.95</v>
          </cell>
          <cell r="F59">
            <v>0.12280000000000001</v>
          </cell>
          <cell r="G59">
            <v>0.12280000000000001</v>
          </cell>
          <cell r="H59">
            <v>1449.71</v>
          </cell>
          <cell r="I59">
            <v>4336.99</v>
          </cell>
          <cell r="J59">
            <v>137.66</v>
          </cell>
          <cell r="K59">
            <v>348429.44</v>
          </cell>
          <cell r="L59">
            <v>92.09</v>
          </cell>
          <cell r="M59">
            <v>5719416.1699999999</v>
          </cell>
          <cell r="Q59">
            <v>0</v>
          </cell>
          <cell r="R59">
            <v>6067845.6100000003</v>
          </cell>
          <cell r="S59">
            <v>0</v>
          </cell>
          <cell r="U59">
            <v>0</v>
          </cell>
        </row>
        <row r="60">
          <cell r="A60" t="str">
            <v>11051</v>
          </cell>
          <cell r="B60" t="str">
            <v>NORTH FRANKLIN</v>
          </cell>
          <cell r="C60">
            <v>15.57</v>
          </cell>
          <cell r="D60">
            <v>204</v>
          </cell>
          <cell r="E60">
            <v>1700.68</v>
          </cell>
          <cell r="F60">
            <v>0.12</v>
          </cell>
          <cell r="G60">
            <v>0.12</v>
          </cell>
          <cell r="H60">
            <v>204</v>
          </cell>
          <cell r="I60">
            <v>4327.34</v>
          </cell>
          <cell r="J60">
            <v>138.6</v>
          </cell>
          <cell r="K60">
            <v>77483.19</v>
          </cell>
          <cell r="L60">
            <v>92.72</v>
          </cell>
          <cell r="M60">
            <v>802862.56</v>
          </cell>
          <cell r="Q60">
            <v>0</v>
          </cell>
          <cell r="R60">
            <v>893679.75</v>
          </cell>
          <cell r="S60">
            <v>13334</v>
          </cell>
          <cell r="U60">
            <v>0</v>
          </cell>
        </row>
        <row r="61">
          <cell r="A61" t="str">
            <v>11054</v>
          </cell>
          <cell r="B61" t="str">
            <v>STAR</v>
          </cell>
          <cell r="C61">
            <v>0</v>
          </cell>
          <cell r="D61">
            <v>0</v>
          </cell>
          <cell r="E61">
            <v>12.5</v>
          </cell>
          <cell r="F61">
            <v>0</v>
          </cell>
          <cell r="G61">
            <v>0</v>
          </cell>
          <cell r="H61">
            <v>0</v>
          </cell>
          <cell r="I61">
            <v>4097.97</v>
          </cell>
          <cell r="J61">
            <v>115.55</v>
          </cell>
          <cell r="K61">
            <v>0</v>
          </cell>
          <cell r="L61">
            <v>77.3</v>
          </cell>
          <cell r="M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A62" t="str">
            <v>11056</v>
          </cell>
          <cell r="B62" t="str">
            <v>KAHLOTUS</v>
          </cell>
          <cell r="C62">
            <v>0</v>
          </cell>
          <cell r="D62">
            <v>1.86</v>
          </cell>
          <cell r="E62">
            <v>66.180000000000007</v>
          </cell>
          <cell r="F62">
            <v>2.81E-2</v>
          </cell>
          <cell r="G62">
            <v>2.81E-2</v>
          </cell>
          <cell r="H62">
            <v>1.86</v>
          </cell>
          <cell r="I62">
            <v>4468.82</v>
          </cell>
          <cell r="J62">
            <v>127.81</v>
          </cell>
          <cell r="K62">
            <v>0</v>
          </cell>
          <cell r="L62">
            <v>85.5</v>
          </cell>
          <cell r="M62">
            <v>7578.62</v>
          </cell>
          <cell r="Q62">
            <v>0</v>
          </cell>
          <cell r="R62">
            <v>7578.62</v>
          </cell>
          <cell r="S62">
            <v>0</v>
          </cell>
          <cell r="U62">
            <v>0</v>
          </cell>
        </row>
        <row r="63">
          <cell r="A63" t="str">
            <v>12110</v>
          </cell>
          <cell r="B63" t="str">
            <v>POMEROY</v>
          </cell>
          <cell r="C63">
            <v>1.57</v>
          </cell>
          <cell r="D63">
            <v>57</v>
          </cell>
          <cell r="E63">
            <v>324.19</v>
          </cell>
          <cell r="F63">
            <v>0.17580000000000001</v>
          </cell>
          <cell r="G63">
            <v>0.127</v>
          </cell>
          <cell r="H63">
            <v>41.17</v>
          </cell>
          <cell r="I63">
            <v>4636.26</v>
          </cell>
          <cell r="J63">
            <v>121.11</v>
          </cell>
          <cell r="K63">
            <v>8370.77</v>
          </cell>
          <cell r="L63">
            <v>81.02</v>
          </cell>
          <cell r="M63">
            <v>174349.78</v>
          </cell>
          <cell r="Q63">
            <v>0</v>
          </cell>
          <cell r="R63">
            <v>195286.55</v>
          </cell>
          <cell r="S63">
            <v>12566</v>
          </cell>
          <cell r="U63">
            <v>0</v>
          </cell>
        </row>
        <row r="64">
          <cell r="A64" t="str">
            <v>13073</v>
          </cell>
          <cell r="B64" t="str">
            <v>WAHLUKE</v>
          </cell>
          <cell r="C64">
            <v>0</v>
          </cell>
          <cell r="D64">
            <v>209.57</v>
          </cell>
          <cell r="E64">
            <v>1734.37</v>
          </cell>
          <cell r="F64">
            <v>0.1208</v>
          </cell>
          <cell r="G64">
            <v>0.1208</v>
          </cell>
          <cell r="H64">
            <v>209.57</v>
          </cell>
          <cell r="I64">
            <v>4174.76</v>
          </cell>
          <cell r="J64">
            <v>150.62</v>
          </cell>
          <cell r="K64">
            <v>0</v>
          </cell>
          <cell r="L64">
            <v>100.76</v>
          </cell>
          <cell r="M64">
            <v>793332.28</v>
          </cell>
          <cell r="Q64">
            <v>0</v>
          </cell>
          <cell r="R64">
            <v>793332.28</v>
          </cell>
          <cell r="S64">
            <v>0</v>
          </cell>
          <cell r="U64">
            <v>0</v>
          </cell>
        </row>
        <row r="65">
          <cell r="A65" t="str">
            <v>13144</v>
          </cell>
          <cell r="B65" t="str">
            <v>QUINCY</v>
          </cell>
          <cell r="C65">
            <v>1.29</v>
          </cell>
          <cell r="D65">
            <v>259.14</v>
          </cell>
          <cell r="E65">
            <v>2233.3200000000002</v>
          </cell>
          <cell r="F65">
            <v>0.11600000000000001</v>
          </cell>
          <cell r="G65">
            <v>0.11600000000000001</v>
          </cell>
          <cell r="H65">
            <v>259.14</v>
          </cell>
          <cell r="I65">
            <v>4310.87</v>
          </cell>
          <cell r="J65">
            <v>137.72999999999999</v>
          </cell>
          <cell r="K65">
            <v>6395.18</v>
          </cell>
          <cell r="L65">
            <v>92.14</v>
          </cell>
          <cell r="M65">
            <v>1016048.78</v>
          </cell>
          <cell r="Q65">
            <v>0</v>
          </cell>
          <cell r="R65">
            <v>1022443.9600000001</v>
          </cell>
          <cell r="S65">
            <v>0</v>
          </cell>
          <cell r="U65">
            <v>0</v>
          </cell>
        </row>
        <row r="66">
          <cell r="A66" t="str">
            <v>13146</v>
          </cell>
          <cell r="B66" t="str">
            <v>WARDEN</v>
          </cell>
          <cell r="C66">
            <v>3.29</v>
          </cell>
          <cell r="D66">
            <v>128.29</v>
          </cell>
          <cell r="E66">
            <v>906.54</v>
          </cell>
          <cell r="F66">
            <v>0.14149999999999999</v>
          </cell>
          <cell r="G66">
            <v>0.127</v>
          </cell>
          <cell r="H66">
            <v>115.13</v>
          </cell>
          <cell r="I66">
            <v>4391.3900000000003</v>
          </cell>
          <cell r="J66">
            <v>134.5</v>
          </cell>
          <cell r="K66">
            <v>16614.82</v>
          </cell>
          <cell r="L66">
            <v>89.98</v>
          </cell>
          <cell r="M66">
            <v>460285.7</v>
          </cell>
          <cell r="Q66">
            <v>0</v>
          </cell>
          <cell r="R66">
            <v>476900.52</v>
          </cell>
          <cell r="S66">
            <v>0</v>
          </cell>
          <cell r="U66">
            <v>0</v>
          </cell>
        </row>
        <row r="67">
          <cell r="A67" t="str">
            <v>13151</v>
          </cell>
          <cell r="B67" t="str">
            <v>COULEE/HARTLINE</v>
          </cell>
          <cell r="C67">
            <v>0</v>
          </cell>
          <cell r="D67">
            <v>24</v>
          </cell>
          <cell r="E67">
            <v>159.81</v>
          </cell>
          <cell r="F67">
            <v>0.1502</v>
          </cell>
          <cell r="G67">
            <v>0.127</v>
          </cell>
          <cell r="H67">
            <v>20.3</v>
          </cell>
          <cell r="I67">
            <v>4594.42</v>
          </cell>
          <cell r="J67">
            <v>122.22</v>
          </cell>
          <cell r="K67">
            <v>0</v>
          </cell>
          <cell r="L67">
            <v>81.760000000000005</v>
          </cell>
          <cell r="M67">
            <v>85162.27</v>
          </cell>
          <cell r="Q67">
            <v>0</v>
          </cell>
          <cell r="R67">
            <v>85162.27</v>
          </cell>
          <cell r="S67">
            <v>0</v>
          </cell>
          <cell r="U67">
            <v>0</v>
          </cell>
        </row>
        <row r="68">
          <cell r="A68" t="str">
            <v>13156</v>
          </cell>
          <cell r="B68" t="str">
            <v>SOAP LAKE</v>
          </cell>
          <cell r="C68">
            <v>0</v>
          </cell>
          <cell r="D68">
            <v>39.43</v>
          </cell>
          <cell r="E68">
            <v>482.16</v>
          </cell>
          <cell r="F68">
            <v>8.1799999999999998E-2</v>
          </cell>
          <cell r="G68">
            <v>8.1799999999999998E-2</v>
          </cell>
          <cell r="H68">
            <v>39.43</v>
          </cell>
          <cell r="I68">
            <v>4198.1000000000004</v>
          </cell>
          <cell r="J68">
            <v>129.94</v>
          </cell>
          <cell r="K68">
            <v>0</v>
          </cell>
          <cell r="L68">
            <v>86.93</v>
          </cell>
          <cell r="M68">
            <v>150665.24</v>
          </cell>
          <cell r="Q68">
            <v>0</v>
          </cell>
          <cell r="R68">
            <v>150665.24</v>
          </cell>
          <cell r="S68">
            <v>0</v>
          </cell>
          <cell r="U68">
            <v>0</v>
          </cell>
        </row>
        <row r="69">
          <cell r="A69" t="str">
            <v>13160</v>
          </cell>
          <cell r="B69" t="str">
            <v>ROYAL</v>
          </cell>
          <cell r="C69">
            <v>0</v>
          </cell>
          <cell r="D69">
            <v>146.57</v>
          </cell>
          <cell r="E69">
            <v>1324.92</v>
          </cell>
          <cell r="F69">
            <v>0.1106</v>
          </cell>
          <cell r="G69">
            <v>0.1106</v>
          </cell>
          <cell r="H69">
            <v>146.57</v>
          </cell>
          <cell r="I69">
            <v>4341.91</v>
          </cell>
          <cell r="J69">
            <v>133.72</v>
          </cell>
          <cell r="K69">
            <v>0</v>
          </cell>
          <cell r="L69">
            <v>89.45</v>
          </cell>
          <cell r="M69">
            <v>579308.25</v>
          </cell>
          <cell r="Q69">
            <v>0</v>
          </cell>
          <cell r="R69">
            <v>579308.25</v>
          </cell>
          <cell r="S69">
            <v>0</v>
          </cell>
          <cell r="U69">
            <v>0</v>
          </cell>
        </row>
        <row r="70">
          <cell r="A70" t="str">
            <v>13161</v>
          </cell>
          <cell r="B70" t="str">
            <v>MOSES LAKE</v>
          </cell>
          <cell r="C70">
            <v>66.14</v>
          </cell>
          <cell r="D70">
            <v>868.71</v>
          </cell>
          <cell r="E70">
            <v>6804.66</v>
          </cell>
          <cell r="F70">
            <v>0.12770000000000001</v>
          </cell>
          <cell r="G70">
            <v>0.127</v>
          </cell>
          <cell r="H70">
            <v>864.19</v>
          </cell>
          <cell r="I70">
            <v>4503.1899999999996</v>
          </cell>
          <cell r="J70">
            <v>129.6</v>
          </cell>
          <cell r="K70">
            <v>342517.13</v>
          </cell>
          <cell r="L70">
            <v>86.7</v>
          </cell>
          <cell r="M70">
            <v>3547776.12</v>
          </cell>
          <cell r="Q70">
            <v>0</v>
          </cell>
          <cell r="R70">
            <v>3910294.25</v>
          </cell>
          <cell r="S70">
            <v>20001</v>
          </cell>
          <cell r="U70">
            <v>0</v>
          </cell>
        </row>
        <row r="71">
          <cell r="A71" t="str">
            <v>13165</v>
          </cell>
          <cell r="B71" t="str">
            <v>EPHRATA</v>
          </cell>
          <cell r="C71">
            <v>10.14</v>
          </cell>
          <cell r="D71">
            <v>300.14</v>
          </cell>
          <cell r="E71">
            <v>2131.4</v>
          </cell>
          <cell r="F71">
            <v>0.14080000000000001</v>
          </cell>
          <cell r="G71">
            <v>0.127</v>
          </cell>
          <cell r="H71">
            <v>270.69</v>
          </cell>
          <cell r="I71">
            <v>4410.1400000000003</v>
          </cell>
          <cell r="J71">
            <v>126.45</v>
          </cell>
          <cell r="K71">
            <v>51426.64</v>
          </cell>
          <cell r="L71">
            <v>84.59</v>
          </cell>
          <cell r="M71">
            <v>1088392.8799999999</v>
          </cell>
          <cell r="Q71">
            <v>0</v>
          </cell>
          <cell r="R71">
            <v>1139819.5199999998</v>
          </cell>
          <cell r="S71">
            <v>0</v>
          </cell>
          <cell r="U71">
            <v>0</v>
          </cell>
        </row>
        <row r="72">
          <cell r="A72" t="str">
            <v>13167</v>
          </cell>
          <cell r="B72" t="str">
            <v>WILSON CREEK</v>
          </cell>
          <cell r="C72">
            <v>0</v>
          </cell>
          <cell r="D72">
            <v>19.57</v>
          </cell>
          <cell r="E72">
            <v>125.65</v>
          </cell>
          <cell r="F72">
            <v>0.15579999999999999</v>
          </cell>
          <cell r="G72">
            <v>0.127</v>
          </cell>
          <cell r="H72">
            <v>15.96</v>
          </cell>
          <cell r="I72">
            <v>4811.5</v>
          </cell>
          <cell r="J72">
            <v>118.55</v>
          </cell>
          <cell r="K72">
            <v>0</v>
          </cell>
          <cell r="L72">
            <v>79.31</v>
          </cell>
          <cell r="M72">
            <v>70219.460000000006</v>
          </cell>
          <cell r="Q72">
            <v>0</v>
          </cell>
          <cell r="R72">
            <v>70219.460000000006</v>
          </cell>
          <cell r="S72">
            <v>0</v>
          </cell>
          <cell r="U72">
            <v>0</v>
          </cell>
        </row>
        <row r="73">
          <cell r="A73" t="str">
            <v>13301</v>
          </cell>
          <cell r="B73" t="str">
            <v>GRAND COULEE DAM</v>
          </cell>
          <cell r="C73">
            <v>1.43</v>
          </cell>
          <cell r="D73">
            <v>91.86</v>
          </cell>
          <cell r="E73">
            <v>707.03</v>
          </cell>
          <cell r="F73">
            <v>0.12989999999999999</v>
          </cell>
          <cell r="G73">
            <v>0.127</v>
          </cell>
          <cell r="H73">
            <v>89.79</v>
          </cell>
          <cell r="I73">
            <v>4393.42</v>
          </cell>
          <cell r="J73">
            <v>137.57</v>
          </cell>
          <cell r="K73">
            <v>7224.98</v>
          </cell>
          <cell r="L73">
            <v>92.03</v>
          </cell>
          <cell r="M73">
            <v>358962.88</v>
          </cell>
          <cell r="Q73">
            <v>0</v>
          </cell>
          <cell r="R73">
            <v>398940.86</v>
          </cell>
          <cell r="S73">
            <v>32753</v>
          </cell>
          <cell r="U73">
            <v>0</v>
          </cell>
        </row>
        <row r="74">
          <cell r="A74" t="str">
            <v>14005</v>
          </cell>
          <cell r="B74" t="str">
            <v>ABERDEEN</v>
          </cell>
          <cell r="C74">
            <v>18.86</v>
          </cell>
          <cell r="D74">
            <v>510.71</v>
          </cell>
          <cell r="E74">
            <v>3522.45</v>
          </cell>
          <cell r="F74">
            <v>0.14499999999999999</v>
          </cell>
          <cell r="G74">
            <v>0.127</v>
          </cell>
          <cell r="H74">
            <v>447.35</v>
          </cell>
          <cell r="I74">
            <v>4456.6000000000004</v>
          </cell>
          <cell r="J74">
            <v>132.78</v>
          </cell>
          <cell r="K74">
            <v>96659.199999999997</v>
          </cell>
          <cell r="L74">
            <v>88.83</v>
          </cell>
          <cell r="M74">
            <v>1816160</v>
          </cell>
          <cell r="Q74">
            <v>0</v>
          </cell>
          <cell r="R74">
            <v>1912819.2</v>
          </cell>
          <cell r="S74">
            <v>0</v>
          </cell>
          <cell r="U74">
            <v>0</v>
          </cell>
        </row>
        <row r="75">
          <cell r="A75" t="str">
            <v>14028</v>
          </cell>
          <cell r="B75" t="str">
            <v>HOQUIAM</v>
          </cell>
          <cell r="C75">
            <v>7.43</v>
          </cell>
          <cell r="D75">
            <v>218</v>
          </cell>
          <cell r="E75">
            <v>1926.36</v>
          </cell>
          <cell r="F75">
            <v>0.1132</v>
          </cell>
          <cell r="G75">
            <v>0.1132</v>
          </cell>
          <cell r="H75">
            <v>218</v>
          </cell>
          <cell r="I75">
            <v>4492.17</v>
          </cell>
          <cell r="J75">
            <v>128.72</v>
          </cell>
          <cell r="K75">
            <v>38383.35</v>
          </cell>
          <cell r="L75">
            <v>86.11</v>
          </cell>
          <cell r="M75">
            <v>892851.93</v>
          </cell>
          <cell r="Q75">
            <v>0</v>
          </cell>
          <cell r="R75">
            <v>931235.28</v>
          </cell>
          <cell r="S75">
            <v>0</v>
          </cell>
          <cell r="U75">
            <v>0</v>
          </cell>
        </row>
        <row r="76">
          <cell r="A76" t="str">
            <v>14064</v>
          </cell>
          <cell r="B76" t="str">
            <v>NORTH BEACH</v>
          </cell>
          <cell r="C76">
            <v>0.43</v>
          </cell>
          <cell r="D76">
            <v>79.430000000000007</v>
          </cell>
          <cell r="E76">
            <v>666.59</v>
          </cell>
          <cell r="F76">
            <v>0.1192</v>
          </cell>
          <cell r="G76">
            <v>0.1192</v>
          </cell>
          <cell r="H76">
            <v>79.430000000000007</v>
          </cell>
          <cell r="I76">
            <v>4319.41</v>
          </cell>
          <cell r="J76">
            <v>126.97</v>
          </cell>
          <cell r="K76">
            <v>2135.9499999999998</v>
          </cell>
          <cell r="L76">
            <v>84.94</v>
          </cell>
          <cell r="M76">
            <v>312636.38</v>
          </cell>
          <cell r="Q76">
            <v>0</v>
          </cell>
          <cell r="R76">
            <v>314772.33</v>
          </cell>
          <cell r="S76">
            <v>0</v>
          </cell>
          <cell r="U76">
            <v>0</v>
          </cell>
        </row>
        <row r="77">
          <cell r="A77" t="str">
            <v>14065</v>
          </cell>
          <cell r="B77" t="str">
            <v>MC CLEARY</v>
          </cell>
          <cell r="C77">
            <v>0</v>
          </cell>
          <cell r="D77">
            <v>30.14</v>
          </cell>
          <cell r="E77">
            <v>263.88</v>
          </cell>
          <cell r="F77">
            <v>0.1142</v>
          </cell>
          <cell r="G77">
            <v>0.1142</v>
          </cell>
          <cell r="H77">
            <v>30.14</v>
          </cell>
          <cell r="I77">
            <v>4454.6499999999996</v>
          </cell>
          <cell r="J77">
            <v>133.12</v>
          </cell>
          <cell r="K77">
            <v>0</v>
          </cell>
          <cell r="L77">
            <v>89.05</v>
          </cell>
          <cell r="M77">
            <v>122301.6</v>
          </cell>
          <cell r="Q77">
            <v>0</v>
          </cell>
          <cell r="R77">
            <v>122301.6</v>
          </cell>
          <cell r="S77">
            <v>0</v>
          </cell>
          <cell r="U77">
            <v>0</v>
          </cell>
        </row>
        <row r="78">
          <cell r="A78" t="str">
            <v>14066</v>
          </cell>
          <cell r="B78" t="str">
            <v>MONTESANO</v>
          </cell>
          <cell r="C78">
            <v>3.86</v>
          </cell>
          <cell r="D78">
            <v>132.86000000000001</v>
          </cell>
          <cell r="E78">
            <v>1202.06</v>
          </cell>
          <cell r="F78">
            <v>0.1105</v>
          </cell>
          <cell r="G78">
            <v>0.1105</v>
          </cell>
          <cell r="H78">
            <v>132.86000000000001</v>
          </cell>
          <cell r="I78">
            <v>4501.41</v>
          </cell>
          <cell r="J78">
            <v>126.3</v>
          </cell>
          <cell r="K78">
            <v>19981.759999999998</v>
          </cell>
          <cell r="L78">
            <v>84.49</v>
          </cell>
          <cell r="M78">
            <v>545506.23</v>
          </cell>
          <cell r="Q78">
            <v>0</v>
          </cell>
          <cell r="R78">
            <v>565487.99</v>
          </cell>
          <cell r="S78">
            <v>0</v>
          </cell>
          <cell r="U78">
            <v>0</v>
          </cell>
        </row>
        <row r="79">
          <cell r="A79" t="str">
            <v>14068</v>
          </cell>
          <cell r="B79" t="str">
            <v>ELMA</v>
          </cell>
          <cell r="C79">
            <v>2</v>
          </cell>
          <cell r="D79">
            <v>274.14</v>
          </cell>
          <cell r="E79">
            <v>1795.02</v>
          </cell>
          <cell r="F79">
            <v>0.1527</v>
          </cell>
          <cell r="G79">
            <v>0.127</v>
          </cell>
          <cell r="H79">
            <v>227.97</v>
          </cell>
          <cell r="I79">
            <v>4594.4799999999996</v>
          </cell>
          <cell r="J79">
            <v>120.37</v>
          </cell>
          <cell r="K79">
            <v>10567.3</v>
          </cell>
          <cell r="L79">
            <v>80.52</v>
          </cell>
          <cell r="M79">
            <v>956671.87</v>
          </cell>
          <cell r="Q79">
            <v>0</v>
          </cell>
          <cell r="R79">
            <v>1022210.17</v>
          </cell>
          <cell r="S79">
            <v>54971</v>
          </cell>
          <cell r="U79">
            <v>0</v>
          </cell>
        </row>
        <row r="80">
          <cell r="A80" t="str">
            <v>14077</v>
          </cell>
          <cell r="B80" t="str">
            <v>TAHOLAH</v>
          </cell>
          <cell r="C80">
            <v>0</v>
          </cell>
          <cell r="D80">
            <v>23.86</v>
          </cell>
          <cell r="E80">
            <v>199.15</v>
          </cell>
          <cell r="F80">
            <v>0.1198</v>
          </cell>
          <cell r="G80">
            <v>0.1198</v>
          </cell>
          <cell r="H80">
            <v>23.86</v>
          </cell>
          <cell r="I80">
            <v>4297.87</v>
          </cell>
          <cell r="J80">
            <v>134.25</v>
          </cell>
          <cell r="K80">
            <v>0</v>
          </cell>
          <cell r="L80">
            <v>89.81</v>
          </cell>
          <cell r="M80">
            <v>93318.3</v>
          </cell>
          <cell r="Q80">
            <v>0</v>
          </cell>
          <cell r="R80">
            <v>93318.3</v>
          </cell>
          <cell r="S80">
            <v>0</v>
          </cell>
          <cell r="U80">
            <v>0</v>
          </cell>
        </row>
        <row r="81">
          <cell r="A81" t="str">
            <v>14097</v>
          </cell>
          <cell r="B81" t="str">
            <v>LAKE QUINAULT</v>
          </cell>
          <cell r="C81">
            <v>0</v>
          </cell>
          <cell r="D81">
            <v>51.14</v>
          </cell>
          <cell r="E81">
            <v>239.62</v>
          </cell>
          <cell r="F81">
            <v>0.21340000000000001</v>
          </cell>
          <cell r="G81">
            <v>0.127</v>
          </cell>
          <cell r="H81">
            <v>30.43</v>
          </cell>
          <cell r="I81">
            <v>4082.55</v>
          </cell>
          <cell r="J81">
            <v>140.57</v>
          </cell>
          <cell r="K81">
            <v>0</v>
          </cell>
          <cell r="L81">
            <v>94.04</v>
          </cell>
          <cell r="M81">
            <v>112785.93</v>
          </cell>
          <cell r="Q81">
            <v>0</v>
          </cell>
          <cell r="R81">
            <v>112785.93</v>
          </cell>
          <cell r="S81">
            <v>0</v>
          </cell>
          <cell r="U81">
            <v>0</v>
          </cell>
        </row>
        <row r="82">
          <cell r="A82" t="str">
            <v>14099</v>
          </cell>
          <cell r="B82" t="str">
            <v>COSMOPOLIS</v>
          </cell>
          <cell r="C82">
            <v>0</v>
          </cell>
          <cell r="D82">
            <v>23.29</v>
          </cell>
          <cell r="E82">
            <v>171.75</v>
          </cell>
          <cell r="F82">
            <v>0.1356</v>
          </cell>
          <cell r="G82">
            <v>0.127</v>
          </cell>
          <cell r="H82">
            <v>21.81</v>
          </cell>
          <cell r="I82">
            <v>4625.6099999999997</v>
          </cell>
          <cell r="J82">
            <v>127.13</v>
          </cell>
          <cell r="K82">
            <v>0</v>
          </cell>
          <cell r="L82">
            <v>85.05</v>
          </cell>
          <cell r="M82">
            <v>92058.49</v>
          </cell>
          <cell r="Q82">
            <v>0</v>
          </cell>
          <cell r="R82">
            <v>92058.49</v>
          </cell>
          <cell r="S82">
            <v>0</v>
          </cell>
          <cell r="U82">
            <v>0</v>
          </cell>
        </row>
        <row r="83">
          <cell r="A83" t="str">
            <v>14104</v>
          </cell>
          <cell r="B83" t="str">
            <v>SATSOP</v>
          </cell>
          <cell r="C83">
            <v>0</v>
          </cell>
          <cell r="D83">
            <v>6.43</v>
          </cell>
          <cell r="E83">
            <v>49.44</v>
          </cell>
          <cell r="F83">
            <v>0.13009999999999999</v>
          </cell>
          <cell r="G83">
            <v>0.127</v>
          </cell>
          <cell r="H83">
            <v>6.28</v>
          </cell>
          <cell r="I83">
            <v>4752.32</v>
          </cell>
          <cell r="J83">
            <v>117.56</v>
          </cell>
          <cell r="K83">
            <v>0</v>
          </cell>
          <cell r="L83">
            <v>78.64</v>
          </cell>
          <cell r="M83">
            <v>27288.45</v>
          </cell>
          <cell r="Q83">
            <v>0</v>
          </cell>
          <cell r="R83">
            <v>27288.45</v>
          </cell>
          <cell r="S83">
            <v>0</v>
          </cell>
          <cell r="U83">
            <v>0</v>
          </cell>
        </row>
        <row r="84">
          <cell r="A84" t="str">
            <v>14117</v>
          </cell>
          <cell r="B84" t="str">
            <v>WISHKAH VALLEY</v>
          </cell>
          <cell r="C84">
            <v>0</v>
          </cell>
          <cell r="D84">
            <v>18.86</v>
          </cell>
          <cell r="E84">
            <v>174.19</v>
          </cell>
          <cell r="F84">
            <v>0.10829999999999999</v>
          </cell>
          <cell r="G84">
            <v>0.10829999999999999</v>
          </cell>
          <cell r="H84">
            <v>18.86</v>
          </cell>
          <cell r="I84">
            <v>4244.6899999999996</v>
          </cell>
          <cell r="J84">
            <v>127.2</v>
          </cell>
          <cell r="K84">
            <v>0</v>
          </cell>
          <cell r="L84">
            <v>85.09</v>
          </cell>
          <cell r="M84">
            <v>72918.27</v>
          </cell>
          <cell r="Q84">
            <v>0</v>
          </cell>
          <cell r="R84">
            <v>72918.27</v>
          </cell>
          <cell r="S84">
            <v>0</v>
          </cell>
          <cell r="U84">
            <v>0</v>
          </cell>
        </row>
        <row r="85">
          <cell r="A85" t="str">
            <v>14172</v>
          </cell>
          <cell r="B85" t="str">
            <v>OCOSTA</v>
          </cell>
          <cell r="C85">
            <v>0.71</v>
          </cell>
          <cell r="D85">
            <v>83.71</v>
          </cell>
          <cell r="E85">
            <v>637.25</v>
          </cell>
          <cell r="F85">
            <v>0.13139999999999999</v>
          </cell>
          <cell r="G85">
            <v>0.127</v>
          </cell>
          <cell r="H85">
            <v>80.930000000000007</v>
          </cell>
          <cell r="I85">
            <v>4511.25</v>
          </cell>
          <cell r="J85">
            <v>131.19</v>
          </cell>
          <cell r="K85">
            <v>3683.44</v>
          </cell>
          <cell r="L85">
            <v>87.76</v>
          </cell>
          <cell r="M85">
            <v>332764.95</v>
          </cell>
          <cell r="Q85">
            <v>0</v>
          </cell>
          <cell r="R85">
            <v>336448.39</v>
          </cell>
          <cell r="S85">
            <v>0</v>
          </cell>
          <cell r="U85">
            <v>0</v>
          </cell>
        </row>
        <row r="86">
          <cell r="A86" t="str">
            <v>14400</v>
          </cell>
          <cell r="B86" t="str">
            <v>OAKVILLE</v>
          </cell>
          <cell r="C86">
            <v>0</v>
          </cell>
          <cell r="D86">
            <v>28.14</v>
          </cell>
          <cell r="E86">
            <v>260.7</v>
          </cell>
          <cell r="F86">
            <v>0.1079</v>
          </cell>
          <cell r="G86">
            <v>0.1079</v>
          </cell>
          <cell r="H86">
            <v>28.14</v>
          </cell>
          <cell r="I86">
            <v>4581.1400000000003</v>
          </cell>
          <cell r="J86">
            <v>129.78</v>
          </cell>
          <cell r="K86">
            <v>0</v>
          </cell>
          <cell r="L86">
            <v>86.82</v>
          </cell>
          <cell r="M86">
            <v>117562.26</v>
          </cell>
          <cell r="Q86">
            <v>0</v>
          </cell>
          <cell r="R86">
            <v>117562.26</v>
          </cell>
          <cell r="S86">
            <v>0</v>
          </cell>
          <cell r="U86">
            <v>0</v>
          </cell>
        </row>
        <row r="87">
          <cell r="A87" t="str">
            <v>15201</v>
          </cell>
          <cell r="B87" t="str">
            <v>OAK HARBOR</v>
          </cell>
          <cell r="C87">
            <v>45.29</v>
          </cell>
          <cell r="D87">
            <v>633.42999999999995</v>
          </cell>
          <cell r="E87">
            <v>5382.66</v>
          </cell>
          <cell r="F87">
            <v>0.1177</v>
          </cell>
          <cell r="G87">
            <v>0.1177</v>
          </cell>
          <cell r="H87">
            <v>633.42999999999995</v>
          </cell>
          <cell r="I87">
            <v>4461.09</v>
          </cell>
          <cell r="J87">
            <v>132.66999999999999</v>
          </cell>
          <cell r="K87">
            <v>232349.18</v>
          </cell>
          <cell r="L87">
            <v>88.75</v>
          </cell>
          <cell r="M87">
            <v>2574309.36</v>
          </cell>
          <cell r="Q87">
            <v>0</v>
          </cell>
          <cell r="R87">
            <v>2826659.54</v>
          </cell>
          <cell r="S87">
            <v>20001</v>
          </cell>
          <cell r="U87">
            <v>0</v>
          </cell>
        </row>
        <row r="88">
          <cell r="A88" t="str">
            <v>15204</v>
          </cell>
          <cell r="B88" t="str">
            <v>COUPEVILLE</v>
          </cell>
          <cell r="C88">
            <v>7.57</v>
          </cell>
          <cell r="D88">
            <v>129.15</v>
          </cell>
          <cell r="E88">
            <v>1114.27</v>
          </cell>
          <cell r="F88">
            <v>0.1159</v>
          </cell>
          <cell r="G88">
            <v>0.1159</v>
          </cell>
          <cell r="H88">
            <v>129.15</v>
          </cell>
          <cell r="I88">
            <v>4484.16</v>
          </cell>
          <cell r="J88">
            <v>125.5</v>
          </cell>
          <cell r="K88">
            <v>39036.85</v>
          </cell>
          <cell r="L88">
            <v>83.96</v>
          </cell>
          <cell r="M88">
            <v>528268</v>
          </cell>
          <cell r="Q88">
            <v>0</v>
          </cell>
          <cell r="R88">
            <v>580638.85</v>
          </cell>
          <cell r="S88">
            <v>13334</v>
          </cell>
          <cell r="U88">
            <v>0</v>
          </cell>
        </row>
        <row r="89">
          <cell r="A89" t="str">
            <v>15206</v>
          </cell>
          <cell r="B89" t="str">
            <v>SOUTH WHIDBEY</v>
          </cell>
          <cell r="C89">
            <v>13.86</v>
          </cell>
          <cell r="D89">
            <v>212.14</v>
          </cell>
          <cell r="E89">
            <v>1955.82</v>
          </cell>
          <cell r="F89">
            <v>0.1085</v>
          </cell>
          <cell r="G89">
            <v>0.1085</v>
          </cell>
          <cell r="H89">
            <v>212.14</v>
          </cell>
          <cell r="I89">
            <v>4636.2</v>
          </cell>
          <cell r="J89">
            <v>118.53</v>
          </cell>
          <cell r="K89">
            <v>73896.39</v>
          </cell>
          <cell r="L89">
            <v>79.290000000000006</v>
          </cell>
          <cell r="M89">
            <v>898741.42</v>
          </cell>
          <cell r="Q89">
            <v>0</v>
          </cell>
          <cell r="R89">
            <v>972637.81</v>
          </cell>
          <cell r="S89">
            <v>0</v>
          </cell>
          <cell r="U89">
            <v>0</v>
          </cell>
        </row>
        <row r="90">
          <cell r="A90" t="str">
            <v>16020</v>
          </cell>
          <cell r="B90" t="str">
            <v>QUEETS-CLEARWATER</v>
          </cell>
          <cell r="C90">
            <v>0</v>
          </cell>
          <cell r="D90">
            <v>8</v>
          </cell>
          <cell r="E90">
            <v>29.75</v>
          </cell>
          <cell r="F90">
            <v>0.26889999999999997</v>
          </cell>
          <cell r="G90">
            <v>0.127</v>
          </cell>
          <cell r="H90">
            <v>3.78</v>
          </cell>
          <cell r="I90">
            <v>4176.8100000000004</v>
          </cell>
          <cell r="J90">
            <v>121.15</v>
          </cell>
          <cell r="K90">
            <v>0</v>
          </cell>
          <cell r="L90">
            <v>81.05</v>
          </cell>
          <cell r="M90">
            <v>14391</v>
          </cell>
          <cell r="Q90">
            <v>0</v>
          </cell>
          <cell r="R90">
            <v>14391</v>
          </cell>
          <cell r="S90">
            <v>0</v>
          </cell>
          <cell r="U90">
            <v>0</v>
          </cell>
        </row>
        <row r="91">
          <cell r="A91" t="str">
            <v>16046</v>
          </cell>
          <cell r="B91" t="str">
            <v>BRINNON</v>
          </cell>
          <cell r="C91">
            <v>0</v>
          </cell>
          <cell r="D91">
            <v>9.43</v>
          </cell>
          <cell r="E91">
            <v>46.4</v>
          </cell>
          <cell r="F91">
            <v>0.20319999999999999</v>
          </cell>
          <cell r="G91">
            <v>0.127</v>
          </cell>
          <cell r="H91">
            <v>5.89</v>
          </cell>
          <cell r="I91">
            <v>4008.95</v>
          </cell>
          <cell r="J91">
            <v>151.81</v>
          </cell>
          <cell r="K91">
            <v>0</v>
          </cell>
          <cell r="L91">
            <v>101.56</v>
          </cell>
          <cell r="M91">
            <v>21382.89</v>
          </cell>
          <cell r="Q91">
            <v>0</v>
          </cell>
          <cell r="R91">
            <v>21382.89</v>
          </cell>
          <cell r="S91">
            <v>0</v>
          </cell>
          <cell r="U91">
            <v>0</v>
          </cell>
        </row>
        <row r="92">
          <cell r="A92" t="str">
            <v>16048</v>
          </cell>
          <cell r="B92" t="str">
            <v>QUILCENE</v>
          </cell>
          <cell r="C92">
            <v>0</v>
          </cell>
          <cell r="D92">
            <v>36.57</v>
          </cell>
          <cell r="E92">
            <v>257.55</v>
          </cell>
          <cell r="F92">
            <v>0.14199999999999999</v>
          </cell>
          <cell r="G92">
            <v>0.127</v>
          </cell>
          <cell r="H92">
            <v>32.71</v>
          </cell>
          <cell r="I92">
            <v>4575.7299999999996</v>
          </cell>
          <cell r="J92">
            <v>122.31</v>
          </cell>
          <cell r="K92">
            <v>0</v>
          </cell>
          <cell r="L92">
            <v>81.819999999999993</v>
          </cell>
          <cell r="M92">
            <v>136653.45000000001</v>
          </cell>
          <cell r="Q92">
            <v>0</v>
          </cell>
          <cell r="R92">
            <v>136653.45000000001</v>
          </cell>
          <cell r="S92">
            <v>0</v>
          </cell>
          <cell r="U92">
            <v>0</v>
          </cell>
        </row>
        <row r="93">
          <cell r="A93" t="str">
            <v>16049</v>
          </cell>
          <cell r="B93" t="str">
            <v>CHIMACUM</v>
          </cell>
          <cell r="C93">
            <v>1</v>
          </cell>
          <cell r="D93">
            <v>137.57</v>
          </cell>
          <cell r="E93">
            <v>1130.8399999999999</v>
          </cell>
          <cell r="F93">
            <v>0.1217</v>
          </cell>
          <cell r="G93">
            <v>0.1217</v>
          </cell>
          <cell r="H93">
            <v>137.57</v>
          </cell>
          <cell r="I93">
            <v>4588.05</v>
          </cell>
          <cell r="J93">
            <v>126.16</v>
          </cell>
          <cell r="K93">
            <v>5276.26</v>
          </cell>
          <cell r="L93">
            <v>84.4</v>
          </cell>
          <cell r="M93">
            <v>575952.73</v>
          </cell>
          <cell r="Q93">
            <v>0</v>
          </cell>
          <cell r="R93">
            <v>619704.99</v>
          </cell>
          <cell r="S93">
            <v>38476</v>
          </cell>
          <cell r="U93">
            <v>0</v>
          </cell>
        </row>
        <row r="94">
          <cell r="A94" t="str">
            <v>16050</v>
          </cell>
          <cell r="B94" t="str">
            <v>PORT TOWNSEND</v>
          </cell>
          <cell r="C94">
            <v>10.14</v>
          </cell>
          <cell r="D94">
            <v>176.57</v>
          </cell>
          <cell r="E94">
            <v>1462.01</v>
          </cell>
          <cell r="F94">
            <v>0.1208</v>
          </cell>
          <cell r="G94">
            <v>0.1208</v>
          </cell>
          <cell r="H94">
            <v>176.57</v>
          </cell>
          <cell r="I94">
            <v>4536.5</v>
          </cell>
          <cell r="J94">
            <v>125.06</v>
          </cell>
          <cell r="K94">
            <v>52900.13</v>
          </cell>
          <cell r="L94">
            <v>83.66</v>
          </cell>
          <cell r="M94">
            <v>730888.18</v>
          </cell>
          <cell r="Q94">
            <v>0</v>
          </cell>
          <cell r="R94">
            <v>803789.31</v>
          </cell>
          <cell r="S94">
            <v>20001</v>
          </cell>
          <cell r="U94">
            <v>0</v>
          </cell>
        </row>
        <row r="95">
          <cell r="A95" t="str">
            <v>17001</v>
          </cell>
          <cell r="B95" t="str">
            <v>SEATTLE</v>
          </cell>
          <cell r="C95">
            <v>225.71</v>
          </cell>
          <cell r="D95">
            <v>5768</v>
          </cell>
          <cell r="E95">
            <v>43551.48</v>
          </cell>
          <cell r="F95">
            <v>0.13239999999999999</v>
          </cell>
          <cell r="G95">
            <v>0.127</v>
          </cell>
          <cell r="H95">
            <v>5531.04</v>
          </cell>
          <cell r="I95">
            <v>4549.18</v>
          </cell>
          <cell r="J95">
            <v>134.88</v>
          </cell>
          <cell r="K95">
            <v>1180814.73</v>
          </cell>
          <cell r="L95">
            <v>90.23</v>
          </cell>
          <cell r="M95">
            <v>22923957.579999998</v>
          </cell>
          <cell r="Q95">
            <v>0</v>
          </cell>
          <cell r="R95">
            <v>24367927.309999999</v>
          </cell>
          <cell r="S95">
            <v>263155</v>
          </cell>
          <cell r="U95">
            <v>0</v>
          </cell>
        </row>
        <row r="96">
          <cell r="A96" t="str">
            <v>17210</v>
          </cell>
          <cell r="B96" t="str">
            <v>FEDERAL WAY</v>
          </cell>
          <cell r="C96">
            <v>92.86</v>
          </cell>
          <cell r="D96">
            <v>2774.71</v>
          </cell>
          <cell r="E96">
            <v>21441.73</v>
          </cell>
          <cell r="F96">
            <v>0.12939999999999999</v>
          </cell>
          <cell r="G96">
            <v>0.127</v>
          </cell>
          <cell r="H96">
            <v>2723.1</v>
          </cell>
          <cell r="I96">
            <v>4310.7700000000004</v>
          </cell>
          <cell r="J96">
            <v>134.6</v>
          </cell>
          <cell r="K96">
            <v>460342.82</v>
          </cell>
          <cell r="L96">
            <v>90.04</v>
          </cell>
          <cell r="M96">
            <v>10682328.609999999</v>
          </cell>
          <cell r="Q96">
            <v>0</v>
          </cell>
          <cell r="R96">
            <v>11268927.43</v>
          </cell>
          <cell r="S96">
            <v>126256</v>
          </cell>
          <cell r="U96">
            <v>0</v>
          </cell>
        </row>
        <row r="97">
          <cell r="A97" t="str">
            <v>17216</v>
          </cell>
          <cell r="B97" t="str">
            <v>ENUMCLAW</v>
          </cell>
          <cell r="C97">
            <v>1</v>
          </cell>
          <cell r="D97">
            <v>565.86</v>
          </cell>
          <cell r="E97">
            <v>4641</v>
          </cell>
          <cell r="F97">
            <v>0.12189999999999999</v>
          </cell>
          <cell r="G97">
            <v>0.12189999999999999</v>
          </cell>
          <cell r="H97">
            <v>565.86</v>
          </cell>
          <cell r="I97">
            <v>4498.2700000000004</v>
          </cell>
          <cell r="J97">
            <v>129.77000000000001</v>
          </cell>
          <cell r="K97">
            <v>5173.01</v>
          </cell>
          <cell r="L97">
            <v>86.81</v>
          </cell>
          <cell r="M97">
            <v>2320382.23</v>
          </cell>
          <cell r="Q97">
            <v>0</v>
          </cell>
          <cell r="R97">
            <v>2338889.2399999998</v>
          </cell>
          <cell r="S97">
            <v>13334</v>
          </cell>
          <cell r="U97">
            <v>0</v>
          </cell>
        </row>
        <row r="98">
          <cell r="A98" t="str">
            <v>17400</v>
          </cell>
          <cell r="B98" t="str">
            <v>MERCER ISLAND</v>
          </cell>
          <cell r="C98">
            <v>12.14</v>
          </cell>
          <cell r="D98">
            <v>378</v>
          </cell>
          <cell r="E98">
            <v>3889.38</v>
          </cell>
          <cell r="F98">
            <v>9.7199999999999995E-2</v>
          </cell>
          <cell r="G98">
            <v>9.7199999999999995E-2</v>
          </cell>
          <cell r="H98">
            <v>378</v>
          </cell>
          <cell r="I98">
            <v>4435.3900000000003</v>
          </cell>
          <cell r="J98">
            <v>135</v>
          </cell>
          <cell r="K98">
            <v>61922.48</v>
          </cell>
          <cell r="L98">
            <v>90.31</v>
          </cell>
          <cell r="M98">
            <v>1526588.74</v>
          </cell>
          <cell r="Q98">
            <v>0</v>
          </cell>
          <cell r="R98">
            <v>1588511.22</v>
          </cell>
          <cell r="S98">
            <v>0</v>
          </cell>
          <cell r="U98">
            <v>0</v>
          </cell>
        </row>
        <row r="99">
          <cell r="A99" t="str">
            <v>17401</v>
          </cell>
          <cell r="B99" t="str">
            <v>HIGHLINE</v>
          </cell>
          <cell r="C99">
            <v>31</v>
          </cell>
          <cell r="D99">
            <v>1955.14</v>
          </cell>
          <cell r="E99">
            <v>16368.3</v>
          </cell>
          <cell r="F99">
            <v>0.11940000000000001</v>
          </cell>
          <cell r="G99">
            <v>0.11940000000000001</v>
          </cell>
          <cell r="H99">
            <v>1955.14</v>
          </cell>
          <cell r="I99">
            <v>4352.74</v>
          </cell>
          <cell r="J99">
            <v>137.56</v>
          </cell>
          <cell r="K99">
            <v>155175.18</v>
          </cell>
          <cell r="L99">
            <v>92.02</v>
          </cell>
          <cell r="M99">
            <v>7742248.1699999999</v>
          </cell>
          <cell r="Q99">
            <v>0</v>
          </cell>
          <cell r="R99">
            <v>7904090.3499999996</v>
          </cell>
          <cell r="S99">
            <v>6667</v>
          </cell>
          <cell r="U99">
            <v>0</v>
          </cell>
        </row>
        <row r="100">
          <cell r="A100" t="str">
            <v>17402</v>
          </cell>
          <cell r="B100" t="str">
            <v>VASHON ISLAND</v>
          </cell>
          <cell r="C100">
            <v>5.29</v>
          </cell>
          <cell r="D100">
            <v>145</v>
          </cell>
          <cell r="E100">
            <v>1503</v>
          </cell>
          <cell r="F100">
            <v>9.6500000000000002E-2</v>
          </cell>
          <cell r="G100">
            <v>9.6500000000000002E-2</v>
          </cell>
          <cell r="H100">
            <v>145</v>
          </cell>
          <cell r="I100">
            <v>4434.88</v>
          </cell>
          <cell r="J100">
            <v>128.38</v>
          </cell>
          <cell r="K100">
            <v>26979.59</v>
          </cell>
          <cell r="L100">
            <v>85.88</v>
          </cell>
          <cell r="M100">
            <v>586169.72</v>
          </cell>
          <cell r="Q100">
            <v>0</v>
          </cell>
          <cell r="R100">
            <v>613149.30999999994</v>
          </cell>
          <cell r="S100">
            <v>0</v>
          </cell>
          <cell r="U100">
            <v>0</v>
          </cell>
        </row>
        <row r="101">
          <cell r="A101" t="str">
            <v>17403</v>
          </cell>
          <cell r="B101" t="str">
            <v>RENTON</v>
          </cell>
          <cell r="C101">
            <v>0</v>
          </cell>
          <cell r="D101">
            <v>1664</v>
          </cell>
          <cell r="E101">
            <v>12906.73</v>
          </cell>
          <cell r="F101">
            <v>0.12889999999999999</v>
          </cell>
          <cell r="G101">
            <v>0.127</v>
          </cell>
          <cell r="H101">
            <v>1639.15</v>
          </cell>
          <cell r="I101">
            <v>4357.57</v>
          </cell>
          <cell r="J101">
            <v>137.43</v>
          </cell>
          <cell r="K101">
            <v>0</v>
          </cell>
          <cell r="L101">
            <v>91.94</v>
          </cell>
          <cell r="M101">
            <v>6498446.0899999999</v>
          </cell>
          <cell r="Q101">
            <v>0</v>
          </cell>
          <cell r="R101">
            <v>6595777.0899999999</v>
          </cell>
          <cell r="S101">
            <v>97331</v>
          </cell>
          <cell r="U101">
            <v>0</v>
          </cell>
        </row>
        <row r="102">
          <cell r="A102" t="str">
            <v>17404</v>
          </cell>
          <cell r="B102" t="str">
            <v>SKYKOMISH</v>
          </cell>
          <cell r="C102">
            <v>0</v>
          </cell>
          <cell r="D102">
            <v>14.71</v>
          </cell>
          <cell r="E102">
            <v>60.47</v>
          </cell>
          <cell r="F102">
            <v>0.24329999999999999</v>
          </cell>
          <cell r="G102">
            <v>0.127</v>
          </cell>
          <cell r="H102">
            <v>7.68</v>
          </cell>
          <cell r="I102">
            <v>4771.28</v>
          </cell>
          <cell r="J102">
            <v>137.15</v>
          </cell>
          <cell r="K102">
            <v>0</v>
          </cell>
          <cell r="L102">
            <v>91.75</v>
          </cell>
          <cell r="M102">
            <v>33406.730000000003</v>
          </cell>
          <cell r="Q102">
            <v>0</v>
          </cell>
          <cell r="R102">
            <v>33406.730000000003</v>
          </cell>
          <cell r="S102">
            <v>0</v>
          </cell>
          <cell r="U102">
            <v>0</v>
          </cell>
        </row>
        <row r="103">
          <cell r="A103" t="str">
            <v>17405</v>
          </cell>
          <cell r="B103" t="str">
            <v>BELLEVUE</v>
          </cell>
          <cell r="C103">
            <v>72.430000000000007</v>
          </cell>
          <cell r="D103">
            <v>1732.57</v>
          </cell>
          <cell r="E103">
            <v>15968.78</v>
          </cell>
          <cell r="F103">
            <v>0.1085</v>
          </cell>
          <cell r="G103">
            <v>0.1085</v>
          </cell>
          <cell r="H103">
            <v>1732.57</v>
          </cell>
          <cell r="I103">
            <v>4309.93</v>
          </cell>
          <cell r="J103">
            <v>142.58000000000001</v>
          </cell>
          <cell r="K103">
            <v>358993.46</v>
          </cell>
          <cell r="L103">
            <v>95.38</v>
          </cell>
          <cell r="M103">
            <v>6786015.54</v>
          </cell>
          <cell r="Q103">
            <v>0</v>
          </cell>
          <cell r="R103">
            <v>7145009</v>
          </cell>
          <cell r="S103">
            <v>0</v>
          </cell>
          <cell r="U103">
            <v>0</v>
          </cell>
        </row>
        <row r="104">
          <cell r="A104" t="str">
            <v>17406</v>
          </cell>
          <cell r="B104" t="str">
            <v>TUKWILA</v>
          </cell>
          <cell r="C104">
            <v>3</v>
          </cell>
          <cell r="D104">
            <v>256</v>
          </cell>
          <cell r="E104">
            <v>2582.0700000000002</v>
          </cell>
          <cell r="F104">
            <v>9.9099999999999994E-2</v>
          </cell>
          <cell r="G104">
            <v>9.9099999999999994E-2</v>
          </cell>
          <cell r="H104">
            <v>256</v>
          </cell>
          <cell r="I104">
            <v>4319.03</v>
          </cell>
          <cell r="J104">
            <v>146.12</v>
          </cell>
          <cell r="K104">
            <v>14900.65</v>
          </cell>
          <cell r="L104">
            <v>97.75</v>
          </cell>
          <cell r="M104">
            <v>1004245.77</v>
          </cell>
          <cell r="Q104">
            <v>0</v>
          </cell>
          <cell r="R104">
            <v>1019146.42</v>
          </cell>
          <cell r="S104">
            <v>0</v>
          </cell>
          <cell r="U104">
            <v>0</v>
          </cell>
        </row>
        <row r="105">
          <cell r="A105" t="str">
            <v>17407</v>
          </cell>
          <cell r="B105" t="str">
            <v>RIVERVIEW</v>
          </cell>
          <cell r="C105">
            <v>20.86</v>
          </cell>
          <cell r="D105">
            <v>335.14</v>
          </cell>
          <cell r="E105">
            <v>2919.58</v>
          </cell>
          <cell r="F105">
            <v>0.1148</v>
          </cell>
          <cell r="G105">
            <v>0.1148</v>
          </cell>
          <cell r="H105">
            <v>335.14</v>
          </cell>
          <cell r="I105">
            <v>4389.63</v>
          </cell>
          <cell r="J105">
            <v>129.25</v>
          </cell>
          <cell r="K105">
            <v>105302.83</v>
          </cell>
          <cell r="L105">
            <v>86.46</v>
          </cell>
          <cell r="M105">
            <v>1340508.58</v>
          </cell>
          <cell r="Q105">
            <v>0</v>
          </cell>
          <cell r="R105">
            <v>1472479.4100000001</v>
          </cell>
          <cell r="S105">
            <v>26668</v>
          </cell>
          <cell r="U105">
            <v>0</v>
          </cell>
        </row>
        <row r="106">
          <cell r="A106" t="str">
            <v>17408</v>
          </cell>
          <cell r="B106" t="str">
            <v>AUBURN</v>
          </cell>
          <cell r="C106">
            <v>10.71</v>
          </cell>
          <cell r="D106">
            <v>1489.86</v>
          </cell>
          <cell r="E106">
            <v>13859.96</v>
          </cell>
          <cell r="F106">
            <v>0.1075</v>
          </cell>
          <cell r="G106">
            <v>0.1075</v>
          </cell>
          <cell r="H106">
            <v>1489.86</v>
          </cell>
          <cell r="I106">
            <v>4390.3999999999996</v>
          </cell>
          <cell r="J106">
            <v>132.28</v>
          </cell>
          <cell r="K106">
            <v>54074.36</v>
          </cell>
          <cell r="L106">
            <v>88.49</v>
          </cell>
          <cell r="M106">
            <v>5957254.9100000001</v>
          </cell>
          <cell r="Q106">
            <v>0</v>
          </cell>
          <cell r="R106">
            <v>6011329.2700000005</v>
          </cell>
          <cell r="S106">
            <v>0</v>
          </cell>
          <cell r="U106">
            <v>0</v>
          </cell>
        </row>
        <row r="107">
          <cell r="A107" t="str">
            <v>17409</v>
          </cell>
          <cell r="B107" t="str">
            <v>TAHOMA</v>
          </cell>
          <cell r="C107">
            <v>11.71</v>
          </cell>
          <cell r="D107">
            <v>824</v>
          </cell>
          <cell r="E107">
            <v>6825.39</v>
          </cell>
          <cell r="F107">
            <v>0.1207</v>
          </cell>
          <cell r="G107">
            <v>0.1207</v>
          </cell>
          <cell r="H107">
            <v>824</v>
          </cell>
          <cell r="I107">
            <v>4430.32</v>
          </cell>
          <cell r="J107">
            <v>131.59</v>
          </cell>
          <cell r="K107">
            <v>59660.9</v>
          </cell>
          <cell r="L107">
            <v>88.03</v>
          </cell>
          <cell r="M107">
            <v>3325791.63</v>
          </cell>
          <cell r="Q107">
            <v>0</v>
          </cell>
          <cell r="R107">
            <v>3412088.53</v>
          </cell>
          <cell r="S107">
            <v>26636</v>
          </cell>
          <cell r="U107">
            <v>0</v>
          </cell>
        </row>
        <row r="108">
          <cell r="A108" t="str">
            <v>17410</v>
          </cell>
          <cell r="B108" t="str">
            <v>SNOQUALMIE VALLEY</v>
          </cell>
          <cell r="C108">
            <v>26.86</v>
          </cell>
          <cell r="D108">
            <v>533.42999999999995</v>
          </cell>
          <cell r="E108">
            <v>5371.09</v>
          </cell>
          <cell r="F108">
            <v>9.9299999999999999E-2</v>
          </cell>
          <cell r="G108">
            <v>9.9299999999999999E-2</v>
          </cell>
          <cell r="H108">
            <v>533.42999999999995</v>
          </cell>
          <cell r="I108">
            <v>4335.38</v>
          </cell>
          <cell r="J108">
            <v>138.05000000000001</v>
          </cell>
          <cell r="K108">
            <v>133915.54999999999</v>
          </cell>
          <cell r="L108">
            <v>92.35</v>
          </cell>
          <cell r="M108">
            <v>2103557.33</v>
          </cell>
          <cell r="Q108">
            <v>0</v>
          </cell>
          <cell r="R108">
            <v>2237472.88</v>
          </cell>
          <cell r="S108">
            <v>0</v>
          </cell>
          <cell r="U108">
            <v>0</v>
          </cell>
        </row>
        <row r="109">
          <cell r="A109" t="str">
            <v>17411</v>
          </cell>
          <cell r="B109" t="str">
            <v>ISSAQUAH</v>
          </cell>
          <cell r="C109">
            <v>61.71</v>
          </cell>
          <cell r="D109">
            <v>1494.86</v>
          </cell>
          <cell r="E109">
            <v>15414.5</v>
          </cell>
          <cell r="F109">
            <v>9.7000000000000003E-2</v>
          </cell>
          <cell r="G109">
            <v>9.7000000000000003E-2</v>
          </cell>
          <cell r="H109">
            <v>1494.86</v>
          </cell>
          <cell r="I109">
            <v>4326.01</v>
          </cell>
          <cell r="J109">
            <v>139.5</v>
          </cell>
          <cell r="K109">
            <v>307001.78999999998</v>
          </cell>
          <cell r="L109">
            <v>93.32</v>
          </cell>
          <cell r="M109">
            <v>5880424.5199999996</v>
          </cell>
          <cell r="Q109">
            <v>0</v>
          </cell>
          <cell r="R109">
            <v>6241200.3099999996</v>
          </cell>
          <cell r="S109">
            <v>53774</v>
          </cell>
          <cell r="U109">
            <v>0</v>
          </cell>
        </row>
        <row r="110">
          <cell r="A110" t="str">
            <v>17412</v>
          </cell>
          <cell r="B110" t="str">
            <v>SHORELINE</v>
          </cell>
          <cell r="C110">
            <v>13.86</v>
          </cell>
          <cell r="D110">
            <v>1173.71</v>
          </cell>
          <cell r="E110">
            <v>9102.36</v>
          </cell>
          <cell r="F110">
            <v>0.12889999999999999</v>
          </cell>
          <cell r="G110">
            <v>0.127</v>
          </cell>
          <cell r="H110">
            <v>1156</v>
          </cell>
          <cell r="I110">
            <v>4473.67</v>
          </cell>
          <cell r="J110">
            <v>136.27000000000001</v>
          </cell>
          <cell r="K110">
            <v>71305.83</v>
          </cell>
          <cell r="L110">
            <v>91.16</v>
          </cell>
          <cell r="M110">
            <v>4708826.59</v>
          </cell>
          <cell r="Q110">
            <v>0</v>
          </cell>
          <cell r="R110">
            <v>4906805.42</v>
          </cell>
          <cell r="S110">
            <v>126673</v>
          </cell>
          <cell r="U110">
            <v>0</v>
          </cell>
        </row>
        <row r="111">
          <cell r="A111" t="str">
            <v>17414</v>
          </cell>
          <cell r="B111" t="str">
            <v>LAKE WASHINGTON</v>
          </cell>
          <cell r="C111">
            <v>140.57</v>
          </cell>
          <cell r="D111">
            <v>2393.5700000000002</v>
          </cell>
          <cell r="E111">
            <v>22799.34</v>
          </cell>
          <cell r="F111">
            <v>0.105</v>
          </cell>
          <cell r="G111">
            <v>0.105</v>
          </cell>
          <cell r="H111">
            <v>2393.5700000000002</v>
          </cell>
          <cell r="I111">
            <v>4403.0200000000004</v>
          </cell>
          <cell r="J111">
            <v>133.97</v>
          </cell>
          <cell r="K111">
            <v>711772.4</v>
          </cell>
          <cell r="L111">
            <v>89.62</v>
          </cell>
          <cell r="M111">
            <v>9596184.3200000003</v>
          </cell>
          <cell r="Q111">
            <v>0</v>
          </cell>
          <cell r="R111">
            <v>10317576.720000001</v>
          </cell>
          <cell r="S111">
            <v>9620</v>
          </cell>
          <cell r="U111">
            <v>0</v>
          </cell>
        </row>
        <row r="112">
          <cell r="A112" t="str">
            <v>17415</v>
          </cell>
          <cell r="B112" t="str">
            <v>KENT</v>
          </cell>
          <cell r="C112">
            <v>61.43</v>
          </cell>
          <cell r="D112">
            <v>2935.72</v>
          </cell>
          <cell r="E112">
            <v>26149.62</v>
          </cell>
          <cell r="F112">
            <v>0.1123</v>
          </cell>
          <cell r="G112">
            <v>0.1123</v>
          </cell>
          <cell r="H112">
            <v>2935.72</v>
          </cell>
          <cell r="I112">
            <v>4321.28</v>
          </cell>
          <cell r="J112">
            <v>136.30000000000001</v>
          </cell>
          <cell r="K112">
            <v>305274.65999999997</v>
          </cell>
          <cell r="L112">
            <v>91.18</v>
          </cell>
          <cell r="M112">
            <v>11541781.859999999</v>
          </cell>
          <cell r="Q112">
            <v>0</v>
          </cell>
          <cell r="R112">
            <v>11887058.52</v>
          </cell>
          <cell r="S112">
            <v>40002</v>
          </cell>
          <cell r="U112">
            <v>0</v>
          </cell>
        </row>
        <row r="113">
          <cell r="A113" t="str">
            <v>17417</v>
          </cell>
          <cell r="B113" t="str">
            <v>NORTHSHORE</v>
          </cell>
          <cell r="C113">
            <v>64.709999999999994</v>
          </cell>
          <cell r="D113">
            <v>2534.4299999999998</v>
          </cell>
          <cell r="E113">
            <v>19274.54</v>
          </cell>
          <cell r="F113">
            <v>0.13150000000000001</v>
          </cell>
          <cell r="G113">
            <v>0.127</v>
          </cell>
          <cell r="H113">
            <v>2447.87</v>
          </cell>
          <cell r="I113">
            <v>4633.46</v>
          </cell>
          <cell r="J113">
            <v>129.30000000000001</v>
          </cell>
          <cell r="K113">
            <v>344805.88</v>
          </cell>
          <cell r="L113">
            <v>86.5</v>
          </cell>
          <cell r="M113">
            <v>10346627.33</v>
          </cell>
          <cell r="Q113">
            <v>0</v>
          </cell>
          <cell r="R113">
            <v>10771437.210000001</v>
          </cell>
          <cell r="S113">
            <v>80004</v>
          </cell>
          <cell r="U113">
            <v>0</v>
          </cell>
        </row>
        <row r="114">
          <cell r="A114" t="str">
            <v>18100</v>
          </cell>
          <cell r="B114" t="str">
            <v>BREMERTON</v>
          </cell>
          <cell r="C114">
            <v>41.71</v>
          </cell>
          <cell r="D114">
            <v>653.71</v>
          </cell>
          <cell r="E114">
            <v>4809.67</v>
          </cell>
          <cell r="F114">
            <v>0.13589999999999999</v>
          </cell>
          <cell r="G114">
            <v>0.127</v>
          </cell>
          <cell r="H114">
            <v>610.83000000000004</v>
          </cell>
          <cell r="I114">
            <v>4535.32</v>
          </cell>
          <cell r="J114">
            <v>124.87</v>
          </cell>
          <cell r="K114">
            <v>217543.43</v>
          </cell>
          <cell r="L114">
            <v>83.53</v>
          </cell>
          <cell r="M114">
            <v>2527858.5</v>
          </cell>
          <cell r="Q114">
            <v>0</v>
          </cell>
          <cell r="R114">
            <v>2745401.93</v>
          </cell>
          <cell r="S114">
            <v>0</v>
          </cell>
          <cell r="U114">
            <v>0</v>
          </cell>
        </row>
        <row r="115">
          <cell r="A115" t="str">
            <v>18303</v>
          </cell>
          <cell r="B115" t="str">
            <v>BAINBRIDGE</v>
          </cell>
          <cell r="C115">
            <v>7.71</v>
          </cell>
          <cell r="D115">
            <v>536.86</v>
          </cell>
          <cell r="E115">
            <v>4048.67</v>
          </cell>
          <cell r="F115">
            <v>0.1326</v>
          </cell>
          <cell r="G115">
            <v>0.127</v>
          </cell>
          <cell r="H115">
            <v>514.17999999999995</v>
          </cell>
          <cell r="I115">
            <v>4550.51</v>
          </cell>
          <cell r="J115">
            <v>126.97</v>
          </cell>
          <cell r="K115">
            <v>40347.1</v>
          </cell>
          <cell r="L115">
            <v>84.94</v>
          </cell>
          <cell r="M115">
            <v>2134427.9</v>
          </cell>
          <cell r="Q115">
            <v>0</v>
          </cell>
          <cell r="R115">
            <v>2174775</v>
          </cell>
          <cell r="S115">
            <v>0</v>
          </cell>
          <cell r="U115">
            <v>0</v>
          </cell>
        </row>
        <row r="116">
          <cell r="A116" t="str">
            <v>18400</v>
          </cell>
          <cell r="B116" t="str">
            <v>NORTH KITSAP</v>
          </cell>
          <cell r="C116">
            <v>31.14</v>
          </cell>
          <cell r="D116">
            <v>829.57</v>
          </cell>
          <cell r="E116">
            <v>6432.41</v>
          </cell>
          <cell r="F116">
            <v>0.129</v>
          </cell>
          <cell r="G116">
            <v>0.127</v>
          </cell>
          <cell r="H116">
            <v>816.92</v>
          </cell>
          <cell r="I116">
            <v>4546.79</v>
          </cell>
          <cell r="J116">
            <v>128.11000000000001</v>
          </cell>
          <cell r="K116">
            <v>162825.1</v>
          </cell>
          <cell r="L116">
            <v>85.7</v>
          </cell>
          <cell r="M116">
            <v>3387691.11</v>
          </cell>
          <cell r="Q116">
            <v>0</v>
          </cell>
          <cell r="R116">
            <v>3608798.21</v>
          </cell>
          <cell r="S116">
            <v>58282</v>
          </cell>
          <cell r="U116">
            <v>0</v>
          </cell>
        </row>
        <row r="117">
          <cell r="A117" t="str">
            <v>18401</v>
          </cell>
          <cell r="B117" t="str">
            <v>CENTRAL KITSAP</v>
          </cell>
          <cell r="C117">
            <v>58.14</v>
          </cell>
          <cell r="D117">
            <v>1592.86</v>
          </cell>
          <cell r="E117">
            <v>11825.23</v>
          </cell>
          <cell r="F117">
            <v>0.13469999999999999</v>
          </cell>
          <cell r="G117">
            <v>0.127</v>
          </cell>
          <cell r="H117">
            <v>1501.8</v>
          </cell>
          <cell r="I117">
            <v>4526.25</v>
          </cell>
          <cell r="J117">
            <v>126.3</v>
          </cell>
          <cell r="K117">
            <v>302629.59999999998</v>
          </cell>
          <cell r="L117">
            <v>84.49</v>
          </cell>
          <cell r="M117">
            <v>6200926.3799999999</v>
          </cell>
          <cell r="Q117">
            <v>0</v>
          </cell>
          <cell r="R117">
            <v>6752193.9799999995</v>
          </cell>
          <cell r="S117">
            <v>248638</v>
          </cell>
          <cell r="U117">
            <v>0</v>
          </cell>
        </row>
        <row r="118">
          <cell r="A118" t="str">
            <v>18402</v>
          </cell>
          <cell r="B118" t="str">
            <v>SOUTH KITSAP</v>
          </cell>
          <cell r="C118">
            <v>38.86</v>
          </cell>
          <cell r="D118">
            <v>1353.14</v>
          </cell>
          <cell r="E118">
            <v>10081.799999999999</v>
          </cell>
          <cell r="F118">
            <v>0.13420000000000001</v>
          </cell>
          <cell r="G118">
            <v>0.127</v>
          </cell>
          <cell r="H118">
            <v>1280.3900000000001</v>
          </cell>
          <cell r="I118">
            <v>4446.1099999999997</v>
          </cell>
          <cell r="J118">
            <v>132.33000000000001</v>
          </cell>
          <cell r="K118">
            <v>198692.21</v>
          </cell>
          <cell r="L118">
            <v>88.52</v>
          </cell>
          <cell r="M118">
            <v>5186045.3</v>
          </cell>
          <cell r="Q118">
            <v>0</v>
          </cell>
          <cell r="R118">
            <v>5447680.5099999998</v>
          </cell>
          <cell r="S118">
            <v>62943</v>
          </cell>
          <cell r="U118">
            <v>0</v>
          </cell>
        </row>
        <row r="119">
          <cell r="A119" t="str">
            <v>19007</v>
          </cell>
          <cell r="B119" t="str">
            <v>DAMMAN</v>
          </cell>
          <cell r="C119">
            <v>0</v>
          </cell>
          <cell r="D119">
            <v>0</v>
          </cell>
          <cell r="E119">
            <v>32</v>
          </cell>
          <cell r="F119">
            <v>0</v>
          </cell>
          <cell r="G119">
            <v>0</v>
          </cell>
          <cell r="H119">
            <v>0</v>
          </cell>
          <cell r="I119">
            <v>4329.49</v>
          </cell>
          <cell r="J119">
            <v>116.99</v>
          </cell>
          <cell r="K119">
            <v>0</v>
          </cell>
          <cell r="L119">
            <v>78.260000000000005</v>
          </cell>
          <cell r="M119">
            <v>0</v>
          </cell>
          <cell r="Q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A120" t="str">
            <v>19028</v>
          </cell>
          <cell r="B120" t="str">
            <v>EASTON</v>
          </cell>
          <cell r="C120">
            <v>0</v>
          </cell>
          <cell r="D120">
            <v>14</v>
          </cell>
          <cell r="E120">
            <v>101.59</v>
          </cell>
          <cell r="F120">
            <v>0.13780000000000001</v>
          </cell>
          <cell r="G120">
            <v>0.127</v>
          </cell>
          <cell r="H120">
            <v>12.9</v>
          </cell>
          <cell r="I120">
            <v>4522.8900000000003</v>
          </cell>
          <cell r="J120">
            <v>128.11000000000001</v>
          </cell>
          <cell r="K120">
            <v>0</v>
          </cell>
          <cell r="L120">
            <v>85.7</v>
          </cell>
          <cell r="M120">
            <v>53208.09</v>
          </cell>
          <cell r="Q120">
            <v>0</v>
          </cell>
          <cell r="R120">
            <v>53208.09</v>
          </cell>
          <cell r="S120">
            <v>0</v>
          </cell>
          <cell r="U120">
            <v>0</v>
          </cell>
        </row>
        <row r="121">
          <cell r="A121" t="str">
            <v>19400</v>
          </cell>
          <cell r="B121" t="str">
            <v>THORP</v>
          </cell>
          <cell r="C121">
            <v>0.28999999999999998</v>
          </cell>
          <cell r="D121">
            <v>24.43</v>
          </cell>
          <cell r="E121">
            <v>169.06</v>
          </cell>
          <cell r="F121">
            <v>0.14449999999999999</v>
          </cell>
          <cell r="G121">
            <v>0.127</v>
          </cell>
          <cell r="H121">
            <v>21.47</v>
          </cell>
          <cell r="I121">
            <v>4495.33</v>
          </cell>
          <cell r="J121">
            <v>123.93</v>
          </cell>
          <cell r="K121">
            <v>1499.19</v>
          </cell>
          <cell r="L121">
            <v>82.9</v>
          </cell>
          <cell r="M121">
            <v>88065.7</v>
          </cell>
          <cell r="Q121">
            <v>0</v>
          </cell>
          <cell r="R121">
            <v>89564.89</v>
          </cell>
          <cell r="S121">
            <v>0</v>
          </cell>
          <cell r="U121">
            <v>0</v>
          </cell>
        </row>
        <row r="122">
          <cell r="A122" t="str">
            <v>19401</v>
          </cell>
          <cell r="B122" t="str">
            <v>ELLENSBURG</v>
          </cell>
          <cell r="C122">
            <v>14.57</v>
          </cell>
          <cell r="D122">
            <v>339.14</v>
          </cell>
          <cell r="E122">
            <v>2859.1</v>
          </cell>
          <cell r="F122">
            <v>0.1186</v>
          </cell>
          <cell r="G122">
            <v>0.1186</v>
          </cell>
          <cell r="H122">
            <v>339.14</v>
          </cell>
          <cell r="I122">
            <v>4481.9399999999996</v>
          </cell>
          <cell r="J122">
            <v>126.55</v>
          </cell>
          <cell r="K122">
            <v>75097.149999999994</v>
          </cell>
          <cell r="L122">
            <v>84.66</v>
          </cell>
          <cell r="M122">
            <v>1386261.18</v>
          </cell>
          <cell r="Q122">
            <v>0</v>
          </cell>
          <cell r="R122">
            <v>1494693.3299999998</v>
          </cell>
          <cell r="S122">
            <v>33335</v>
          </cell>
          <cell r="U122">
            <v>0</v>
          </cell>
        </row>
        <row r="123">
          <cell r="A123" t="str">
            <v>19403</v>
          </cell>
          <cell r="B123" t="str">
            <v>KITTITAS</v>
          </cell>
          <cell r="C123">
            <v>1.43</v>
          </cell>
          <cell r="D123">
            <v>91.71</v>
          </cell>
          <cell r="E123">
            <v>599.20000000000005</v>
          </cell>
          <cell r="F123">
            <v>0.15310000000000001</v>
          </cell>
          <cell r="G123">
            <v>0.127</v>
          </cell>
          <cell r="H123">
            <v>76.099999999999994</v>
          </cell>
          <cell r="I123">
            <v>4434.59</v>
          </cell>
          <cell r="J123">
            <v>126.7</v>
          </cell>
          <cell r="K123">
            <v>7292.68</v>
          </cell>
          <cell r="L123">
            <v>84.76</v>
          </cell>
          <cell r="M123">
            <v>307702.73</v>
          </cell>
          <cell r="Q123">
            <v>0</v>
          </cell>
          <cell r="R123">
            <v>314995.40999999997</v>
          </cell>
          <cell r="S123">
            <v>0</v>
          </cell>
          <cell r="U123">
            <v>0</v>
          </cell>
        </row>
        <row r="124">
          <cell r="A124" t="str">
            <v>19404</v>
          </cell>
          <cell r="B124" t="str">
            <v>CLE ELUM-ROSLYN</v>
          </cell>
          <cell r="C124">
            <v>4.71</v>
          </cell>
          <cell r="D124">
            <v>134.71</v>
          </cell>
          <cell r="E124">
            <v>948.79</v>
          </cell>
          <cell r="F124">
            <v>0.14199999999999999</v>
          </cell>
          <cell r="G124">
            <v>0.127</v>
          </cell>
          <cell r="H124">
            <v>120.5</v>
          </cell>
          <cell r="I124">
            <v>4457.72</v>
          </cell>
          <cell r="J124">
            <v>131.69999999999999</v>
          </cell>
          <cell r="K124">
            <v>24145.24</v>
          </cell>
          <cell r="L124">
            <v>88.1</v>
          </cell>
          <cell r="M124">
            <v>489421.78</v>
          </cell>
          <cell r="Q124">
            <v>0</v>
          </cell>
          <cell r="R124">
            <v>513567.02</v>
          </cell>
          <cell r="S124">
            <v>0</v>
          </cell>
          <cell r="U124">
            <v>0</v>
          </cell>
        </row>
        <row r="125">
          <cell r="A125" t="str">
            <v>20094</v>
          </cell>
          <cell r="B125" t="str">
            <v>WISHRAM</v>
          </cell>
          <cell r="C125">
            <v>0</v>
          </cell>
          <cell r="D125">
            <v>14.14</v>
          </cell>
          <cell r="E125">
            <v>53.32</v>
          </cell>
          <cell r="F125">
            <v>0.26519999999999999</v>
          </cell>
          <cell r="G125">
            <v>0.127</v>
          </cell>
          <cell r="H125">
            <v>14.14</v>
          </cell>
          <cell r="I125">
            <v>4510.1400000000003</v>
          </cell>
          <cell r="J125">
            <v>127.88</v>
          </cell>
          <cell r="K125">
            <v>0</v>
          </cell>
          <cell r="L125">
            <v>85.55</v>
          </cell>
          <cell r="M125">
            <v>0</v>
          </cell>
          <cell r="N125">
            <v>0</v>
          </cell>
          <cell r="O125">
            <v>58003.69</v>
          </cell>
          <cell r="Q125">
            <v>-58003.69</v>
          </cell>
          <cell r="R125">
            <v>0</v>
          </cell>
          <cell r="S125">
            <v>0</v>
          </cell>
          <cell r="U125">
            <v>1</v>
          </cell>
          <cell r="V125">
            <v>58003.69</v>
          </cell>
        </row>
        <row r="126">
          <cell r="A126" t="str">
            <v>20203</v>
          </cell>
          <cell r="B126" t="str">
            <v>BICKLETON</v>
          </cell>
          <cell r="C126">
            <v>0</v>
          </cell>
          <cell r="D126">
            <v>11.29</v>
          </cell>
          <cell r="E126">
            <v>93.13</v>
          </cell>
          <cell r="F126">
            <v>0.1212</v>
          </cell>
          <cell r="G126">
            <v>0.1212</v>
          </cell>
          <cell r="H126">
            <v>11.29</v>
          </cell>
          <cell r="I126">
            <v>4588.32</v>
          </cell>
          <cell r="J126">
            <v>128.81</v>
          </cell>
          <cell r="K126">
            <v>0</v>
          </cell>
          <cell r="L126">
            <v>86.17</v>
          </cell>
          <cell r="M126">
            <v>47249.75</v>
          </cell>
          <cell r="Q126">
            <v>0</v>
          </cell>
          <cell r="R126">
            <v>47249.75</v>
          </cell>
          <cell r="S126">
            <v>0</v>
          </cell>
          <cell r="U126">
            <v>0</v>
          </cell>
        </row>
        <row r="127">
          <cell r="A127" t="str">
            <v>20215</v>
          </cell>
          <cell r="B127" t="str">
            <v>CENTERVILLE</v>
          </cell>
          <cell r="C127">
            <v>0</v>
          </cell>
          <cell r="D127">
            <v>12.57</v>
          </cell>
          <cell r="E127">
            <v>85.38</v>
          </cell>
          <cell r="F127">
            <v>0.1472</v>
          </cell>
          <cell r="G127">
            <v>0.127</v>
          </cell>
          <cell r="H127">
            <v>12.57</v>
          </cell>
          <cell r="I127">
            <v>4853.58</v>
          </cell>
          <cell r="J127">
            <v>116.64</v>
          </cell>
          <cell r="K127">
            <v>0</v>
          </cell>
          <cell r="L127">
            <v>78.03</v>
          </cell>
          <cell r="M127">
            <v>0</v>
          </cell>
          <cell r="N127">
            <v>0</v>
          </cell>
          <cell r="O127">
            <v>51563.39</v>
          </cell>
          <cell r="Q127">
            <v>-51563.39</v>
          </cell>
          <cell r="R127">
            <v>0</v>
          </cell>
          <cell r="S127">
            <v>0</v>
          </cell>
          <cell r="U127">
            <v>1</v>
          </cell>
          <cell r="V127">
            <v>51563.39</v>
          </cell>
        </row>
        <row r="128">
          <cell r="A128" t="str">
            <v>20400</v>
          </cell>
          <cell r="B128" t="str">
            <v>TROUT LAKE</v>
          </cell>
          <cell r="C128">
            <v>0</v>
          </cell>
          <cell r="D128">
            <v>31.29</v>
          </cell>
          <cell r="E128">
            <v>160.28</v>
          </cell>
          <cell r="F128">
            <v>0.19520000000000001</v>
          </cell>
          <cell r="G128">
            <v>0.127</v>
          </cell>
          <cell r="H128">
            <v>31.29</v>
          </cell>
          <cell r="I128">
            <v>4479.8</v>
          </cell>
          <cell r="J128">
            <v>118.73</v>
          </cell>
          <cell r="K128">
            <v>0</v>
          </cell>
          <cell r="L128">
            <v>79.430000000000007</v>
          </cell>
          <cell r="M128">
            <v>0</v>
          </cell>
          <cell r="N128">
            <v>0</v>
          </cell>
          <cell r="O128">
            <v>128354.7</v>
          </cell>
          <cell r="Q128">
            <v>-128354.7</v>
          </cell>
          <cell r="R128">
            <v>0</v>
          </cell>
          <cell r="S128">
            <v>0</v>
          </cell>
          <cell r="U128">
            <v>1</v>
          </cell>
          <cell r="V128">
            <v>128354.7</v>
          </cell>
        </row>
        <row r="129">
          <cell r="A129" t="str">
            <v>20401</v>
          </cell>
          <cell r="B129" t="str">
            <v>GLENWOOD</v>
          </cell>
          <cell r="C129">
            <v>0</v>
          </cell>
          <cell r="D129">
            <v>6</v>
          </cell>
          <cell r="E129">
            <v>60.09</v>
          </cell>
          <cell r="F129">
            <v>9.9900000000000003E-2</v>
          </cell>
          <cell r="G129">
            <v>9.9900000000000003E-2</v>
          </cell>
          <cell r="H129">
            <v>6</v>
          </cell>
          <cell r="I129">
            <v>4228.26</v>
          </cell>
          <cell r="J129">
            <v>134.80000000000001</v>
          </cell>
          <cell r="K129">
            <v>0</v>
          </cell>
          <cell r="L129">
            <v>90.18</v>
          </cell>
          <cell r="M129">
            <v>0</v>
          </cell>
          <cell r="N129">
            <v>0</v>
          </cell>
          <cell r="O129">
            <v>24612.6</v>
          </cell>
          <cell r="Q129">
            <v>-24612.6</v>
          </cell>
          <cell r="R129">
            <v>0</v>
          </cell>
          <cell r="S129">
            <v>0</v>
          </cell>
          <cell r="U129">
            <v>1</v>
          </cell>
          <cell r="V129">
            <v>24612.6</v>
          </cell>
        </row>
        <row r="130">
          <cell r="A130" t="str">
            <v>20402</v>
          </cell>
          <cell r="B130" t="str">
            <v>KLICKITAT</v>
          </cell>
          <cell r="C130">
            <v>0</v>
          </cell>
          <cell r="D130">
            <v>21.29</v>
          </cell>
          <cell r="E130">
            <v>132.91</v>
          </cell>
          <cell r="F130">
            <v>0.16020000000000001</v>
          </cell>
          <cell r="G130">
            <v>0.127</v>
          </cell>
          <cell r="H130">
            <v>21.29</v>
          </cell>
          <cell r="I130">
            <v>4544.54</v>
          </cell>
          <cell r="J130">
            <v>129.01</v>
          </cell>
          <cell r="K130">
            <v>0</v>
          </cell>
          <cell r="L130">
            <v>86.3</v>
          </cell>
          <cell r="M130">
            <v>0</v>
          </cell>
          <cell r="N130">
            <v>0</v>
          </cell>
          <cell r="O130">
            <v>87333.7</v>
          </cell>
          <cell r="Q130">
            <v>-87333.7</v>
          </cell>
          <cell r="R130">
            <v>0</v>
          </cell>
          <cell r="S130">
            <v>0</v>
          </cell>
          <cell r="U130">
            <v>1</v>
          </cell>
          <cell r="V130">
            <v>87333.7</v>
          </cell>
        </row>
        <row r="131">
          <cell r="A131" t="str">
            <v>20403</v>
          </cell>
          <cell r="B131" t="str">
            <v>ROOSEVELT</v>
          </cell>
          <cell r="C131">
            <v>0.14000000000000001</v>
          </cell>
          <cell r="D131">
            <v>1.43</v>
          </cell>
          <cell r="E131">
            <v>19.940000000000001</v>
          </cell>
          <cell r="F131">
            <v>7.17E-2</v>
          </cell>
          <cell r="G131">
            <v>7.17E-2</v>
          </cell>
          <cell r="H131">
            <v>1.43</v>
          </cell>
          <cell r="I131">
            <v>4534.1899999999996</v>
          </cell>
          <cell r="J131">
            <v>123.8</v>
          </cell>
          <cell r="K131">
            <v>0</v>
          </cell>
          <cell r="L131">
            <v>82.82</v>
          </cell>
          <cell r="M131">
            <v>0</v>
          </cell>
          <cell r="N131">
            <v>724.43</v>
          </cell>
          <cell r="O131">
            <v>5866</v>
          </cell>
          <cell r="Q131">
            <v>-6590.43</v>
          </cell>
          <cell r="R131">
            <v>0</v>
          </cell>
          <cell r="S131">
            <v>0</v>
          </cell>
          <cell r="U131">
            <v>1</v>
          </cell>
          <cell r="V131">
            <v>6590.43</v>
          </cell>
        </row>
        <row r="132">
          <cell r="A132" t="str">
            <v>20404</v>
          </cell>
          <cell r="B132" t="str">
            <v>GOLDENDALE</v>
          </cell>
          <cell r="C132">
            <v>5.14</v>
          </cell>
          <cell r="D132">
            <v>149</v>
          </cell>
          <cell r="E132">
            <v>1032.97</v>
          </cell>
          <cell r="F132">
            <v>0.14419999999999999</v>
          </cell>
          <cell r="G132">
            <v>0.127</v>
          </cell>
          <cell r="H132">
            <v>131.19</v>
          </cell>
          <cell r="I132">
            <v>4601.25</v>
          </cell>
          <cell r="J132">
            <v>121.45</v>
          </cell>
          <cell r="K132">
            <v>27197.99</v>
          </cell>
          <cell r="L132">
            <v>81.25</v>
          </cell>
          <cell r="M132">
            <v>551267.42000000004</v>
          </cell>
          <cell r="Q132">
            <v>-26355</v>
          </cell>
          <cell r="R132">
            <v>552110.41</v>
          </cell>
          <cell r="S132">
            <v>0</v>
          </cell>
          <cell r="U132">
            <v>0</v>
          </cell>
          <cell r="V132">
            <v>26355</v>
          </cell>
        </row>
        <row r="133">
          <cell r="A133" t="str">
            <v>20405</v>
          </cell>
          <cell r="B133" t="str">
            <v>WHITE SALMON</v>
          </cell>
          <cell r="C133">
            <v>7.43</v>
          </cell>
          <cell r="D133">
            <v>186</v>
          </cell>
          <cell r="E133">
            <v>1107.06</v>
          </cell>
          <cell r="F133">
            <v>0.16800000000000001</v>
          </cell>
          <cell r="G133">
            <v>0.127</v>
          </cell>
          <cell r="H133">
            <v>186</v>
          </cell>
          <cell r="I133">
            <v>4570.9399999999996</v>
          </cell>
          <cell r="J133">
            <v>122.12</v>
          </cell>
          <cell r="K133">
            <v>0</v>
          </cell>
          <cell r="L133">
            <v>81.69</v>
          </cell>
          <cell r="M133">
            <v>0</v>
          </cell>
          <cell r="N133">
            <v>38446.58</v>
          </cell>
          <cell r="O133">
            <v>762990.55</v>
          </cell>
          <cell r="Q133">
            <v>-801437.13</v>
          </cell>
          <cell r="R133">
            <v>0</v>
          </cell>
          <cell r="S133">
            <v>0</v>
          </cell>
          <cell r="U133">
            <v>1</v>
          </cell>
          <cell r="V133">
            <v>801437.13</v>
          </cell>
        </row>
        <row r="134">
          <cell r="A134" t="str">
            <v>20406</v>
          </cell>
          <cell r="B134" t="str">
            <v>LYLE</v>
          </cell>
          <cell r="C134">
            <v>1.57</v>
          </cell>
          <cell r="D134">
            <v>56.14</v>
          </cell>
          <cell r="E134">
            <v>335.22</v>
          </cell>
          <cell r="F134">
            <v>0.16750000000000001</v>
          </cell>
          <cell r="G134">
            <v>0.127</v>
          </cell>
          <cell r="H134">
            <v>56.14</v>
          </cell>
          <cell r="I134">
            <v>4536.4399999999996</v>
          </cell>
          <cell r="J134">
            <v>133.91999999999999</v>
          </cell>
          <cell r="K134">
            <v>0</v>
          </cell>
          <cell r="L134">
            <v>89.59</v>
          </cell>
          <cell r="M134">
            <v>0</v>
          </cell>
          <cell r="N134">
            <v>8123.97</v>
          </cell>
          <cell r="O134">
            <v>230291.88</v>
          </cell>
          <cell r="Q134">
            <v>-238415.85</v>
          </cell>
          <cell r="R134">
            <v>0</v>
          </cell>
          <cell r="S134">
            <v>0</v>
          </cell>
          <cell r="U134">
            <v>1</v>
          </cell>
          <cell r="V134">
            <v>238415.85</v>
          </cell>
        </row>
        <row r="135">
          <cell r="A135" t="str">
            <v>21014</v>
          </cell>
          <cell r="B135" t="str">
            <v>NAPAVINE</v>
          </cell>
          <cell r="C135">
            <v>7</v>
          </cell>
          <cell r="D135">
            <v>88.57</v>
          </cell>
          <cell r="E135">
            <v>723.6</v>
          </cell>
          <cell r="F135">
            <v>0.12239999999999999</v>
          </cell>
          <cell r="G135">
            <v>0.12239999999999999</v>
          </cell>
          <cell r="H135">
            <v>88.57</v>
          </cell>
          <cell r="I135">
            <v>4605.82</v>
          </cell>
          <cell r="J135">
            <v>122.27</v>
          </cell>
          <cell r="K135">
            <v>37076.85</v>
          </cell>
          <cell r="L135">
            <v>81.790000000000006</v>
          </cell>
          <cell r="M135">
            <v>372504.86</v>
          </cell>
          <cell r="Q135">
            <v>0</v>
          </cell>
          <cell r="R135">
            <v>409581.70999999996</v>
          </cell>
          <cell r="S135">
            <v>0</v>
          </cell>
          <cell r="U135">
            <v>0</v>
          </cell>
          <cell r="V135">
            <v>0</v>
          </cell>
        </row>
        <row r="136">
          <cell r="A136" t="str">
            <v>21018</v>
          </cell>
          <cell r="B136" t="str">
            <v>VADER</v>
          </cell>
          <cell r="C136">
            <v>1.86</v>
          </cell>
          <cell r="D136">
            <v>25.71</v>
          </cell>
          <cell r="E136">
            <v>80.06</v>
          </cell>
          <cell r="F136">
            <v>0.3211</v>
          </cell>
          <cell r="G136">
            <v>0.127</v>
          </cell>
          <cell r="H136">
            <v>10.17</v>
          </cell>
          <cell r="I136">
            <v>4670.6099999999997</v>
          </cell>
          <cell r="J136">
            <v>116.93</v>
          </cell>
          <cell r="K136">
            <v>9990.43</v>
          </cell>
          <cell r="L136">
            <v>78.22</v>
          </cell>
          <cell r="M136">
            <v>43422.35</v>
          </cell>
          <cell r="Q136">
            <v>0</v>
          </cell>
          <cell r="R136">
            <v>53412.78</v>
          </cell>
          <cell r="S136">
            <v>0</v>
          </cell>
          <cell r="U136">
            <v>0</v>
          </cell>
          <cell r="V136">
            <v>0</v>
          </cell>
        </row>
        <row r="137">
          <cell r="A137" t="str">
            <v>21036</v>
          </cell>
          <cell r="B137" t="str">
            <v>EVALINE</v>
          </cell>
          <cell r="C137">
            <v>0</v>
          </cell>
          <cell r="D137">
            <v>6.57</v>
          </cell>
          <cell r="E137">
            <v>43.25</v>
          </cell>
          <cell r="F137">
            <v>0.15190000000000001</v>
          </cell>
          <cell r="G137">
            <v>0.127</v>
          </cell>
          <cell r="H137">
            <v>5.49</v>
          </cell>
          <cell r="I137">
            <v>4631.4399999999996</v>
          </cell>
          <cell r="J137">
            <v>118.46</v>
          </cell>
          <cell r="K137">
            <v>0</v>
          </cell>
          <cell r="L137">
            <v>79.25</v>
          </cell>
          <cell r="M137">
            <v>23234.54</v>
          </cell>
          <cell r="Q137">
            <v>0</v>
          </cell>
          <cell r="R137">
            <v>23234.54</v>
          </cell>
          <cell r="S137">
            <v>0</v>
          </cell>
          <cell r="U137">
            <v>0</v>
          </cell>
          <cell r="V137">
            <v>0</v>
          </cell>
        </row>
        <row r="138">
          <cell r="A138" t="str">
            <v>21206</v>
          </cell>
          <cell r="B138" t="str">
            <v>MOSSYROCK</v>
          </cell>
          <cell r="C138">
            <v>1.43</v>
          </cell>
          <cell r="D138">
            <v>83.14</v>
          </cell>
          <cell r="E138">
            <v>647.91999999999996</v>
          </cell>
          <cell r="F138">
            <v>0.1283</v>
          </cell>
          <cell r="G138">
            <v>0.127</v>
          </cell>
          <cell r="H138">
            <v>82.29</v>
          </cell>
          <cell r="I138">
            <v>4391.01</v>
          </cell>
          <cell r="J138">
            <v>137.34</v>
          </cell>
          <cell r="K138">
            <v>7221.02</v>
          </cell>
          <cell r="L138">
            <v>91.88</v>
          </cell>
          <cell r="M138">
            <v>328807.08</v>
          </cell>
          <cell r="Q138">
            <v>0</v>
          </cell>
          <cell r="R138">
            <v>336028.10000000003</v>
          </cell>
          <cell r="S138">
            <v>0</v>
          </cell>
          <cell r="U138">
            <v>0</v>
          </cell>
          <cell r="V138">
            <v>0</v>
          </cell>
        </row>
        <row r="139">
          <cell r="A139" t="str">
            <v>21214</v>
          </cell>
          <cell r="B139" t="str">
            <v>MORTON</v>
          </cell>
          <cell r="C139">
            <v>0</v>
          </cell>
          <cell r="D139">
            <v>65.709999999999994</v>
          </cell>
          <cell r="E139">
            <v>379.69</v>
          </cell>
          <cell r="F139">
            <v>0.1731</v>
          </cell>
          <cell r="G139">
            <v>0.127</v>
          </cell>
          <cell r="H139">
            <v>48.22</v>
          </cell>
          <cell r="I139">
            <v>4425.03</v>
          </cell>
          <cell r="J139">
            <v>138.21</v>
          </cell>
          <cell r="K139">
            <v>0</v>
          </cell>
          <cell r="L139">
            <v>92.46</v>
          </cell>
          <cell r="M139">
            <v>194172.32</v>
          </cell>
          <cell r="Q139">
            <v>0</v>
          </cell>
          <cell r="R139">
            <v>200839.32</v>
          </cell>
          <cell r="S139">
            <v>6667</v>
          </cell>
          <cell r="U139">
            <v>0</v>
          </cell>
        </row>
        <row r="140">
          <cell r="A140" t="str">
            <v>21226</v>
          </cell>
          <cell r="B140" t="str">
            <v>ADNA</v>
          </cell>
          <cell r="C140">
            <v>0.71</v>
          </cell>
          <cell r="D140">
            <v>72.569999999999993</v>
          </cell>
          <cell r="E140">
            <v>570.28</v>
          </cell>
          <cell r="F140">
            <v>0.1273</v>
          </cell>
          <cell r="G140">
            <v>0.127</v>
          </cell>
          <cell r="H140">
            <v>72.430000000000007</v>
          </cell>
          <cell r="I140">
            <v>4493.17</v>
          </cell>
          <cell r="J140">
            <v>136.36000000000001</v>
          </cell>
          <cell r="K140">
            <v>3668.67</v>
          </cell>
          <cell r="L140">
            <v>91.22</v>
          </cell>
          <cell r="M140">
            <v>296345.31</v>
          </cell>
          <cell r="Q140">
            <v>0</v>
          </cell>
          <cell r="R140">
            <v>300013.98</v>
          </cell>
          <cell r="S140">
            <v>0</v>
          </cell>
          <cell r="U140">
            <v>0</v>
          </cell>
          <cell r="V140">
            <v>0</v>
          </cell>
        </row>
        <row r="141">
          <cell r="A141" t="str">
            <v>21232</v>
          </cell>
          <cell r="B141" t="str">
            <v>WINLOCK</v>
          </cell>
          <cell r="C141">
            <v>1.71</v>
          </cell>
          <cell r="D141">
            <v>98.71</v>
          </cell>
          <cell r="E141">
            <v>765.86</v>
          </cell>
          <cell r="F141">
            <v>0.12889999999999999</v>
          </cell>
          <cell r="G141">
            <v>0.127</v>
          </cell>
          <cell r="H141">
            <v>97.26</v>
          </cell>
          <cell r="I141">
            <v>4686.0600000000004</v>
          </cell>
          <cell r="J141">
            <v>121.02</v>
          </cell>
          <cell r="K141">
            <v>9215.14</v>
          </cell>
          <cell r="L141">
            <v>80.959999999999994</v>
          </cell>
          <cell r="M141">
            <v>416398.58</v>
          </cell>
          <cell r="Q141">
            <v>0</v>
          </cell>
          <cell r="R141">
            <v>425613.72000000003</v>
          </cell>
          <cell r="S141">
            <v>0</v>
          </cell>
          <cell r="U141">
            <v>0</v>
          </cell>
          <cell r="V141">
            <v>0</v>
          </cell>
        </row>
        <row r="142">
          <cell r="A142" t="str">
            <v>21234</v>
          </cell>
          <cell r="B142" t="str">
            <v>BOISTFORT</v>
          </cell>
          <cell r="C142">
            <v>0</v>
          </cell>
          <cell r="D142">
            <v>19</v>
          </cell>
          <cell r="E142">
            <v>75.78</v>
          </cell>
          <cell r="F142">
            <v>0.25069999999999998</v>
          </cell>
          <cell r="G142">
            <v>0.127</v>
          </cell>
          <cell r="H142">
            <v>9.6199999999999992</v>
          </cell>
          <cell r="I142">
            <v>4146.67</v>
          </cell>
          <cell r="J142">
            <v>147.01</v>
          </cell>
          <cell r="K142">
            <v>0</v>
          </cell>
          <cell r="L142">
            <v>98.34</v>
          </cell>
          <cell r="M142">
            <v>36188.47</v>
          </cell>
          <cell r="Q142">
            <v>0</v>
          </cell>
          <cell r="R142">
            <v>36188.47</v>
          </cell>
          <cell r="S142">
            <v>0</v>
          </cell>
          <cell r="U142">
            <v>0</v>
          </cell>
          <cell r="V142">
            <v>0</v>
          </cell>
        </row>
        <row r="143">
          <cell r="A143" t="str">
            <v>21237</v>
          </cell>
          <cell r="B143" t="str">
            <v>TOLEDO</v>
          </cell>
          <cell r="C143">
            <v>4.57</v>
          </cell>
          <cell r="D143">
            <v>135.43</v>
          </cell>
          <cell r="E143">
            <v>947.86</v>
          </cell>
          <cell r="F143">
            <v>0.1429</v>
          </cell>
          <cell r="G143">
            <v>0.127</v>
          </cell>
          <cell r="H143">
            <v>120.38</v>
          </cell>
          <cell r="I143">
            <v>4460.33</v>
          </cell>
          <cell r="J143">
            <v>126</v>
          </cell>
          <cell r="K143">
            <v>23441.26</v>
          </cell>
          <cell r="L143">
            <v>84.29</v>
          </cell>
          <cell r="M143">
            <v>489685.52</v>
          </cell>
          <cell r="Q143">
            <v>0</v>
          </cell>
          <cell r="R143">
            <v>513126.78</v>
          </cell>
          <cell r="S143">
            <v>0</v>
          </cell>
          <cell r="U143">
            <v>0</v>
          </cell>
          <cell r="V143">
            <v>0</v>
          </cell>
        </row>
        <row r="144">
          <cell r="A144" t="str">
            <v>21300</v>
          </cell>
          <cell r="B144" t="str">
            <v>ONALASKA</v>
          </cell>
          <cell r="C144">
            <v>6</v>
          </cell>
          <cell r="D144">
            <v>102.58</v>
          </cell>
          <cell r="E144">
            <v>854.29</v>
          </cell>
          <cell r="F144">
            <v>0.1201</v>
          </cell>
          <cell r="G144">
            <v>0.1201</v>
          </cell>
          <cell r="H144">
            <v>102.58</v>
          </cell>
          <cell r="I144">
            <v>4383.3500000000004</v>
          </cell>
          <cell r="J144">
            <v>129.18</v>
          </cell>
          <cell r="K144">
            <v>30245.119999999999</v>
          </cell>
          <cell r="L144">
            <v>86.42</v>
          </cell>
          <cell r="M144">
            <v>409708.68</v>
          </cell>
          <cell r="Q144">
            <v>0</v>
          </cell>
          <cell r="R144">
            <v>439953.8</v>
          </cell>
          <cell r="S144">
            <v>0</v>
          </cell>
          <cell r="U144">
            <v>0</v>
          </cell>
        </row>
        <row r="145">
          <cell r="A145" t="str">
            <v>21301</v>
          </cell>
          <cell r="B145" t="str">
            <v>PE ELL</v>
          </cell>
          <cell r="C145">
            <v>0</v>
          </cell>
          <cell r="D145">
            <v>49</v>
          </cell>
          <cell r="E145">
            <v>325.95999999999998</v>
          </cell>
          <cell r="F145">
            <v>0.15029999999999999</v>
          </cell>
          <cell r="G145">
            <v>0.127</v>
          </cell>
          <cell r="H145">
            <v>41.4</v>
          </cell>
          <cell r="I145">
            <v>4420.2</v>
          </cell>
          <cell r="J145">
            <v>130.91999999999999</v>
          </cell>
          <cell r="K145">
            <v>0</v>
          </cell>
          <cell r="L145">
            <v>87.58</v>
          </cell>
          <cell r="M145">
            <v>166725.43</v>
          </cell>
          <cell r="Q145">
            <v>0</v>
          </cell>
          <cell r="R145">
            <v>166725.43</v>
          </cell>
          <cell r="S145">
            <v>0</v>
          </cell>
          <cell r="U145">
            <v>0</v>
          </cell>
          <cell r="V145">
            <v>0</v>
          </cell>
        </row>
        <row r="146">
          <cell r="A146" t="str">
            <v>21302</v>
          </cell>
          <cell r="B146" t="str">
            <v>CHEHALIS</v>
          </cell>
          <cell r="C146">
            <v>2.86</v>
          </cell>
          <cell r="D146">
            <v>324</v>
          </cell>
          <cell r="E146">
            <v>2622.64</v>
          </cell>
          <cell r="F146">
            <v>0.1235</v>
          </cell>
          <cell r="G146">
            <v>0.1235</v>
          </cell>
          <cell r="H146">
            <v>324</v>
          </cell>
          <cell r="I146">
            <v>4584.7700000000004</v>
          </cell>
          <cell r="J146">
            <v>121.45</v>
          </cell>
          <cell r="K146">
            <v>15079.31</v>
          </cell>
          <cell r="L146">
            <v>81.25</v>
          </cell>
          <cell r="M146">
            <v>1356494.82</v>
          </cell>
          <cell r="Q146">
            <v>0</v>
          </cell>
          <cell r="R146">
            <v>1371574.1300000001</v>
          </cell>
          <cell r="S146">
            <v>0</v>
          </cell>
          <cell r="U146">
            <v>0</v>
          </cell>
        </row>
        <row r="147">
          <cell r="A147" t="str">
            <v>21303</v>
          </cell>
          <cell r="B147" t="str">
            <v>WHITE PASS</v>
          </cell>
          <cell r="C147">
            <v>0.56999999999999995</v>
          </cell>
          <cell r="D147">
            <v>76.14</v>
          </cell>
          <cell r="E147">
            <v>504.97</v>
          </cell>
          <cell r="F147">
            <v>0.15079999999999999</v>
          </cell>
          <cell r="G147">
            <v>0.127</v>
          </cell>
          <cell r="H147">
            <v>64.13</v>
          </cell>
          <cell r="I147">
            <v>4450.79</v>
          </cell>
          <cell r="J147">
            <v>123.14</v>
          </cell>
          <cell r="K147">
            <v>2917.49</v>
          </cell>
          <cell r="L147">
            <v>82.38</v>
          </cell>
          <cell r="M147">
            <v>260422.98</v>
          </cell>
          <cell r="Q147">
            <v>0</v>
          </cell>
          <cell r="R147">
            <v>263340.47000000003</v>
          </cell>
          <cell r="S147">
            <v>0</v>
          </cell>
          <cell r="U147">
            <v>0</v>
          </cell>
        </row>
        <row r="148">
          <cell r="A148" t="str">
            <v>21401</v>
          </cell>
          <cell r="B148" t="str">
            <v>CENTRALIA</v>
          </cell>
          <cell r="C148">
            <v>19.29</v>
          </cell>
          <cell r="D148">
            <v>431.14</v>
          </cell>
          <cell r="E148">
            <v>3308.26</v>
          </cell>
          <cell r="F148">
            <v>0.1303</v>
          </cell>
          <cell r="G148">
            <v>0.127</v>
          </cell>
          <cell r="H148">
            <v>420.15</v>
          </cell>
          <cell r="I148">
            <v>4449.42</v>
          </cell>
          <cell r="J148">
            <v>130.28</v>
          </cell>
          <cell r="K148">
            <v>98703.71</v>
          </cell>
          <cell r="L148">
            <v>87.15</v>
          </cell>
          <cell r="M148">
            <v>1703630.56</v>
          </cell>
          <cell r="Q148">
            <v>0</v>
          </cell>
          <cell r="R148">
            <v>1809001.27</v>
          </cell>
          <cell r="S148">
            <v>6667</v>
          </cell>
          <cell r="U148">
            <v>0</v>
          </cell>
          <cell r="V148">
            <v>0</v>
          </cell>
        </row>
        <row r="149">
          <cell r="A149" t="str">
            <v>22008</v>
          </cell>
          <cell r="B149" t="str">
            <v>SPRAGUE</v>
          </cell>
          <cell r="C149">
            <v>0</v>
          </cell>
          <cell r="D149">
            <v>17.86</v>
          </cell>
          <cell r="E149">
            <v>86.96</v>
          </cell>
          <cell r="F149">
            <v>0.2054</v>
          </cell>
          <cell r="G149">
            <v>0.127</v>
          </cell>
          <cell r="H149">
            <v>11.04</v>
          </cell>
          <cell r="I149">
            <v>4442.29</v>
          </cell>
          <cell r="J149">
            <v>131.35</v>
          </cell>
          <cell r="K149">
            <v>0</v>
          </cell>
          <cell r="L149">
            <v>87.87</v>
          </cell>
          <cell r="M149">
            <v>44683.93</v>
          </cell>
          <cell r="Q149">
            <v>0</v>
          </cell>
          <cell r="R149">
            <v>44683.93</v>
          </cell>
          <cell r="S149">
            <v>0</v>
          </cell>
          <cell r="U149">
            <v>0</v>
          </cell>
        </row>
        <row r="150">
          <cell r="A150" t="str">
            <v>22009</v>
          </cell>
          <cell r="B150" t="str">
            <v>REARDAN</v>
          </cell>
          <cell r="C150">
            <v>0.86</v>
          </cell>
          <cell r="D150">
            <v>57.86</v>
          </cell>
          <cell r="E150">
            <v>648.22</v>
          </cell>
          <cell r="F150">
            <v>8.9300000000000004E-2</v>
          </cell>
          <cell r="G150">
            <v>8.9300000000000004E-2</v>
          </cell>
          <cell r="H150">
            <v>57.86</v>
          </cell>
          <cell r="I150">
            <v>4374.29</v>
          </cell>
          <cell r="J150">
            <v>132.58000000000001</v>
          </cell>
          <cell r="K150">
            <v>4326.17</v>
          </cell>
          <cell r="L150">
            <v>88.69</v>
          </cell>
          <cell r="M150">
            <v>230475.85</v>
          </cell>
          <cell r="Q150">
            <v>0</v>
          </cell>
          <cell r="R150">
            <v>234802.02000000002</v>
          </cell>
          <cell r="S150">
            <v>0</v>
          </cell>
          <cell r="U150">
            <v>0</v>
          </cell>
        </row>
        <row r="151">
          <cell r="A151" t="str">
            <v>22017</v>
          </cell>
          <cell r="B151" t="str">
            <v>ALMIRA</v>
          </cell>
          <cell r="C151">
            <v>0</v>
          </cell>
          <cell r="D151">
            <v>8.86</v>
          </cell>
          <cell r="E151">
            <v>62.88</v>
          </cell>
          <cell r="F151">
            <v>0.1409</v>
          </cell>
          <cell r="G151">
            <v>0.127</v>
          </cell>
          <cell r="H151">
            <v>7.99</v>
          </cell>
          <cell r="I151">
            <v>4739.62</v>
          </cell>
          <cell r="J151">
            <v>133.02000000000001</v>
          </cell>
          <cell r="K151">
            <v>0</v>
          </cell>
          <cell r="L151">
            <v>88.99</v>
          </cell>
          <cell r="M151">
            <v>34541.75</v>
          </cell>
          <cell r="Q151">
            <v>0</v>
          </cell>
          <cell r="R151">
            <v>34541.75</v>
          </cell>
          <cell r="S151">
            <v>0</v>
          </cell>
          <cell r="U151">
            <v>0</v>
          </cell>
        </row>
        <row r="152">
          <cell r="A152" t="str">
            <v>22073</v>
          </cell>
          <cell r="B152" t="str">
            <v>CRESTON</v>
          </cell>
          <cell r="C152">
            <v>0</v>
          </cell>
          <cell r="D152">
            <v>12.57</v>
          </cell>
          <cell r="E152">
            <v>104.44</v>
          </cell>
          <cell r="F152">
            <v>0.12039999999999999</v>
          </cell>
          <cell r="G152">
            <v>0.12039999999999999</v>
          </cell>
          <cell r="H152">
            <v>12.57</v>
          </cell>
          <cell r="I152">
            <v>4491.8599999999997</v>
          </cell>
          <cell r="J152">
            <v>130.61000000000001</v>
          </cell>
          <cell r="K152">
            <v>0</v>
          </cell>
          <cell r="L152">
            <v>87.37</v>
          </cell>
          <cell r="M152">
            <v>51462.87</v>
          </cell>
          <cell r="Q152">
            <v>0</v>
          </cell>
          <cell r="R152">
            <v>51462.87</v>
          </cell>
          <cell r="S152">
            <v>0</v>
          </cell>
          <cell r="U152">
            <v>0</v>
          </cell>
        </row>
        <row r="153">
          <cell r="A153" t="str">
            <v>22105</v>
          </cell>
          <cell r="B153" t="str">
            <v>ODESSA</v>
          </cell>
          <cell r="C153">
            <v>0</v>
          </cell>
          <cell r="D153">
            <v>27.86</v>
          </cell>
          <cell r="E153">
            <v>218.94</v>
          </cell>
          <cell r="F153">
            <v>0.12720000000000001</v>
          </cell>
          <cell r="G153">
            <v>0.127</v>
          </cell>
          <cell r="H153">
            <v>27.81</v>
          </cell>
          <cell r="I153">
            <v>4646.18</v>
          </cell>
          <cell r="J153">
            <v>123.32</v>
          </cell>
          <cell r="K153">
            <v>0</v>
          </cell>
          <cell r="L153">
            <v>82.5</v>
          </cell>
          <cell r="M153">
            <v>117987.51</v>
          </cell>
          <cell r="Q153">
            <v>0</v>
          </cell>
          <cell r="R153">
            <v>117987.51</v>
          </cell>
          <cell r="S153">
            <v>0</v>
          </cell>
          <cell r="U153">
            <v>0</v>
          </cell>
        </row>
        <row r="154">
          <cell r="A154" t="str">
            <v>22200</v>
          </cell>
          <cell r="B154" t="str">
            <v>WILBUR</v>
          </cell>
          <cell r="C154">
            <v>0</v>
          </cell>
          <cell r="D154">
            <v>22.14</v>
          </cell>
          <cell r="E154">
            <v>225.57</v>
          </cell>
          <cell r="F154">
            <v>9.8199999999999996E-2</v>
          </cell>
          <cell r="G154">
            <v>9.8199999999999996E-2</v>
          </cell>
          <cell r="H154">
            <v>22.14</v>
          </cell>
          <cell r="I154">
            <v>4575.7</v>
          </cell>
          <cell r="J154">
            <v>127.49</v>
          </cell>
          <cell r="K154">
            <v>0</v>
          </cell>
          <cell r="L154">
            <v>85.29</v>
          </cell>
          <cell r="M154">
            <v>92417.43</v>
          </cell>
          <cell r="Q154">
            <v>0</v>
          </cell>
          <cell r="R154">
            <v>92417.43</v>
          </cell>
          <cell r="S154">
            <v>0</v>
          </cell>
          <cell r="U154">
            <v>0</v>
          </cell>
        </row>
        <row r="155">
          <cell r="A155" t="str">
            <v>22204</v>
          </cell>
          <cell r="B155" t="str">
            <v>HARRINGTON</v>
          </cell>
          <cell r="C155">
            <v>0</v>
          </cell>
          <cell r="D155">
            <v>8.14</v>
          </cell>
          <cell r="E155">
            <v>119.07</v>
          </cell>
          <cell r="F155">
            <v>6.8400000000000002E-2</v>
          </cell>
          <cell r="G155">
            <v>6.8400000000000002E-2</v>
          </cell>
          <cell r="H155">
            <v>8.14</v>
          </cell>
          <cell r="I155">
            <v>4873.1400000000003</v>
          </cell>
          <cell r="J155">
            <v>119.58</v>
          </cell>
          <cell r="K155">
            <v>0</v>
          </cell>
          <cell r="L155">
            <v>79.989999999999995</v>
          </cell>
          <cell r="M155">
            <v>36275.230000000003</v>
          </cell>
          <cell r="Q155">
            <v>0</v>
          </cell>
          <cell r="R155">
            <v>36275.230000000003</v>
          </cell>
          <cell r="S155">
            <v>0</v>
          </cell>
          <cell r="U155">
            <v>0</v>
          </cell>
        </row>
        <row r="156">
          <cell r="A156" t="str">
            <v>22207</v>
          </cell>
          <cell r="B156" t="str">
            <v>DAVENPORT</v>
          </cell>
          <cell r="C156">
            <v>1</v>
          </cell>
          <cell r="D156">
            <v>54</v>
          </cell>
          <cell r="E156">
            <v>551.82000000000005</v>
          </cell>
          <cell r="F156">
            <v>9.7900000000000001E-2</v>
          </cell>
          <cell r="G156">
            <v>9.7900000000000001E-2</v>
          </cell>
          <cell r="H156">
            <v>54</v>
          </cell>
          <cell r="I156">
            <v>4560.6099999999997</v>
          </cell>
          <cell r="J156">
            <v>128.35</v>
          </cell>
          <cell r="K156">
            <v>5244.7</v>
          </cell>
          <cell r="L156">
            <v>85.86</v>
          </cell>
          <cell r="M156">
            <v>224619.04</v>
          </cell>
          <cell r="Q156">
            <v>0</v>
          </cell>
          <cell r="R156">
            <v>229863.74000000002</v>
          </cell>
          <cell r="S156">
            <v>0</v>
          </cell>
          <cell r="U156">
            <v>0</v>
          </cell>
        </row>
        <row r="157">
          <cell r="A157" t="str">
            <v>23042</v>
          </cell>
          <cell r="B157" t="str">
            <v>SOUTHSIDE</v>
          </cell>
          <cell r="C157">
            <v>1</v>
          </cell>
          <cell r="D157">
            <v>27.85</v>
          </cell>
          <cell r="E157">
            <v>241.25</v>
          </cell>
          <cell r="F157">
            <v>0.1154</v>
          </cell>
          <cell r="G157">
            <v>0.1154</v>
          </cell>
          <cell r="H157">
            <v>27.85</v>
          </cell>
          <cell r="I157">
            <v>4495.82</v>
          </cell>
          <cell r="J157">
            <v>145.79</v>
          </cell>
          <cell r="K157">
            <v>5170.1899999999996</v>
          </cell>
          <cell r="L157">
            <v>97.53</v>
          </cell>
          <cell r="M157">
            <v>113840.46</v>
          </cell>
          <cell r="Q157">
            <v>0</v>
          </cell>
          <cell r="R157">
            <v>119010.65000000001</v>
          </cell>
          <cell r="S157">
            <v>0</v>
          </cell>
          <cell r="U157">
            <v>0</v>
          </cell>
        </row>
        <row r="158">
          <cell r="A158" t="str">
            <v>23054</v>
          </cell>
          <cell r="B158" t="str">
            <v>GRAPEVIEW</v>
          </cell>
          <cell r="C158">
            <v>0</v>
          </cell>
          <cell r="D158">
            <v>22.14</v>
          </cell>
          <cell r="E158">
            <v>192.32</v>
          </cell>
          <cell r="F158">
            <v>0.11509999999999999</v>
          </cell>
          <cell r="G158">
            <v>0.11509999999999999</v>
          </cell>
          <cell r="H158">
            <v>22.14</v>
          </cell>
          <cell r="I158">
            <v>4648.08</v>
          </cell>
          <cell r="J158">
            <v>124.16</v>
          </cell>
          <cell r="K158">
            <v>0</v>
          </cell>
          <cell r="L158">
            <v>83.06</v>
          </cell>
          <cell r="M158">
            <v>93958.57</v>
          </cell>
          <cell r="Q158">
            <v>0</v>
          </cell>
          <cell r="R158">
            <v>93958.57</v>
          </cell>
          <cell r="S158">
            <v>0</v>
          </cell>
          <cell r="U158">
            <v>0</v>
          </cell>
        </row>
        <row r="159">
          <cell r="A159" t="str">
            <v>23309</v>
          </cell>
          <cell r="B159" t="str">
            <v>SHELTON</v>
          </cell>
          <cell r="C159">
            <v>15.86</v>
          </cell>
          <cell r="D159">
            <v>580.14</v>
          </cell>
          <cell r="E159">
            <v>4080.09</v>
          </cell>
          <cell r="F159">
            <v>0.14219999999999999</v>
          </cell>
          <cell r="G159">
            <v>0.127</v>
          </cell>
          <cell r="H159">
            <v>518.16999999999996</v>
          </cell>
          <cell r="I159">
            <v>4438.3599999999997</v>
          </cell>
          <cell r="J159">
            <v>128.69</v>
          </cell>
          <cell r="K159">
            <v>80951.25</v>
          </cell>
          <cell r="L159">
            <v>86.09</v>
          </cell>
          <cell r="M159">
            <v>2096297.84</v>
          </cell>
          <cell r="Q159">
            <v>0</v>
          </cell>
          <cell r="R159">
            <v>2177249.09</v>
          </cell>
          <cell r="S159">
            <v>0</v>
          </cell>
          <cell r="U159">
            <v>0</v>
          </cell>
        </row>
        <row r="160">
          <cell r="A160" t="str">
            <v>23311</v>
          </cell>
          <cell r="B160" t="str">
            <v>MARY M KNIGHT</v>
          </cell>
          <cell r="C160">
            <v>0</v>
          </cell>
          <cell r="D160">
            <v>20.29</v>
          </cell>
          <cell r="E160">
            <v>178.67</v>
          </cell>
          <cell r="F160">
            <v>0.11360000000000001</v>
          </cell>
          <cell r="G160">
            <v>0.11360000000000001</v>
          </cell>
          <cell r="H160">
            <v>20.29</v>
          </cell>
          <cell r="I160">
            <v>4664.62</v>
          </cell>
          <cell r="J160">
            <v>116.17</v>
          </cell>
          <cell r="K160">
            <v>0</v>
          </cell>
          <cell r="L160">
            <v>77.709999999999994</v>
          </cell>
          <cell r="M160">
            <v>86528.42</v>
          </cell>
          <cell r="Q160">
            <v>0</v>
          </cell>
          <cell r="R160">
            <v>86528.42</v>
          </cell>
          <cell r="S160">
            <v>0</v>
          </cell>
          <cell r="U160">
            <v>0</v>
          </cell>
        </row>
        <row r="161">
          <cell r="A161" t="str">
            <v>23402</v>
          </cell>
          <cell r="B161" t="str">
            <v>PIONEER</v>
          </cell>
          <cell r="C161">
            <v>1</v>
          </cell>
          <cell r="D161">
            <v>111.43</v>
          </cell>
          <cell r="E161">
            <v>687.15</v>
          </cell>
          <cell r="F161">
            <v>0.16220000000000001</v>
          </cell>
          <cell r="G161">
            <v>0.127</v>
          </cell>
          <cell r="H161">
            <v>87.27</v>
          </cell>
          <cell r="I161">
            <v>4336.51</v>
          </cell>
          <cell r="J161">
            <v>128.77000000000001</v>
          </cell>
          <cell r="K161">
            <v>4986.99</v>
          </cell>
          <cell r="L161">
            <v>86.14</v>
          </cell>
          <cell r="M161">
            <v>344779.09</v>
          </cell>
          <cell r="Q161">
            <v>0</v>
          </cell>
          <cell r="R161">
            <v>349766.08</v>
          </cell>
          <cell r="S161">
            <v>0</v>
          </cell>
          <cell r="U161">
            <v>0</v>
          </cell>
        </row>
        <row r="162">
          <cell r="A162" t="str">
            <v>23403</v>
          </cell>
          <cell r="B162" t="str">
            <v>NORTH MASON</v>
          </cell>
          <cell r="C162">
            <v>13.43</v>
          </cell>
          <cell r="D162">
            <v>325.70999999999998</v>
          </cell>
          <cell r="E162">
            <v>2238.84</v>
          </cell>
          <cell r="F162">
            <v>0.14549999999999999</v>
          </cell>
          <cell r="G162">
            <v>0.127</v>
          </cell>
          <cell r="H162">
            <v>284.33</v>
          </cell>
          <cell r="I162">
            <v>4436.34</v>
          </cell>
          <cell r="J162">
            <v>130.61000000000001</v>
          </cell>
          <cell r="K162">
            <v>68517.05</v>
          </cell>
          <cell r="L162">
            <v>87.37</v>
          </cell>
          <cell r="M162">
            <v>1149380.97</v>
          </cell>
          <cell r="Q162">
            <v>0</v>
          </cell>
          <cell r="R162">
            <v>1217898.02</v>
          </cell>
          <cell r="S162">
            <v>0</v>
          </cell>
          <cell r="U162">
            <v>0</v>
          </cell>
        </row>
        <row r="163">
          <cell r="A163" t="str">
            <v>23404</v>
          </cell>
          <cell r="B163" t="str">
            <v>HOOD CANAL</v>
          </cell>
          <cell r="C163">
            <v>0</v>
          </cell>
          <cell r="D163">
            <v>64.86</v>
          </cell>
          <cell r="E163">
            <v>294.56</v>
          </cell>
          <cell r="F163">
            <v>0.22020000000000001</v>
          </cell>
          <cell r="G163">
            <v>0.127</v>
          </cell>
          <cell r="H163">
            <v>37.409999999999997</v>
          </cell>
          <cell r="I163">
            <v>4770.8500000000004</v>
          </cell>
          <cell r="J163">
            <v>123.89</v>
          </cell>
          <cell r="K163">
            <v>0</v>
          </cell>
          <cell r="L163">
            <v>82.88</v>
          </cell>
          <cell r="M163">
            <v>163044.16</v>
          </cell>
          <cell r="Q163">
            <v>0</v>
          </cell>
          <cell r="R163">
            <v>173662.16</v>
          </cell>
          <cell r="S163">
            <v>10618</v>
          </cell>
          <cell r="U163">
            <v>0</v>
          </cell>
        </row>
        <row r="164">
          <cell r="A164" t="str">
            <v>24014</v>
          </cell>
          <cell r="B164" t="str">
            <v>NESPELEM</v>
          </cell>
          <cell r="C164">
            <v>1.71</v>
          </cell>
          <cell r="D164">
            <v>25.57</v>
          </cell>
          <cell r="E164">
            <v>141.56</v>
          </cell>
          <cell r="F164">
            <v>0.18060000000000001</v>
          </cell>
          <cell r="G164">
            <v>0.127</v>
          </cell>
          <cell r="H164">
            <v>17.98</v>
          </cell>
          <cell r="I164">
            <v>4605.8900000000003</v>
          </cell>
          <cell r="J164">
            <v>116.4</v>
          </cell>
          <cell r="K164">
            <v>9057.48</v>
          </cell>
          <cell r="L164">
            <v>77.87</v>
          </cell>
          <cell r="M164">
            <v>75691.360000000001</v>
          </cell>
          <cell r="Q164">
            <v>0</v>
          </cell>
          <cell r="R164">
            <v>84748.84</v>
          </cell>
          <cell r="S164">
            <v>0</v>
          </cell>
          <cell r="U164">
            <v>0</v>
          </cell>
        </row>
        <row r="165">
          <cell r="A165" t="str">
            <v>24019</v>
          </cell>
          <cell r="B165" t="str">
            <v>OMAK</v>
          </cell>
          <cell r="C165">
            <v>16.57</v>
          </cell>
          <cell r="D165">
            <v>272.70999999999998</v>
          </cell>
          <cell r="E165">
            <v>1673.16</v>
          </cell>
          <cell r="F165">
            <v>0.16300000000000001</v>
          </cell>
          <cell r="G165">
            <v>0.127</v>
          </cell>
          <cell r="H165">
            <v>212.49</v>
          </cell>
          <cell r="I165">
            <v>4562.16</v>
          </cell>
          <cell r="J165">
            <v>128.80000000000001</v>
          </cell>
          <cell r="K165">
            <v>86934.24</v>
          </cell>
          <cell r="L165">
            <v>86.16</v>
          </cell>
          <cell r="M165">
            <v>884118.78</v>
          </cell>
          <cell r="Q165">
            <v>0</v>
          </cell>
          <cell r="R165">
            <v>984387.02</v>
          </cell>
          <cell r="S165">
            <v>13334</v>
          </cell>
          <cell r="U165">
            <v>0</v>
          </cell>
        </row>
        <row r="166">
          <cell r="A166" t="str">
            <v>24105</v>
          </cell>
          <cell r="B166" t="str">
            <v>OKANOGAN</v>
          </cell>
          <cell r="C166">
            <v>9.43</v>
          </cell>
          <cell r="D166">
            <v>121.14</v>
          </cell>
          <cell r="E166">
            <v>960.56</v>
          </cell>
          <cell r="F166">
            <v>0.12609999999999999</v>
          </cell>
          <cell r="G166">
            <v>0.12609999999999999</v>
          </cell>
          <cell r="H166">
            <v>121.14</v>
          </cell>
          <cell r="I166">
            <v>4405.75</v>
          </cell>
          <cell r="J166">
            <v>130.31</v>
          </cell>
          <cell r="K166">
            <v>47778.16</v>
          </cell>
          <cell r="L166">
            <v>87.17</v>
          </cell>
          <cell r="M166">
            <v>486273.24</v>
          </cell>
          <cell r="Q166">
            <v>0</v>
          </cell>
          <cell r="R166">
            <v>534051.4</v>
          </cell>
          <cell r="S166">
            <v>0</v>
          </cell>
          <cell r="U166">
            <v>0</v>
          </cell>
        </row>
        <row r="167">
          <cell r="A167" t="str">
            <v>24111</v>
          </cell>
          <cell r="B167" t="str">
            <v>BREWSTER</v>
          </cell>
          <cell r="C167">
            <v>0</v>
          </cell>
          <cell r="D167">
            <v>117.43</v>
          </cell>
          <cell r="E167">
            <v>836.57</v>
          </cell>
          <cell r="F167">
            <v>0.1404</v>
          </cell>
          <cell r="G167">
            <v>0.127</v>
          </cell>
          <cell r="H167">
            <v>106.24</v>
          </cell>
          <cell r="I167">
            <v>4452.45</v>
          </cell>
          <cell r="J167">
            <v>131.13</v>
          </cell>
          <cell r="K167">
            <v>0</v>
          </cell>
          <cell r="L167">
            <v>87.72</v>
          </cell>
          <cell r="M167">
            <v>431022.66</v>
          </cell>
          <cell r="Q167">
            <v>0</v>
          </cell>
          <cell r="R167">
            <v>431022.66</v>
          </cell>
          <cell r="S167">
            <v>0</v>
          </cell>
          <cell r="U167">
            <v>0</v>
          </cell>
        </row>
        <row r="168">
          <cell r="A168" t="str">
            <v>24122</v>
          </cell>
          <cell r="B168" t="str">
            <v>PATEROS</v>
          </cell>
          <cell r="C168">
            <v>0</v>
          </cell>
          <cell r="D168">
            <v>33.86</v>
          </cell>
          <cell r="E168">
            <v>283.85000000000002</v>
          </cell>
          <cell r="F168">
            <v>0.1193</v>
          </cell>
          <cell r="G168">
            <v>0.1193</v>
          </cell>
          <cell r="H168">
            <v>33.86</v>
          </cell>
          <cell r="I168">
            <v>4564.46</v>
          </cell>
          <cell r="J168">
            <v>125.25</v>
          </cell>
          <cell r="K168">
            <v>0</v>
          </cell>
          <cell r="L168">
            <v>83.79</v>
          </cell>
          <cell r="M168">
            <v>141035.9</v>
          </cell>
          <cell r="Q168">
            <v>0</v>
          </cell>
          <cell r="R168">
            <v>141035.9</v>
          </cell>
          <cell r="S168">
            <v>0</v>
          </cell>
          <cell r="U168">
            <v>0</v>
          </cell>
        </row>
        <row r="169">
          <cell r="A169" t="str">
            <v>24350</v>
          </cell>
          <cell r="B169" t="str">
            <v>METHOW VALLEY</v>
          </cell>
          <cell r="C169">
            <v>0</v>
          </cell>
          <cell r="D169">
            <v>64.14</v>
          </cell>
          <cell r="E169">
            <v>540.24</v>
          </cell>
          <cell r="F169">
            <v>0.1187</v>
          </cell>
          <cell r="G169">
            <v>0.1187</v>
          </cell>
          <cell r="H169">
            <v>64.14</v>
          </cell>
          <cell r="I169">
            <v>4588.53</v>
          </cell>
          <cell r="J169">
            <v>125.6</v>
          </cell>
          <cell r="K169">
            <v>0</v>
          </cell>
          <cell r="L169">
            <v>84.02</v>
          </cell>
          <cell r="M169">
            <v>0</v>
          </cell>
          <cell r="N169">
            <v>0</v>
          </cell>
          <cell r="O169">
            <v>263108.68</v>
          </cell>
          <cell r="Q169">
            <v>-263108.68</v>
          </cell>
          <cell r="R169">
            <v>0</v>
          </cell>
          <cell r="S169">
            <v>0</v>
          </cell>
          <cell r="U169">
            <v>1</v>
          </cell>
          <cell r="V169">
            <v>263108.68</v>
          </cell>
        </row>
        <row r="170">
          <cell r="A170" t="str">
            <v>24404</v>
          </cell>
          <cell r="B170" t="str">
            <v>TONASKET</v>
          </cell>
          <cell r="C170">
            <v>16.86</v>
          </cell>
          <cell r="D170">
            <v>122</v>
          </cell>
          <cell r="E170">
            <v>1015.07</v>
          </cell>
          <cell r="F170">
            <v>0.1202</v>
          </cell>
          <cell r="G170">
            <v>0.1202</v>
          </cell>
          <cell r="H170">
            <v>122</v>
          </cell>
          <cell r="I170">
            <v>4541.01</v>
          </cell>
          <cell r="J170">
            <v>125.84</v>
          </cell>
          <cell r="K170">
            <v>88045.64</v>
          </cell>
          <cell r="L170">
            <v>84.18</v>
          </cell>
          <cell r="M170">
            <v>505451.64</v>
          </cell>
          <cell r="Q170">
            <v>0</v>
          </cell>
          <cell r="R170">
            <v>596020.28</v>
          </cell>
          <cell r="S170">
            <v>2523</v>
          </cell>
          <cell r="U170">
            <v>0</v>
          </cell>
        </row>
        <row r="171">
          <cell r="A171" t="str">
            <v>24410</v>
          </cell>
          <cell r="B171" t="str">
            <v>OROVILLE</v>
          </cell>
          <cell r="C171">
            <v>8.14</v>
          </cell>
          <cell r="D171">
            <v>77.86</v>
          </cell>
          <cell r="E171">
            <v>608.44000000000005</v>
          </cell>
          <cell r="F171">
            <v>0.128</v>
          </cell>
          <cell r="G171">
            <v>0.127</v>
          </cell>
          <cell r="H171">
            <v>77.27</v>
          </cell>
          <cell r="I171">
            <v>4522.97</v>
          </cell>
          <cell r="J171">
            <v>124.3</v>
          </cell>
          <cell r="K171">
            <v>42339.519999999997</v>
          </cell>
          <cell r="L171">
            <v>83.15</v>
          </cell>
          <cell r="M171">
            <v>318915.14</v>
          </cell>
          <cell r="Q171">
            <v>0</v>
          </cell>
          <cell r="R171">
            <v>361254.66000000003</v>
          </cell>
          <cell r="S171">
            <v>0</v>
          </cell>
          <cell r="U171">
            <v>0</v>
          </cell>
        </row>
        <row r="172">
          <cell r="A172" t="str">
            <v>25101</v>
          </cell>
          <cell r="B172" t="str">
            <v>OCEAN BEACH</v>
          </cell>
          <cell r="C172">
            <v>6.43</v>
          </cell>
          <cell r="D172">
            <v>159.13999999999999</v>
          </cell>
          <cell r="E172">
            <v>974.02</v>
          </cell>
          <cell r="F172">
            <v>0.16339999999999999</v>
          </cell>
          <cell r="G172">
            <v>0.127</v>
          </cell>
          <cell r="H172">
            <v>123.7</v>
          </cell>
          <cell r="I172">
            <v>4481.66</v>
          </cell>
          <cell r="J172">
            <v>130.24</v>
          </cell>
          <cell r="K172">
            <v>33139.629999999997</v>
          </cell>
          <cell r="L172">
            <v>87.13</v>
          </cell>
          <cell r="M172">
            <v>505295.61</v>
          </cell>
          <cell r="Q172">
            <v>0</v>
          </cell>
          <cell r="R172">
            <v>545636.24</v>
          </cell>
          <cell r="S172">
            <v>7201</v>
          </cell>
          <cell r="U172">
            <v>0</v>
          </cell>
        </row>
        <row r="173">
          <cell r="A173" t="str">
            <v>25116</v>
          </cell>
          <cell r="B173" t="str">
            <v>RAYMOND</v>
          </cell>
          <cell r="C173">
            <v>0.86</v>
          </cell>
          <cell r="D173">
            <v>83.71</v>
          </cell>
          <cell r="E173">
            <v>523.83000000000004</v>
          </cell>
          <cell r="F173">
            <v>0.1598</v>
          </cell>
          <cell r="G173">
            <v>0.127</v>
          </cell>
          <cell r="H173">
            <v>66.53</v>
          </cell>
          <cell r="I173">
            <v>4432.01</v>
          </cell>
          <cell r="J173">
            <v>125.57</v>
          </cell>
          <cell r="K173">
            <v>4383.26</v>
          </cell>
          <cell r="L173">
            <v>84</v>
          </cell>
          <cell r="M173">
            <v>268898.17</v>
          </cell>
          <cell r="Q173">
            <v>0</v>
          </cell>
          <cell r="R173">
            <v>286099.43</v>
          </cell>
          <cell r="S173">
            <v>12818</v>
          </cell>
          <cell r="U173">
            <v>0</v>
          </cell>
        </row>
        <row r="174">
          <cell r="A174" t="str">
            <v>25118</v>
          </cell>
          <cell r="B174" t="str">
            <v>SOUTH BEND</v>
          </cell>
          <cell r="C174">
            <v>0</v>
          </cell>
          <cell r="D174">
            <v>85.29</v>
          </cell>
          <cell r="E174">
            <v>556.61</v>
          </cell>
          <cell r="F174">
            <v>0.1532</v>
          </cell>
          <cell r="G174">
            <v>0.127</v>
          </cell>
          <cell r="H174">
            <v>70.69</v>
          </cell>
          <cell r="I174">
            <v>4596.8</v>
          </cell>
          <cell r="J174">
            <v>120.67</v>
          </cell>
          <cell r="K174">
            <v>0</v>
          </cell>
          <cell r="L174">
            <v>80.72</v>
          </cell>
          <cell r="M174">
            <v>296787.8</v>
          </cell>
          <cell r="Q174">
            <v>0</v>
          </cell>
          <cell r="R174">
            <v>296787.8</v>
          </cell>
          <cell r="S174">
            <v>0</v>
          </cell>
          <cell r="U174">
            <v>0</v>
          </cell>
        </row>
        <row r="175">
          <cell r="A175" t="str">
            <v>25155</v>
          </cell>
          <cell r="B175" t="str">
            <v>NASELLE GRAYS RIV</v>
          </cell>
          <cell r="C175">
            <v>0.56999999999999995</v>
          </cell>
          <cell r="D175">
            <v>48.71</v>
          </cell>
          <cell r="E175">
            <v>341</v>
          </cell>
          <cell r="F175">
            <v>0.14280000000000001</v>
          </cell>
          <cell r="G175">
            <v>0.127</v>
          </cell>
          <cell r="H175">
            <v>48.71</v>
          </cell>
          <cell r="I175">
            <v>4517.45</v>
          </cell>
          <cell r="J175">
            <v>126.23</v>
          </cell>
          <cell r="K175">
            <v>0</v>
          </cell>
          <cell r="L175">
            <v>84.44</v>
          </cell>
          <cell r="M175">
            <v>0</v>
          </cell>
          <cell r="N175">
            <v>2949.47</v>
          </cell>
          <cell r="O175">
            <v>199813.28</v>
          </cell>
          <cell r="Q175">
            <v>-202762.75</v>
          </cell>
          <cell r="R175">
            <v>0</v>
          </cell>
          <cell r="S175">
            <v>0</v>
          </cell>
          <cell r="U175">
            <v>1</v>
          </cell>
          <cell r="V175">
            <v>202762.75</v>
          </cell>
        </row>
        <row r="176">
          <cell r="A176" t="str">
            <v>25160</v>
          </cell>
          <cell r="B176" t="str">
            <v>WILLAPA VALLEY</v>
          </cell>
          <cell r="C176">
            <v>0</v>
          </cell>
          <cell r="D176">
            <v>50.29</v>
          </cell>
          <cell r="E176">
            <v>349.84</v>
          </cell>
          <cell r="F176">
            <v>0.14380000000000001</v>
          </cell>
          <cell r="G176">
            <v>0.127</v>
          </cell>
          <cell r="H176">
            <v>44.43</v>
          </cell>
          <cell r="I176">
            <v>4622.54</v>
          </cell>
          <cell r="J176">
            <v>120.01</v>
          </cell>
          <cell r="K176">
            <v>0</v>
          </cell>
          <cell r="L176">
            <v>80.28</v>
          </cell>
          <cell r="M176">
            <v>187620.89</v>
          </cell>
          <cell r="Q176">
            <v>0</v>
          </cell>
          <cell r="R176">
            <v>215315.89</v>
          </cell>
          <cell r="S176">
            <v>27695</v>
          </cell>
          <cell r="U176">
            <v>0</v>
          </cell>
        </row>
        <row r="177">
          <cell r="A177" t="str">
            <v>25200</v>
          </cell>
          <cell r="B177" t="str">
            <v>NORTH RIVER</v>
          </cell>
          <cell r="C177">
            <v>0</v>
          </cell>
          <cell r="D177">
            <v>5.57</v>
          </cell>
          <cell r="E177">
            <v>62.06</v>
          </cell>
          <cell r="F177">
            <v>8.9800000000000005E-2</v>
          </cell>
          <cell r="G177">
            <v>8.9800000000000005E-2</v>
          </cell>
          <cell r="H177">
            <v>5.57</v>
          </cell>
          <cell r="I177">
            <v>4495.25</v>
          </cell>
          <cell r="J177">
            <v>119.74</v>
          </cell>
          <cell r="K177">
            <v>0</v>
          </cell>
          <cell r="L177">
            <v>80.099999999999994</v>
          </cell>
          <cell r="M177">
            <v>22862.22</v>
          </cell>
          <cell r="Q177">
            <v>0</v>
          </cell>
          <cell r="R177">
            <v>22862.22</v>
          </cell>
          <cell r="S177">
            <v>0</v>
          </cell>
          <cell r="U177">
            <v>0</v>
          </cell>
        </row>
        <row r="178">
          <cell r="A178" t="str">
            <v>26056</v>
          </cell>
          <cell r="B178" t="str">
            <v>NEWPORT</v>
          </cell>
          <cell r="C178">
            <v>0</v>
          </cell>
          <cell r="D178">
            <v>142.71</v>
          </cell>
          <cell r="E178">
            <v>1100.8399999999999</v>
          </cell>
          <cell r="F178">
            <v>0.12959999999999999</v>
          </cell>
          <cell r="G178">
            <v>0.127</v>
          </cell>
          <cell r="H178">
            <v>139.81</v>
          </cell>
          <cell r="I178">
            <v>4670.97</v>
          </cell>
          <cell r="J178">
            <v>122.32</v>
          </cell>
          <cell r="K178">
            <v>0</v>
          </cell>
          <cell r="L178">
            <v>81.83</v>
          </cell>
          <cell r="M178">
            <v>596482.02</v>
          </cell>
          <cell r="Q178">
            <v>0</v>
          </cell>
          <cell r="R178">
            <v>596482.02</v>
          </cell>
          <cell r="S178">
            <v>0</v>
          </cell>
          <cell r="U178">
            <v>0</v>
          </cell>
        </row>
        <row r="179">
          <cell r="A179" t="str">
            <v>26059</v>
          </cell>
          <cell r="B179" t="str">
            <v>CUSICK</v>
          </cell>
          <cell r="C179">
            <v>0</v>
          </cell>
          <cell r="D179">
            <v>38.86</v>
          </cell>
          <cell r="E179">
            <v>279.75</v>
          </cell>
          <cell r="F179">
            <v>0.1389</v>
          </cell>
          <cell r="G179">
            <v>0.127</v>
          </cell>
          <cell r="H179">
            <v>35.53</v>
          </cell>
          <cell r="I179">
            <v>4549.6400000000003</v>
          </cell>
          <cell r="J179">
            <v>123.03</v>
          </cell>
          <cell r="K179">
            <v>0</v>
          </cell>
          <cell r="L179">
            <v>82.3</v>
          </cell>
          <cell r="M179">
            <v>147554.66</v>
          </cell>
          <cell r="Q179">
            <v>0</v>
          </cell>
          <cell r="R179">
            <v>147554.66</v>
          </cell>
          <cell r="S179">
            <v>0</v>
          </cell>
          <cell r="U179">
            <v>0</v>
          </cell>
        </row>
        <row r="180">
          <cell r="A180" t="str">
            <v>26070</v>
          </cell>
          <cell r="B180" t="str">
            <v>SELKIRK</v>
          </cell>
          <cell r="C180">
            <v>0</v>
          </cell>
          <cell r="D180">
            <v>47.29</v>
          </cell>
          <cell r="E180">
            <v>339.82</v>
          </cell>
          <cell r="F180">
            <v>0.13919999999999999</v>
          </cell>
          <cell r="G180">
            <v>0.127</v>
          </cell>
          <cell r="H180">
            <v>43.16</v>
          </cell>
          <cell r="I180">
            <v>4658.38</v>
          </cell>
          <cell r="J180">
            <v>119.81</v>
          </cell>
          <cell r="K180">
            <v>0</v>
          </cell>
          <cell r="L180">
            <v>80.150000000000006</v>
          </cell>
          <cell r="M180">
            <v>183703.46</v>
          </cell>
          <cell r="Q180">
            <v>0</v>
          </cell>
          <cell r="R180">
            <v>183703.46</v>
          </cell>
          <cell r="S180">
            <v>0</v>
          </cell>
          <cell r="U180">
            <v>0</v>
          </cell>
        </row>
        <row r="181">
          <cell r="A181" t="str">
            <v>27001</v>
          </cell>
          <cell r="B181" t="str">
            <v>STEILACOOM HIST.</v>
          </cell>
          <cell r="C181">
            <v>4.57</v>
          </cell>
          <cell r="D181">
            <v>312.56</v>
          </cell>
          <cell r="E181">
            <v>3310.09</v>
          </cell>
          <cell r="F181">
            <v>9.4399999999999998E-2</v>
          </cell>
          <cell r="G181">
            <v>9.4399999999999998E-2</v>
          </cell>
          <cell r="H181">
            <v>312.56</v>
          </cell>
          <cell r="I181">
            <v>4364.1899999999996</v>
          </cell>
          <cell r="J181">
            <v>125.97</v>
          </cell>
          <cell r="K181">
            <v>22936</v>
          </cell>
          <cell r="L181">
            <v>84.27</v>
          </cell>
          <cell r="M181">
            <v>1243474.47</v>
          </cell>
          <cell r="Q181">
            <v>0</v>
          </cell>
          <cell r="R181">
            <v>1266410.47</v>
          </cell>
          <cell r="S181">
            <v>0</v>
          </cell>
          <cell r="U181">
            <v>0</v>
          </cell>
        </row>
        <row r="182">
          <cell r="A182" t="str">
            <v>27003</v>
          </cell>
          <cell r="B182" t="str">
            <v>PUYALLUP</v>
          </cell>
          <cell r="C182">
            <v>0</v>
          </cell>
          <cell r="D182">
            <v>2453.29</v>
          </cell>
          <cell r="E182">
            <v>20756.96</v>
          </cell>
          <cell r="F182">
            <v>0.1182</v>
          </cell>
          <cell r="G182">
            <v>0.1182</v>
          </cell>
          <cell r="H182">
            <v>2453.29</v>
          </cell>
          <cell r="I182">
            <v>4507.07</v>
          </cell>
          <cell r="J182">
            <v>132.25</v>
          </cell>
          <cell r="K182">
            <v>0</v>
          </cell>
          <cell r="L182">
            <v>88.47</v>
          </cell>
          <cell r="M182">
            <v>10076058.15</v>
          </cell>
          <cell r="Q182">
            <v>0</v>
          </cell>
          <cell r="R182">
            <v>10129394.15</v>
          </cell>
          <cell r="S182">
            <v>53336</v>
          </cell>
          <cell r="U182">
            <v>0</v>
          </cell>
        </row>
        <row r="183">
          <cell r="A183" t="str">
            <v>27010</v>
          </cell>
          <cell r="B183" t="str">
            <v>TACOMA</v>
          </cell>
          <cell r="C183">
            <v>121.71</v>
          </cell>
          <cell r="D183">
            <v>3843.71</v>
          </cell>
          <cell r="E183">
            <v>28053.43</v>
          </cell>
          <cell r="F183">
            <v>0.13700000000000001</v>
          </cell>
          <cell r="G183">
            <v>0.127</v>
          </cell>
          <cell r="H183">
            <v>3562.79</v>
          </cell>
          <cell r="I183">
            <v>4466.99</v>
          </cell>
          <cell r="J183">
            <v>130.47</v>
          </cell>
          <cell r="K183">
            <v>625228.96</v>
          </cell>
          <cell r="L183">
            <v>87.28</v>
          </cell>
          <cell r="M183">
            <v>14504264.130000001</v>
          </cell>
          <cell r="Q183">
            <v>0</v>
          </cell>
          <cell r="R183">
            <v>15243414.09</v>
          </cell>
          <cell r="S183">
            <v>113921</v>
          </cell>
          <cell r="U183">
            <v>0</v>
          </cell>
        </row>
        <row r="184">
          <cell r="A184" t="str">
            <v>27019</v>
          </cell>
          <cell r="B184" t="str">
            <v>CARBONADO</v>
          </cell>
          <cell r="C184">
            <v>0</v>
          </cell>
          <cell r="D184">
            <v>24</v>
          </cell>
          <cell r="E184">
            <v>170.13</v>
          </cell>
          <cell r="F184">
            <v>0.1411</v>
          </cell>
          <cell r="G184">
            <v>0.127</v>
          </cell>
          <cell r="H184">
            <v>21.61</v>
          </cell>
          <cell r="I184">
            <v>4579.58</v>
          </cell>
          <cell r="J184">
            <v>120.93</v>
          </cell>
          <cell r="K184">
            <v>0</v>
          </cell>
          <cell r="L184">
            <v>80.900000000000006</v>
          </cell>
          <cell r="M184">
            <v>90378.01</v>
          </cell>
          <cell r="Q184">
            <v>0</v>
          </cell>
          <cell r="R184">
            <v>90378.01</v>
          </cell>
          <cell r="S184">
            <v>0</v>
          </cell>
          <cell r="U184">
            <v>0</v>
          </cell>
        </row>
        <row r="185">
          <cell r="A185" t="str">
            <v>27083</v>
          </cell>
          <cell r="B185" t="str">
            <v>UNIVERSITY PLACE</v>
          </cell>
          <cell r="C185">
            <v>2.86</v>
          </cell>
          <cell r="D185">
            <v>640.71</v>
          </cell>
          <cell r="E185">
            <v>5266.41</v>
          </cell>
          <cell r="F185">
            <v>0.1217</v>
          </cell>
          <cell r="G185">
            <v>0.1217</v>
          </cell>
          <cell r="H185">
            <v>640.71</v>
          </cell>
          <cell r="I185">
            <v>4419.8599999999997</v>
          </cell>
          <cell r="J185">
            <v>129.65</v>
          </cell>
          <cell r="K185">
            <v>14536.92</v>
          </cell>
          <cell r="L185">
            <v>86.73</v>
          </cell>
          <cell r="M185">
            <v>2580598.9900000002</v>
          </cell>
          <cell r="Q185">
            <v>0</v>
          </cell>
          <cell r="R185">
            <v>2621803.91</v>
          </cell>
          <cell r="S185">
            <v>26668</v>
          </cell>
          <cell r="U185">
            <v>0</v>
          </cell>
        </row>
        <row r="186">
          <cell r="A186" t="str">
            <v>27320</v>
          </cell>
          <cell r="B186" t="str">
            <v>SUMNER</v>
          </cell>
          <cell r="C186">
            <v>34.71</v>
          </cell>
          <cell r="D186">
            <v>1003.58</v>
          </cell>
          <cell r="E186">
            <v>8144.99</v>
          </cell>
          <cell r="F186">
            <v>0.1232</v>
          </cell>
          <cell r="G186">
            <v>0.1232</v>
          </cell>
          <cell r="H186">
            <v>1003.58</v>
          </cell>
          <cell r="I186">
            <v>4363.87</v>
          </cell>
          <cell r="J186">
            <v>135.26</v>
          </cell>
          <cell r="K186">
            <v>174190.42</v>
          </cell>
          <cell r="L186">
            <v>90.48</v>
          </cell>
          <cell r="M186">
            <v>3986065.79</v>
          </cell>
          <cell r="Q186">
            <v>0</v>
          </cell>
          <cell r="R186">
            <v>4160256.21</v>
          </cell>
          <cell r="S186">
            <v>0</v>
          </cell>
          <cell r="U186">
            <v>0</v>
          </cell>
        </row>
        <row r="187">
          <cell r="A187" t="str">
            <v>27343</v>
          </cell>
          <cell r="B187" t="str">
            <v>DIERINGER</v>
          </cell>
          <cell r="C187">
            <v>0</v>
          </cell>
          <cell r="D187">
            <v>91.14</v>
          </cell>
          <cell r="E187">
            <v>1157.5999999999999</v>
          </cell>
          <cell r="F187">
            <v>7.8700000000000006E-2</v>
          </cell>
          <cell r="G187">
            <v>7.8700000000000006E-2</v>
          </cell>
          <cell r="H187">
            <v>91.14</v>
          </cell>
          <cell r="I187">
            <v>4551.51</v>
          </cell>
          <cell r="J187">
            <v>126.45</v>
          </cell>
          <cell r="K187">
            <v>0</v>
          </cell>
          <cell r="L187">
            <v>84.59</v>
          </cell>
          <cell r="M187">
            <v>378450.71</v>
          </cell>
          <cell r="Q187">
            <v>0</v>
          </cell>
          <cell r="R187">
            <v>436839.71</v>
          </cell>
          <cell r="S187">
            <v>58389</v>
          </cell>
          <cell r="U187">
            <v>0</v>
          </cell>
        </row>
        <row r="188">
          <cell r="A188" t="str">
            <v>27344</v>
          </cell>
          <cell r="B188" t="str">
            <v>ORTING</v>
          </cell>
          <cell r="C188">
            <v>0</v>
          </cell>
          <cell r="D188">
            <v>291</v>
          </cell>
          <cell r="E188">
            <v>2056.92</v>
          </cell>
          <cell r="F188">
            <v>0.14149999999999999</v>
          </cell>
          <cell r="G188">
            <v>0.127</v>
          </cell>
          <cell r="H188">
            <v>261.23</v>
          </cell>
          <cell r="I188">
            <v>4423.2700000000004</v>
          </cell>
          <cell r="J188">
            <v>131.29</v>
          </cell>
          <cell r="K188">
            <v>0</v>
          </cell>
          <cell r="L188">
            <v>87.83</v>
          </cell>
          <cell r="M188">
            <v>1052702.58</v>
          </cell>
          <cell r="Q188">
            <v>0</v>
          </cell>
          <cell r="R188">
            <v>1052702.58</v>
          </cell>
          <cell r="S188">
            <v>0</v>
          </cell>
          <cell r="U188">
            <v>0</v>
          </cell>
        </row>
        <row r="189">
          <cell r="A189" t="str">
            <v>27400</v>
          </cell>
          <cell r="B189" t="str">
            <v>CLOVER PARK</v>
          </cell>
          <cell r="C189">
            <v>10.57</v>
          </cell>
          <cell r="D189">
            <v>1471</v>
          </cell>
          <cell r="E189">
            <v>10922.53</v>
          </cell>
          <cell r="F189">
            <v>0.13469999999999999</v>
          </cell>
          <cell r="G189">
            <v>0.127</v>
          </cell>
          <cell r="H189">
            <v>1387.16</v>
          </cell>
          <cell r="I189">
            <v>4350.72</v>
          </cell>
          <cell r="J189">
            <v>137.02000000000001</v>
          </cell>
          <cell r="K189">
            <v>52885.18</v>
          </cell>
          <cell r="L189">
            <v>91.66</v>
          </cell>
          <cell r="M189">
            <v>5490969.1699999999</v>
          </cell>
          <cell r="Q189">
            <v>0</v>
          </cell>
          <cell r="R189">
            <v>5543854.3499999996</v>
          </cell>
          <cell r="S189">
            <v>0</v>
          </cell>
          <cell r="U189">
            <v>0</v>
          </cell>
        </row>
        <row r="190">
          <cell r="A190" t="str">
            <v>27401</v>
          </cell>
          <cell r="B190" t="str">
            <v>PENINSULA</v>
          </cell>
          <cell r="C190">
            <v>26.71</v>
          </cell>
          <cell r="D190">
            <v>1144.57</v>
          </cell>
          <cell r="E190">
            <v>9095.34</v>
          </cell>
          <cell r="F190">
            <v>0.1258</v>
          </cell>
          <cell r="G190">
            <v>0.1258</v>
          </cell>
          <cell r="H190">
            <v>1144.57</v>
          </cell>
          <cell r="I190">
            <v>4566.0200000000004</v>
          </cell>
          <cell r="J190">
            <v>126.61</v>
          </cell>
          <cell r="K190">
            <v>140252.15</v>
          </cell>
          <cell r="L190">
            <v>84.7</v>
          </cell>
          <cell r="M190">
            <v>4768058.88</v>
          </cell>
          <cell r="Q190">
            <v>0</v>
          </cell>
          <cell r="R190">
            <v>4923855.03</v>
          </cell>
          <cell r="S190">
            <v>15544</v>
          </cell>
          <cell r="U190">
            <v>0</v>
          </cell>
        </row>
        <row r="191">
          <cell r="A191" t="str">
            <v>27402</v>
          </cell>
          <cell r="B191" t="str">
            <v>FRANKLIN PIERCE</v>
          </cell>
          <cell r="C191">
            <v>27.29</v>
          </cell>
          <cell r="D191">
            <v>893.71</v>
          </cell>
          <cell r="E191">
            <v>7287.83</v>
          </cell>
          <cell r="F191">
            <v>0.1226</v>
          </cell>
          <cell r="G191">
            <v>0.1226</v>
          </cell>
          <cell r="H191">
            <v>893.71</v>
          </cell>
          <cell r="I191">
            <v>4338.91</v>
          </cell>
          <cell r="J191">
            <v>137.75</v>
          </cell>
          <cell r="K191">
            <v>136170.18</v>
          </cell>
          <cell r="L191">
            <v>92.15</v>
          </cell>
          <cell r="M191">
            <v>3527420.93</v>
          </cell>
          <cell r="Q191">
            <v>0</v>
          </cell>
          <cell r="R191">
            <v>3663591.1100000003</v>
          </cell>
          <cell r="S191">
            <v>0</v>
          </cell>
          <cell r="U191">
            <v>0</v>
          </cell>
        </row>
        <row r="192">
          <cell r="A192" t="str">
            <v>27403</v>
          </cell>
          <cell r="B192" t="str">
            <v>BETHEL</v>
          </cell>
          <cell r="C192">
            <v>53.43</v>
          </cell>
          <cell r="D192">
            <v>2359.5700000000002</v>
          </cell>
          <cell r="E192">
            <v>17161.86</v>
          </cell>
          <cell r="F192">
            <v>0.13750000000000001</v>
          </cell>
          <cell r="G192">
            <v>0.127</v>
          </cell>
          <cell r="H192">
            <v>2179.56</v>
          </cell>
          <cell r="I192">
            <v>4400.38</v>
          </cell>
          <cell r="J192">
            <v>132.9</v>
          </cell>
          <cell r="K192">
            <v>270379.15000000002</v>
          </cell>
          <cell r="L192">
            <v>88.91</v>
          </cell>
          <cell r="M192">
            <v>8734376.9000000004</v>
          </cell>
          <cell r="Q192">
            <v>0</v>
          </cell>
          <cell r="R192">
            <v>9131319.0500000007</v>
          </cell>
          <cell r="S192">
            <v>126563</v>
          </cell>
          <cell r="U192">
            <v>0</v>
          </cell>
        </row>
        <row r="193">
          <cell r="A193" t="str">
            <v>27404</v>
          </cell>
          <cell r="B193" t="str">
            <v>EATONVILLE</v>
          </cell>
          <cell r="C193">
            <v>0.71</v>
          </cell>
          <cell r="D193">
            <v>247.43</v>
          </cell>
          <cell r="E193">
            <v>2085.61</v>
          </cell>
          <cell r="F193">
            <v>0.1186</v>
          </cell>
          <cell r="G193">
            <v>0.1186</v>
          </cell>
          <cell r="H193">
            <v>247.43</v>
          </cell>
          <cell r="I193">
            <v>4425.53</v>
          </cell>
          <cell r="J193">
            <v>128.25</v>
          </cell>
          <cell r="K193">
            <v>3613.45</v>
          </cell>
          <cell r="L193">
            <v>85.79</v>
          </cell>
          <cell r="M193">
            <v>998116.75</v>
          </cell>
          <cell r="Q193">
            <v>0</v>
          </cell>
          <cell r="R193">
            <v>1024130.2</v>
          </cell>
          <cell r="S193">
            <v>22400</v>
          </cell>
          <cell r="U193">
            <v>0</v>
          </cell>
        </row>
        <row r="194">
          <cell r="A194" t="str">
            <v>27416</v>
          </cell>
          <cell r="B194" t="str">
            <v>WHITE RIVER</v>
          </cell>
          <cell r="C194">
            <v>8.86</v>
          </cell>
          <cell r="D194">
            <v>555</v>
          </cell>
          <cell r="E194">
            <v>4138.32</v>
          </cell>
          <cell r="F194">
            <v>0.1341</v>
          </cell>
          <cell r="G194">
            <v>0.127</v>
          </cell>
          <cell r="H194">
            <v>525.57000000000005</v>
          </cell>
          <cell r="I194">
            <v>4452.29</v>
          </cell>
          <cell r="J194">
            <v>128.07</v>
          </cell>
          <cell r="K194">
            <v>45364.38</v>
          </cell>
          <cell r="L194">
            <v>85.67</v>
          </cell>
          <cell r="M194">
            <v>2133271.16</v>
          </cell>
          <cell r="Q194">
            <v>0</v>
          </cell>
          <cell r="R194">
            <v>2185302.54</v>
          </cell>
          <cell r="S194">
            <v>6667</v>
          </cell>
          <cell r="U194">
            <v>0</v>
          </cell>
        </row>
        <row r="195">
          <cell r="A195" t="str">
            <v>27417</v>
          </cell>
          <cell r="B195" t="str">
            <v>FIFE</v>
          </cell>
          <cell r="C195">
            <v>2.57</v>
          </cell>
          <cell r="D195">
            <v>296.43</v>
          </cell>
          <cell r="E195">
            <v>3245.82</v>
          </cell>
          <cell r="F195">
            <v>9.1300000000000006E-2</v>
          </cell>
          <cell r="G195">
            <v>9.1300000000000006E-2</v>
          </cell>
          <cell r="H195">
            <v>296.43</v>
          </cell>
          <cell r="I195">
            <v>4458.17</v>
          </cell>
          <cell r="J195">
            <v>131.26</v>
          </cell>
          <cell r="K195">
            <v>13176.12</v>
          </cell>
          <cell r="L195">
            <v>87.81</v>
          </cell>
          <cell r="M195">
            <v>1204187.72</v>
          </cell>
          <cell r="Q195">
            <v>0</v>
          </cell>
          <cell r="R195">
            <v>1267368.8400000001</v>
          </cell>
          <cell r="S195">
            <v>50005</v>
          </cell>
          <cell r="U195">
            <v>0</v>
          </cell>
        </row>
        <row r="196">
          <cell r="A196" t="str">
            <v>28010</v>
          </cell>
          <cell r="B196" t="str">
            <v>SHAW</v>
          </cell>
          <cell r="C196">
            <v>0</v>
          </cell>
          <cell r="D196">
            <v>1</v>
          </cell>
          <cell r="E196">
            <v>13.05</v>
          </cell>
          <cell r="F196">
            <v>7.6600000000000001E-2</v>
          </cell>
          <cell r="G196">
            <v>7.6600000000000001E-2</v>
          </cell>
          <cell r="H196">
            <v>1</v>
          </cell>
          <cell r="I196">
            <v>5017.5600000000004</v>
          </cell>
          <cell r="J196">
            <v>118.09</v>
          </cell>
          <cell r="K196">
            <v>0</v>
          </cell>
          <cell r="L196">
            <v>79</v>
          </cell>
          <cell r="M196">
            <v>4591.8500000000004</v>
          </cell>
          <cell r="Q196">
            <v>0</v>
          </cell>
          <cell r="R196">
            <v>4591.8500000000004</v>
          </cell>
          <cell r="S196">
            <v>0</v>
          </cell>
          <cell r="U196">
            <v>0</v>
          </cell>
        </row>
        <row r="197">
          <cell r="A197" t="str">
            <v>28137</v>
          </cell>
          <cell r="B197" t="str">
            <v>ORCAS</v>
          </cell>
          <cell r="C197">
            <v>0</v>
          </cell>
          <cell r="D197">
            <v>62</v>
          </cell>
          <cell r="E197">
            <v>487.08</v>
          </cell>
          <cell r="F197">
            <v>0.1273</v>
          </cell>
          <cell r="G197">
            <v>0.127</v>
          </cell>
          <cell r="H197">
            <v>61.86</v>
          </cell>
          <cell r="I197">
            <v>4445.54</v>
          </cell>
          <cell r="J197">
            <v>130.61000000000001</v>
          </cell>
          <cell r="K197">
            <v>0</v>
          </cell>
          <cell r="L197">
            <v>87.37</v>
          </cell>
          <cell r="M197">
            <v>250593.82</v>
          </cell>
          <cell r="Q197">
            <v>0</v>
          </cell>
          <cell r="R197">
            <v>250593.82</v>
          </cell>
          <cell r="S197">
            <v>0</v>
          </cell>
          <cell r="U197">
            <v>0</v>
          </cell>
        </row>
        <row r="198">
          <cell r="A198" t="str">
            <v>28144</v>
          </cell>
          <cell r="B198" t="str">
            <v>LOPEZ</v>
          </cell>
          <cell r="C198">
            <v>0</v>
          </cell>
          <cell r="D198">
            <v>35.71</v>
          </cell>
          <cell r="E198">
            <v>235.25</v>
          </cell>
          <cell r="F198">
            <v>0.15179999999999999</v>
          </cell>
          <cell r="G198">
            <v>0.127</v>
          </cell>
          <cell r="H198">
            <v>29.88</v>
          </cell>
          <cell r="I198">
            <v>4646.8900000000003</v>
          </cell>
          <cell r="J198">
            <v>120.57</v>
          </cell>
          <cell r="K198">
            <v>0</v>
          </cell>
          <cell r="L198">
            <v>80.66</v>
          </cell>
          <cell r="M198">
            <v>126844.48</v>
          </cell>
          <cell r="Q198">
            <v>0</v>
          </cell>
          <cell r="R198">
            <v>126844.48</v>
          </cell>
          <cell r="S198">
            <v>0</v>
          </cell>
          <cell r="U198">
            <v>0</v>
          </cell>
        </row>
        <row r="199">
          <cell r="A199" t="str">
            <v>28149</v>
          </cell>
          <cell r="B199" t="str">
            <v>SAN JUAN</v>
          </cell>
          <cell r="C199">
            <v>0</v>
          </cell>
          <cell r="D199">
            <v>107.14</v>
          </cell>
          <cell r="E199">
            <v>881.73</v>
          </cell>
          <cell r="F199">
            <v>0.1215</v>
          </cell>
          <cell r="G199">
            <v>0.1215</v>
          </cell>
          <cell r="H199">
            <v>107.14</v>
          </cell>
          <cell r="I199">
            <v>4457.2700000000004</v>
          </cell>
          <cell r="J199">
            <v>130.15</v>
          </cell>
          <cell r="K199">
            <v>0</v>
          </cell>
          <cell r="L199">
            <v>87.07</v>
          </cell>
          <cell r="M199">
            <v>435224.39</v>
          </cell>
          <cell r="Q199">
            <v>0</v>
          </cell>
          <cell r="R199">
            <v>441891.39</v>
          </cell>
          <cell r="S199">
            <v>6667</v>
          </cell>
          <cell r="U199">
            <v>0</v>
          </cell>
        </row>
        <row r="200">
          <cell r="A200" t="str">
            <v>29011</v>
          </cell>
          <cell r="B200" t="str">
            <v>CONCRETE</v>
          </cell>
          <cell r="C200">
            <v>2.57</v>
          </cell>
          <cell r="D200">
            <v>109.29</v>
          </cell>
          <cell r="E200">
            <v>742.49</v>
          </cell>
          <cell r="F200">
            <v>0.1472</v>
          </cell>
          <cell r="G200">
            <v>0.127</v>
          </cell>
          <cell r="H200">
            <v>94.3</v>
          </cell>
          <cell r="I200">
            <v>4644.58</v>
          </cell>
          <cell r="J200">
            <v>120.39</v>
          </cell>
          <cell r="K200">
            <v>13727.06</v>
          </cell>
          <cell r="L200">
            <v>80.540000000000006</v>
          </cell>
          <cell r="M200">
            <v>400124.28</v>
          </cell>
          <cell r="Q200">
            <v>0</v>
          </cell>
          <cell r="R200">
            <v>427185.34</v>
          </cell>
          <cell r="S200">
            <v>13334</v>
          </cell>
          <cell r="U200">
            <v>0</v>
          </cell>
        </row>
        <row r="201">
          <cell r="A201" t="str">
            <v>29100</v>
          </cell>
          <cell r="B201" t="str">
            <v>BURLINGTON EDISON</v>
          </cell>
          <cell r="C201">
            <v>13.43</v>
          </cell>
          <cell r="D201">
            <v>480.58</v>
          </cell>
          <cell r="E201">
            <v>3788.56</v>
          </cell>
          <cell r="F201">
            <v>0.12690000000000001</v>
          </cell>
          <cell r="G201">
            <v>0.12690000000000001</v>
          </cell>
          <cell r="H201">
            <v>480.58</v>
          </cell>
          <cell r="I201">
            <v>4406.57</v>
          </cell>
          <cell r="J201">
            <v>126.91</v>
          </cell>
          <cell r="K201">
            <v>68057.27</v>
          </cell>
          <cell r="L201">
            <v>84.9</v>
          </cell>
          <cell r="M201">
            <v>1930574.45</v>
          </cell>
          <cell r="Q201">
            <v>0</v>
          </cell>
          <cell r="R201">
            <v>2011965.72</v>
          </cell>
          <cell r="S201">
            <v>13334</v>
          </cell>
          <cell r="U201">
            <v>0</v>
          </cell>
        </row>
        <row r="202">
          <cell r="A202" t="str">
            <v>29101</v>
          </cell>
          <cell r="B202" t="str">
            <v>SEDRO WOOLLEY</v>
          </cell>
          <cell r="C202">
            <v>16.43</v>
          </cell>
          <cell r="D202">
            <v>638.72</v>
          </cell>
          <cell r="E202">
            <v>4196.93</v>
          </cell>
          <cell r="F202">
            <v>0.1522</v>
          </cell>
          <cell r="G202">
            <v>0.127</v>
          </cell>
          <cell r="H202">
            <v>533.01</v>
          </cell>
          <cell r="I202">
            <v>4447.01</v>
          </cell>
          <cell r="J202">
            <v>129.24</v>
          </cell>
          <cell r="K202">
            <v>84024.03</v>
          </cell>
          <cell r="L202">
            <v>86.46</v>
          </cell>
          <cell r="M202">
            <v>2160428.9700000002</v>
          </cell>
          <cell r="Q202">
            <v>0</v>
          </cell>
          <cell r="R202">
            <v>2244453</v>
          </cell>
          <cell r="S202">
            <v>0</v>
          </cell>
          <cell r="U202">
            <v>0</v>
          </cell>
        </row>
        <row r="203">
          <cell r="A203" t="str">
            <v>29103</v>
          </cell>
          <cell r="B203" t="str">
            <v>ANACORTES</v>
          </cell>
          <cell r="C203">
            <v>11.57</v>
          </cell>
          <cell r="D203">
            <v>326.27999999999997</v>
          </cell>
          <cell r="E203">
            <v>2846.96</v>
          </cell>
          <cell r="F203">
            <v>0.11459999999999999</v>
          </cell>
          <cell r="G203">
            <v>0.11459999999999999</v>
          </cell>
          <cell r="H203">
            <v>326.27999999999997</v>
          </cell>
          <cell r="I203">
            <v>4545.57</v>
          </cell>
          <cell r="J203">
            <v>123.93</v>
          </cell>
          <cell r="K203">
            <v>60481.08</v>
          </cell>
          <cell r="L203">
            <v>82.9</v>
          </cell>
          <cell r="M203">
            <v>1353595.78</v>
          </cell>
          <cell r="Q203">
            <v>0</v>
          </cell>
          <cell r="R203">
            <v>1587631.86</v>
          </cell>
          <cell r="S203">
            <v>173555</v>
          </cell>
          <cell r="U203">
            <v>0</v>
          </cell>
        </row>
        <row r="204">
          <cell r="A204" t="str">
            <v>29311</v>
          </cell>
          <cell r="B204" t="str">
            <v>LA CONNER</v>
          </cell>
          <cell r="C204">
            <v>0</v>
          </cell>
          <cell r="D204">
            <v>85.71</v>
          </cell>
          <cell r="E204">
            <v>629.1</v>
          </cell>
          <cell r="F204">
            <v>0.13619999999999999</v>
          </cell>
          <cell r="G204">
            <v>0.127</v>
          </cell>
          <cell r="H204">
            <v>79.900000000000006</v>
          </cell>
          <cell r="I204">
            <v>4552.91</v>
          </cell>
          <cell r="J204">
            <v>133.51</v>
          </cell>
          <cell r="K204">
            <v>0</v>
          </cell>
          <cell r="L204">
            <v>89.31</v>
          </cell>
          <cell r="M204">
            <v>331504.61</v>
          </cell>
          <cell r="Q204">
            <v>0</v>
          </cell>
          <cell r="R204">
            <v>344838.61</v>
          </cell>
          <cell r="S204">
            <v>13334</v>
          </cell>
          <cell r="U204">
            <v>0</v>
          </cell>
        </row>
        <row r="205">
          <cell r="A205" t="str">
            <v>29317</v>
          </cell>
          <cell r="B205" t="str">
            <v>CONWAY</v>
          </cell>
          <cell r="C205">
            <v>0.71</v>
          </cell>
          <cell r="D205">
            <v>53.71</v>
          </cell>
          <cell r="E205">
            <v>401.69</v>
          </cell>
          <cell r="F205">
            <v>0.13370000000000001</v>
          </cell>
          <cell r="G205">
            <v>0.127</v>
          </cell>
          <cell r="H205">
            <v>51.01</v>
          </cell>
          <cell r="I205">
            <v>4580.5600000000004</v>
          </cell>
          <cell r="J205">
            <v>127.25</v>
          </cell>
          <cell r="K205">
            <v>3740.03</v>
          </cell>
          <cell r="L205">
            <v>85.13</v>
          </cell>
          <cell r="M205">
            <v>213166.37</v>
          </cell>
          <cell r="Q205">
            <v>0</v>
          </cell>
          <cell r="R205">
            <v>216906.4</v>
          </cell>
          <cell r="S205">
            <v>0</v>
          </cell>
          <cell r="U205">
            <v>0</v>
          </cell>
        </row>
        <row r="206">
          <cell r="A206" t="str">
            <v>29320</v>
          </cell>
          <cell r="B206" t="str">
            <v>MT VERNON</v>
          </cell>
          <cell r="C206">
            <v>33.71</v>
          </cell>
          <cell r="D206">
            <v>799.57</v>
          </cell>
          <cell r="E206">
            <v>5551.6</v>
          </cell>
          <cell r="F206">
            <v>0.14399999999999999</v>
          </cell>
          <cell r="G206">
            <v>0.127</v>
          </cell>
          <cell r="H206">
            <v>705.05</v>
          </cell>
          <cell r="I206">
            <v>4450.45</v>
          </cell>
          <cell r="J206">
            <v>128.11000000000001</v>
          </cell>
          <cell r="K206">
            <v>172528.37</v>
          </cell>
          <cell r="L206">
            <v>85.7</v>
          </cell>
          <cell r="M206">
            <v>2860545.71</v>
          </cell>
          <cell r="Q206">
            <v>0</v>
          </cell>
          <cell r="R206">
            <v>3215091.08</v>
          </cell>
          <cell r="S206">
            <v>182017</v>
          </cell>
          <cell r="U206">
            <v>0</v>
          </cell>
        </row>
        <row r="207">
          <cell r="A207" t="str">
            <v>30002</v>
          </cell>
          <cell r="B207" t="str">
            <v>SKAMANIA</v>
          </cell>
          <cell r="C207">
            <v>0</v>
          </cell>
          <cell r="D207">
            <v>14.14</v>
          </cell>
          <cell r="E207">
            <v>67.88</v>
          </cell>
          <cell r="F207">
            <v>0.20830000000000001</v>
          </cell>
          <cell r="G207">
            <v>0.127</v>
          </cell>
          <cell r="H207">
            <v>14.14</v>
          </cell>
          <cell r="I207">
            <v>4983.3900000000003</v>
          </cell>
          <cell r="J207">
            <v>117.72</v>
          </cell>
          <cell r="K207">
            <v>0</v>
          </cell>
          <cell r="L207">
            <v>78.75</v>
          </cell>
          <cell r="M207">
            <v>0</v>
          </cell>
          <cell r="N207">
            <v>0</v>
          </cell>
          <cell r="O207">
            <v>58003.69</v>
          </cell>
          <cell r="Q207">
            <v>-58003.69</v>
          </cell>
          <cell r="R207">
            <v>0</v>
          </cell>
          <cell r="S207">
            <v>0</v>
          </cell>
          <cell r="U207">
            <v>1</v>
          </cell>
          <cell r="V207">
            <v>58003.69</v>
          </cell>
        </row>
        <row r="208">
          <cell r="A208" t="str">
            <v>30029</v>
          </cell>
          <cell r="B208" t="str">
            <v>MOUNT PLEASANT</v>
          </cell>
          <cell r="C208">
            <v>0</v>
          </cell>
          <cell r="D208">
            <v>9.14</v>
          </cell>
          <cell r="E208">
            <v>55.69</v>
          </cell>
          <cell r="F208">
            <v>0.1641</v>
          </cell>
          <cell r="G208">
            <v>0.127</v>
          </cell>
          <cell r="H208">
            <v>9.14</v>
          </cell>
          <cell r="I208">
            <v>4392.55</v>
          </cell>
          <cell r="J208">
            <v>135.22</v>
          </cell>
          <cell r="K208">
            <v>0</v>
          </cell>
          <cell r="L208">
            <v>90.46</v>
          </cell>
          <cell r="M208">
            <v>0</v>
          </cell>
          <cell r="N208">
            <v>0</v>
          </cell>
          <cell r="O208">
            <v>37493.19</v>
          </cell>
          <cell r="Q208">
            <v>-37493.19</v>
          </cell>
          <cell r="R208">
            <v>0</v>
          </cell>
          <cell r="S208">
            <v>0</v>
          </cell>
          <cell r="U208">
            <v>1</v>
          </cell>
          <cell r="V208">
            <v>37493.19</v>
          </cell>
        </row>
        <row r="209">
          <cell r="A209" t="str">
            <v>30031</v>
          </cell>
          <cell r="B209" t="str">
            <v>MILL A</v>
          </cell>
          <cell r="C209">
            <v>0</v>
          </cell>
          <cell r="D209">
            <v>14.57</v>
          </cell>
          <cell r="E209">
            <v>65.78</v>
          </cell>
          <cell r="F209">
            <v>0.2215</v>
          </cell>
          <cell r="G209">
            <v>0.127</v>
          </cell>
          <cell r="H209">
            <v>14.57</v>
          </cell>
          <cell r="I209">
            <v>4554.54</v>
          </cell>
          <cell r="J209">
            <v>117.52</v>
          </cell>
          <cell r="K209">
            <v>0</v>
          </cell>
          <cell r="L209">
            <v>78.62</v>
          </cell>
          <cell r="M209">
            <v>0</v>
          </cell>
          <cell r="N209">
            <v>0</v>
          </cell>
          <cell r="O209">
            <v>59767.59</v>
          </cell>
          <cell r="Q209">
            <v>-59767.59</v>
          </cell>
          <cell r="R209">
            <v>0</v>
          </cell>
          <cell r="S209">
            <v>0</v>
          </cell>
          <cell r="U209">
            <v>1</v>
          </cell>
          <cell r="V209">
            <v>59767.59</v>
          </cell>
        </row>
        <row r="210">
          <cell r="A210" t="str">
            <v>30303</v>
          </cell>
          <cell r="B210" t="str">
            <v>STEVENSON-CARSON</v>
          </cell>
          <cell r="C210">
            <v>4.1399999999999997</v>
          </cell>
          <cell r="D210">
            <v>172.71</v>
          </cell>
          <cell r="E210">
            <v>988.98</v>
          </cell>
          <cell r="F210">
            <v>0.17460000000000001</v>
          </cell>
          <cell r="G210">
            <v>0.127</v>
          </cell>
          <cell r="H210">
            <v>125.6</v>
          </cell>
          <cell r="I210">
            <v>4515.13</v>
          </cell>
          <cell r="J210">
            <v>124.01</v>
          </cell>
          <cell r="K210">
            <v>21496.53</v>
          </cell>
          <cell r="L210">
            <v>82.96</v>
          </cell>
          <cell r="M210">
            <v>517493.92</v>
          </cell>
          <cell r="Q210">
            <v>0</v>
          </cell>
          <cell r="R210">
            <v>564855.44999999995</v>
          </cell>
          <cell r="S210">
            <v>25865</v>
          </cell>
          <cell r="U210">
            <v>0</v>
          </cell>
        </row>
        <row r="211">
          <cell r="A211" t="str">
            <v>31002</v>
          </cell>
          <cell r="B211" t="str">
            <v>EVERETT</v>
          </cell>
          <cell r="C211">
            <v>78.86</v>
          </cell>
          <cell r="D211">
            <v>2265.86</v>
          </cell>
          <cell r="E211">
            <v>17717.52</v>
          </cell>
          <cell r="F211">
            <v>0.12790000000000001</v>
          </cell>
          <cell r="G211">
            <v>0.127</v>
          </cell>
          <cell r="H211">
            <v>2250.13</v>
          </cell>
          <cell r="I211">
            <v>4657.46</v>
          </cell>
          <cell r="J211">
            <v>131.58000000000001</v>
          </cell>
          <cell r="K211">
            <v>422380.39</v>
          </cell>
          <cell r="L211">
            <v>88.02</v>
          </cell>
          <cell r="M211">
            <v>9557673.5999999996</v>
          </cell>
          <cell r="Q211">
            <v>0</v>
          </cell>
          <cell r="R211">
            <v>10102761.99</v>
          </cell>
          <cell r="S211">
            <v>122708</v>
          </cell>
          <cell r="U211">
            <v>0</v>
          </cell>
        </row>
        <row r="212">
          <cell r="A212" t="str">
            <v>31004</v>
          </cell>
          <cell r="B212" t="str">
            <v>LAKE STEVENS</v>
          </cell>
          <cell r="C212">
            <v>24.29</v>
          </cell>
          <cell r="D212">
            <v>978.14</v>
          </cell>
          <cell r="E212">
            <v>7332.32</v>
          </cell>
          <cell r="F212">
            <v>0.13339999999999999</v>
          </cell>
          <cell r="G212">
            <v>0.127</v>
          </cell>
          <cell r="H212">
            <v>931.2</v>
          </cell>
          <cell r="I212">
            <v>4348.99</v>
          </cell>
          <cell r="J212">
            <v>139.66999999999999</v>
          </cell>
          <cell r="K212">
            <v>121482.51</v>
          </cell>
          <cell r="L212">
            <v>93.43</v>
          </cell>
          <cell r="M212">
            <v>3682937.71</v>
          </cell>
          <cell r="Q212">
            <v>0</v>
          </cell>
          <cell r="R212">
            <v>3817754.2199999997</v>
          </cell>
          <cell r="S212">
            <v>13334</v>
          </cell>
          <cell r="U212">
            <v>0</v>
          </cell>
        </row>
        <row r="213">
          <cell r="A213" t="str">
            <v>31006</v>
          </cell>
          <cell r="B213" t="str">
            <v>MUKILTEO</v>
          </cell>
          <cell r="C213">
            <v>66.86</v>
          </cell>
          <cell r="D213">
            <v>1636</v>
          </cell>
          <cell r="E213">
            <v>13717.86</v>
          </cell>
          <cell r="F213">
            <v>0.1193</v>
          </cell>
          <cell r="G213">
            <v>0.1193</v>
          </cell>
          <cell r="H213">
            <v>1636</v>
          </cell>
          <cell r="I213">
            <v>4439.16</v>
          </cell>
          <cell r="J213">
            <v>134.11000000000001</v>
          </cell>
          <cell r="K213">
            <v>341322.57</v>
          </cell>
          <cell r="L213">
            <v>89.71</v>
          </cell>
          <cell r="M213">
            <v>6613863.8200000003</v>
          </cell>
          <cell r="Q213">
            <v>0</v>
          </cell>
          <cell r="R213">
            <v>7008522.3900000006</v>
          </cell>
          <cell r="S213">
            <v>53336</v>
          </cell>
          <cell r="U213">
            <v>0</v>
          </cell>
        </row>
        <row r="214">
          <cell r="A214" t="str">
            <v>31015</v>
          </cell>
          <cell r="B214" t="str">
            <v>EDMONDS</v>
          </cell>
          <cell r="C214">
            <v>95.43</v>
          </cell>
          <cell r="D214">
            <v>2606.42</v>
          </cell>
          <cell r="E214">
            <v>19933.89</v>
          </cell>
          <cell r="F214">
            <v>0.1308</v>
          </cell>
          <cell r="G214">
            <v>0.127</v>
          </cell>
          <cell r="H214">
            <v>2531.6</v>
          </cell>
          <cell r="I214">
            <v>4431.51</v>
          </cell>
          <cell r="J214">
            <v>132.5</v>
          </cell>
          <cell r="K214">
            <v>486333.85</v>
          </cell>
          <cell r="L214">
            <v>88.64</v>
          </cell>
          <cell r="M214">
            <v>10219189.869999999</v>
          </cell>
          <cell r="Q214">
            <v>0</v>
          </cell>
          <cell r="R214">
            <v>10845157.719999999</v>
          </cell>
          <cell r="S214">
            <v>139634</v>
          </cell>
          <cell r="U214">
            <v>0</v>
          </cell>
        </row>
        <row r="215">
          <cell r="A215" t="str">
            <v>31016</v>
          </cell>
          <cell r="B215" t="str">
            <v>ARLINGTON</v>
          </cell>
          <cell r="C215">
            <v>15.14</v>
          </cell>
          <cell r="D215">
            <v>710.86</v>
          </cell>
          <cell r="E215">
            <v>5346.85</v>
          </cell>
          <cell r="F215">
            <v>0.13289999999999999</v>
          </cell>
          <cell r="G215">
            <v>0.127</v>
          </cell>
          <cell r="H215">
            <v>679.05</v>
          </cell>
          <cell r="I215">
            <v>4412.96</v>
          </cell>
          <cell r="J215">
            <v>130.74</v>
          </cell>
          <cell r="K215">
            <v>76834.05</v>
          </cell>
          <cell r="L215">
            <v>87.46</v>
          </cell>
          <cell r="M215">
            <v>2730164.3</v>
          </cell>
          <cell r="Q215">
            <v>0</v>
          </cell>
          <cell r="R215">
            <v>2806998.3499999996</v>
          </cell>
          <cell r="S215">
            <v>0</v>
          </cell>
          <cell r="U215">
            <v>0</v>
          </cell>
        </row>
        <row r="216">
          <cell r="A216" t="str">
            <v>31025</v>
          </cell>
          <cell r="B216" t="str">
            <v>MARYSVILLE</v>
          </cell>
          <cell r="C216">
            <v>38.14</v>
          </cell>
          <cell r="D216">
            <v>1577.15</v>
          </cell>
          <cell r="E216">
            <v>11341.89</v>
          </cell>
          <cell r="F216">
            <v>0.1391</v>
          </cell>
          <cell r="G216">
            <v>0.127</v>
          </cell>
          <cell r="H216">
            <v>1440.42</v>
          </cell>
          <cell r="I216">
            <v>4543.74</v>
          </cell>
          <cell r="J216">
            <v>131.69999999999999</v>
          </cell>
          <cell r="K216">
            <v>199292.98</v>
          </cell>
          <cell r="L216">
            <v>88.1</v>
          </cell>
          <cell r="M216">
            <v>5965740.7999999998</v>
          </cell>
          <cell r="Q216">
            <v>0</v>
          </cell>
          <cell r="R216">
            <v>6165033.7800000003</v>
          </cell>
          <cell r="S216">
            <v>0</v>
          </cell>
          <cell r="U216">
            <v>0</v>
          </cell>
        </row>
        <row r="217">
          <cell r="A217" t="str">
            <v>31063</v>
          </cell>
          <cell r="B217" t="str">
            <v>INDEX</v>
          </cell>
          <cell r="C217">
            <v>0</v>
          </cell>
          <cell r="D217">
            <v>2.14</v>
          </cell>
          <cell r="E217">
            <v>24.38</v>
          </cell>
          <cell r="F217">
            <v>8.7800000000000003E-2</v>
          </cell>
          <cell r="G217">
            <v>8.7800000000000003E-2</v>
          </cell>
          <cell r="H217">
            <v>2.14</v>
          </cell>
          <cell r="I217">
            <v>4057.16</v>
          </cell>
          <cell r="J217">
            <v>148.63</v>
          </cell>
          <cell r="K217">
            <v>0</v>
          </cell>
          <cell r="L217">
            <v>99.43</v>
          </cell>
          <cell r="M217">
            <v>7869.59</v>
          </cell>
          <cell r="Q217">
            <v>0</v>
          </cell>
          <cell r="R217">
            <v>7869.59</v>
          </cell>
          <cell r="S217">
            <v>0</v>
          </cell>
          <cell r="U217">
            <v>0</v>
          </cell>
        </row>
        <row r="218">
          <cell r="A218" t="str">
            <v>31103</v>
          </cell>
          <cell r="B218" t="str">
            <v>MONROE</v>
          </cell>
          <cell r="C218">
            <v>43.43</v>
          </cell>
          <cell r="D218">
            <v>679.15</v>
          </cell>
          <cell r="E218">
            <v>6560.28</v>
          </cell>
          <cell r="F218">
            <v>0.10349999999999999</v>
          </cell>
          <cell r="G218">
            <v>0.10349999999999999</v>
          </cell>
          <cell r="H218">
            <v>679.15</v>
          </cell>
          <cell r="I218">
            <v>4403.76</v>
          </cell>
          <cell r="J218">
            <v>132.16999999999999</v>
          </cell>
          <cell r="K218">
            <v>219943.59</v>
          </cell>
          <cell r="L218">
            <v>88.42</v>
          </cell>
          <cell r="M218">
            <v>2724097.94</v>
          </cell>
          <cell r="Q218">
            <v>0</v>
          </cell>
          <cell r="R218">
            <v>2994631.53</v>
          </cell>
          <cell r="S218">
            <v>50590</v>
          </cell>
          <cell r="U218">
            <v>0</v>
          </cell>
        </row>
        <row r="219">
          <cell r="A219" t="str">
            <v>31201</v>
          </cell>
          <cell r="B219" t="str">
            <v>SNOHOMISH</v>
          </cell>
          <cell r="C219">
            <v>27.57</v>
          </cell>
          <cell r="D219">
            <v>1162.57</v>
          </cell>
          <cell r="E219">
            <v>9183.67</v>
          </cell>
          <cell r="F219">
            <v>0.12659999999999999</v>
          </cell>
          <cell r="G219">
            <v>0.12659999999999999</v>
          </cell>
          <cell r="H219">
            <v>1162.57</v>
          </cell>
          <cell r="I219">
            <v>4423.8</v>
          </cell>
          <cell r="J219">
            <v>128.47</v>
          </cell>
          <cell r="K219">
            <v>140258.79</v>
          </cell>
          <cell r="L219">
            <v>85.94</v>
          </cell>
          <cell r="M219">
            <v>4687686.18</v>
          </cell>
          <cell r="Q219">
            <v>0</v>
          </cell>
          <cell r="R219">
            <v>4920645.97</v>
          </cell>
          <cell r="S219">
            <v>92701</v>
          </cell>
          <cell r="U219">
            <v>0</v>
          </cell>
        </row>
        <row r="220">
          <cell r="A220" t="str">
            <v>31306</v>
          </cell>
          <cell r="B220" t="str">
            <v>LAKEWOOD</v>
          </cell>
          <cell r="C220">
            <v>0.86</v>
          </cell>
          <cell r="D220">
            <v>326</v>
          </cell>
          <cell r="E220">
            <v>2413.77</v>
          </cell>
          <cell r="F220">
            <v>0.1351</v>
          </cell>
          <cell r="G220">
            <v>0.127</v>
          </cell>
          <cell r="H220">
            <v>306.55</v>
          </cell>
          <cell r="I220">
            <v>4338.33</v>
          </cell>
          <cell r="J220">
            <v>133.52000000000001</v>
          </cell>
          <cell r="K220">
            <v>4290.6099999999997</v>
          </cell>
          <cell r="L220">
            <v>89.32</v>
          </cell>
          <cell r="M220">
            <v>1210636.8799999999</v>
          </cell>
          <cell r="Q220">
            <v>0</v>
          </cell>
          <cell r="R220">
            <v>1267947.49</v>
          </cell>
          <cell r="S220">
            <v>53020</v>
          </cell>
          <cell r="U220">
            <v>0</v>
          </cell>
        </row>
        <row r="221">
          <cell r="A221" t="str">
            <v>31311</v>
          </cell>
          <cell r="B221" t="str">
            <v>SULTAN</v>
          </cell>
          <cell r="C221">
            <v>6.86</v>
          </cell>
          <cell r="D221">
            <v>302.43</v>
          </cell>
          <cell r="E221">
            <v>2127.38</v>
          </cell>
          <cell r="F221">
            <v>0.14219999999999999</v>
          </cell>
          <cell r="G221">
            <v>0.127</v>
          </cell>
          <cell r="H221">
            <v>270.18</v>
          </cell>
          <cell r="I221">
            <v>4346.58</v>
          </cell>
          <cell r="J221">
            <v>127.03</v>
          </cell>
          <cell r="K221">
            <v>34290.17</v>
          </cell>
          <cell r="L221">
            <v>84.98</v>
          </cell>
          <cell r="M221">
            <v>1070250.8799999999</v>
          </cell>
          <cell r="Q221">
            <v>0</v>
          </cell>
          <cell r="R221">
            <v>1104541.0499999998</v>
          </cell>
          <cell r="S221">
            <v>0</v>
          </cell>
          <cell r="U221">
            <v>0</v>
          </cell>
        </row>
        <row r="222">
          <cell r="A222" t="str">
            <v>31330</v>
          </cell>
          <cell r="B222" t="str">
            <v>DARRINGTON</v>
          </cell>
          <cell r="C222">
            <v>0</v>
          </cell>
          <cell r="D222">
            <v>83.71</v>
          </cell>
          <cell r="E222">
            <v>544.99</v>
          </cell>
          <cell r="F222">
            <v>0.15359999999999999</v>
          </cell>
          <cell r="G222">
            <v>0.127</v>
          </cell>
          <cell r="H222">
            <v>69.209999999999994</v>
          </cell>
          <cell r="I222">
            <v>4555.2700000000004</v>
          </cell>
          <cell r="J222">
            <v>127.29</v>
          </cell>
          <cell r="K222">
            <v>0</v>
          </cell>
          <cell r="L222">
            <v>85.15</v>
          </cell>
          <cell r="M222">
            <v>287591.83</v>
          </cell>
          <cell r="Q222">
            <v>0</v>
          </cell>
          <cell r="R222">
            <v>287591.83</v>
          </cell>
          <cell r="S222">
            <v>0</v>
          </cell>
          <cell r="U222">
            <v>0</v>
          </cell>
        </row>
        <row r="223">
          <cell r="A223" t="str">
            <v>31332</v>
          </cell>
          <cell r="B223" t="str">
            <v>GRANITE FALLS</v>
          </cell>
          <cell r="C223">
            <v>4.1399999999999997</v>
          </cell>
          <cell r="D223">
            <v>350.71</v>
          </cell>
          <cell r="E223">
            <v>2262.3200000000002</v>
          </cell>
          <cell r="F223">
            <v>0.155</v>
          </cell>
          <cell r="G223">
            <v>0.127</v>
          </cell>
          <cell r="H223">
            <v>287.31</v>
          </cell>
          <cell r="I223">
            <v>4341.66</v>
          </cell>
          <cell r="J223">
            <v>135.66</v>
          </cell>
          <cell r="K223">
            <v>20670.64</v>
          </cell>
          <cell r="L223">
            <v>90.75</v>
          </cell>
          <cell r="M223">
            <v>1135133.45</v>
          </cell>
          <cell r="Q223">
            <v>0</v>
          </cell>
          <cell r="R223">
            <v>1175805.0899999999</v>
          </cell>
          <cell r="S223">
            <v>20001</v>
          </cell>
          <cell r="U223">
            <v>0</v>
          </cell>
        </row>
        <row r="224">
          <cell r="A224" t="str">
            <v>31401</v>
          </cell>
          <cell r="B224" t="str">
            <v>STANWOOD-CAMANO</v>
          </cell>
          <cell r="C224">
            <v>19.43</v>
          </cell>
          <cell r="D224">
            <v>681.43</v>
          </cell>
          <cell r="E224">
            <v>5182.53</v>
          </cell>
          <cell r="F224">
            <v>0.13150000000000001</v>
          </cell>
          <cell r="G224">
            <v>0.127</v>
          </cell>
          <cell r="H224">
            <v>658.18</v>
          </cell>
          <cell r="I224">
            <v>4429.7700000000004</v>
          </cell>
          <cell r="J224">
            <v>131.01</v>
          </cell>
          <cell r="K224">
            <v>98981</v>
          </cell>
          <cell r="L224">
            <v>87.64</v>
          </cell>
          <cell r="M224">
            <v>2656436.13</v>
          </cell>
          <cell r="Q224">
            <v>0</v>
          </cell>
          <cell r="R224">
            <v>2806138.13</v>
          </cell>
          <cell r="S224">
            <v>50721</v>
          </cell>
          <cell r="U224">
            <v>0</v>
          </cell>
        </row>
        <row r="225">
          <cell r="A225" t="str">
            <v>32081</v>
          </cell>
          <cell r="B225" t="str">
            <v>SPOKANE</v>
          </cell>
          <cell r="C225">
            <v>148.13999999999999</v>
          </cell>
          <cell r="D225">
            <v>4284</v>
          </cell>
          <cell r="E225">
            <v>28463.1</v>
          </cell>
          <cell r="F225">
            <v>0.15049999999999999</v>
          </cell>
          <cell r="G225">
            <v>0.127</v>
          </cell>
          <cell r="H225">
            <v>3614.81</v>
          </cell>
          <cell r="I225">
            <v>4487.53</v>
          </cell>
          <cell r="J225">
            <v>127.35</v>
          </cell>
          <cell r="K225">
            <v>764500.1</v>
          </cell>
          <cell r="L225">
            <v>85.19</v>
          </cell>
          <cell r="M225">
            <v>14792712.279999999</v>
          </cell>
          <cell r="Q225">
            <v>0</v>
          </cell>
          <cell r="R225">
            <v>15592688.379999999</v>
          </cell>
          <cell r="S225">
            <v>35476</v>
          </cell>
          <cell r="U225">
            <v>0</v>
          </cell>
        </row>
        <row r="226">
          <cell r="A226" t="str">
            <v>32123</v>
          </cell>
          <cell r="B226" t="str">
            <v>ORCHARD PRAIRIE</v>
          </cell>
          <cell r="C226">
            <v>0</v>
          </cell>
          <cell r="D226">
            <v>7.14</v>
          </cell>
          <cell r="E226">
            <v>63.44</v>
          </cell>
          <cell r="F226">
            <v>0.1125</v>
          </cell>
          <cell r="G226">
            <v>0.1125</v>
          </cell>
          <cell r="H226">
            <v>7.14</v>
          </cell>
          <cell r="I226">
            <v>4600.13</v>
          </cell>
          <cell r="J226">
            <v>117.81</v>
          </cell>
          <cell r="K226">
            <v>0</v>
          </cell>
          <cell r="L226">
            <v>78.81</v>
          </cell>
          <cell r="M226">
            <v>30012.639999999999</v>
          </cell>
          <cell r="Q226">
            <v>0</v>
          </cell>
          <cell r="R226">
            <v>30012.639999999999</v>
          </cell>
          <cell r="S226">
            <v>0</v>
          </cell>
          <cell r="U226">
            <v>0</v>
          </cell>
        </row>
        <row r="227">
          <cell r="A227" t="str">
            <v>32312</v>
          </cell>
          <cell r="B227" t="str">
            <v>GREAT NORTHERN</v>
          </cell>
          <cell r="C227">
            <v>0</v>
          </cell>
          <cell r="D227">
            <v>4.8600000000000003</v>
          </cell>
          <cell r="E227">
            <v>32.380000000000003</v>
          </cell>
          <cell r="F227">
            <v>0.15010000000000001</v>
          </cell>
          <cell r="G227">
            <v>0.127</v>
          </cell>
          <cell r="H227">
            <v>4.1100000000000003</v>
          </cell>
          <cell r="I227">
            <v>4512.7700000000004</v>
          </cell>
          <cell r="J227">
            <v>122.65</v>
          </cell>
          <cell r="K227">
            <v>0</v>
          </cell>
          <cell r="L227">
            <v>82.05</v>
          </cell>
          <cell r="M227">
            <v>16928.63</v>
          </cell>
          <cell r="Q227">
            <v>0</v>
          </cell>
          <cell r="R227">
            <v>16928.63</v>
          </cell>
          <cell r="S227">
            <v>0</v>
          </cell>
          <cell r="U227">
            <v>0</v>
          </cell>
        </row>
        <row r="228">
          <cell r="A228" t="str">
            <v>32325</v>
          </cell>
          <cell r="B228" t="str">
            <v>NINE MILE FALLS</v>
          </cell>
          <cell r="C228">
            <v>0</v>
          </cell>
          <cell r="D228">
            <v>208.71</v>
          </cell>
          <cell r="E228">
            <v>1679.38</v>
          </cell>
          <cell r="F228">
            <v>0.12429999999999999</v>
          </cell>
          <cell r="G228">
            <v>0.12429999999999999</v>
          </cell>
          <cell r="H228">
            <v>208.71</v>
          </cell>
          <cell r="I228">
            <v>4494.2299999999996</v>
          </cell>
          <cell r="J228">
            <v>125.93</v>
          </cell>
          <cell r="K228">
            <v>0</v>
          </cell>
          <cell r="L228">
            <v>84.24</v>
          </cell>
          <cell r="M228">
            <v>855593.85</v>
          </cell>
          <cell r="Q228">
            <v>0</v>
          </cell>
          <cell r="R228">
            <v>855593.85</v>
          </cell>
          <cell r="S228">
            <v>0</v>
          </cell>
          <cell r="U228">
            <v>0</v>
          </cell>
        </row>
        <row r="229">
          <cell r="A229" t="str">
            <v>32326</v>
          </cell>
          <cell r="B229" t="str">
            <v>MEDICAL LAKE</v>
          </cell>
          <cell r="C229">
            <v>0</v>
          </cell>
          <cell r="D229">
            <v>277.43</v>
          </cell>
          <cell r="E229">
            <v>2078.2600000000002</v>
          </cell>
          <cell r="F229">
            <v>0.13350000000000001</v>
          </cell>
          <cell r="G229">
            <v>0.127</v>
          </cell>
          <cell r="H229">
            <v>263.94</v>
          </cell>
          <cell r="I229">
            <v>4336.45</v>
          </cell>
          <cell r="J229">
            <v>134.11000000000001</v>
          </cell>
          <cell r="K229">
            <v>0</v>
          </cell>
          <cell r="L229">
            <v>89.71</v>
          </cell>
          <cell r="M229">
            <v>1041795.28</v>
          </cell>
          <cell r="Q229">
            <v>0</v>
          </cell>
          <cell r="R229">
            <v>1041795.28</v>
          </cell>
          <cell r="S229">
            <v>0</v>
          </cell>
          <cell r="U229">
            <v>0</v>
          </cell>
        </row>
        <row r="230">
          <cell r="A230" t="str">
            <v>32354</v>
          </cell>
          <cell r="B230" t="str">
            <v>MEAD</v>
          </cell>
          <cell r="C230">
            <v>1.29</v>
          </cell>
          <cell r="D230">
            <v>939</v>
          </cell>
          <cell r="E230">
            <v>8811.7000000000007</v>
          </cell>
          <cell r="F230">
            <v>0.1066</v>
          </cell>
          <cell r="G230">
            <v>0.1066</v>
          </cell>
          <cell r="H230">
            <v>939</v>
          </cell>
          <cell r="I230">
            <v>4510.2700000000004</v>
          </cell>
          <cell r="J230">
            <v>126.86</v>
          </cell>
          <cell r="K230">
            <v>6690.99</v>
          </cell>
          <cell r="L230">
            <v>84.86</v>
          </cell>
          <cell r="M230">
            <v>3862811.57</v>
          </cell>
          <cell r="Q230">
            <v>0</v>
          </cell>
          <cell r="R230">
            <v>3869502.56</v>
          </cell>
          <cell r="S230">
            <v>0</v>
          </cell>
          <cell r="U230">
            <v>0</v>
          </cell>
        </row>
        <row r="231">
          <cell r="A231" t="str">
            <v>32356</v>
          </cell>
          <cell r="B231" t="str">
            <v>CENTRAL VALLEY</v>
          </cell>
          <cell r="C231">
            <v>0</v>
          </cell>
          <cell r="D231">
            <v>1476.43</v>
          </cell>
          <cell r="E231">
            <v>12122.23</v>
          </cell>
          <cell r="F231">
            <v>0.12180000000000001</v>
          </cell>
          <cell r="G231">
            <v>0.12180000000000001</v>
          </cell>
          <cell r="H231">
            <v>1476.43</v>
          </cell>
          <cell r="I231">
            <v>4434.3599999999997</v>
          </cell>
          <cell r="J231">
            <v>131.02000000000001</v>
          </cell>
          <cell r="K231">
            <v>0</v>
          </cell>
          <cell r="L231">
            <v>87.65</v>
          </cell>
          <cell r="M231">
            <v>5965213.8200000003</v>
          </cell>
          <cell r="Q231">
            <v>0</v>
          </cell>
          <cell r="R231">
            <v>5965213.8200000003</v>
          </cell>
          <cell r="S231">
            <v>0</v>
          </cell>
          <cell r="U231">
            <v>0</v>
          </cell>
        </row>
        <row r="232">
          <cell r="A232" t="str">
            <v>32358</v>
          </cell>
          <cell r="B232" t="str">
            <v>FREEMAN</v>
          </cell>
          <cell r="C232">
            <v>1</v>
          </cell>
          <cell r="D232">
            <v>97.57</v>
          </cell>
          <cell r="E232">
            <v>900.03</v>
          </cell>
          <cell r="F232">
            <v>0.1084</v>
          </cell>
          <cell r="G232">
            <v>0.1084</v>
          </cell>
          <cell r="H232">
            <v>97.57</v>
          </cell>
          <cell r="I232">
            <v>4538.1400000000003</v>
          </cell>
          <cell r="J232">
            <v>127.78</v>
          </cell>
          <cell r="K232">
            <v>5218.8599999999997</v>
          </cell>
          <cell r="L232">
            <v>85.48</v>
          </cell>
          <cell r="M232">
            <v>403849.5</v>
          </cell>
          <cell r="Q232">
            <v>0</v>
          </cell>
          <cell r="R232">
            <v>409068.36</v>
          </cell>
          <cell r="S232">
            <v>0</v>
          </cell>
          <cell r="U232">
            <v>0</v>
          </cell>
        </row>
        <row r="233">
          <cell r="A233" t="str">
            <v>32360</v>
          </cell>
          <cell r="B233" t="str">
            <v>CHENEY</v>
          </cell>
          <cell r="C233">
            <v>0</v>
          </cell>
          <cell r="D233">
            <v>534.42999999999995</v>
          </cell>
          <cell r="E233">
            <v>3537.65</v>
          </cell>
          <cell r="F233">
            <v>0.15110000000000001</v>
          </cell>
          <cell r="G233">
            <v>0.127</v>
          </cell>
          <cell r="H233">
            <v>449.28</v>
          </cell>
          <cell r="I233">
            <v>4565.3900000000003</v>
          </cell>
          <cell r="J233">
            <v>123.05</v>
          </cell>
          <cell r="K233">
            <v>0</v>
          </cell>
          <cell r="L233">
            <v>82.32</v>
          </cell>
          <cell r="M233">
            <v>1872420.02</v>
          </cell>
          <cell r="Q233">
            <v>0</v>
          </cell>
          <cell r="R233">
            <v>1872420.02</v>
          </cell>
          <cell r="S233">
            <v>0</v>
          </cell>
          <cell r="U233">
            <v>0</v>
          </cell>
        </row>
        <row r="234">
          <cell r="A234" t="str">
            <v>32361</v>
          </cell>
          <cell r="B234" t="str">
            <v>EAST VALLEY (SPOK</v>
          </cell>
          <cell r="C234">
            <v>15.14</v>
          </cell>
          <cell r="D234">
            <v>554.58000000000004</v>
          </cell>
          <cell r="E234">
            <v>4129.59</v>
          </cell>
          <cell r="F234">
            <v>0.1343</v>
          </cell>
          <cell r="G234">
            <v>0.127</v>
          </cell>
          <cell r="H234">
            <v>524.46</v>
          </cell>
          <cell r="I234">
            <v>4536.54</v>
          </cell>
          <cell r="J234">
            <v>123.99</v>
          </cell>
          <cell r="K234">
            <v>78985.7</v>
          </cell>
          <cell r="L234">
            <v>82.95</v>
          </cell>
          <cell r="M234">
            <v>2171324.7599999998</v>
          </cell>
          <cell r="Q234">
            <v>0</v>
          </cell>
          <cell r="R234">
            <v>2250310.46</v>
          </cell>
          <cell r="S234">
            <v>0</v>
          </cell>
          <cell r="U234">
            <v>0</v>
          </cell>
        </row>
        <row r="235">
          <cell r="A235" t="str">
            <v>32362</v>
          </cell>
          <cell r="B235" t="str">
            <v>LIBERTY</v>
          </cell>
          <cell r="C235">
            <v>0</v>
          </cell>
          <cell r="D235">
            <v>60.43</v>
          </cell>
          <cell r="E235">
            <v>492.89</v>
          </cell>
          <cell r="F235">
            <v>0.1226</v>
          </cell>
          <cell r="G235">
            <v>0.1226</v>
          </cell>
          <cell r="H235">
            <v>60.43</v>
          </cell>
          <cell r="I235">
            <v>4473.47</v>
          </cell>
          <cell r="J235">
            <v>129.26</v>
          </cell>
          <cell r="K235">
            <v>0</v>
          </cell>
          <cell r="L235">
            <v>86.47</v>
          </cell>
          <cell r="M235">
            <v>246426.48</v>
          </cell>
          <cell r="Q235">
            <v>0</v>
          </cell>
          <cell r="R235">
            <v>246426.48</v>
          </cell>
          <cell r="S235">
            <v>0</v>
          </cell>
          <cell r="U235">
            <v>0</v>
          </cell>
        </row>
        <row r="236">
          <cell r="A236" t="str">
            <v>32363</v>
          </cell>
          <cell r="B236" t="str">
            <v>WEST VALLEY (SPOK</v>
          </cell>
          <cell r="C236">
            <v>15.29</v>
          </cell>
          <cell r="D236">
            <v>381.71</v>
          </cell>
          <cell r="E236">
            <v>3234.21</v>
          </cell>
          <cell r="F236">
            <v>0.11799999999999999</v>
          </cell>
          <cell r="G236">
            <v>0.11799999999999999</v>
          </cell>
          <cell r="H236">
            <v>381.71</v>
          </cell>
          <cell r="I236">
            <v>4463.4399999999996</v>
          </cell>
          <cell r="J236">
            <v>128.63999999999999</v>
          </cell>
          <cell r="K236">
            <v>78482.899999999994</v>
          </cell>
          <cell r="L236">
            <v>86.06</v>
          </cell>
          <cell r="M236">
            <v>1553161.31</v>
          </cell>
          <cell r="Q236">
            <v>0</v>
          </cell>
          <cell r="R236">
            <v>1639223.21</v>
          </cell>
          <cell r="S236">
            <v>7579</v>
          </cell>
          <cell r="U236">
            <v>0</v>
          </cell>
        </row>
        <row r="237">
          <cell r="A237" t="str">
            <v>32414</v>
          </cell>
          <cell r="B237" t="str">
            <v>DEER PARK</v>
          </cell>
          <cell r="C237">
            <v>2.4300000000000002</v>
          </cell>
          <cell r="D237">
            <v>303.14</v>
          </cell>
          <cell r="E237">
            <v>2335.4899999999998</v>
          </cell>
          <cell r="F237">
            <v>0.1298</v>
          </cell>
          <cell r="G237">
            <v>0.127</v>
          </cell>
          <cell r="H237">
            <v>296.61</v>
          </cell>
          <cell r="I237">
            <v>4471.66</v>
          </cell>
          <cell r="J237">
            <v>124.73</v>
          </cell>
          <cell r="K237">
            <v>12496.05</v>
          </cell>
          <cell r="L237">
            <v>83.44</v>
          </cell>
          <cell r="M237">
            <v>1209939.8999999999</v>
          </cell>
          <cell r="Q237">
            <v>0</v>
          </cell>
          <cell r="R237">
            <v>1222435.95</v>
          </cell>
          <cell r="S237">
            <v>0</v>
          </cell>
          <cell r="U237">
            <v>0</v>
          </cell>
        </row>
        <row r="238">
          <cell r="A238" t="str">
            <v>32416</v>
          </cell>
          <cell r="B238" t="str">
            <v>RIVERSIDE</v>
          </cell>
          <cell r="C238">
            <v>17.57</v>
          </cell>
          <cell r="D238">
            <v>267.86</v>
          </cell>
          <cell r="E238">
            <v>1790.95</v>
          </cell>
          <cell r="F238">
            <v>0.14960000000000001</v>
          </cell>
          <cell r="G238">
            <v>0.127</v>
          </cell>
          <cell r="H238">
            <v>227.45</v>
          </cell>
          <cell r="I238">
            <v>4463.8900000000003</v>
          </cell>
          <cell r="J238">
            <v>130.94</v>
          </cell>
          <cell r="K238">
            <v>90195.13</v>
          </cell>
          <cell r="L238">
            <v>87.59</v>
          </cell>
          <cell r="M238">
            <v>925231.39</v>
          </cell>
          <cell r="Q238">
            <v>0</v>
          </cell>
          <cell r="R238">
            <v>1015426.52</v>
          </cell>
          <cell r="S238">
            <v>0</v>
          </cell>
          <cell r="U238">
            <v>0</v>
          </cell>
        </row>
        <row r="239">
          <cell r="A239" t="str">
            <v>33030</v>
          </cell>
          <cell r="B239" t="str">
            <v>ONION CREEK</v>
          </cell>
          <cell r="C239">
            <v>0</v>
          </cell>
          <cell r="D239">
            <v>7.57</v>
          </cell>
          <cell r="E239">
            <v>37</v>
          </cell>
          <cell r="F239">
            <v>0.2046</v>
          </cell>
          <cell r="G239">
            <v>0.127</v>
          </cell>
          <cell r="H239">
            <v>4.7</v>
          </cell>
          <cell r="I239">
            <v>4633.3900000000003</v>
          </cell>
          <cell r="J239">
            <v>120.74</v>
          </cell>
          <cell r="K239">
            <v>0</v>
          </cell>
          <cell r="L239">
            <v>80.77</v>
          </cell>
          <cell r="M239">
            <v>19892.53</v>
          </cell>
          <cell r="Q239">
            <v>0</v>
          </cell>
          <cell r="R239">
            <v>19892.53</v>
          </cell>
          <cell r="S239">
            <v>0</v>
          </cell>
          <cell r="U239">
            <v>0</v>
          </cell>
        </row>
        <row r="240">
          <cell r="A240" t="str">
            <v>33036</v>
          </cell>
          <cell r="B240" t="str">
            <v>CHEWELAH</v>
          </cell>
          <cell r="C240">
            <v>0</v>
          </cell>
          <cell r="D240">
            <v>148.43</v>
          </cell>
          <cell r="E240">
            <v>1095.06</v>
          </cell>
          <cell r="F240">
            <v>0.13550000000000001</v>
          </cell>
          <cell r="G240">
            <v>0.127</v>
          </cell>
          <cell r="H240">
            <v>139.07</v>
          </cell>
          <cell r="I240">
            <v>4692.97</v>
          </cell>
          <cell r="J240">
            <v>123.44</v>
          </cell>
          <cell r="K240">
            <v>0</v>
          </cell>
          <cell r="L240">
            <v>82.58</v>
          </cell>
          <cell r="M240">
            <v>596068.73</v>
          </cell>
          <cell r="Q240">
            <v>0</v>
          </cell>
          <cell r="R240">
            <v>596068.73</v>
          </cell>
          <cell r="S240">
            <v>0</v>
          </cell>
          <cell r="U240">
            <v>0</v>
          </cell>
        </row>
        <row r="241">
          <cell r="A241" t="str">
            <v>33049</v>
          </cell>
          <cell r="B241" t="str">
            <v>WELLPINIT</v>
          </cell>
          <cell r="C241">
            <v>0</v>
          </cell>
          <cell r="D241">
            <v>44.57</v>
          </cell>
          <cell r="E241">
            <v>571.97</v>
          </cell>
          <cell r="F241">
            <v>7.7899999999999997E-2</v>
          </cell>
          <cell r="G241">
            <v>7.7899999999999997E-2</v>
          </cell>
          <cell r="H241">
            <v>44.57</v>
          </cell>
          <cell r="I241">
            <v>4388.7700000000004</v>
          </cell>
          <cell r="J241">
            <v>132.97</v>
          </cell>
          <cell r="K241">
            <v>0</v>
          </cell>
          <cell r="L241">
            <v>88.95</v>
          </cell>
          <cell r="M241">
            <v>178126.5</v>
          </cell>
          <cell r="Q241">
            <v>0</v>
          </cell>
          <cell r="R241">
            <v>178126.5</v>
          </cell>
          <cell r="S241">
            <v>0</v>
          </cell>
          <cell r="U241">
            <v>0</v>
          </cell>
        </row>
        <row r="242">
          <cell r="A242" t="str">
            <v>33070</v>
          </cell>
          <cell r="B242" t="str">
            <v>VALLEY</v>
          </cell>
          <cell r="C242">
            <v>0</v>
          </cell>
          <cell r="D242">
            <v>34.71</v>
          </cell>
          <cell r="E242">
            <v>350.97</v>
          </cell>
          <cell r="F242">
            <v>9.8900000000000002E-2</v>
          </cell>
          <cell r="G242">
            <v>9.8900000000000002E-2</v>
          </cell>
          <cell r="H242">
            <v>34.71</v>
          </cell>
          <cell r="I242">
            <v>4426.2700000000004</v>
          </cell>
          <cell r="J242">
            <v>144.37</v>
          </cell>
          <cell r="K242">
            <v>0</v>
          </cell>
          <cell r="L242">
            <v>96.58</v>
          </cell>
          <cell r="M242">
            <v>139667.29999999999</v>
          </cell>
          <cell r="Q242">
            <v>0</v>
          </cell>
          <cell r="R242">
            <v>139667.29999999999</v>
          </cell>
          <cell r="S242">
            <v>0</v>
          </cell>
          <cell r="U242">
            <v>0</v>
          </cell>
        </row>
        <row r="243">
          <cell r="A243" t="str">
            <v>33115</v>
          </cell>
          <cell r="B243" t="str">
            <v>COLVILLE</v>
          </cell>
          <cell r="C243">
            <v>13.14</v>
          </cell>
          <cell r="D243">
            <v>249.57</v>
          </cell>
          <cell r="E243">
            <v>2035.38</v>
          </cell>
          <cell r="F243">
            <v>0.1226</v>
          </cell>
          <cell r="G243">
            <v>0.1226</v>
          </cell>
          <cell r="H243">
            <v>249.57</v>
          </cell>
          <cell r="I243">
            <v>4572.13</v>
          </cell>
          <cell r="J243">
            <v>124.22</v>
          </cell>
          <cell r="K243">
            <v>69089.460000000006</v>
          </cell>
          <cell r="L243">
            <v>83.1</v>
          </cell>
          <cell r="M243">
            <v>1041479.52</v>
          </cell>
          <cell r="Q243">
            <v>0</v>
          </cell>
          <cell r="R243">
            <v>1110568.98</v>
          </cell>
          <cell r="S243">
            <v>0</v>
          </cell>
          <cell r="U243">
            <v>0</v>
          </cell>
        </row>
        <row r="244">
          <cell r="A244" t="str">
            <v>33183</v>
          </cell>
          <cell r="B244" t="str">
            <v>LOON LAKE</v>
          </cell>
          <cell r="C244">
            <v>0</v>
          </cell>
          <cell r="D244">
            <v>33.14</v>
          </cell>
          <cell r="E244">
            <v>188.77</v>
          </cell>
          <cell r="F244">
            <v>0.17560000000000001</v>
          </cell>
          <cell r="G244">
            <v>0.127</v>
          </cell>
          <cell r="H244">
            <v>23.97</v>
          </cell>
          <cell r="I244">
            <v>4481.1000000000004</v>
          </cell>
          <cell r="J244">
            <v>118.33</v>
          </cell>
          <cell r="K244">
            <v>0</v>
          </cell>
          <cell r="L244">
            <v>79.16</v>
          </cell>
          <cell r="M244">
            <v>98092.33</v>
          </cell>
          <cell r="Q244">
            <v>0</v>
          </cell>
          <cell r="R244">
            <v>98092.33</v>
          </cell>
          <cell r="S244">
            <v>0</v>
          </cell>
          <cell r="U244">
            <v>0</v>
          </cell>
        </row>
        <row r="245">
          <cell r="A245" t="str">
            <v>33202</v>
          </cell>
          <cell r="B245" t="str">
            <v>SUMMIT VALLEY</v>
          </cell>
          <cell r="C245">
            <v>0</v>
          </cell>
          <cell r="D245">
            <v>12</v>
          </cell>
          <cell r="E245">
            <v>92.44</v>
          </cell>
          <cell r="F245">
            <v>0.1298</v>
          </cell>
          <cell r="G245">
            <v>0.127</v>
          </cell>
          <cell r="H245">
            <v>11.74</v>
          </cell>
          <cell r="I245">
            <v>4105.01</v>
          </cell>
          <cell r="J245">
            <v>134.91</v>
          </cell>
          <cell r="K245">
            <v>0</v>
          </cell>
          <cell r="L245">
            <v>90.25</v>
          </cell>
          <cell r="M245">
            <v>43803.16</v>
          </cell>
          <cell r="Q245">
            <v>0</v>
          </cell>
          <cell r="R245">
            <v>43803.16</v>
          </cell>
          <cell r="S245">
            <v>0</v>
          </cell>
          <cell r="U245">
            <v>0</v>
          </cell>
        </row>
        <row r="246">
          <cell r="A246" t="str">
            <v>33205</v>
          </cell>
          <cell r="B246" t="str">
            <v>EVERGREEN (STEV)</v>
          </cell>
          <cell r="C246">
            <v>0</v>
          </cell>
          <cell r="D246">
            <v>2.14</v>
          </cell>
          <cell r="E246">
            <v>15.25</v>
          </cell>
          <cell r="F246">
            <v>0.14030000000000001</v>
          </cell>
          <cell r="G246">
            <v>0.127</v>
          </cell>
          <cell r="H246">
            <v>1.94</v>
          </cell>
          <cell r="I246">
            <v>4944.68</v>
          </cell>
          <cell r="J246">
            <v>119.09</v>
          </cell>
          <cell r="K246">
            <v>0</v>
          </cell>
          <cell r="L246">
            <v>79.67</v>
          </cell>
          <cell r="M246">
            <v>8775.27</v>
          </cell>
          <cell r="Q246">
            <v>0</v>
          </cell>
          <cell r="R246">
            <v>8775.27</v>
          </cell>
          <cell r="S246">
            <v>0</v>
          </cell>
          <cell r="U246">
            <v>0</v>
          </cell>
        </row>
        <row r="247">
          <cell r="A247" t="str">
            <v>33206</v>
          </cell>
          <cell r="B247" t="str">
            <v>COLUMBIA (STEV)</v>
          </cell>
          <cell r="C247">
            <v>0</v>
          </cell>
          <cell r="D247">
            <v>27.57</v>
          </cell>
          <cell r="E247">
            <v>199.13</v>
          </cell>
          <cell r="F247">
            <v>0.13850000000000001</v>
          </cell>
          <cell r="G247">
            <v>0.127</v>
          </cell>
          <cell r="H247">
            <v>25.29</v>
          </cell>
          <cell r="I247">
            <v>4637.18</v>
          </cell>
          <cell r="J247">
            <v>133.46</v>
          </cell>
          <cell r="K247">
            <v>0</v>
          </cell>
          <cell r="L247">
            <v>89.28</v>
          </cell>
          <cell r="M247">
            <v>106912.74</v>
          </cell>
          <cell r="Q247">
            <v>0</v>
          </cell>
          <cell r="R247">
            <v>106912.74</v>
          </cell>
          <cell r="S247">
            <v>0</v>
          </cell>
          <cell r="U247">
            <v>0</v>
          </cell>
        </row>
        <row r="248">
          <cell r="A248" t="str">
            <v>33207</v>
          </cell>
          <cell r="B248" t="str">
            <v>MARY WALKER</v>
          </cell>
          <cell r="C248">
            <v>1</v>
          </cell>
          <cell r="D248">
            <v>108.71</v>
          </cell>
          <cell r="E248">
            <v>564.76</v>
          </cell>
          <cell r="F248">
            <v>0.1925</v>
          </cell>
          <cell r="G248">
            <v>0.127</v>
          </cell>
          <cell r="H248">
            <v>71.72</v>
          </cell>
          <cell r="I248">
            <v>4489.42</v>
          </cell>
          <cell r="J248">
            <v>128.28</v>
          </cell>
          <cell r="K248">
            <v>5162.83</v>
          </cell>
          <cell r="L248">
            <v>85.81</v>
          </cell>
          <cell r="M248">
            <v>293578.01</v>
          </cell>
          <cell r="Q248">
            <v>0</v>
          </cell>
          <cell r="R248">
            <v>298740.84000000003</v>
          </cell>
          <cell r="S248">
            <v>0</v>
          </cell>
          <cell r="U248">
            <v>0</v>
          </cell>
        </row>
        <row r="249">
          <cell r="A249" t="str">
            <v>33211</v>
          </cell>
          <cell r="B249" t="str">
            <v>NORTHPORT</v>
          </cell>
          <cell r="C249">
            <v>0</v>
          </cell>
          <cell r="D249">
            <v>27.14</v>
          </cell>
          <cell r="E249">
            <v>181.23</v>
          </cell>
          <cell r="F249">
            <v>0.14979999999999999</v>
          </cell>
          <cell r="G249">
            <v>0.127</v>
          </cell>
          <cell r="H249">
            <v>23.02</v>
          </cell>
          <cell r="I249">
            <v>4572.58</v>
          </cell>
          <cell r="J249">
            <v>141.58000000000001</v>
          </cell>
          <cell r="K249">
            <v>0</v>
          </cell>
          <cell r="L249">
            <v>94.71</v>
          </cell>
          <cell r="M249">
            <v>95807.05</v>
          </cell>
          <cell r="Q249">
            <v>0</v>
          </cell>
          <cell r="R249">
            <v>95807.05</v>
          </cell>
          <cell r="S249">
            <v>0</v>
          </cell>
          <cell r="U249">
            <v>0</v>
          </cell>
        </row>
        <row r="250">
          <cell r="A250" t="str">
            <v>33212</v>
          </cell>
          <cell r="B250" t="str">
            <v>KETTLE FALLS</v>
          </cell>
          <cell r="C250">
            <v>0</v>
          </cell>
          <cell r="D250">
            <v>114.14</v>
          </cell>
          <cell r="E250">
            <v>817.92</v>
          </cell>
          <cell r="F250">
            <v>0.13950000000000001</v>
          </cell>
          <cell r="G250">
            <v>0.127</v>
          </cell>
          <cell r="H250">
            <v>103.88</v>
          </cell>
          <cell r="I250">
            <v>4553.12</v>
          </cell>
          <cell r="J250">
            <v>127.65</v>
          </cell>
          <cell r="K250">
            <v>0</v>
          </cell>
          <cell r="L250">
            <v>85.39</v>
          </cell>
          <cell r="M250">
            <v>431425.01</v>
          </cell>
          <cell r="Q250">
            <v>0</v>
          </cell>
          <cell r="R250">
            <v>431425.01</v>
          </cell>
          <cell r="S250">
            <v>0</v>
          </cell>
          <cell r="U250">
            <v>0</v>
          </cell>
        </row>
        <row r="251">
          <cell r="A251" t="str">
            <v>34002</v>
          </cell>
          <cell r="B251" t="str">
            <v>YELM</v>
          </cell>
          <cell r="C251">
            <v>14.71</v>
          </cell>
          <cell r="D251">
            <v>586.42999999999995</v>
          </cell>
          <cell r="E251">
            <v>5005.51</v>
          </cell>
          <cell r="F251">
            <v>0.1172</v>
          </cell>
          <cell r="G251">
            <v>0.1172</v>
          </cell>
          <cell r="H251">
            <v>586.42999999999995</v>
          </cell>
          <cell r="I251">
            <v>4376.41</v>
          </cell>
          <cell r="J251">
            <v>130.33000000000001</v>
          </cell>
          <cell r="K251">
            <v>74033.539999999994</v>
          </cell>
          <cell r="L251">
            <v>87.19</v>
          </cell>
          <cell r="M251">
            <v>2337985.0299999998</v>
          </cell>
          <cell r="Q251">
            <v>0</v>
          </cell>
          <cell r="R251">
            <v>2432019.5699999998</v>
          </cell>
          <cell r="S251">
            <v>20001</v>
          </cell>
          <cell r="U251">
            <v>0</v>
          </cell>
        </row>
        <row r="252">
          <cell r="A252" t="str">
            <v>34003</v>
          </cell>
          <cell r="B252" t="str">
            <v>NORTH THURSTON</v>
          </cell>
          <cell r="C252">
            <v>48.14</v>
          </cell>
          <cell r="D252">
            <v>1581</v>
          </cell>
          <cell r="E252">
            <v>12806.83</v>
          </cell>
          <cell r="F252">
            <v>0.1234</v>
          </cell>
          <cell r="G252">
            <v>0.1234</v>
          </cell>
          <cell r="H252">
            <v>1581</v>
          </cell>
          <cell r="I252">
            <v>4515.75</v>
          </cell>
          <cell r="J252">
            <v>126.3</v>
          </cell>
          <cell r="K252">
            <v>249996.44</v>
          </cell>
          <cell r="L252">
            <v>84.49</v>
          </cell>
          <cell r="M252">
            <v>6512489.4699999997</v>
          </cell>
          <cell r="Q252">
            <v>0</v>
          </cell>
          <cell r="R252">
            <v>6762485.9100000001</v>
          </cell>
          <cell r="S252">
            <v>0</v>
          </cell>
          <cell r="U252">
            <v>0</v>
          </cell>
        </row>
        <row r="253">
          <cell r="A253" t="str">
            <v>34033</v>
          </cell>
          <cell r="B253" t="str">
            <v>TUMWATER</v>
          </cell>
          <cell r="C253">
            <v>18.29</v>
          </cell>
          <cell r="D253">
            <v>774.57</v>
          </cell>
          <cell r="E253">
            <v>6037.02</v>
          </cell>
          <cell r="F253">
            <v>0.1283</v>
          </cell>
          <cell r="G253">
            <v>0.127</v>
          </cell>
          <cell r="H253">
            <v>766.7</v>
          </cell>
          <cell r="I253">
            <v>4503.3100000000004</v>
          </cell>
          <cell r="J253">
            <v>125.45</v>
          </cell>
          <cell r="K253">
            <v>94720.37</v>
          </cell>
          <cell r="L253">
            <v>83.92</v>
          </cell>
          <cell r="M253">
            <v>3149765.59</v>
          </cell>
          <cell r="Q253">
            <v>0</v>
          </cell>
          <cell r="R253">
            <v>3291154.96</v>
          </cell>
          <cell r="S253">
            <v>46669</v>
          </cell>
          <cell r="U253">
            <v>0</v>
          </cell>
        </row>
        <row r="254">
          <cell r="A254" t="str">
            <v>34111</v>
          </cell>
          <cell r="B254" t="str">
            <v>OLYMPIA</v>
          </cell>
          <cell r="C254">
            <v>42.86</v>
          </cell>
          <cell r="D254">
            <v>1080.29</v>
          </cell>
          <cell r="E254">
            <v>8729.3700000000008</v>
          </cell>
          <cell r="F254">
            <v>0.12379999999999999</v>
          </cell>
          <cell r="G254">
            <v>0.12379999999999999</v>
          </cell>
          <cell r="H254">
            <v>1080.29</v>
          </cell>
          <cell r="I254">
            <v>4588.78</v>
          </cell>
          <cell r="J254">
            <v>123.89</v>
          </cell>
          <cell r="K254">
            <v>226176.38</v>
          </cell>
          <cell r="L254">
            <v>82.88</v>
          </cell>
          <cell r="M254">
            <v>4525135.28</v>
          </cell>
          <cell r="Q254">
            <v>0</v>
          </cell>
          <cell r="R254">
            <v>4801201.66</v>
          </cell>
          <cell r="S254">
            <v>49890</v>
          </cell>
          <cell r="U254">
            <v>0</v>
          </cell>
        </row>
        <row r="255">
          <cell r="A255" t="str">
            <v>34307</v>
          </cell>
          <cell r="B255" t="str">
            <v>RAINIER</v>
          </cell>
          <cell r="C255">
            <v>0</v>
          </cell>
          <cell r="D255">
            <v>111.43</v>
          </cell>
          <cell r="E255">
            <v>891.74</v>
          </cell>
          <cell r="F255">
            <v>0.125</v>
          </cell>
          <cell r="G255">
            <v>0.125</v>
          </cell>
          <cell r="H255">
            <v>111.43</v>
          </cell>
          <cell r="I255">
            <v>4407.2700000000004</v>
          </cell>
          <cell r="J255">
            <v>133.71</v>
          </cell>
          <cell r="K255">
            <v>0</v>
          </cell>
          <cell r="L255">
            <v>89.45</v>
          </cell>
          <cell r="M255">
            <v>447199.53</v>
          </cell>
          <cell r="Q255">
            <v>0</v>
          </cell>
          <cell r="R255">
            <v>447199.53</v>
          </cell>
          <cell r="S255">
            <v>0</v>
          </cell>
          <cell r="U255">
            <v>0</v>
          </cell>
        </row>
        <row r="256">
          <cell r="A256" t="str">
            <v>34324</v>
          </cell>
          <cell r="B256" t="str">
            <v>GRIFFIN</v>
          </cell>
          <cell r="C256">
            <v>4.29</v>
          </cell>
          <cell r="D256">
            <v>66.14</v>
          </cell>
          <cell r="E256">
            <v>640.99</v>
          </cell>
          <cell r="F256">
            <v>0.1032</v>
          </cell>
          <cell r="G256">
            <v>0.1032</v>
          </cell>
          <cell r="H256">
            <v>66.14</v>
          </cell>
          <cell r="I256">
            <v>4493.4399999999996</v>
          </cell>
          <cell r="J256">
            <v>127.43</v>
          </cell>
          <cell r="K256">
            <v>22168.39</v>
          </cell>
          <cell r="L256">
            <v>85.25</v>
          </cell>
          <cell r="M256">
            <v>271021.43</v>
          </cell>
          <cell r="Q256">
            <v>0</v>
          </cell>
          <cell r="R256">
            <v>293189.82</v>
          </cell>
          <cell r="S256">
            <v>0</v>
          </cell>
          <cell r="U256">
            <v>0</v>
          </cell>
        </row>
        <row r="257">
          <cell r="A257" t="str">
            <v>34401</v>
          </cell>
          <cell r="B257" t="str">
            <v>ROCHESTER</v>
          </cell>
          <cell r="C257">
            <v>5</v>
          </cell>
          <cell r="D257">
            <v>246.29</v>
          </cell>
          <cell r="E257">
            <v>1995.96</v>
          </cell>
          <cell r="F257">
            <v>0.1234</v>
          </cell>
          <cell r="G257">
            <v>0.1234</v>
          </cell>
          <cell r="H257">
            <v>246.29</v>
          </cell>
          <cell r="I257">
            <v>4518.6499999999996</v>
          </cell>
          <cell r="J257">
            <v>121.04</v>
          </cell>
          <cell r="K257">
            <v>25982.240000000002</v>
          </cell>
          <cell r="L257">
            <v>80.97</v>
          </cell>
          <cell r="M257">
            <v>1016054.93</v>
          </cell>
          <cell r="Q257">
            <v>0</v>
          </cell>
          <cell r="R257">
            <v>1048874.17</v>
          </cell>
          <cell r="S257">
            <v>6837</v>
          </cell>
          <cell r="U257">
            <v>0</v>
          </cell>
        </row>
        <row r="258">
          <cell r="A258" t="str">
            <v>34402</v>
          </cell>
          <cell r="B258" t="str">
            <v>TENINO</v>
          </cell>
          <cell r="C258">
            <v>5.43</v>
          </cell>
          <cell r="D258">
            <v>191.57</v>
          </cell>
          <cell r="E258">
            <v>1318.53</v>
          </cell>
          <cell r="F258">
            <v>0.14530000000000001</v>
          </cell>
          <cell r="G258">
            <v>0.127</v>
          </cell>
          <cell r="H258">
            <v>167.45</v>
          </cell>
          <cell r="I258">
            <v>4534.91</v>
          </cell>
          <cell r="J258">
            <v>126.22</v>
          </cell>
          <cell r="K258">
            <v>28318.25</v>
          </cell>
          <cell r="L258">
            <v>84.44</v>
          </cell>
          <cell r="M258">
            <v>692758.69</v>
          </cell>
          <cell r="Q258">
            <v>0</v>
          </cell>
          <cell r="R258">
            <v>721076.94</v>
          </cell>
          <cell r="S258">
            <v>0</v>
          </cell>
          <cell r="U258">
            <v>0</v>
          </cell>
        </row>
        <row r="259">
          <cell r="A259" t="str">
            <v>35200</v>
          </cell>
          <cell r="B259" t="str">
            <v>WAHKIAKUM</v>
          </cell>
          <cell r="C259">
            <v>1.29</v>
          </cell>
          <cell r="D259">
            <v>65.86</v>
          </cell>
          <cell r="E259">
            <v>466.75</v>
          </cell>
          <cell r="F259">
            <v>0.1411</v>
          </cell>
          <cell r="G259">
            <v>0.127</v>
          </cell>
          <cell r="H259">
            <v>65.86</v>
          </cell>
          <cell r="I259">
            <v>4291.29</v>
          </cell>
          <cell r="J259">
            <v>132.54</v>
          </cell>
          <cell r="K259">
            <v>0</v>
          </cell>
          <cell r="L259">
            <v>88.66</v>
          </cell>
          <cell r="M259">
            <v>0</v>
          </cell>
          <cell r="N259">
            <v>6675.11</v>
          </cell>
          <cell r="O259">
            <v>270164.28999999998</v>
          </cell>
          <cell r="Q259">
            <v>-276839.39999999997</v>
          </cell>
          <cell r="R259">
            <v>0</v>
          </cell>
          <cell r="S259">
            <v>0</v>
          </cell>
          <cell r="U259">
            <v>1</v>
          </cell>
          <cell r="V259">
            <v>276839.39999999997</v>
          </cell>
        </row>
        <row r="260">
          <cell r="A260" t="str">
            <v>36101</v>
          </cell>
          <cell r="B260" t="str">
            <v>DIXIE</v>
          </cell>
          <cell r="C260">
            <v>0</v>
          </cell>
          <cell r="D260">
            <v>6.29</v>
          </cell>
          <cell r="E260">
            <v>21.5</v>
          </cell>
          <cell r="F260">
            <v>0.29260000000000003</v>
          </cell>
          <cell r="G260">
            <v>0.127</v>
          </cell>
          <cell r="H260">
            <v>2.73</v>
          </cell>
          <cell r="I260">
            <v>4061.78</v>
          </cell>
          <cell r="J260">
            <v>146.15</v>
          </cell>
          <cell r="K260">
            <v>0</v>
          </cell>
          <cell r="L260">
            <v>97.77</v>
          </cell>
          <cell r="M260">
            <v>10055.52</v>
          </cell>
          <cell r="Q260">
            <v>0</v>
          </cell>
          <cell r="R260">
            <v>10055.52</v>
          </cell>
          <cell r="S260">
            <v>0</v>
          </cell>
          <cell r="U260">
            <v>0</v>
          </cell>
        </row>
        <row r="261">
          <cell r="A261" t="str">
            <v>36140</v>
          </cell>
          <cell r="B261" t="str">
            <v>WALLA WALLA</v>
          </cell>
          <cell r="C261">
            <v>9.7100000000000009</v>
          </cell>
          <cell r="D261">
            <v>724.29</v>
          </cell>
          <cell r="E261">
            <v>5783.67</v>
          </cell>
          <cell r="F261">
            <v>0.12520000000000001</v>
          </cell>
          <cell r="G261">
            <v>0.12520000000000001</v>
          </cell>
          <cell r="H261">
            <v>724.29</v>
          </cell>
          <cell r="I261">
            <v>4501.6000000000004</v>
          </cell>
          <cell r="J261">
            <v>128.4</v>
          </cell>
          <cell r="K261">
            <v>50267.12</v>
          </cell>
          <cell r="L261">
            <v>85.9</v>
          </cell>
          <cell r="M261">
            <v>2972949.3</v>
          </cell>
          <cell r="P261">
            <v>10.41</v>
          </cell>
          <cell r="Q261">
            <v>0</v>
          </cell>
          <cell r="R261">
            <v>3243796.42</v>
          </cell>
          <cell r="S261">
            <v>220580</v>
          </cell>
          <cell r="T261">
            <v>42729.3</v>
          </cell>
          <cell r="U261">
            <v>0</v>
          </cell>
          <cell r="V261">
            <v>0</v>
          </cell>
        </row>
        <row r="262">
          <cell r="A262" t="str">
            <v>36250</v>
          </cell>
          <cell r="B262" t="str">
            <v>COLLEGE PLACE</v>
          </cell>
          <cell r="C262">
            <v>0</v>
          </cell>
          <cell r="D262">
            <v>108</v>
          </cell>
          <cell r="E262">
            <v>767.82</v>
          </cell>
          <cell r="F262">
            <v>0.14069999999999999</v>
          </cell>
          <cell r="G262">
            <v>0.127</v>
          </cell>
          <cell r="H262">
            <v>97.51</v>
          </cell>
          <cell r="I262">
            <v>4420.18</v>
          </cell>
          <cell r="J262">
            <v>138.51</v>
          </cell>
          <cell r="K262">
            <v>0</v>
          </cell>
          <cell r="L262">
            <v>92.66</v>
          </cell>
          <cell r="M262">
            <v>392193.56</v>
          </cell>
          <cell r="Q262">
            <v>0</v>
          </cell>
          <cell r="R262">
            <v>445529.56</v>
          </cell>
          <cell r="S262">
            <v>53336</v>
          </cell>
          <cell r="U262">
            <v>0</v>
          </cell>
          <cell r="V262">
            <v>0</v>
          </cell>
        </row>
        <row r="263">
          <cell r="A263" t="str">
            <v>36300</v>
          </cell>
          <cell r="B263" t="str">
            <v>TOUCHET</v>
          </cell>
          <cell r="C263">
            <v>0</v>
          </cell>
          <cell r="D263">
            <v>29.86</v>
          </cell>
          <cell r="E263">
            <v>302.42</v>
          </cell>
          <cell r="F263">
            <v>9.8699999999999996E-2</v>
          </cell>
          <cell r="G263">
            <v>9.8699999999999996E-2</v>
          </cell>
          <cell r="H263">
            <v>29.86</v>
          </cell>
          <cell r="I263">
            <v>4509.88</v>
          </cell>
          <cell r="J263">
            <v>122.22</v>
          </cell>
          <cell r="K263">
            <v>0</v>
          </cell>
          <cell r="L263">
            <v>81.760000000000005</v>
          </cell>
          <cell r="M263">
            <v>122918.31</v>
          </cell>
          <cell r="Q263">
            <v>0</v>
          </cell>
          <cell r="R263">
            <v>122918.31</v>
          </cell>
          <cell r="S263">
            <v>0</v>
          </cell>
          <cell r="U263">
            <v>0</v>
          </cell>
        </row>
        <row r="264">
          <cell r="A264" t="str">
            <v>36400</v>
          </cell>
          <cell r="B264" t="str">
            <v>COLUMBIA (WALLA)</v>
          </cell>
          <cell r="C264">
            <v>1.29</v>
          </cell>
          <cell r="D264">
            <v>112.71</v>
          </cell>
          <cell r="E264">
            <v>900.99</v>
          </cell>
          <cell r="F264">
            <v>0.12509999999999999</v>
          </cell>
          <cell r="G264">
            <v>0.12509999999999999</v>
          </cell>
          <cell r="H264">
            <v>112.71</v>
          </cell>
          <cell r="I264">
            <v>4409.53</v>
          </cell>
          <cell r="J264">
            <v>134.43</v>
          </cell>
          <cell r="K264">
            <v>6541.54</v>
          </cell>
          <cell r="L264">
            <v>89.93</v>
          </cell>
          <cell r="M264">
            <v>452519.55</v>
          </cell>
          <cell r="Q264">
            <v>0</v>
          </cell>
          <cell r="R264">
            <v>465728.08999999997</v>
          </cell>
          <cell r="S264">
            <v>6667</v>
          </cell>
          <cell r="U264">
            <v>0</v>
          </cell>
        </row>
        <row r="265">
          <cell r="A265" t="str">
            <v>36401</v>
          </cell>
          <cell r="B265" t="str">
            <v>WAITSBURG</v>
          </cell>
          <cell r="C265">
            <v>0</v>
          </cell>
          <cell r="D265">
            <v>39.14</v>
          </cell>
          <cell r="E265">
            <v>342.91</v>
          </cell>
          <cell r="F265">
            <v>0.11409999999999999</v>
          </cell>
          <cell r="G265">
            <v>0.11409999999999999</v>
          </cell>
          <cell r="H265">
            <v>39.14</v>
          </cell>
          <cell r="I265">
            <v>4500.59</v>
          </cell>
          <cell r="J265">
            <v>127.47</v>
          </cell>
          <cell r="K265">
            <v>0</v>
          </cell>
          <cell r="L265">
            <v>85.27</v>
          </cell>
          <cell r="M265">
            <v>160643.45000000001</v>
          </cell>
          <cell r="Q265">
            <v>0</v>
          </cell>
          <cell r="R265">
            <v>160643.45000000001</v>
          </cell>
          <cell r="S265">
            <v>0</v>
          </cell>
          <cell r="U265">
            <v>0</v>
          </cell>
          <cell r="V265">
            <v>0</v>
          </cell>
        </row>
        <row r="266">
          <cell r="A266" t="str">
            <v>36402</v>
          </cell>
          <cell r="B266" t="str">
            <v>PRESCOTT</v>
          </cell>
          <cell r="C266">
            <v>0</v>
          </cell>
          <cell r="D266">
            <v>24.43</v>
          </cell>
          <cell r="E266">
            <v>224.8</v>
          </cell>
          <cell r="F266">
            <v>0.1087</v>
          </cell>
          <cell r="G266">
            <v>0.1087</v>
          </cell>
          <cell r="H266">
            <v>24.43</v>
          </cell>
          <cell r="I266">
            <v>4436.71</v>
          </cell>
          <cell r="J266">
            <v>122.22</v>
          </cell>
          <cell r="K266">
            <v>0</v>
          </cell>
          <cell r="L266">
            <v>81.760000000000005</v>
          </cell>
          <cell r="M266">
            <v>98901.759999999995</v>
          </cell>
          <cell r="Q266">
            <v>0</v>
          </cell>
          <cell r="R266">
            <v>98901.759999999995</v>
          </cell>
          <cell r="S266">
            <v>0</v>
          </cell>
          <cell r="U266">
            <v>0</v>
          </cell>
        </row>
        <row r="267">
          <cell r="A267" t="str">
            <v>37501</v>
          </cell>
          <cell r="B267" t="str">
            <v>BELLINGHAM</v>
          </cell>
          <cell r="C267">
            <v>8.7100000000000009</v>
          </cell>
          <cell r="D267">
            <v>1314.43</v>
          </cell>
          <cell r="E267">
            <v>10130.280000000001</v>
          </cell>
          <cell r="F267">
            <v>0.1298</v>
          </cell>
          <cell r="G267">
            <v>0.127</v>
          </cell>
          <cell r="H267">
            <v>1286.55</v>
          </cell>
          <cell r="I267">
            <v>4464.1899999999996</v>
          </cell>
          <cell r="J267">
            <v>132.09</v>
          </cell>
          <cell r="K267">
            <v>44715.56</v>
          </cell>
          <cell r="L267">
            <v>88.36</v>
          </cell>
          <cell r="M267">
            <v>5232854.8899999997</v>
          </cell>
          <cell r="Q267">
            <v>0</v>
          </cell>
          <cell r="R267">
            <v>5277570.4499999993</v>
          </cell>
          <cell r="S267">
            <v>0</v>
          </cell>
          <cell r="U267">
            <v>0</v>
          </cell>
        </row>
        <row r="268">
          <cell r="A268" t="str">
            <v>37502</v>
          </cell>
          <cell r="B268" t="str">
            <v>FERNDALE</v>
          </cell>
          <cell r="C268">
            <v>19</v>
          </cell>
          <cell r="D268">
            <v>664.72</v>
          </cell>
          <cell r="E268">
            <v>5021.8100000000004</v>
          </cell>
          <cell r="F268">
            <v>0.13239999999999999</v>
          </cell>
          <cell r="G268">
            <v>0.127</v>
          </cell>
          <cell r="H268">
            <v>637.77</v>
          </cell>
          <cell r="I268">
            <v>4427.1099999999997</v>
          </cell>
          <cell r="J268">
            <v>132.49</v>
          </cell>
          <cell r="K268">
            <v>96732.35</v>
          </cell>
          <cell r="L268">
            <v>88.63</v>
          </cell>
          <cell r="M268">
            <v>2571850.06</v>
          </cell>
          <cell r="Q268">
            <v>0</v>
          </cell>
          <cell r="R268">
            <v>2693065.41</v>
          </cell>
          <cell r="S268">
            <v>24483</v>
          </cell>
          <cell r="U268">
            <v>0</v>
          </cell>
        </row>
        <row r="269">
          <cell r="A269" t="str">
            <v>37503</v>
          </cell>
          <cell r="B269" t="str">
            <v>BLAINE</v>
          </cell>
          <cell r="C269">
            <v>0.28999999999999998</v>
          </cell>
          <cell r="D269">
            <v>257.58</v>
          </cell>
          <cell r="E269">
            <v>2173.52</v>
          </cell>
          <cell r="F269">
            <v>0.11849999999999999</v>
          </cell>
          <cell r="G269">
            <v>0.11849999999999999</v>
          </cell>
          <cell r="H269">
            <v>257.58</v>
          </cell>
          <cell r="I269">
            <v>4414.1400000000003</v>
          </cell>
          <cell r="J269">
            <v>130.55000000000001</v>
          </cell>
          <cell r="K269">
            <v>1472.12</v>
          </cell>
          <cell r="L269">
            <v>87.33</v>
          </cell>
          <cell r="M269">
            <v>1035933.42</v>
          </cell>
          <cell r="Q269">
            <v>0</v>
          </cell>
          <cell r="R269">
            <v>1037405.54</v>
          </cell>
          <cell r="S269">
            <v>0</v>
          </cell>
          <cell r="U269">
            <v>0</v>
          </cell>
        </row>
        <row r="270">
          <cell r="A270" t="str">
            <v>37504</v>
          </cell>
          <cell r="B270" t="str">
            <v>LYNDEN</v>
          </cell>
          <cell r="C270">
            <v>3.14</v>
          </cell>
          <cell r="D270">
            <v>279.72000000000003</v>
          </cell>
          <cell r="E270">
            <v>2658.46</v>
          </cell>
          <cell r="F270">
            <v>0.1052</v>
          </cell>
          <cell r="G270">
            <v>0.1052</v>
          </cell>
          <cell r="H270">
            <v>279.72000000000003</v>
          </cell>
          <cell r="I270">
            <v>4441.41</v>
          </cell>
          <cell r="J270">
            <v>128.84</v>
          </cell>
          <cell r="K270">
            <v>16037.93</v>
          </cell>
          <cell r="L270">
            <v>86.19</v>
          </cell>
          <cell r="M270">
            <v>1132395.67</v>
          </cell>
          <cell r="Q270">
            <v>0</v>
          </cell>
          <cell r="R270">
            <v>1148433.5999999999</v>
          </cell>
          <cell r="S270">
            <v>0</v>
          </cell>
          <cell r="U270">
            <v>0</v>
          </cell>
        </row>
        <row r="271">
          <cell r="A271" t="str">
            <v>37505</v>
          </cell>
          <cell r="B271" t="str">
            <v>MERIDIAN</v>
          </cell>
          <cell r="C271">
            <v>0</v>
          </cell>
          <cell r="D271">
            <v>219.15</v>
          </cell>
          <cell r="E271">
            <v>1569.63</v>
          </cell>
          <cell r="F271">
            <v>0.1396</v>
          </cell>
          <cell r="G271">
            <v>0.127</v>
          </cell>
          <cell r="H271">
            <v>199.34</v>
          </cell>
          <cell r="I271">
            <v>4461.79</v>
          </cell>
          <cell r="J271">
            <v>129.81</v>
          </cell>
          <cell r="K271">
            <v>0</v>
          </cell>
          <cell r="L271">
            <v>86.84</v>
          </cell>
          <cell r="M271">
            <v>810644.08</v>
          </cell>
          <cell r="Q271">
            <v>0</v>
          </cell>
          <cell r="R271">
            <v>810644.08</v>
          </cell>
          <cell r="S271">
            <v>0</v>
          </cell>
          <cell r="U271">
            <v>0</v>
          </cell>
        </row>
        <row r="272">
          <cell r="A272" t="str">
            <v>37506</v>
          </cell>
          <cell r="B272" t="str">
            <v>NOOKSACK VALLEY</v>
          </cell>
          <cell r="C272">
            <v>7</v>
          </cell>
          <cell r="D272">
            <v>254.71</v>
          </cell>
          <cell r="E272">
            <v>1609.12</v>
          </cell>
          <cell r="F272">
            <v>0.1583</v>
          </cell>
          <cell r="G272">
            <v>0.127</v>
          </cell>
          <cell r="H272">
            <v>204.36</v>
          </cell>
          <cell r="I272">
            <v>4460.58</v>
          </cell>
          <cell r="J272">
            <v>129.49</v>
          </cell>
          <cell r="K272">
            <v>35907.67</v>
          </cell>
          <cell r="L272">
            <v>86.62</v>
          </cell>
          <cell r="M272">
            <v>830873.38</v>
          </cell>
          <cell r="Q272">
            <v>0</v>
          </cell>
          <cell r="R272">
            <v>906783.05</v>
          </cell>
          <cell r="S272">
            <v>40002</v>
          </cell>
          <cell r="U272">
            <v>0</v>
          </cell>
        </row>
        <row r="273">
          <cell r="A273" t="str">
            <v>37507</v>
          </cell>
          <cell r="B273" t="str">
            <v>MOUNT BAKER</v>
          </cell>
          <cell r="C273">
            <v>0.43</v>
          </cell>
          <cell r="D273">
            <v>327.29000000000002</v>
          </cell>
          <cell r="E273">
            <v>2173.0100000000002</v>
          </cell>
          <cell r="F273">
            <v>0.15060000000000001</v>
          </cell>
          <cell r="G273">
            <v>0.127</v>
          </cell>
          <cell r="H273">
            <v>275.97000000000003</v>
          </cell>
          <cell r="I273">
            <v>4414.75</v>
          </cell>
          <cell r="J273">
            <v>131.97999999999999</v>
          </cell>
          <cell r="K273">
            <v>2183.09</v>
          </cell>
          <cell r="L273">
            <v>88.29</v>
          </cell>
          <cell r="M273">
            <v>1109785.97</v>
          </cell>
          <cell r="Q273">
            <v>0</v>
          </cell>
          <cell r="R273">
            <v>1131970.06</v>
          </cell>
          <cell r="S273">
            <v>20001</v>
          </cell>
          <cell r="U273">
            <v>0</v>
          </cell>
        </row>
        <row r="274">
          <cell r="A274" t="str">
            <v>38126</v>
          </cell>
          <cell r="B274" t="str">
            <v>LACROSSE JOINT</v>
          </cell>
          <cell r="C274">
            <v>0</v>
          </cell>
          <cell r="D274">
            <v>16.29</v>
          </cell>
          <cell r="E274">
            <v>139.88</v>
          </cell>
          <cell r="F274">
            <v>0.11650000000000001</v>
          </cell>
          <cell r="G274">
            <v>0.11650000000000001</v>
          </cell>
          <cell r="H274">
            <v>16.29</v>
          </cell>
          <cell r="I274">
            <v>4465.26</v>
          </cell>
          <cell r="J274">
            <v>122.68</v>
          </cell>
          <cell r="K274">
            <v>0</v>
          </cell>
          <cell r="L274">
            <v>82.07</v>
          </cell>
          <cell r="M274">
            <v>66375.89</v>
          </cell>
          <cell r="Q274">
            <v>0</v>
          </cell>
          <cell r="R274">
            <v>66375.89</v>
          </cell>
          <cell r="S274">
            <v>0</v>
          </cell>
          <cell r="U274">
            <v>0</v>
          </cell>
        </row>
        <row r="275">
          <cell r="A275" t="str">
            <v>38264</v>
          </cell>
          <cell r="B275" t="str">
            <v>LAMONT</v>
          </cell>
          <cell r="C275">
            <v>0</v>
          </cell>
          <cell r="D275">
            <v>5.71</v>
          </cell>
          <cell r="E275">
            <v>33.630000000000003</v>
          </cell>
          <cell r="F275">
            <v>0.16980000000000001</v>
          </cell>
          <cell r="G275">
            <v>0.127</v>
          </cell>
          <cell r="H275">
            <v>4.2699999999999996</v>
          </cell>
          <cell r="I275">
            <v>4761.43</v>
          </cell>
          <cell r="J275">
            <v>129.1</v>
          </cell>
          <cell r="K275">
            <v>0</v>
          </cell>
          <cell r="L275">
            <v>86.36</v>
          </cell>
          <cell r="M275">
            <v>18557.66</v>
          </cell>
          <cell r="Q275">
            <v>0</v>
          </cell>
          <cell r="R275">
            <v>18557.66</v>
          </cell>
          <cell r="S275">
            <v>0</v>
          </cell>
          <cell r="U275">
            <v>0</v>
          </cell>
        </row>
        <row r="276">
          <cell r="A276" t="str">
            <v>38265</v>
          </cell>
          <cell r="B276" t="str">
            <v>TEKOA</v>
          </cell>
          <cell r="C276">
            <v>0</v>
          </cell>
          <cell r="D276">
            <v>26.29</v>
          </cell>
          <cell r="E276">
            <v>205.47</v>
          </cell>
          <cell r="F276">
            <v>0.128</v>
          </cell>
          <cell r="G276">
            <v>0.127</v>
          </cell>
          <cell r="H276">
            <v>26.09</v>
          </cell>
          <cell r="I276">
            <v>4727.38</v>
          </cell>
          <cell r="J276">
            <v>118.78</v>
          </cell>
          <cell r="K276">
            <v>0</v>
          </cell>
          <cell r="L276">
            <v>79.459999999999994</v>
          </cell>
          <cell r="M276">
            <v>112741.62</v>
          </cell>
          <cell r="Q276">
            <v>0</v>
          </cell>
          <cell r="R276">
            <v>112741.62</v>
          </cell>
          <cell r="S276">
            <v>0</v>
          </cell>
          <cell r="U276">
            <v>0</v>
          </cell>
        </row>
        <row r="277">
          <cell r="A277" t="str">
            <v>38267</v>
          </cell>
          <cell r="B277" t="str">
            <v>PULLMAN</v>
          </cell>
          <cell r="C277">
            <v>3.29</v>
          </cell>
          <cell r="D277">
            <v>214.57</v>
          </cell>
          <cell r="E277">
            <v>2138.9899999999998</v>
          </cell>
          <cell r="F277">
            <v>0.1003</v>
          </cell>
          <cell r="G277">
            <v>0.1003</v>
          </cell>
          <cell r="H277">
            <v>214.57</v>
          </cell>
          <cell r="I277">
            <v>4494.7700000000004</v>
          </cell>
          <cell r="J277">
            <v>129.25</v>
          </cell>
          <cell r="K277">
            <v>17005.96</v>
          </cell>
          <cell r="L277">
            <v>86.46</v>
          </cell>
          <cell r="M277">
            <v>879248.08</v>
          </cell>
          <cell r="Q277">
            <v>0</v>
          </cell>
          <cell r="R277">
            <v>896254.03999999992</v>
          </cell>
          <cell r="S277">
            <v>0</v>
          </cell>
          <cell r="U277">
            <v>0</v>
          </cell>
        </row>
        <row r="278">
          <cell r="A278" t="str">
            <v>38300</v>
          </cell>
          <cell r="B278" t="str">
            <v>COLFAX</v>
          </cell>
          <cell r="C278">
            <v>0.43</v>
          </cell>
          <cell r="D278">
            <v>70.86</v>
          </cell>
          <cell r="E278">
            <v>654.41999999999996</v>
          </cell>
          <cell r="F278">
            <v>0.10829999999999999</v>
          </cell>
          <cell r="G278">
            <v>0.10829999999999999</v>
          </cell>
          <cell r="H278">
            <v>70.86</v>
          </cell>
          <cell r="I278">
            <v>4538.5</v>
          </cell>
          <cell r="J278">
            <v>122.75</v>
          </cell>
          <cell r="K278">
            <v>2244.29</v>
          </cell>
          <cell r="L278">
            <v>82.12</v>
          </cell>
          <cell r="M278">
            <v>293556.65999999997</v>
          </cell>
          <cell r="Q278">
            <v>0</v>
          </cell>
          <cell r="R278">
            <v>295800.94999999995</v>
          </cell>
          <cell r="S278">
            <v>0</v>
          </cell>
          <cell r="U278">
            <v>0</v>
          </cell>
        </row>
        <row r="279">
          <cell r="A279" t="str">
            <v>38301</v>
          </cell>
          <cell r="B279" t="str">
            <v>PALOUSE</v>
          </cell>
          <cell r="C279">
            <v>0</v>
          </cell>
          <cell r="D279">
            <v>19.14</v>
          </cell>
          <cell r="E279">
            <v>205.46</v>
          </cell>
          <cell r="F279">
            <v>9.3200000000000005E-2</v>
          </cell>
          <cell r="G279">
            <v>9.3200000000000005E-2</v>
          </cell>
          <cell r="H279">
            <v>19.14</v>
          </cell>
          <cell r="I279">
            <v>4689.59</v>
          </cell>
          <cell r="J279">
            <v>125.45</v>
          </cell>
          <cell r="K279">
            <v>0</v>
          </cell>
          <cell r="L279">
            <v>83.92</v>
          </cell>
          <cell r="M279">
            <v>81950.19</v>
          </cell>
          <cell r="Q279">
            <v>0</v>
          </cell>
          <cell r="R279">
            <v>81950.19</v>
          </cell>
          <cell r="S279">
            <v>0</v>
          </cell>
          <cell r="U279">
            <v>0</v>
          </cell>
        </row>
        <row r="280">
          <cell r="A280" t="str">
            <v>38302</v>
          </cell>
          <cell r="B280" t="str">
            <v>GARFIELD</v>
          </cell>
          <cell r="C280">
            <v>0</v>
          </cell>
          <cell r="D280">
            <v>12.57</v>
          </cell>
          <cell r="E280">
            <v>97.19</v>
          </cell>
          <cell r="F280">
            <v>0.1293</v>
          </cell>
          <cell r="G280">
            <v>0.127</v>
          </cell>
          <cell r="H280">
            <v>12.34</v>
          </cell>
          <cell r="I280">
            <v>4508.71</v>
          </cell>
          <cell r="J280">
            <v>132.12</v>
          </cell>
          <cell r="K280">
            <v>0</v>
          </cell>
          <cell r="L280">
            <v>88.38</v>
          </cell>
          <cell r="M280">
            <v>50702.32</v>
          </cell>
          <cell r="Q280">
            <v>0</v>
          </cell>
          <cell r="R280">
            <v>50702.32</v>
          </cell>
          <cell r="S280">
            <v>0</v>
          </cell>
          <cell r="U280">
            <v>0</v>
          </cell>
        </row>
        <row r="281">
          <cell r="A281" t="str">
            <v>38304</v>
          </cell>
          <cell r="B281" t="str">
            <v>STEPTOE</v>
          </cell>
          <cell r="C281">
            <v>0</v>
          </cell>
          <cell r="D281">
            <v>3.14</v>
          </cell>
          <cell r="E281">
            <v>36.5</v>
          </cell>
          <cell r="F281">
            <v>8.5999999999999993E-2</v>
          </cell>
          <cell r="G281">
            <v>8.5999999999999993E-2</v>
          </cell>
          <cell r="H281">
            <v>3.14</v>
          </cell>
          <cell r="I281">
            <v>4486.97</v>
          </cell>
          <cell r="J281">
            <v>121.75</v>
          </cell>
          <cell r="K281">
            <v>0</v>
          </cell>
          <cell r="L281">
            <v>81.45</v>
          </cell>
          <cell r="M281">
            <v>12859.78</v>
          </cell>
          <cell r="Q281">
            <v>0</v>
          </cell>
          <cell r="R281">
            <v>12859.78</v>
          </cell>
          <cell r="S281">
            <v>0</v>
          </cell>
          <cell r="U281">
            <v>0</v>
          </cell>
        </row>
        <row r="282">
          <cell r="A282" t="str">
            <v>38306</v>
          </cell>
          <cell r="B282" t="str">
            <v>COLTON</v>
          </cell>
          <cell r="C282">
            <v>0</v>
          </cell>
          <cell r="D282">
            <v>15.57</v>
          </cell>
          <cell r="E282">
            <v>170.32</v>
          </cell>
          <cell r="F282">
            <v>9.1399999999999995E-2</v>
          </cell>
          <cell r="G282">
            <v>9.1399999999999995E-2</v>
          </cell>
          <cell r="H282">
            <v>15.57</v>
          </cell>
          <cell r="I282">
            <v>4599.97</v>
          </cell>
          <cell r="J282">
            <v>131.04</v>
          </cell>
          <cell r="K282">
            <v>0</v>
          </cell>
          <cell r="L282">
            <v>87.66</v>
          </cell>
          <cell r="M282">
            <v>65307.62</v>
          </cell>
          <cell r="Q282">
            <v>0</v>
          </cell>
          <cell r="R282">
            <v>65307.62</v>
          </cell>
          <cell r="S282">
            <v>0</v>
          </cell>
          <cell r="U282">
            <v>0</v>
          </cell>
        </row>
        <row r="283">
          <cell r="A283" t="str">
            <v>38308</v>
          </cell>
          <cell r="B283" t="str">
            <v>ENDICOTT</v>
          </cell>
          <cell r="C283">
            <v>0</v>
          </cell>
          <cell r="D283">
            <v>11.14</v>
          </cell>
          <cell r="E283">
            <v>92.12</v>
          </cell>
          <cell r="F283">
            <v>0.12089999999999999</v>
          </cell>
          <cell r="G283">
            <v>0.12089999999999999</v>
          </cell>
          <cell r="H283">
            <v>11.14</v>
          </cell>
          <cell r="I283">
            <v>4595.17</v>
          </cell>
          <cell r="J283">
            <v>136.38999999999999</v>
          </cell>
          <cell r="K283">
            <v>0</v>
          </cell>
          <cell r="L283">
            <v>91.24</v>
          </cell>
          <cell r="M283">
            <v>46636.54</v>
          </cell>
          <cell r="Q283">
            <v>0</v>
          </cell>
          <cell r="R283">
            <v>46636.54</v>
          </cell>
          <cell r="S283">
            <v>0</v>
          </cell>
          <cell r="U283">
            <v>0</v>
          </cell>
        </row>
        <row r="284">
          <cell r="A284" t="str">
            <v>38320</v>
          </cell>
          <cell r="B284" t="str">
            <v>ROSALIA</v>
          </cell>
          <cell r="C284">
            <v>0</v>
          </cell>
          <cell r="D284">
            <v>21.57</v>
          </cell>
          <cell r="E284">
            <v>261.38</v>
          </cell>
          <cell r="F284">
            <v>8.2500000000000004E-2</v>
          </cell>
          <cell r="G284">
            <v>8.2500000000000004E-2</v>
          </cell>
          <cell r="H284">
            <v>21.57</v>
          </cell>
          <cell r="I284">
            <v>4560.95</v>
          </cell>
          <cell r="J284">
            <v>125.51</v>
          </cell>
          <cell r="K284">
            <v>0</v>
          </cell>
          <cell r="L284">
            <v>83.96</v>
          </cell>
          <cell r="M284">
            <v>89770.64</v>
          </cell>
          <cell r="Q284">
            <v>0</v>
          </cell>
          <cell r="R284">
            <v>89770.64</v>
          </cell>
          <cell r="S284">
            <v>0</v>
          </cell>
          <cell r="U284">
            <v>0</v>
          </cell>
        </row>
        <row r="285">
          <cell r="A285" t="str">
            <v>38322</v>
          </cell>
          <cell r="B285" t="str">
            <v>ST JOHN</v>
          </cell>
          <cell r="C285">
            <v>0</v>
          </cell>
          <cell r="D285">
            <v>21.71</v>
          </cell>
          <cell r="E285">
            <v>189.93</v>
          </cell>
          <cell r="F285">
            <v>0.1143</v>
          </cell>
          <cell r="G285">
            <v>0.1143</v>
          </cell>
          <cell r="H285">
            <v>21.71</v>
          </cell>
          <cell r="I285">
            <v>4430.42</v>
          </cell>
          <cell r="J285">
            <v>138.86000000000001</v>
          </cell>
          <cell r="K285">
            <v>0</v>
          </cell>
          <cell r="L285">
            <v>92.89</v>
          </cell>
          <cell r="M285">
            <v>87521.43</v>
          </cell>
          <cell r="Q285">
            <v>0</v>
          </cell>
          <cell r="R285">
            <v>87521.43</v>
          </cell>
          <cell r="S285">
            <v>0</v>
          </cell>
          <cell r="U285">
            <v>0</v>
          </cell>
        </row>
        <row r="286">
          <cell r="A286" t="str">
            <v>38324</v>
          </cell>
          <cell r="B286" t="str">
            <v>OAKESDALE</v>
          </cell>
          <cell r="C286">
            <v>0</v>
          </cell>
          <cell r="D286">
            <v>13</v>
          </cell>
          <cell r="E286">
            <v>103.52</v>
          </cell>
          <cell r="F286">
            <v>0.12559999999999999</v>
          </cell>
          <cell r="G286">
            <v>0.12559999999999999</v>
          </cell>
          <cell r="H286">
            <v>13</v>
          </cell>
          <cell r="I286">
            <v>4478.43</v>
          </cell>
          <cell r="J286">
            <v>121.22</v>
          </cell>
          <cell r="K286">
            <v>0</v>
          </cell>
          <cell r="L286">
            <v>81.09</v>
          </cell>
          <cell r="M286">
            <v>53142.45</v>
          </cell>
          <cell r="Q286">
            <v>0</v>
          </cell>
          <cell r="R286">
            <v>53142.45</v>
          </cell>
          <cell r="S286">
            <v>0</v>
          </cell>
          <cell r="U286">
            <v>0</v>
          </cell>
        </row>
        <row r="287">
          <cell r="A287" t="str">
            <v>39002</v>
          </cell>
          <cell r="B287" t="str">
            <v>UNION GAP</v>
          </cell>
          <cell r="C287">
            <v>2.14</v>
          </cell>
          <cell r="D287">
            <v>74.709999999999994</v>
          </cell>
          <cell r="E287">
            <v>558.88</v>
          </cell>
          <cell r="F287">
            <v>0.13370000000000001</v>
          </cell>
          <cell r="G287">
            <v>0.127</v>
          </cell>
          <cell r="H287">
            <v>70.98</v>
          </cell>
          <cell r="I287">
            <v>4375.4399999999996</v>
          </cell>
          <cell r="J287">
            <v>134.66999999999999</v>
          </cell>
          <cell r="K287">
            <v>10767.96</v>
          </cell>
          <cell r="L287">
            <v>90.09</v>
          </cell>
          <cell r="M287">
            <v>282713.84000000003</v>
          </cell>
          <cell r="Q287">
            <v>0</v>
          </cell>
          <cell r="R287">
            <v>293481.80000000005</v>
          </cell>
          <cell r="S287">
            <v>0</v>
          </cell>
          <cell r="U287">
            <v>0</v>
          </cell>
        </row>
        <row r="288">
          <cell r="A288" t="str">
            <v>39003</v>
          </cell>
          <cell r="B288" t="str">
            <v>NACHES VALLEY</v>
          </cell>
          <cell r="C288">
            <v>5.57</v>
          </cell>
          <cell r="D288">
            <v>143</v>
          </cell>
          <cell r="E288">
            <v>1465.65</v>
          </cell>
          <cell r="F288">
            <v>9.7600000000000006E-2</v>
          </cell>
          <cell r="G288">
            <v>9.7600000000000006E-2</v>
          </cell>
          <cell r="H288">
            <v>143</v>
          </cell>
          <cell r="I288">
            <v>4438.33</v>
          </cell>
          <cell r="J288">
            <v>129.56</v>
          </cell>
          <cell r="K288">
            <v>28429.72</v>
          </cell>
          <cell r="L288">
            <v>86.67</v>
          </cell>
          <cell r="M288">
            <v>578430.91</v>
          </cell>
          <cell r="Q288">
            <v>0</v>
          </cell>
          <cell r="R288">
            <v>606860.63</v>
          </cell>
          <cell r="S288">
            <v>0</v>
          </cell>
          <cell r="U288">
            <v>0</v>
          </cell>
        </row>
        <row r="289">
          <cell r="A289" t="str">
            <v>39007</v>
          </cell>
          <cell r="B289" t="str">
            <v>YAKIMA</v>
          </cell>
          <cell r="C289">
            <v>87.57</v>
          </cell>
          <cell r="D289">
            <v>1687.71</v>
          </cell>
          <cell r="E289">
            <v>13410.7</v>
          </cell>
          <cell r="F289">
            <v>0.1258</v>
          </cell>
          <cell r="G289">
            <v>0.1258</v>
          </cell>
          <cell r="H289">
            <v>1687.71</v>
          </cell>
          <cell r="I289">
            <v>4469.03</v>
          </cell>
          <cell r="J289">
            <v>129.80000000000001</v>
          </cell>
          <cell r="K289">
            <v>450055.9</v>
          </cell>
          <cell r="L289">
            <v>86.83</v>
          </cell>
          <cell r="M289">
            <v>6874701.0800000001</v>
          </cell>
          <cell r="Q289">
            <v>0</v>
          </cell>
          <cell r="R289">
            <v>7431428.9800000004</v>
          </cell>
          <cell r="S289">
            <v>106672</v>
          </cell>
          <cell r="U289">
            <v>0</v>
          </cell>
        </row>
        <row r="290">
          <cell r="A290" t="str">
            <v>39090</v>
          </cell>
          <cell r="B290" t="str">
            <v>EAST VALLEY (YAK)</v>
          </cell>
          <cell r="C290">
            <v>8.86</v>
          </cell>
          <cell r="D290">
            <v>329.43</v>
          </cell>
          <cell r="E290">
            <v>2627.99</v>
          </cell>
          <cell r="F290">
            <v>0.12540000000000001</v>
          </cell>
          <cell r="G290">
            <v>0.12540000000000001</v>
          </cell>
          <cell r="H290">
            <v>329.43</v>
          </cell>
          <cell r="I290">
            <v>4424.6899999999996</v>
          </cell>
          <cell r="J290">
            <v>129.49</v>
          </cell>
          <cell r="K290">
            <v>45083.17</v>
          </cell>
          <cell r="L290">
            <v>86.62</v>
          </cell>
          <cell r="M290">
            <v>1328368.47</v>
          </cell>
          <cell r="Q290">
            <v>0</v>
          </cell>
          <cell r="R290">
            <v>1373451.64</v>
          </cell>
          <cell r="S290">
            <v>0</v>
          </cell>
          <cell r="U290">
            <v>0</v>
          </cell>
        </row>
        <row r="291">
          <cell r="A291" t="str">
            <v>39119</v>
          </cell>
          <cell r="B291" t="str">
            <v>SELAH</v>
          </cell>
          <cell r="C291">
            <v>11.71</v>
          </cell>
          <cell r="D291">
            <v>440.57</v>
          </cell>
          <cell r="E291">
            <v>3328.96</v>
          </cell>
          <cell r="F291">
            <v>0.1323</v>
          </cell>
          <cell r="G291">
            <v>0.127</v>
          </cell>
          <cell r="H291">
            <v>422.78</v>
          </cell>
          <cell r="I291">
            <v>4560.9799999999996</v>
          </cell>
          <cell r="J291">
            <v>125.46</v>
          </cell>
          <cell r="K291">
            <v>61420.44</v>
          </cell>
          <cell r="L291">
            <v>83.93</v>
          </cell>
          <cell r="M291">
            <v>1759562.28</v>
          </cell>
          <cell r="Q291">
            <v>0</v>
          </cell>
          <cell r="R291">
            <v>1820982.72</v>
          </cell>
          <cell r="S291">
            <v>0</v>
          </cell>
          <cell r="U291">
            <v>0</v>
          </cell>
        </row>
        <row r="292">
          <cell r="A292" t="str">
            <v>39120</v>
          </cell>
          <cell r="B292" t="str">
            <v>MABTON</v>
          </cell>
          <cell r="C292">
            <v>4.57</v>
          </cell>
          <cell r="D292">
            <v>90.71</v>
          </cell>
          <cell r="E292">
            <v>896.27</v>
          </cell>
          <cell r="F292">
            <v>0.1012</v>
          </cell>
          <cell r="G292">
            <v>0.1012</v>
          </cell>
          <cell r="H292">
            <v>90.71</v>
          </cell>
          <cell r="I292">
            <v>4456.3999999999996</v>
          </cell>
          <cell r="J292">
            <v>130.94999999999999</v>
          </cell>
          <cell r="K292">
            <v>23420.61</v>
          </cell>
          <cell r="L292">
            <v>87.6</v>
          </cell>
          <cell r="M292">
            <v>368360.86</v>
          </cell>
          <cell r="Q292">
            <v>0</v>
          </cell>
          <cell r="R292">
            <v>391781.47</v>
          </cell>
          <cell r="S292">
            <v>0</v>
          </cell>
          <cell r="U292">
            <v>0</v>
          </cell>
        </row>
        <row r="293">
          <cell r="A293" t="str">
            <v>39200</v>
          </cell>
          <cell r="B293" t="str">
            <v>GRANDVIEW</v>
          </cell>
          <cell r="C293">
            <v>8</v>
          </cell>
          <cell r="D293">
            <v>385.29</v>
          </cell>
          <cell r="E293">
            <v>3114.95</v>
          </cell>
          <cell r="F293">
            <v>0.1237</v>
          </cell>
          <cell r="G293">
            <v>0.1237</v>
          </cell>
          <cell r="H293">
            <v>385.29</v>
          </cell>
          <cell r="I293">
            <v>4313.57</v>
          </cell>
          <cell r="J293">
            <v>131.97</v>
          </cell>
          <cell r="K293">
            <v>39684.839999999997</v>
          </cell>
          <cell r="L293">
            <v>88.28</v>
          </cell>
          <cell r="M293">
            <v>1513119.48</v>
          </cell>
          <cell r="Q293">
            <v>0</v>
          </cell>
          <cell r="R293">
            <v>1552804.32</v>
          </cell>
          <cell r="S293">
            <v>0</v>
          </cell>
          <cell r="U293">
            <v>0</v>
          </cell>
        </row>
        <row r="294">
          <cell r="A294" t="str">
            <v>39201</v>
          </cell>
          <cell r="B294" t="str">
            <v>SUNNYSIDE</v>
          </cell>
          <cell r="C294">
            <v>23</v>
          </cell>
          <cell r="D294">
            <v>675.14</v>
          </cell>
          <cell r="E294">
            <v>5415.96</v>
          </cell>
          <cell r="F294">
            <v>0.12470000000000001</v>
          </cell>
          <cell r="G294">
            <v>0.12470000000000001</v>
          </cell>
          <cell r="H294">
            <v>675.14</v>
          </cell>
          <cell r="I294">
            <v>4280.25</v>
          </cell>
          <cell r="J294">
            <v>138.44</v>
          </cell>
          <cell r="K294">
            <v>113212.61</v>
          </cell>
          <cell r="L294">
            <v>92.61</v>
          </cell>
          <cell r="M294">
            <v>2627560.2999999998</v>
          </cell>
          <cell r="Q294">
            <v>0</v>
          </cell>
          <cell r="R294">
            <v>2740772.9099999997</v>
          </cell>
          <cell r="S294">
            <v>0</v>
          </cell>
          <cell r="U294">
            <v>0</v>
          </cell>
        </row>
        <row r="295">
          <cell r="A295" t="str">
            <v>39202</v>
          </cell>
          <cell r="B295" t="str">
            <v>TOPPENISH</v>
          </cell>
          <cell r="C295">
            <v>11.14</v>
          </cell>
          <cell r="D295">
            <v>372.43</v>
          </cell>
          <cell r="E295">
            <v>3076.35</v>
          </cell>
          <cell r="F295">
            <v>0.1211</v>
          </cell>
          <cell r="G295">
            <v>0.1211</v>
          </cell>
          <cell r="H295">
            <v>372.43</v>
          </cell>
          <cell r="I295">
            <v>4299.9399999999996</v>
          </cell>
          <cell r="J295">
            <v>137.56</v>
          </cell>
          <cell r="K295">
            <v>55086.53</v>
          </cell>
          <cell r="L295">
            <v>92.02</v>
          </cell>
          <cell r="M295">
            <v>1456497.06</v>
          </cell>
          <cell r="Q295">
            <v>0</v>
          </cell>
          <cell r="R295">
            <v>1511583.59</v>
          </cell>
          <cell r="S295">
            <v>0</v>
          </cell>
          <cell r="U295">
            <v>0</v>
          </cell>
        </row>
        <row r="296">
          <cell r="A296" t="str">
            <v>39203</v>
          </cell>
          <cell r="B296" t="str">
            <v>HIGHLAND</v>
          </cell>
          <cell r="C296">
            <v>3.71</v>
          </cell>
          <cell r="D296">
            <v>138.71</v>
          </cell>
          <cell r="E296">
            <v>1107.73</v>
          </cell>
          <cell r="F296">
            <v>0.12520000000000001</v>
          </cell>
          <cell r="G296">
            <v>0.12520000000000001</v>
          </cell>
          <cell r="H296">
            <v>138.71</v>
          </cell>
          <cell r="I296">
            <v>4414</v>
          </cell>
          <cell r="J296">
            <v>128.47999999999999</v>
          </cell>
          <cell r="K296">
            <v>18832.330000000002</v>
          </cell>
          <cell r="L296">
            <v>85.95</v>
          </cell>
          <cell r="M296">
            <v>558036.24</v>
          </cell>
          <cell r="Q296">
            <v>0</v>
          </cell>
          <cell r="R296">
            <v>576868.56999999995</v>
          </cell>
          <cell r="S296">
            <v>0</v>
          </cell>
          <cell r="U296">
            <v>0</v>
          </cell>
        </row>
        <row r="297">
          <cell r="A297" t="str">
            <v>39204</v>
          </cell>
          <cell r="B297" t="str">
            <v>GRANGER</v>
          </cell>
          <cell r="C297">
            <v>3.43</v>
          </cell>
          <cell r="D297">
            <v>139.86000000000001</v>
          </cell>
          <cell r="E297">
            <v>1360.21</v>
          </cell>
          <cell r="F297">
            <v>0.1028</v>
          </cell>
          <cell r="G297">
            <v>0.1028</v>
          </cell>
          <cell r="H297">
            <v>139.86000000000001</v>
          </cell>
          <cell r="I297">
            <v>4355.74</v>
          </cell>
          <cell r="J297">
            <v>130.63999999999999</v>
          </cell>
          <cell r="K297">
            <v>17181.22</v>
          </cell>
          <cell r="L297">
            <v>87.39</v>
          </cell>
          <cell r="M297">
            <v>554876.14</v>
          </cell>
          <cell r="Q297">
            <v>0</v>
          </cell>
          <cell r="R297">
            <v>572057.36</v>
          </cell>
          <cell r="S297">
            <v>0</v>
          </cell>
          <cell r="U297">
            <v>0</v>
          </cell>
        </row>
        <row r="298">
          <cell r="A298" t="str">
            <v>39205</v>
          </cell>
          <cell r="B298" t="str">
            <v>ZILLAH</v>
          </cell>
          <cell r="C298">
            <v>4.57</v>
          </cell>
          <cell r="D298">
            <v>133.71</v>
          </cell>
          <cell r="E298">
            <v>1241.3399999999999</v>
          </cell>
          <cell r="F298">
            <v>0.1077</v>
          </cell>
          <cell r="G298">
            <v>0.1077</v>
          </cell>
          <cell r="H298">
            <v>133.71</v>
          </cell>
          <cell r="I298">
            <v>4386.6899999999996</v>
          </cell>
          <cell r="J298">
            <v>130.29</v>
          </cell>
          <cell r="K298">
            <v>23054.25</v>
          </cell>
          <cell r="L298">
            <v>87.16</v>
          </cell>
          <cell r="M298">
            <v>534359.93999999994</v>
          </cell>
          <cell r="Q298">
            <v>0</v>
          </cell>
          <cell r="R298">
            <v>557414.18999999994</v>
          </cell>
          <cell r="S298">
            <v>0</v>
          </cell>
          <cell r="U298">
            <v>0</v>
          </cell>
        </row>
        <row r="299">
          <cell r="A299" t="str">
            <v>39207</v>
          </cell>
          <cell r="B299" t="str">
            <v>WAPATO</v>
          </cell>
          <cell r="C299">
            <v>15.71</v>
          </cell>
          <cell r="D299">
            <v>398.14</v>
          </cell>
          <cell r="E299">
            <v>3159.24</v>
          </cell>
          <cell r="F299">
            <v>0.126</v>
          </cell>
          <cell r="G299">
            <v>0.126</v>
          </cell>
          <cell r="H299">
            <v>398.14</v>
          </cell>
          <cell r="I299">
            <v>4259.13</v>
          </cell>
          <cell r="J299">
            <v>139.77000000000001</v>
          </cell>
          <cell r="K299">
            <v>76947.570000000007</v>
          </cell>
          <cell r="L299">
            <v>93.5</v>
          </cell>
          <cell r="M299">
            <v>1541328.98</v>
          </cell>
          <cell r="Q299">
            <v>0</v>
          </cell>
          <cell r="R299">
            <v>1618276.55</v>
          </cell>
          <cell r="S299">
            <v>0</v>
          </cell>
          <cell r="U299">
            <v>0</v>
          </cell>
        </row>
        <row r="300">
          <cell r="A300" t="str">
            <v>39208</v>
          </cell>
          <cell r="B300" t="str">
            <v>WEST VALLEY (YAK)</v>
          </cell>
          <cell r="C300">
            <v>12.71</v>
          </cell>
          <cell r="D300">
            <v>600.42999999999995</v>
          </cell>
          <cell r="E300">
            <v>4596.04</v>
          </cell>
          <cell r="F300">
            <v>0.13059999999999999</v>
          </cell>
          <cell r="G300">
            <v>0.127</v>
          </cell>
          <cell r="H300">
            <v>583.70000000000005</v>
          </cell>
          <cell r="I300">
            <v>4519.1000000000004</v>
          </cell>
          <cell r="J300">
            <v>126.16</v>
          </cell>
          <cell r="K300">
            <v>66053.429999999993</v>
          </cell>
          <cell r="L300">
            <v>84.4</v>
          </cell>
          <cell r="M300">
            <v>2406262.5</v>
          </cell>
          <cell r="Q300">
            <v>0</v>
          </cell>
          <cell r="R300">
            <v>2472315.9300000002</v>
          </cell>
          <cell r="S300">
            <v>0</v>
          </cell>
          <cell r="U300">
            <v>0</v>
          </cell>
        </row>
        <row r="301">
          <cell r="A301" t="str">
            <v>39209</v>
          </cell>
          <cell r="B301" t="str">
            <v>MOUNT ADAMS</v>
          </cell>
          <cell r="C301">
            <v>5.57</v>
          </cell>
          <cell r="D301">
            <v>159</v>
          </cell>
          <cell r="E301">
            <v>954.53</v>
          </cell>
          <cell r="F301">
            <v>0.1666</v>
          </cell>
          <cell r="G301">
            <v>0.127</v>
          </cell>
          <cell r="H301">
            <v>121.23</v>
          </cell>
          <cell r="I301">
            <v>4325.74</v>
          </cell>
          <cell r="J301">
            <v>137.38</v>
          </cell>
          <cell r="K301">
            <v>27708.53</v>
          </cell>
          <cell r="L301">
            <v>91.9</v>
          </cell>
          <cell r="M301">
            <v>477031.73</v>
          </cell>
          <cell r="Q301">
            <v>0</v>
          </cell>
          <cell r="R301">
            <v>504740.26</v>
          </cell>
          <cell r="S301">
            <v>0</v>
          </cell>
          <cell r="U301">
            <v>0</v>
          </cell>
        </row>
        <row r="302">
          <cell r="A302" t="str">
            <v>00000</v>
          </cell>
          <cell r="B302" t="str">
            <v>STATE TOTAL</v>
          </cell>
          <cell r="C302">
            <v>3673.84</v>
          </cell>
          <cell r="D302">
            <v>122010.63000000006</v>
          </cell>
          <cell r="E302">
            <v>974305.43999999936</v>
          </cell>
          <cell r="F302">
            <v>0.12520000000000001</v>
          </cell>
          <cell r="G302">
            <v>0.12075943043076932</v>
          </cell>
          <cell r="H302">
            <v>117656.57000000002</v>
          </cell>
          <cell r="I302">
            <v>4458.5600000000004</v>
          </cell>
          <cell r="J302">
            <v>139.72</v>
          </cell>
          <cell r="K302">
            <v>18701813.170000002</v>
          </cell>
          <cell r="L302">
            <v>93.47</v>
          </cell>
          <cell r="M302">
            <v>471614553.2899999</v>
          </cell>
          <cell r="N302">
            <v>135209.82999999999</v>
          </cell>
          <cell r="O302">
            <v>5718285.9700000007</v>
          </cell>
          <cell r="P302">
            <v>143.24</v>
          </cell>
          <cell r="Q302">
            <v>-5.8207660913467407E-11</v>
          </cell>
          <cell r="R302">
            <v>500794852.25999987</v>
          </cell>
          <cell r="S302">
            <v>4624990</v>
          </cell>
          <cell r="T302">
            <v>576961.51</v>
          </cell>
          <cell r="V302">
            <v>6364700.8000000007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FCServEnr_03_04" connectionId="1" xr16:uid="{00000000-0016-0000-1000-000000000000}" autoFormatId="16" applyNumberFormats="0" applyBorderFormats="0" applyFontFormats="1" applyPatternFormats="1" applyAlignmentFormats="0" applyWidthHeightFormats="0">
  <queryTableRefresh headersInLastRefresh="0" nextId="6">
    <queryTableFields count="5">
      <queryTableField id="1" name="CoDist"/>
      <queryTableField id="2" name="CoDistRes"/>
      <queryTableField id="3" name="EnrFTE"/>
      <queryTableField id="4" name="SchoolYear"/>
      <queryTableField id="5" name="SchoolMonth"/>
    </queryTableFields>
  </queryTableRefresh>
</query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transitionEntry="1"/>
  <dimension ref="A1:EI941"/>
  <sheetViews>
    <sheetView tabSelected="1" workbookViewId="0">
      <pane xSplit="3" ySplit="4" topLeftCell="DP5" activePane="bottomRight" state="frozen"/>
      <selection pane="topRight" activeCell="D1" sqref="D1"/>
      <selection pane="bottomLeft" activeCell="A5" sqref="A5"/>
      <selection pane="bottomRight" activeCell="DR25" sqref="DR25"/>
    </sheetView>
  </sheetViews>
  <sheetFormatPr defaultColWidth="9.59765625" defaultRowHeight="15" customHeight="1" x14ac:dyDescent="0.3"/>
  <cols>
    <col min="1" max="1" width="5.8984375" style="15" hidden="1" customWidth="1"/>
    <col min="2" max="2" width="9.59765625" style="15"/>
    <col min="3" max="3" width="21" style="15" customWidth="1"/>
    <col min="4" max="4" width="8.59765625" style="15" hidden="1" customWidth="1"/>
    <col min="5" max="5" width="9.19921875" style="15" hidden="1" customWidth="1"/>
    <col min="6" max="7" width="10.09765625" style="15" hidden="1" customWidth="1"/>
    <col min="8" max="9" width="8.59765625" style="15" hidden="1" customWidth="1"/>
    <col min="10" max="11" width="10.09765625" style="15" hidden="1" customWidth="1"/>
    <col min="12" max="12" width="8.59765625" style="15" hidden="1" customWidth="1"/>
    <col min="13" max="13" width="9.19921875" style="15" hidden="1" customWidth="1"/>
    <col min="14" max="15" width="10.09765625" style="15" hidden="1" customWidth="1"/>
    <col min="16" max="17" width="8.59765625" style="18" hidden="1" customWidth="1"/>
    <col min="18" max="18" width="10.09765625" style="18" hidden="1" customWidth="1"/>
    <col min="19" max="19" width="10.09765625" style="15" hidden="1" customWidth="1"/>
    <col min="20" max="20" width="8.59765625" style="18" hidden="1" customWidth="1"/>
    <col min="21" max="21" width="9.19921875" style="18" hidden="1" customWidth="1"/>
    <col min="22" max="22" width="10.09765625" style="18" hidden="1" customWidth="1"/>
    <col min="23" max="23" width="10.09765625" style="15" hidden="1" customWidth="1"/>
    <col min="24" max="25" width="8.59765625" style="15" hidden="1" customWidth="1"/>
    <col min="26" max="27" width="10.09765625" style="15" hidden="1" customWidth="1"/>
    <col min="28" max="28" width="8.59765625" style="15" hidden="1" customWidth="1"/>
    <col min="29" max="29" width="9.19921875" style="15" hidden="1" customWidth="1"/>
    <col min="30" max="31" width="10.09765625" style="15" hidden="1" customWidth="1"/>
    <col min="32" max="33" width="8.59765625" style="15" hidden="1" customWidth="1"/>
    <col min="34" max="35" width="10.09765625" style="15" hidden="1" customWidth="1"/>
    <col min="36" max="36" width="5.69921875" style="15" hidden="1" customWidth="1"/>
    <col min="37" max="37" width="9.19921875" style="15" hidden="1" customWidth="1"/>
    <col min="38" max="38" width="10.09765625" style="15" hidden="1" customWidth="1"/>
    <col min="39" max="39" width="11.5" style="15" hidden="1" customWidth="1"/>
    <col min="40" max="41" width="8.59765625" style="15" hidden="1" customWidth="1"/>
    <col min="42" max="43" width="10.09765625" style="15" hidden="1" customWidth="1"/>
    <col min="44" max="44" width="5.69921875" style="15" hidden="1" customWidth="1"/>
    <col min="45" max="45" width="9.19921875" style="15" hidden="1" customWidth="1"/>
    <col min="46" max="46" width="10.09765625" style="15" hidden="1" customWidth="1"/>
    <col min="47" max="47" width="11.5" style="15" hidden="1" customWidth="1"/>
    <col min="48" max="49" width="8.59765625" style="15" hidden="1" customWidth="1"/>
    <col min="50" max="50" width="10.09765625" style="15" hidden="1" customWidth="1"/>
    <col min="51" max="51" width="11.5" style="15" hidden="1" customWidth="1"/>
    <col min="52" max="52" width="5.69921875" style="15" hidden="1" customWidth="1"/>
    <col min="53" max="53" width="9.59765625" style="15" hidden="1" customWidth="1"/>
    <col min="54" max="54" width="10.09765625" style="15" hidden="1" customWidth="1"/>
    <col min="55" max="55" width="11.5" style="15" hidden="1" customWidth="1"/>
    <col min="56" max="57" width="8.59765625" style="15" hidden="1" customWidth="1"/>
    <col min="58" max="58" width="11.5" style="15" hidden="1" customWidth="1"/>
    <col min="59" max="59" width="11.5" style="18" hidden="1" customWidth="1"/>
    <col min="60" max="60" width="5.69921875" style="15" hidden="1" customWidth="1"/>
    <col min="61" max="61" width="9.59765625" style="15" hidden="1" customWidth="1"/>
    <col min="62" max="62" width="10.09765625" style="15" hidden="1" customWidth="1"/>
    <col min="63" max="63" width="11.5" style="15" hidden="1" customWidth="1"/>
    <col min="64" max="65" width="8.59765625" style="15" hidden="1" customWidth="1"/>
    <col min="66" max="67" width="10.09765625" style="15" hidden="1" customWidth="1"/>
    <col min="68" max="68" width="5.69921875" style="15" hidden="1" customWidth="1"/>
    <col min="69" max="69" width="9.19921875" style="15" hidden="1" customWidth="1"/>
    <col min="70" max="70" width="10.09765625" style="15" hidden="1" customWidth="1"/>
    <col min="71" max="71" width="11.5" style="15" hidden="1" customWidth="1"/>
    <col min="72" max="73" width="8.59765625" style="15" hidden="1" customWidth="1"/>
    <col min="74" max="75" width="10.09765625" style="15" hidden="1" customWidth="1"/>
    <col min="76" max="76" width="5.69921875" style="15" hidden="1" customWidth="1"/>
    <col min="77" max="77" width="9.19921875" style="15" hidden="1" customWidth="1"/>
    <col min="78" max="78" width="10.09765625" style="15" hidden="1" customWidth="1"/>
    <col min="79" max="79" width="11.5" style="15" hidden="1" customWidth="1"/>
    <col min="80" max="81" width="8.59765625" style="15" hidden="1" customWidth="1"/>
    <col min="82" max="83" width="10.09765625" style="15" hidden="1" customWidth="1"/>
    <col min="84" max="84" width="5.69921875" hidden="1" customWidth="1"/>
    <col min="85" max="85" width="9.19921875" hidden="1" customWidth="1"/>
    <col min="86" max="86" width="10.09765625" style="15" hidden="1" customWidth="1"/>
    <col min="87" max="87" width="11.5" style="15" hidden="1" customWidth="1"/>
    <col min="88" max="89" width="8.59765625" style="15" hidden="1" customWidth="1"/>
    <col min="90" max="91" width="10.09765625" style="15" hidden="1" customWidth="1"/>
    <col min="92" max="92" width="5.69921875" style="15" hidden="1" customWidth="1"/>
    <col min="93" max="93" width="9.59765625" style="15" hidden="1" customWidth="1"/>
    <col min="94" max="94" width="10.09765625" style="15" hidden="1" customWidth="1"/>
    <col min="95" max="95" width="11.5" style="15" hidden="1" customWidth="1"/>
    <col min="96" max="97" width="9.59765625" style="15" hidden="1" customWidth="1"/>
    <col min="98" max="99" width="10.09765625" style="15" hidden="1" customWidth="1"/>
    <col min="100" max="100" width="5.69921875" style="15" hidden="1" customWidth="1"/>
    <col min="101" max="101" width="9.59765625" style="15" hidden="1" customWidth="1"/>
    <col min="102" max="102" width="10.09765625" style="15" hidden="1" customWidth="1"/>
    <col min="103" max="103" width="11.5" style="15" hidden="1" customWidth="1"/>
    <col min="104" max="105" width="8.19921875" style="15" hidden="1" customWidth="1"/>
    <col min="106" max="107" width="10.09765625" style="15" hidden="1" customWidth="1"/>
    <col min="108" max="108" width="6.69921875" style="15" customWidth="1"/>
    <col min="109" max="109" width="9.59765625" style="15" customWidth="1"/>
    <col min="110" max="111" width="11.5" style="15" customWidth="1"/>
    <col min="112" max="113" width="9.59765625" style="15" customWidth="1"/>
    <col min="114" max="114" width="10.296875" style="15" customWidth="1"/>
    <col min="115" max="115" width="10.09765625" style="15" customWidth="1"/>
    <col min="116" max="116" width="5.69921875" style="15" customWidth="1"/>
    <col min="117" max="117" width="9.59765625" style="15"/>
    <col min="118" max="118" width="10.296875" style="15" bestFit="1" customWidth="1"/>
    <col min="119" max="119" width="11.69921875" style="15" bestFit="1" customWidth="1"/>
    <col min="120" max="121" width="9.59765625" style="15"/>
    <col min="122" max="123" width="10.296875" style="15" bestFit="1" customWidth="1"/>
    <col min="124" max="124" width="5.69921875" style="15" customWidth="1"/>
    <col min="125" max="125" width="9.3984375" style="15" bestFit="1" customWidth="1"/>
    <col min="126" max="126" width="10.296875" style="15" bestFit="1" customWidth="1"/>
    <col min="127" max="127" width="11.69921875" style="15" bestFit="1" customWidth="1"/>
    <col min="128" max="129" width="9.59765625" style="15"/>
    <col min="130" max="131" width="10.296875" style="15" bestFit="1" customWidth="1"/>
    <col min="132" max="16384" width="9.59765625" style="15"/>
  </cols>
  <sheetData>
    <row r="1" spans="1:139" ht="15.6" x14ac:dyDescent="0.3">
      <c r="A1" s="28" t="s">
        <v>998</v>
      </c>
      <c r="B1" s="15">
        <v>1</v>
      </c>
      <c r="C1" s="15">
        <f>B1+1</f>
        <v>2</v>
      </c>
      <c r="D1" s="15">
        <f t="shared" ref="D1:BO1" si="0">C1+1</f>
        <v>3</v>
      </c>
      <c r="E1" s="15">
        <f t="shared" si="0"/>
        <v>4</v>
      </c>
      <c r="F1" s="15">
        <f t="shared" si="0"/>
        <v>5</v>
      </c>
      <c r="G1" s="15">
        <f t="shared" si="0"/>
        <v>6</v>
      </c>
      <c r="H1" s="15">
        <f t="shared" si="0"/>
        <v>7</v>
      </c>
      <c r="I1" s="15">
        <f t="shared" si="0"/>
        <v>8</v>
      </c>
      <c r="J1" s="15">
        <f t="shared" si="0"/>
        <v>9</v>
      </c>
      <c r="K1" s="15">
        <f t="shared" si="0"/>
        <v>10</v>
      </c>
      <c r="L1" s="15">
        <f t="shared" si="0"/>
        <v>11</v>
      </c>
      <c r="M1" s="15">
        <f t="shared" si="0"/>
        <v>12</v>
      </c>
      <c r="N1" s="15">
        <f t="shared" si="0"/>
        <v>13</v>
      </c>
      <c r="O1" s="15">
        <f t="shared" si="0"/>
        <v>14</v>
      </c>
      <c r="P1" s="15">
        <f t="shared" si="0"/>
        <v>15</v>
      </c>
      <c r="Q1" s="15">
        <f t="shared" si="0"/>
        <v>16</v>
      </c>
      <c r="R1" s="15">
        <f t="shared" si="0"/>
        <v>17</v>
      </c>
      <c r="S1" s="15">
        <f t="shared" si="0"/>
        <v>18</v>
      </c>
      <c r="T1" s="15">
        <f t="shared" si="0"/>
        <v>19</v>
      </c>
      <c r="U1" s="15">
        <f t="shared" si="0"/>
        <v>20</v>
      </c>
      <c r="V1" s="15">
        <f t="shared" si="0"/>
        <v>21</v>
      </c>
      <c r="W1" s="15">
        <f t="shared" si="0"/>
        <v>22</v>
      </c>
      <c r="X1" s="15">
        <f t="shared" si="0"/>
        <v>23</v>
      </c>
      <c r="Y1" s="15">
        <f t="shared" si="0"/>
        <v>24</v>
      </c>
      <c r="Z1" s="15">
        <f t="shared" si="0"/>
        <v>25</v>
      </c>
      <c r="AA1" s="15">
        <f t="shared" si="0"/>
        <v>26</v>
      </c>
      <c r="AB1" s="15">
        <f t="shared" si="0"/>
        <v>27</v>
      </c>
      <c r="AC1" s="15">
        <f t="shared" si="0"/>
        <v>28</v>
      </c>
      <c r="AD1" s="15">
        <f t="shared" si="0"/>
        <v>29</v>
      </c>
      <c r="AE1" s="15">
        <f t="shared" si="0"/>
        <v>30</v>
      </c>
      <c r="AF1" s="15">
        <f t="shared" si="0"/>
        <v>31</v>
      </c>
      <c r="AG1" s="15">
        <f t="shared" si="0"/>
        <v>32</v>
      </c>
      <c r="AH1" s="15">
        <f t="shared" si="0"/>
        <v>33</v>
      </c>
      <c r="AI1" s="15">
        <f t="shared" si="0"/>
        <v>34</v>
      </c>
      <c r="AJ1" s="15">
        <f t="shared" si="0"/>
        <v>35</v>
      </c>
      <c r="AK1" s="15">
        <f t="shared" si="0"/>
        <v>36</v>
      </c>
      <c r="AL1" s="15">
        <f t="shared" si="0"/>
        <v>37</v>
      </c>
      <c r="AM1" s="15">
        <f t="shared" si="0"/>
        <v>38</v>
      </c>
      <c r="AN1" s="15">
        <f t="shared" si="0"/>
        <v>39</v>
      </c>
      <c r="AO1" s="15">
        <f t="shared" si="0"/>
        <v>40</v>
      </c>
      <c r="AP1" s="15">
        <f t="shared" si="0"/>
        <v>41</v>
      </c>
      <c r="AQ1" s="15">
        <f t="shared" si="0"/>
        <v>42</v>
      </c>
      <c r="AR1" s="15">
        <f t="shared" si="0"/>
        <v>43</v>
      </c>
      <c r="AS1" s="15">
        <f t="shared" si="0"/>
        <v>44</v>
      </c>
      <c r="AT1" s="15">
        <f t="shared" si="0"/>
        <v>45</v>
      </c>
      <c r="AU1" s="15">
        <f t="shared" si="0"/>
        <v>46</v>
      </c>
      <c r="AV1" s="15">
        <f t="shared" si="0"/>
        <v>47</v>
      </c>
      <c r="AW1" s="15">
        <f t="shared" si="0"/>
        <v>48</v>
      </c>
      <c r="AX1" s="15">
        <f t="shared" si="0"/>
        <v>49</v>
      </c>
      <c r="AY1" s="15">
        <f t="shared" si="0"/>
        <v>50</v>
      </c>
      <c r="AZ1" s="15">
        <f t="shared" si="0"/>
        <v>51</v>
      </c>
      <c r="BA1" s="15">
        <f t="shared" si="0"/>
        <v>52</v>
      </c>
      <c r="BB1" s="15">
        <f t="shared" si="0"/>
        <v>53</v>
      </c>
      <c r="BC1" s="15">
        <f t="shared" si="0"/>
        <v>54</v>
      </c>
      <c r="BD1" s="15">
        <f t="shared" si="0"/>
        <v>55</v>
      </c>
      <c r="BE1" s="15">
        <f t="shared" si="0"/>
        <v>56</v>
      </c>
      <c r="BF1" s="15">
        <f t="shared" si="0"/>
        <v>57</v>
      </c>
      <c r="BG1" s="15">
        <f t="shared" si="0"/>
        <v>58</v>
      </c>
      <c r="BH1" s="15">
        <f t="shared" si="0"/>
        <v>59</v>
      </c>
      <c r="BI1" s="15">
        <f t="shared" si="0"/>
        <v>60</v>
      </c>
      <c r="BJ1" s="15">
        <f t="shared" si="0"/>
        <v>61</v>
      </c>
      <c r="BK1" s="15">
        <f t="shared" si="0"/>
        <v>62</v>
      </c>
      <c r="BL1" s="15">
        <f t="shared" si="0"/>
        <v>63</v>
      </c>
      <c r="BM1" s="15">
        <f t="shared" si="0"/>
        <v>64</v>
      </c>
      <c r="BN1" s="15">
        <f t="shared" si="0"/>
        <v>65</v>
      </c>
      <c r="BO1" s="15">
        <f t="shared" si="0"/>
        <v>66</v>
      </c>
      <c r="BP1" s="15">
        <f t="shared" ref="BP1:EA1" si="1">BO1+1</f>
        <v>67</v>
      </c>
      <c r="BQ1" s="15">
        <f t="shared" si="1"/>
        <v>68</v>
      </c>
      <c r="BR1" s="15">
        <f t="shared" si="1"/>
        <v>69</v>
      </c>
      <c r="BS1" s="15">
        <f t="shared" si="1"/>
        <v>70</v>
      </c>
      <c r="BT1" s="15">
        <f t="shared" si="1"/>
        <v>71</v>
      </c>
      <c r="BU1" s="15">
        <f t="shared" si="1"/>
        <v>72</v>
      </c>
      <c r="BV1" s="15">
        <f t="shared" si="1"/>
        <v>73</v>
      </c>
      <c r="BW1" s="15">
        <f t="shared" si="1"/>
        <v>74</v>
      </c>
      <c r="BX1" s="15">
        <f t="shared" si="1"/>
        <v>75</v>
      </c>
      <c r="BY1" s="15">
        <f t="shared" si="1"/>
        <v>76</v>
      </c>
      <c r="BZ1" s="15">
        <f t="shared" si="1"/>
        <v>77</v>
      </c>
      <c r="CA1" s="15">
        <f t="shared" si="1"/>
        <v>78</v>
      </c>
      <c r="CB1" s="15">
        <f t="shared" si="1"/>
        <v>79</v>
      </c>
      <c r="CC1" s="15">
        <f t="shared" si="1"/>
        <v>80</v>
      </c>
      <c r="CD1" s="15">
        <f t="shared" si="1"/>
        <v>81</v>
      </c>
      <c r="CE1" s="15">
        <f t="shared" si="1"/>
        <v>82</v>
      </c>
      <c r="CF1" s="15">
        <f t="shared" si="1"/>
        <v>83</v>
      </c>
      <c r="CG1" s="15">
        <f t="shared" si="1"/>
        <v>84</v>
      </c>
      <c r="CH1" s="15">
        <f t="shared" si="1"/>
        <v>85</v>
      </c>
      <c r="CI1" s="15">
        <f t="shared" si="1"/>
        <v>86</v>
      </c>
      <c r="CJ1" s="15">
        <f t="shared" si="1"/>
        <v>87</v>
      </c>
      <c r="CK1" s="15">
        <f t="shared" si="1"/>
        <v>88</v>
      </c>
      <c r="CL1" s="15">
        <f t="shared" si="1"/>
        <v>89</v>
      </c>
      <c r="CM1" s="15">
        <f t="shared" si="1"/>
        <v>90</v>
      </c>
      <c r="CN1" s="15">
        <f t="shared" si="1"/>
        <v>91</v>
      </c>
      <c r="CO1" s="15">
        <f t="shared" si="1"/>
        <v>92</v>
      </c>
      <c r="CP1" s="15">
        <f t="shared" si="1"/>
        <v>93</v>
      </c>
      <c r="CQ1" s="15">
        <f t="shared" si="1"/>
        <v>94</v>
      </c>
      <c r="CR1" s="15">
        <f t="shared" si="1"/>
        <v>95</v>
      </c>
      <c r="CS1" s="15">
        <f t="shared" si="1"/>
        <v>96</v>
      </c>
      <c r="CT1" s="15">
        <f t="shared" si="1"/>
        <v>97</v>
      </c>
      <c r="CU1" s="15">
        <f t="shared" si="1"/>
        <v>98</v>
      </c>
      <c r="CV1" s="15">
        <f t="shared" si="1"/>
        <v>99</v>
      </c>
      <c r="CW1" s="15">
        <f t="shared" si="1"/>
        <v>100</v>
      </c>
      <c r="CX1" s="15">
        <f t="shared" si="1"/>
        <v>101</v>
      </c>
      <c r="CY1" s="15">
        <f t="shared" si="1"/>
        <v>102</v>
      </c>
      <c r="CZ1" s="15">
        <f t="shared" si="1"/>
        <v>103</v>
      </c>
      <c r="DA1" s="15">
        <f t="shared" si="1"/>
        <v>104</v>
      </c>
      <c r="DB1" s="15">
        <f t="shared" si="1"/>
        <v>105</v>
      </c>
      <c r="DC1" s="15">
        <f t="shared" si="1"/>
        <v>106</v>
      </c>
      <c r="DD1" s="15">
        <f t="shared" si="1"/>
        <v>107</v>
      </c>
      <c r="DE1" s="15">
        <f t="shared" si="1"/>
        <v>108</v>
      </c>
      <c r="DF1" s="15">
        <f t="shared" si="1"/>
        <v>109</v>
      </c>
      <c r="DG1" s="15">
        <f t="shared" si="1"/>
        <v>110</v>
      </c>
      <c r="DH1" s="15">
        <f t="shared" si="1"/>
        <v>111</v>
      </c>
      <c r="DI1" s="15">
        <f t="shared" si="1"/>
        <v>112</v>
      </c>
      <c r="DJ1" s="15">
        <f t="shared" si="1"/>
        <v>113</v>
      </c>
      <c r="DK1" s="15">
        <f t="shared" si="1"/>
        <v>114</v>
      </c>
      <c r="DL1" s="15">
        <f t="shared" si="1"/>
        <v>115</v>
      </c>
      <c r="DM1" s="15">
        <f t="shared" si="1"/>
        <v>116</v>
      </c>
      <c r="DN1" s="15">
        <f t="shared" si="1"/>
        <v>117</v>
      </c>
      <c r="DO1" s="15">
        <f t="shared" si="1"/>
        <v>118</v>
      </c>
      <c r="DP1" s="15">
        <f t="shared" si="1"/>
        <v>119</v>
      </c>
      <c r="DQ1" s="15">
        <f t="shared" si="1"/>
        <v>120</v>
      </c>
      <c r="DR1" s="15">
        <f t="shared" si="1"/>
        <v>121</v>
      </c>
      <c r="DS1" s="15">
        <f t="shared" si="1"/>
        <v>122</v>
      </c>
      <c r="DT1" s="15">
        <f t="shared" si="1"/>
        <v>123</v>
      </c>
      <c r="DU1" s="15">
        <f t="shared" si="1"/>
        <v>124</v>
      </c>
      <c r="DV1" s="15">
        <f t="shared" si="1"/>
        <v>125</v>
      </c>
      <c r="DW1" s="15">
        <f t="shared" si="1"/>
        <v>126</v>
      </c>
      <c r="DX1" s="15">
        <f t="shared" si="1"/>
        <v>127</v>
      </c>
      <c r="DY1" s="15">
        <f t="shared" si="1"/>
        <v>128</v>
      </c>
      <c r="DZ1" s="15">
        <f t="shared" si="1"/>
        <v>129</v>
      </c>
      <c r="EA1" s="15">
        <f t="shared" si="1"/>
        <v>130</v>
      </c>
      <c r="EB1" s="15">
        <f t="shared" ref="EB1:EI1" si="2">EA1+1</f>
        <v>131</v>
      </c>
      <c r="EC1" s="15">
        <f t="shared" si="2"/>
        <v>132</v>
      </c>
      <c r="ED1" s="15">
        <f t="shared" si="2"/>
        <v>133</v>
      </c>
      <c r="EE1" s="15">
        <f t="shared" si="2"/>
        <v>134</v>
      </c>
      <c r="EF1" s="15">
        <f t="shared" si="2"/>
        <v>135</v>
      </c>
      <c r="EG1" s="15">
        <f t="shared" si="2"/>
        <v>136</v>
      </c>
      <c r="EH1" s="15">
        <f t="shared" si="2"/>
        <v>137</v>
      </c>
      <c r="EI1" s="15">
        <f t="shared" si="2"/>
        <v>138</v>
      </c>
    </row>
    <row r="2" spans="1:139" ht="16.2" thickBot="1" x14ac:dyDescent="0.35">
      <c r="D2" s="46"/>
      <c r="E2" s="46"/>
      <c r="F2" s="46"/>
      <c r="H2" s="44"/>
      <c r="I2" s="46"/>
      <c r="L2" s="46"/>
      <c r="M2" s="163"/>
      <c r="N2" s="163"/>
      <c r="O2" s="163"/>
      <c r="P2" s="163"/>
      <c r="Q2" s="163"/>
      <c r="R2" s="163"/>
      <c r="S2" s="163"/>
      <c r="T2" s="46"/>
      <c r="U2"/>
      <c r="V2"/>
      <c r="W2"/>
      <c r="X2"/>
      <c r="Y2"/>
      <c r="Z2"/>
      <c r="AB2" s="46"/>
      <c r="AC2" s="163"/>
      <c r="AD2" s="163"/>
      <c r="AE2" s="163"/>
      <c r="AF2" s="163"/>
      <c r="AG2" s="163"/>
      <c r="AH2" s="163"/>
      <c r="AI2" s="163"/>
      <c r="AJ2" s="46"/>
      <c r="AK2" s="17"/>
      <c r="AL2" s="17"/>
      <c r="AM2" s="17"/>
      <c r="AN2" s="17"/>
      <c r="AO2" s="17"/>
      <c r="AP2" s="17"/>
      <c r="AQ2" s="17"/>
      <c r="AR2" s="46"/>
      <c r="AS2" s="163"/>
      <c r="AT2" s="163"/>
      <c r="AU2" s="163"/>
      <c r="AV2" s="163"/>
      <c r="AW2" s="163"/>
      <c r="AX2" s="163"/>
      <c r="AZ2" s="45"/>
      <c r="BA2" s="24"/>
      <c r="BB2" s="24"/>
      <c r="BC2" s="24"/>
      <c r="BD2" s="24"/>
      <c r="BE2" s="24"/>
      <c r="BF2" s="24"/>
      <c r="BG2" s="24"/>
      <c r="BH2"/>
      <c r="BI2" s="24"/>
      <c r="BJ2" s="24"/>
      <c r="BK2" s="24"/>
      <c r="BL2" s="24"/>
      <c r="BM2" s="24"/>
      <c r="BN2" s="24"/>
      <c r="BO2" s="24"/>
      <c r="BP2" s="45"/>
      <c r="BQ2" s="17"/>
      <c r="BR2" s="17"/>
      <c r="BS2" s="17"/>
      <c r="BT2" s="17"/>
      <c r="BU2" s="17"/>
      <c r="BV2" s="17"/>
      <c r="BW2" s="17"/>
      <c r="DF2" s="17"/>
      <c r="DG2" s="17"/>
    </row>
    <row r="3" spans="1:139" ht="16.5" customHeight="1" thickBot="1" x14ac:dyDescent="0.35">
      <c r="D3" s="179" t="s">
        <v>984</v>
      </c>
      <c r="E3" s="128"/>
      <c r="F3" s="128"/>
      <c r="G3" s="129"/>
      <c r="H3" s="130"/>
      <c r="I3" s="130"/>
      <c r="J3" s="131"/>
      <c r="K3" s="128"/>
      <c r="L3" s="132" t="s">
        <v>991</v>
      </c>
      <c r="M3" s="133"/>
      <c r="N3" s="133"/>
      <c r="O3" s="133"/>
      <c r="P3" s="134"/>
      <c r="Q3" s="134"/>
      <c r="R3" s="135"/>
      <c r="S3" s="136"/>
      <c r="T3" s="169" t="s">
        <v>994</v>
      </c>
      <c r="U3" s="166"/>
      <c r="V3" s="166"/>
      <c r="W3" s="167"/>
      <c r="X3" s="167"/>
      <c r="Y3" s="167"/>
      <c r="Z3" s="166"/>
      <c r="AA3" s="166"/>
      <c r="AB3" s="178" t="s">
        <v>997</v>
      </c>
      <c r="AC3" s="174"/>
      <c r="AD3" s="174"/>
      <c r="AE3" s="175"/>
      <c r="AF3" s="175"/>
      <c r="AG3" s="175"/>
      <c r="AH3" s="176"/>
      <c r="AI3" s="177"/>
      <c r="AJ3" s="271" t="s">
        <v>999</v>
      </c>
      <c r="AK3" s="197"/>
      <c r="AL3" s="202"/>
      <c r="AM3" s="202"/>
      <c r="AN3" s="202"/>
      <c r="AO3" s="202"/>
      <c r="AP3" s="202"/>
      <c r="AQ3" s="203"/>
      <c r="AR3" s="272" t="s">
        <v>1002</v>
      </c>
      <c r="AS3" s="199"/>
      <c r="AT3" s="200"/>
      <c r="AU3" s="200"/>
      <c r="AV3" s="200"/>
      <c r="AW3" s="200"/>
      <c r="AX3" s="200"/>
      <c r="AY3" s="201"/>
      <c r="AZ3" s="273" t="s">
        <v>1003</v>
      </c>
      <c r="BA3" s="205"/>
      <c r="BB3" s="205"/>
      <c r="BC3" s="205"/>
      <c r="BD3" s="205"/>
      <c r="BE3" s="205"/>
      <c r="BF3" s="205"/>
      <c r="BG3" s="206"/>
      <c r="BH3" s="274" t="s">
        <v>1009</v>
      </c>
      <c r="BI3" s="211"/>
      <c r="BJ3" s="211"/>
      <c r="BK3" s="211"/>
      <c r="BL3" s="211"/>
      <c r="BM3" s="211"/>
      <c r="BN3" s="211"/>
      <c r="BO3" s="212"/>
      <c r="BP3" s="275" t="s">
        <v>1012</v>
      </c>
      <c r="BQ3" s="215"/>
      <c r="BR3" s="215"/>
      <c r="BS3" s="215"/>
      <c r="BT3" s="215"/>
      <c r="BU3" s="215"/>
      <c r="BV3" s="215"/>
      <c r="BW3" s="216"/>
      <c r="BX3" s="225" t="s">
        <v>1036</v>
      </c>
      <c r="BY3" s="226"/>
      <c r="BZ3" s="226"/>
      <c r="CA3" s="227"/>
      <c r="CB3" s="227"/>
      <c r="CC3" s="227"/>
      <c r="CD3" s="227"/>
      <c r="CE3" s="228"/>
      <c r="CF3" s="287" t="s">
        <v>1042</v>
      </c>
      <c r="CG3" s="288"/>
      <c r="CH3" s="288"/>
      <c r="CI3" s="288"/>
      <c r="CJ3" s="288"/>
      <c r="CK3" s="288"/>
      <c r="CL3" s="288"/>
      <c r="CM3" s="289"/>
      <c r="CN3" s="277" t="s">
        <v>1054</v>
      </c>
      <c r="CO3" s="278"/>
      <c r="CP3" s="278"/>
      <c r="CQ3" s="278"/>
      <c r="CR3" s="278"/>
      <c r="CS3" s="278"/>
      <c r="CT3" s="278"/>
      <c r="CU3" s="279"/>
      <c r="CV3" s="276" t="s">
        <v>1074</v>
      </c>
      <c r="CW3" s="211"/>
      <c r="CX3" s="211"/>
      <c r="CY3" s="211"/>
      <c r="CZ3" s="211"/>
      <c r="DA3" s="211"/>
      <c r="DB3" s="211"/>
      <c r="DC3" s="212"/>
      <c r="DD3" s="263" t="s">
        <v>1078</v>
      </c>
      <c r="DE3" s="215"/>
      <c r="DF3" s="215"/>
      <c r="DG3" s="215"/>
      <c r="DH3" s="215"/>
      <c r="DI3" s="215"/>
      <c r="DJ3" s="215"/>
      <c r="DK3" s="216"/>
      <c r="DL3" s="290" t="s">
        <v>1098</v>
      </c>
      <c r="DM3" s="291"/>
      <c r="DN3" s="291"/>
      <c r="DO3" s="291"/>
      <c r="DP3" s="291"/>
      <c r="DQ3" s="291"/>
      <c r="DR3" s="291"/>
      <c r="DS3" s="292"/>
      <c r="DT3" s="286" t="s">
        <v>1099</v>
      </c>
      <c r="DU3" s="280"/>
      <c r="DV3" s="280"/>
      <c r="DW3" s="280"/>
      <c r="DX3" s="280"/>
      <c r="DY3" s="280"/>
      <c r="DZ3" s="280"/>
      <c r="EA3" s="281"/>
    </row>
    <row r="4" spans="1:139" ht="45" customHeight="1" thickBot="1" x14ac:dyDescent="0.35">
      <c r="A4" s="137" t="s">
        <v>923</v>
      </c>
      <c r="B4" s="138" t="s">
        <v>933</v>
      </c>
      <c r="C4" s="139" t="s">
        <v>982</v>
      </c>
      <c r="D4" s="164" t="s">
        <v>987</v>
      </c>
      <c r="E4" s="183" t="s">
        <v>1000</v>
      </c>
      <c r="F4" s="184" t="s">
        <v>1001</v>
      </c>
      <c r="G4" s="140" t="s">
        <v>0</v>
      </c>
      <c r="H4" s="141" t="s">
        <v>996</v>
      </c>
      <c r="I4" s="142" t="s">
        <v>995</v>
      </c>
      <c r="J4" s="143" t="s">
        <v>985</v>
      </c>
      <c r="K4" s="144" t="s">
        <v>990</v>
      </c>
      <c r="L4" s="165" t="s">
        <v>987</v>
      </c>
      <c r="M4" s="183" t="s">
        <v>1000</v>
      </c>
      <c r="N4" s="184" t="s">
        <v>1001</v>
      </c>
      <c r="O4" s="145" t="s">
        <v>0</v>
      </c>
      <c r="P4" s="141" t="s">
        <v>996</v>
      </c>
      <c r="Q4" s="142" t="s">
        <v>995</v>
      </c>
      <c r="R4" s="143" t="s">
        <v>985</v>
      </c>
      <c r="S4" s="144" t="s">
        <v>990</v>
      </c>
      <c r="T4" s="168" t="s">
        <v>993</v>
      </c>
      <c r="U4" s="183" t="s">
        <v>1000</v>
      </c>
      <c r="V4" s="184" t="s">
        <v>1001</v>
      </c>
      <c r="W4" s="145" t="s">
        <v>0</v>
      </c>
      <c r="X4" s="141" t="s">
        <v>996</v>
      </c>
      <c r="Y4" s="142" t="s">
        <v>995</v>
      </c>
      <c r="Z4" s="143" t="s">
        <v>985</v>
      </c>
      <c r="AA4" s="144" t="s">
        <v>990</v>
      </c>
      <c r="AB4" s="180" t="s">
        <v>987</v>
      </c>
      <c r="AC4" s="183" t="s">
        <v>1000</v>
      </c>
      <c r="AD4" s="184" t="s">
        <v>1001</v>
      </c>
      <c r="AE4" s="145" t="s">
        <v>0</v>
      </c>
      <c r="AF4" s="146" t="s">
        <v>996</v>
      </c>
      <c r="AG4" s="147" t="s">
        <v>995</v>
      </c>
      <c r="AH4" s="172" t="s">
        <v>985</v>
      </c>
      <c r="AI4" s="173" t="s">
        <v>990</v>
      </c>
      <c r="AJ4" s="181" t="s">
        <v>987</v>
      </c>
      <c r="AK4" s="183" t="s">
        <v>1000</v>
      </c>
      <c r="AL4" s="184" t="s">
        <v>1001</v>
      </c>
      <c r="AM4" s="184" t="s">
        <v>0</v>
      </c>
      <c r="AN4" s="185" t="s">
        <v>996</v>
      </c>
      <c r="AO4" s="186" t="s">
        <v>995</v>
      </c>
      <c r="AP4" s="187" t="s">
        <v>985</v>
      </c>
      <c r="AQ4" s="188" t="s">
        <v>990</v>
      </c>
      <c r="AR4" s="198" t="s">
        <v>987</v>
      </c>
      <c r="AS4" s="183" t="s">
        <v>1000</v>
      </c>
      <c r="AT4" s="184" t="s">
        <v>1001</v>
      </c>
      <c r="AU4" s="184" t="s">
        <v>0</v>
      </c>
      <c r="AV4" s="185" t="s">
        <v>996</v>
      </c>
      <c r="AW4" s="186" t="s">
        <v>995</v>
      </c>
      <c r="AX4" s="187" t="s">
        <v>985</v>
      </c>
      <c r="AY4" s="188" t="s">
        <v>990</v>
      </c>
      <c r="AZ4" s="204" t="s">
        <v>987</v>
      </c>
      <c r="BA4" s="183" t="s">
        <v>1000</v>
      </c>
      <c r="BB4" s="184" t="s">
        <v>1001</v>
      </c>
      <c r="BC4" s="184" t="s">
        <v>0</v>
      </c>
      <c r="BD4" s="185" t="s">
        <v>996</v>
      </c>
      <c r="BE4" s="186" t="s">
        <v>995</v>
      </c>
      <c r="BF4" s="187" t="s">
        <v>985</v>
      </c>
      <c r="BG4" s="188" t="s">
        <v>990</v>
      </c>
      <c r="BH4" s="213" t="s">
        <v>987</v>
      </c>
      <c r="BI4" s="210" t="s">
        <v>1000</v>
      </c>
      <c r="BJ4" s="145" t="s">
        <v>1001</v>
      </c>
      <c r="BK4" s="145" t="s">
        <v>0</v>
      </c>
      <c r="BL4" s="146" t="s">
        <v>996</v>
      </c>
      <c r="BM4" s="147" t="s">
        <v>995</v>
      </c>
      <c r="BN4" s="172" t="s">
        <v>985</v>
      </c>
      <c r="BO4" s="173" t="s">
        <v>990</v>
      </c>
      <c r="BP4" s="214" t="s">
        <v>987</v>
      </c>
      <c r="BQ4" s="210" t="s">
        <v>1000</v>
      </c>
      <c r="BR4" s="145" t="s">
        <v>1001</v>
      </c>
      <c r="BS4" s="145" t="s">
        <v>0</v>
      </c>
      <c r="BT4" s="146" t="s">
        <v>996</v>
      </c>
      <c r="BU4" s="147" t="s">
        <v>995</v>
      </c>
      <c r="BV4" s="172" t="s">
        <v>985</v>
      </c>
      <c r="BW4" s="173" t="s">
        <v>990</v>
      </c>
      <c r="BX4" s="224" t="s">
        <v>987</v>
      </c>
      <c r="BY4" s="210" t="s">
        <v>1000</v>
      </c>
      <c r="BZ4" s="145" t="s">
        <v>1001</v>
      </c>
      <c r="CA4" s="145" t="s">
        <v>0</v>
      </c>
      <c r="CB4" s="146" t="s">
        <v>996</v>
      </c>
      <c r="CC4" s="147" t="s">
        <v>995</v>
      </c>
      <c r="CD4" s="172" t="s">
        <v>985</v>
      </c>
      <c r="CE4" s="173" t="s">
        <v>990</v>
      </c>
      <c r="CF4" s="239" t="s">
        <v>987</v>
      </c>
      <c r="CG4" s="210" t="s">
        <v>1000</v>
      </c>
      <c r="CH4" s="145" t="s">
        <v>1001</v>
      </c>
      <c r="CI4" s="145" t="s">
        <v>0</v>
      </c>
      <c r="CJ4" s="146" t="s">
        <v>996</v>
      </c>
      <c r="CK4" s="147" t="s">
        <v>995</v>
      </c>
      <c r="CL4" s="172" t="s">
        <v>985</v>
      </c>
      <c r="CM4" s="173" t="s">
        <v>990</v>
      </c>
      <c r="CN4" s="204" t="s">
        <v>987</v>
      </c>
      <c r="CO4" s="210" t="s">
        <v>1000</v>
      </c>
      <c r="CP4" s="145" t="s">
        <v>1001</v>
      </c>
      <c r="CQ4" s="145" t="s">
        <v>0</v>
      </c>
      <c r="CR4" s="146" t="s">
        <v>996</v>
      </c>
      <c r="CS4" s="147" t="s">
        <v>995</v>
      </c>
      <c r="CT4" s="172" t="s">
        <v>985</v>
      </c>
      <c r="CU4" s="173" t="s">
        <v>990</v>
      </c>
      <c r="CV4" s="213" t="s">
        <v>987</v>
      </c>
      <c r="CW4" s="210" t="s">
        <v>1053</v>
      </c>
      <c r="CX4" s="145" t="s">
        <v>1001</v>
      </c>
      <c r="CY4" s="145" t="s">
        <v>0</v>
      </c>
      <c r="CZ4" s="146" t="s">
        <v>996</v>
      </c>
      <c r="DA4" s="147" t="s">
        <v>995</v>
      </c>
      <c r="DB4" s="172" t="s">
        <v>985</v>
      </c>
      <c r="DC4" s="173" t="s">
        <v>1075</v>
      </c>
      <c r="DD4" s="214" t="s">
        <v>987</v>
      </c>
      <c r="DE4" s="210" t="s">
        <v>1076</v>
      </c>
      <c r="DF4" s="145" t="s">
        <v>1001</v>
      </c>
      <c r="DG4" s="145" t="s">
        <v>0</v>
      </c>
      <c r="DH4" s="146" t="s">
        <v>996</v>
      </c>
      <c r="DI4" s="147" t="s">
        <v>995</v>
      </c>
      <c r="DJ4" s="172" t="s">
        <v>985</v>
      </c>
      <c r="DK4" s="173" t="s">
        <v>1075</v>
      </c>
      <c r="DL4" s="268" t="s">
        <v>987</v>
      </c>
      <c r="DM4" s="210" t="s">
        <v>1076</v>
      </c>
      <c r="DN4" s="145" t="s">
        <v>1001</v>
      </c>
      <c r="DO4" s="145" t="s">
        <v>0</v>
      </c>
      <c r="DP4" s="146" t="s">
        <v>996</v>
      </c>
      <c r="DQ4" s="147" t="s">
        <v>995</v>
      </c>
      <c r="DR4" s="172" t="s">
        <v>985</v>
      </c>
      <c r="DS4" s="173" t="s">
        <v>1075</v>
      </c>
      <c r="DT4" s="239" t="s">
        <v>987</v>
      </c>
      <c r="DU4" s="210" t="s">
        <v>1076</v>
      </c>
      <c r="DV4" s="145" t="s">
        <v>1088</v>
      </c>
      <c r="DW4" s="145" t="s">
        <v>1089</v>
      </c>
      <c r="DX4" s="146" t="s">
        <v>1090</v>
      </c>
      <c r="DY4" s="147" t="s">
        <v>1091</v>
      </c>
      <c r="DZ4" s="172" t="s">
        <v>1092</v>
      </c>
      <c r="EA4" s="173" t="s">
        <v>1093</v>
      </c>
    </row>
    <row r="5" spans="1:139" s="45" customFormat="1" ht="15" customHeight="1" x14ac:dyDescent="0.3">
      <c r="A5" s="196"/>
      <c r="B5" s="196" t="s">
        <v>2</v>
      </c>
      <c r="C5" s="45" t="s">
        <v>3</v>
      </c>
      <c r="D5" s="70" t="s">
        <v>986</v>
      </c>
      <c r="E5" s="148">
        <f>SUM(E6:E320)</f>
        <v>14328.509999999989</v>
      </c>
      <c r="F5" s="148">
        <f>SUM(F6:F320)</f>
        <v>112364.04999999997</v>
      </c>
      <c r="G5" s="149">
        <f>SUM(G6:G320)</f>
        <v>956794.39000000025</v>
      </c>
      <c r="H5" s="150">
        <f>F5/G5</f>
        <v>0.11743803180116884</v>
      </c>
      <c r="I5" s="151">
        <f>J5/G5</f>
        <v>0.11553901355964254</v>
      </c>
      <c r="J5" s="148">
        <f>SUM(J6:J320)</f>
        <v>110547.07999999994</v>
      </c>
      <c r="K5" s="152">
        <f>SUM(K6:K320)</f>
        <v>124923.46171899998</v>
      </c>
      <c r="L5" s="153" t="s">
        <v>986</v>
      </c>
      <c r="M5" s="189">
        <f>SUM(M6:M320)</f>
        <v>15244.829999999994</v>
      </c>
      <c r="N5" s="189">
        <f>SUM(N6:N320)</f>
        <v>113870.45000000001</v>
      </c>
      <c r="O5" s="189">
        <f>SUM(O6:O320)</f>
        <v>963791.90999999968</v>
      </c>
      <c r="P5" s="171">
        <f>N5/O5</f>
        <v>0.11814837707031599</v>
      </c>
      <c r="Q5" s="151">
        <f>R5/O5</f>
        <v>0.11593630205922777</v>
      </c>
      <c r="R5" s="189">
        <f>SUM(R6:R320)</f>
        <v>111738.47000000003</v>
      </c>
      <c r="S5" s="190">
        <f>SUM(S6:S320)</f>
        <v>126982.44338599998</v>
      </c>
      <c r="T5" s="153" t="s">
        <v>986</v>
      </c>
      <c r="U5" s="191">
        <f>SUM(U6:U320)</f>
        <v>16036.790000000003</v>
      </c>
      <c r="V5" s="191">
        <f>SUM(V6:V320)</f>
        <v>115486.19000000005</v>
      </c>
      <c r="W5" s="191">
        <f>SUM(W6:W320)</f>
        <v>967951.86</v>
      </c>
      <c r="X5" s="192">
        <f>V5/W5</f>
        <v>0.11930984873565928</v>
      </c>
      <c r="Y5" s="151">
        <f>Z5/W5</f>
        <v>0.11677583841824529</v>
      </c>
      <c r="Z5" s="189">
        <f>SUM(Z6:Z320)</f>
        <v>113033.38999999998</v>
      </c>
      <c r="AA5" s="190">
        <f>SUM(AA6:AA320)</f>
        <v>129070.17999999995</v>
      </c>
      <c r="AB5" s="70" t="s">
        <v>986</v>
      </c>
      <c r="AC5" s="193">
        <f>SUM(AC6:AC320)</f>
        <v>16459.270000000004</v>
      </c>
      <c r="AD5" s="193">
        <f>SUM(AD6:AD320)</f>
        <v>116479.48999999998</v>
      </c>
      <c r="AE5" s="193">
        <f>SUM(AE6:AE320)</f>
        <v>973012.13999999966</v>
      </c>
      <c r="AF5" s="194">
        <f>AD5/AE5</f>
        <v>0.11971021245428656</v>
      </c>
      <c r="AG5" s="151">
        <f>AH5/AE5</f>
        <v>0.11706625777557104</v>
      </c>
      <c r="AH5" s="195">
        <f>SUM(AH6:AH320)</f>
        <v>113906.88999999998</v>
      </c>
      <c r="AI5" s="193">
        <f>SUM(AI6:AI320)</f>
        <v>130366.15999999999</v>
      </c>
      <c r="AJ5" s="70" t="s">
        <v>986</v>
      </c>
      <c r="AK5" s="193">
        <f>SUM(AK6:AK320)</f>
        <v>16962.54</v>
      </c>
      <c r="AL5" s="193">
        <f>SUM(AL6:AL320)</f>
        <v>118072.42999999995</v>
      </c>
      <c r="AM5" s="193">
        <f>SUM(AM6:AM320)</f>
        <v>977600.92000000016</v>
      </c>
      <c r="AN5" s="194">
        <f>AL5/AM5</f>
        <v>0.1207777402664473</v>
      </c>
      <c r="AO5" s="182">
        <f>AP5/AM5</f>
        <v>0.11779616574010582</v>
      </c>
      <c r="AP5" s="195">
        <f>SUM(AP6:AP320)</f>
        <v>115157.63999999994</v>
      </c>
      <c r="AQ5" s="193">
        <f t="shared" ref="AQ5" si="3">AP5+AK5</f>
        <v>132120.17999999993</v>
      </c>
      <c r="AR5" s="70" t="s">
        <v>986</v>
      </c>
      <c r="AS5" s="193">
        <f>SUM(AS6:AS320)</f>
        <v>16991.159999999989</v>
      </c>
      <c r="AT5" s="193">
        <f>SUM(AT6:AT320)</f>
        <v>119751.58000000002</v>
      </c>
      <c r="AU5" s="193">
        <f>SUM(AU6:AU320)</f>
        <v>994621.78099999996</v>
      </c>
      <c r="AV5" s="194">
        <f t="shared" ref="AV5" si="4">AT5/AU5</f>
        <v>0.12039911279602274</v>
      </c>
      <c r="AW5" s="182">
        <f>AX5/AU5</f>
        <v>0.11741182651619408</v>
      </c>
      <c r="AX5" s="195">
        <f>SUM(AX6:AX320)</f>
        <v>116780.35999999999</v>
      </c>
      <c r="AY5" s="193">
        <f>SUM(AY6:AY320)</f>
        <v>133771.51999999993</v>
      </c>
      <c r="AZ5" s="70" t="s">
        <v>986</v>
      </c>
      <c r="BA5" s="193">
        <f>SUM(BA6:BA320)</f>
        <v>17706.750000000015</v>
      </c>
      <c r="BB5" s="193">
        <f>SUM(BB6:BB320)</f>
        <v>121218.81999999998</v>
      </c>
      <c r="BC5" s="193">
        <f>SUM(BC6:BC320)</f>
        <v>1007271.52</v>
      </c>
      <c r="BD5" s="194">
        <f t="shared" ref="BD5" si="5">BB5/BC5</f>
        <v>0.12034373810152001</v>
      </c>
      <c r="BE5" s="182">
        <f>BF5/BC5</f>
        <v>0.11704468721601496</v>
      </c>
      <c r="BF5" s="195">
        <f>SUM(BF6:BF320)</f>
        <v>117895.77999999997</v>
      </c>
      <c r="BG5" s="193">
        <f>SUM(BG6:BG320)</f>
        <v>135602.52999999988</v>
      </c>
      <c r="BH5" s="70" t="s">
        <v>986</v>
      </c>
      <c r="BI5" s="193">
        <f>SUM(BI6:BI320)</f>
        <v>18666.690000000006</v>
      </c>
      <c r="BJ5" s="193">
        <f>SUM(BJ6:BJ320)</f>
        <v>123331.22000000002</v>
      </c>
      <c r="BK5" s="193">
        <f>SUM(BK6:BK320)</f>
        <v>1030144.8900000004</v>
      </c>
      <c r="BL5" s="194">
        <f t="shared" ref="BL5" si="6">BJ5/BK5</f>
        <v>0.11972220723242143</v>
      </c>
      <c r="BM5" s="182">
        <f>BN5/BK5</f>
        <v>0.11643213606583049</v>
      </c>
      <c r="BN5" s="195">
        <f>SUM(BN6:BN320)</f>
        <v>119941.97000000002</v>
      </c>
      <c r="BO5" s="193">
        <f>SUM(BO6:BO320)</f>
        <v>138608.66000000003</v>
      </c>
      <c r="BP5" s="70" t="s">
        <v>986</v>
      </c>
      <c r="BQ5" s="193">
        <f>SUM(BQ6:BQ320)</f>
        <v>19218.949999999997</v>
      </c>
      <c r="BR5" s="193">
        <f>SUM(BR6:BR320)</f>
        <v>126748.63000000002</v>
      </c>
      <c r="BS5" s="193">
        <f>SUM(BS6:BS320)</f>
        <v>1053975.3699999992</v>
      </c>
      <c r="BT5" s="194">
        <f t="shared" ref="BT5" si="7">BR5/BS5</f>
        <v>0.12025767736868473</v>
      </c>
      <c r="BU5" s="182">
        <f>BV5/BS5</f>
        <v>0.11625142217507427</v>
      </c>
      <c r="BV5" s="195">
        <f>SUM(BV6:BV320)</f>
        <v>122526.13570000001</v>
      </c>
      <c r="BW5" s="193">
        <f t="shared" ref="BW5" si="8">BV5+BQ5</f>
        <v>141745.0857</v>
      </c>
      <c r="BX5" s="70" t="s">
        <v>986</v>
      </c>
      <c r="BY5" s="193">
        <f>SUM(BY6:BY329)</f>
        <v>20739.09</v>
      </c>
      <c r="BZ5" s="193">
        <f>SUM(BZ6:BZ329)</f>
        <v>130945.92000000004</v>
      </c>
      <c r="CA5" s="193">
        <f>SUM(CA6:CA329)</f>
        <v>1069231.1699999997</v>
      </c>
      <c r="CB5" s="194">
        <f t="shared" ref="CB5" si="9">BZ5/CA5</f>
        <v>0.1224673612910107</v>
      </c>
      <c r="CC5" s="182">
        <f>CD5/CA5</f>
        <v>0.11969521988402196</v>
      </c>
      <c r="CD5" s="193">
        <f>SUM(CD6:CD329)</f>
        <v>127981.86000000003</v>
      </c>
      <c r="CE5" s="193">
        <f>SUM(CE6:CE329)</f>
        <v>148720.9499999999</v>
      </c>
      <c r="CF5" s="70" t="s">
        <v>986</v>
      </c>
      <c r="CG5" s="193">
        <f>SUM(CG6:CG329)</f>
        <v>22419.009999999991</v>
      </c>
      <c r="CH5" s="193">
        <f>SUM(CH6:CH329)</f>
        <v>134765.77000000005</v>
      </c>
      <c r="CI5" s="193">
        <f>SUM(CI6:CI329)</f>
        <v>1072435.3700000001</v>
      </c>
      <c r="CJ5" s="194">
        <f>CH5/CI5</f>
        <v>0.12566330220906463</v>
      </c>
      <c r="CK5" s="182">
        <f>CL5/CI5</f>
        <v>0.12204187185657636</v>
      </c>
      <c r="CL5" s="193">
        <f>SUM(CL6:CL329)</f>
        <v>130882.02000000008</v>
      </c>
      <c r="CM5" s="193">
        <f>SUM(CM6:CM329)</f>
        <v>153301.02999999994</v>
      </c>
      <c r="CN5" s="70" t="s">
        <v>986</v>
      </c>
      <c r="CO5" s="193">
        <f>SUM(CO6:CO329)</f>
        <v>23298.779999999995</v>
      </c>
      <c r="CP5" s="193">
        <f>SUM(CP6:CP329)</f>
        <v>138884.64999999997</v>
      </c>
      <c r="CQ5" s="193">
        <f>SUM(CQ6:CQ329)</f>
        <v>1081802.98</v>
      </c>
      <c r="CR5" s="194">
        <f>CP5/CQ5</f>
        <v>0.12838257295242425</v>
      </c>
      <c r="CS5" s="182">
        <f>CT5/CQ5</f>
        <v>0.12365759059010908</v>
      </c>
      <c r="CT5" s="193">
        <f>SUM(CT6:CT329)</f>
        <v>133773.14999999997</v>
      </c>
      <c r="CU5" s="193">
        <f>SUM(CU6:CU329)</f>
        <v>157071.93000000008</v>
      </c>
      <c r="CV5" s="70" t="s">
        <v>986</v>
      </c>
      <c r="CW5" s="193">
        <f>SUM(CW6:CW350)</f>
        <v>11839.220000000001</v>
      </c>
      <c r="CX5" s="193">
        <f>SUM(CX6:CX350)</f>
        <v>138423.44000000009</v>
      </c>
      <c r="CY5" s="193">
        <f>SUM(CY6:CY350)</f>
        <v>1064150.5699999996</v>
      </c>
      <c r="CZ5" s="194">
        <f t="shared" ref="CZ5" si="10">CX5/CY5</f>
        <v>0.13007881018190889</v>
      </c>
      <c r="DA5" s="182">
        <f>DB5/CY5</f>
        <v>0.12461791943596855</v>
      </c>
      <c r="DB5" s="193">
        <f>SUM(DB6:DB350)</f>
        <v>132612.22999999995</v>
      </c>
      <c r="DC5" s="193">
        <f>SUM(DC6:DC350)</f>
        <v>144451.44999999995</v>
      </c>
      <c r="DD5" s="70" t="s">
        <v>986</v>
      </c>
      <c r="DE5" s="193">
        <f>SUM(DE6:DE350)</f>
        <v>11792.179999999997</v>
      </c>
      <c r="DF5" s="193">
        <f>SUM(DF6:DF350)</f>
        <v>138499.29999999996</v>
      </c>
      <c r="DG5" s="193">
        <f>SUM(DG6:DG350)</f>
        <v>1061545.3699999996</v>
      </c>
      <c r="DH5" s="194">
        <f t="shared" ref="DH5" si="11">DF5/DG5</f>
        <v>0.13046950598070056</v>
      </c>
      <c r="DI5" s="182">
        <f>DJ5/DG5</f>
        <v>0.1249388426987347</v>
      </c>
      <c r="DJ5" s="195">
        <f>SUM(DJ6:DJ350)</f>
        <v>132628.25000000009</v>
      </c>
      <c r="DK5" s="193">
        <f t="shared" ref="DK5" si="12">DJ5+DE5</f>
        <v>144420.43000000008</v>
      </c>
      <c r="DL5" s="70" t="s">
        <v>986</v>
      </c>
      <c r="DM5" s="193">
        <f>SUM(DM6:DM350)</f>
        <v>13177.099999999999</v>
      </c>
      <c r="DN5" s="193">
        <f>SUM(DN6:DN350)</f>
        <v>143856.43999999997</v>
      </c>
      <c r="DO5" s="193">
        <f>SUM(DO6:DO350)</f>
        <v>1068166.07</v>
      </c>
      <c r="DP5" s="194">
        <f t="shared" ref="DP5" si="13">DN5/DO5</f>
        <v>0.13467609956942367</v>
      </c>
      <c r="DQ5" s="182">
        <f>DR5/DO5</f>
        <v>0.12651286517647947</v>
      </c>
      <c r="DR5" s="195">
        <f>SUM(DR6:DR350)</f>
        <v>135136.74999999994</v>
      </c>
      <c r="DS5" s="193">
        <f t="shared" ref="DS5" si="14">DR5+DM5</f>
        <v>148313.84999999995</v>
      </c>
      <c r="DT5" s="70" t="s">
        <v>986</v>
      </c>
      <c r="DU5" s="193">
        <f>SUM(DU6:DU350)</f>
        <v>14446.489999999994</v>
      </c>
      <c r="DV5" s="193">
        <f>SUM(DV6:DV350)</f>
        <v>149757.86999999997</v>
      </c>
      <c r="DW5" s="193">
        <f>SUM(DW6:DW350)</f>
        <v>1070268.1400000006</v>
      </c>
      <c r="DX5" s="194">
        <f t="shared" ref="DX5" si="15">DV5/DW5</f>
        <v>0.1399255610841596</v>
      </c>
      <c r="DY5" s="182">
        <f>DZ5/DW5</f>
        <v>0.13565246369008041</v>
      </c>
      <c r="DZ5" s="195">
        <f>SUM(DZ6:DZ350)</f>
        <v>145184.50999999998</v>
      </c>
      <c r="EA5" s="193">
        <f t="shared" ref="EA5" si="16">DZ5+DU5</f>
        <v>159630.99999999997</v>
      </c>
    </row>
    <row r="6" spans="1:139" ht="14.4" x14ac:dyDescent="0.3">
      <c r="A6" s="15" t="s">
        <v>907</v>
      </c>
      <c r="B6" s="15" t="s">
        <v>142</v>
      </c>
      <c r="C6" s="15" t="s">
        <v>143</v>
      </c>
      <c r="D6" s="127" t="s">
        <v>928</v>
      </c>
      <c r="E6" s="154">
        <f>IFERROR(VLOOKUP($B6,'0809_link'!$A$5:$D$319,2,FALSE),0)</f>
        <v>78.25</v>
      </c>
      <c r="F6" s="154">
        <f>IFERROR(VLOOKUP($B6,'0809_link'!$A$5:$D$319,3,FALSE),0)</f>
        <v>444.25</v>
      </c>
      <c r="G6" s="154">
        <f>IFERROR(VLOOKUP(B6,'0809_link'!$A$5:$D$319,4,FALSE),0)</f>
        <v>3157.09</v>
      </c>
      <c r="H6" s="50">
        <f>IF(F6=0,0,ROUND((F6/G6),4))</f>
        <v>0.14069999999999999</v>
      </c>
      <c r="I6" s="155">
        <f>IF(D6="yes",VLOOKUP(B6,'ESA 112'!$B$479:$K$503,8,FALSE),MIN(0.127,H6))</f>
        <v>0.127</v>
      </c>
      <c r="J6" s="156">
        <f>ROUND(IF(H6=I6,F6,G6*I6),2)</f>
        <v>400.95</v>
      </c>
      <c r="K6" s="157">
        <f>IF(I6=0.127,((E6+F6)-((H6-I6)*G6)),E6+F6)</f>
        <v>479.24786700000004</v>
      </c>
      <c r="L6" s="127" t="s">
        <v>928</v>
      </c>
      <c r="M6" s="43">
        <f>IFERROR(VLOOKUP(B6,'0910_link'!$A$5:$B$302,2,FALSE),0)</f>
        <v>82.88</v>
      </c>
      <c r="N6" s="43">
        <f>IFERROR(VLOOKUP(B6,'0910_link'!$A$5:$C$302,3,FALSE),0)</f>
        <v>441.25</v>
      </c>
      <c r="O6" s="43">
        <f>IFERROR(VLOOKUP($B6,'0910_link'!$A$5:$D$302,4,FALSE),0)</f>
        <v>3158.7299999999996</v>
      </c>
      <c r="P6" s="50">
        <f>IF(N6=0,0,ROUND((N6/O6),4))</f>
        <v>0.13969999999999999</v>
      </c>
      <c r="Q6" s="158">
        <f>IF(L6="Yes",VLOOKUP(B6,'ESA 112'!$B$449:$K$474,8,FALSE),MIN(0.127,P6))</f>
        <v>0.127</v>
      </c>
      <c r="R6" s="156">
        <f>ROUND(IF(P6=Q6,N6,O6*Q6),2)</f>
        <v>401.16</v>
      </c>
      <c r="S6" s="157">
        <f>IF(Q6=0.127,((M6+N6)-((P6-Q6)*O6)),M6+N6)</f>
        <v>484.01412900000003</v>
      </c>
      <c r="T6" s="127" t="s">
        <v>928</v>
      </c>
      <c r="U6" s="43">
        <f>IFERROR(VLOOKUP($B6,'1011_link'!$A$5:$D$309,2,FALSE),0)</f>
        <v>76.62</v>
      </c>
      <c r="V6" s="43">
        <f>IFERROR(VLOOKUP($B6,'1011_link'!$A$5:$D$309,3,FALSE),0)</f>
        <v>425.75</v>
      </c>
      <c r="W6" s="154">
        <f>IFERROR(VLOOKUP($B6,'1011_link'!$A$5:$D$319,4,FALSE),0)</f>
        <v>3089.62</v>
      </c>
      <c r="X6" s="50">
        <f>IF(V6=0,0,ROUND((V6/W6),4))</f>
        <v>0.13780000000000001</v>
      </c>
      <c r="Y6" s="158">
        <f>IF(T6="Yes",VLOOKUP(B6,'ESA 112'!$B$416:$J$444,8,FALSE),MIN(0.127,X6))</f>
        <v>0.127</v>
      </c>
      <c r="Z6" s="156">
        <f>ROUND(IF(X6=Y6,V6,W6*Y6),2)</f>
        <v>392.38</v>
      </c>
      <c r="AA6" s="159">
        <f>Z6+U6</f>
        <v>469</v>
      </c>
      <c r="AB6" s="127" t="s">
        <v>928</v>
      </c>
      <c r="AC6" s="43">
        <f>IFERROR(VLOOKUP($B6,'1112_link'!$A$5:$D$310,2,FALSE),0)</f>
        <v>68</v>
      </c>
      <c r="AD6" s="43">
        <f>IFERROR(VLOOKUP($B6,'1112_link'!$A$5:$D$310,3,FALSE),0)</f>
        <v>464.33</v>
      </c>
      <c r="AE6" s="154">
        <f>IFERROR(VLOOKUP($B6,'1112_link'!$A$5:$D$331,4,FALSE),0)</f>
        <v>3140.1700000000005</v>
      </c>
      <c r="AF6" s="50">
        <f>IF(AD6=0,0,ROUND((AD6/AE6),4))</f>
        <v>0.1479</v>
      </c>
      <c r="AG6" s="158">
        <f>IF(AB6="Yes",VLOOKUP(B6,'ESA 112'!$B$383:$J$411,8,FALSE),MIN(0.127,AF6))</f>
        <v>0.127</v>
      </c>
      <c r="AH6" s="156">
        <f>ROUND(IF(AF6=AG6,AD6,AE6*AG6),2)</f>
        <v>398.8</v>
      </c>
      <c r="AI6" s="159">
        <f>AH6+AC6</f>
        <v>466.8</v>
      </c>
      <c r="AJ6" s="127" t="s">
        <v>928</v>
      </c>
      <c r="AK6" s="43">
        <f>IFERROR(VLOOKUP($B6,'1213_link'!$A$5:$D$310,2,FALSE),0)</f>
        <v>55.67</v>
      </c>
      <c r="AL6" s="43">
        <f>IFERROR(VLOOKUP($B6,'1213_link'!$A$5:$D$310,3,FALSE),0)</f>
        <v>428.78</v>
      </c>
      <c r="AM6" s="154">
        <f>IFERROR(VLOOKUP($B6,'1213_link'!$A$5:$D$331,4,FALSE),0)</f>
        <v>3146.3199999999997</v>
      </c>
      <c r="AN6" s="50">
        <f>IF(AL6=0,0,ROUND((AL6/AM6),4))</f>
        <v>0.1363</v>
      </c>
      <c r="AO6" s="158">
        <f>IF(AJ6="Yes",VLOOKUP(B6,'ESA 112'!$B$350:$J$378,8,FALSE),MIN(0.127,AN6))</f>
        <v>0.127</v>
      </c>
      <c r="AP6" s="156">
        <f>ROUND(IF(AN6=AO6,AL6,AM6*AO6),2)</f>
        <v>399.58</v>
      </c>
      <c r="AQ6" s="159">
        <f>AP6+AK6</f>
        <v>455.25</v>
      </c>
      <c r="AR6" s="127" t="s">
        <v>928</v>
      </c>
      <c r="AS6" s="43">
        <f>IFERROR(VLOOKUP($B6,'1314_link'!$A$5:$D$310,2,FALSE),0)</f>
        <v>70.77</v>
      </c>
      <c r="AT6" s="43">
        <f>IFERROR(VLOOKUP($B6,'1314_link'!$A$5:$D$310,3,FALSE),0)</f>
        <v>426.56</v>
      </c>
      <c r="AU6" s="154">
        <f>IFERROR(VLOOKUP($B6,'1314_link'!$A$5:$D$331,4,FALSE),0)</f>
        <v>3188.93</v>
      </c>
      <c r="AV6" s="158">
        <f>AT6/AU6</f>
        <v>0.1337627354629923</v>
      </c>
      <c r="AW6" s="158">
        <f>IF(AR6="Yes",VLOOKUP(B6,'ESA 112'!$B$318:$J$345,8,FALSE),MIN(0.127,AV6))</f>
        <v>0.127</v>
      </c>
      <c r="AX6" s="156">
        <f>ROUND(IF(AV6=AW6,AT6,AU6*AW6),2)</f>
        <v>404.99</v>
      </c>
      <c r="AY6" s="159">
        <f>AX6+AS6</f>
        <v>475.76</v>
      </c>
      <c r="AZ6" s="127" t="s">
        <v>928</v>
      </c>
      <c r="BA6" s="43">
        <f>IFERROR(VLOOKUP($B6,'1415_link'!$A$5:$D$311,2,FALSE),0)</f>
        <v>67.11</v>
      </c>
      <c r="BB6" s="43">
        <f>IFERROR(VLOOKUP($B6,'1415_link'!$A$5:$D$311,3,FALSE),0)</f>
        <v>463.78</v>
      </c>
      <c r="BC6" s="160">
        <f>IFERROR(VLOOKUP($B6,'1415_link'!$A$5:$D$332,4,FALSE),0)</f>
        <v>3210.4500000000012</v>
      </c>
      <c r="BD6" s="158">
        <f>BB6/BC6</f>
        <v>0.14445949944711794</v>
      </c>
      <c r="BE6" s="158">
        <f>IF(AZ6="Yes",VLOOKUP(B6,'ESA 112'!$B$286:$J$314,8,FALSE),MIN(0.127,BD6))</f>
        <v>0.127</v>
      </c>
      <c r="BF6" s="156">
        <f>ROUND(IF(BD6=BE6,BB6,BC6*BE6),2)</f>
        <v>407.73</v>
      </c>
      <c r="BG6" s="159">
        <f>BF6+BA6</f>
        <v>474.84000000000003</v>
      </c>
      <c r="BH6" s="127" t="s">
        <v>928</v>
      </c>
      <c r="BI6" s="43">
        <f>IFERROR(VLOOKUP($B6,'1516_link'!$A$5:$D$351,2,FALSE),0)</f>
        <v>79.11</v>
      </c>
      <c r="BJ6" s="43">
        <f>IFERROR(VLOOKUP($B6,'1516_link'!$A$5:$D$351,3,FALSE),0)</f>
        <v>476.78</v>
      </c>
      <c r="BK6" s="160">
        <f>IFERROR(VLOOKUP($B6,'1516_link'!$A$5:$D$351,4,FALSE),0)</f>
        <v>3231.4000000000005</v>
      </c>
      <c r="BL6" s="217">
        <f>BJ6/BK6</f>
        <v>0.14754595531348638</v>
      </c>
      <c r="BM6" s="217">
        <f>IF(BH6="Yes",VLOOKUP(B6,'ESA 112'!$B$255:$J$282,8,FALSE),MIN(0.127,BL6))</f>
        <v>0.127</v>
      </c>
      <c r="BN6" s="156">
        <f>ROUND(IF(BL6=BM6,BJ6,BK6*BM6),2)</f>
        <v>410.39</v>
      </c>
      <c r="BO6" s="159">
        <f>BN6+BI6</f>
        <v>489.5</v>
      </c>
      <c r="BP6" s="127" t="s">
        <v>928</v>
      </c>
      <c r="BQ6" s="43">
        <f>IFERROR(VLOOKUP($B6,'1617_link'!$A$5:$D$351,2,FALSE),0)</f>
        <v>85.78</v>
      </c>
      <c r="BR6" s="43">
        <f>IFERROR(VLOOKUP($B6,'1617_link'!$A$5:$D$351,3,FALSE),0)</f>
        <v>504.78</v>
      </c>
      <c r="BS6" s="160">
        <f>IFERROR(VLOOKUP($B6,'1617_link'!$A$5:$D$351,4,FALSE),0)</f>
        <v>3303.2300000000005</v>
      </c>
      <c r="BT6" s="217">
        <f>BR6/BS6</f>
        <v>0.15281406381027052</v>
      </c>
      <c r="BU6" s="217">
        <f>IF(BP6="Yes",VLOOKUP(B6,'ESA 112'!$B$224:$J$250,8,FALSE),MIN(0.127,BT6))</f>
        <v>0.127</v>
      </c>
      <c r="BV6" s="156">
        <f>ROUND(IF(BT6=BU6,BR6,BS6*BU6),2)</f>
        <v>419.51</v>
      </c>
      <c r="BW6" s="159">
        <f>BV6+BQ6</f>
        <v>505.28999999999996</v>
      </c>
      <c r="BX6" s="127" t="s">
        <v>928</v>
      </c>
      <c r="BY6" s="43">
        <f>IFERROR(VLOOKUP($B6,'1718_link'!$A$5:$D$351,2,FALSE),0)</f>
        <v>95.44</v>
      </c>
      <c r="BZ6" s="43">
        <f>IFERROR(VLOOKUP($B6,'1718_link'!$A$5:$D$351,3,FALSE),0)</f>
        <v>504</v>
      </c>
      <c r="CA6" s="43">
        <f>IFERROR(VLOOKUP($B6,'1718_link'!$A$5:$D$331,4,FALSE),0)</f>
        <v>3342.3199999999997</v>
      </c>
      <c r="CB6" s="217">
        <f>BZ6/CA6</f>
        <v>0.1507934608296034</v>
      </c>
      <c r="CC6" s="217">
        <f>IF(BX6="Yes",VLOOKUP(B6,'ESA 112'!$B$194:$J$219,8,FALSE),MIN(0.135,CB6))</f>
        <v>0.13500000000000001</v>
      </c>
      <c r="CD6" s="156">
        <f>ROUND(IF(CB6=CC6,BZ6,CA6*CC6),2)</f>
        <v>451.21</v>
      </c>
      <c r="CE6" s="159">
        <f>CD6+BY6</f>
        <v>546.65</v>
      </c>
      <c r="CF6" s="127" t="s">
        <v>928</v>
      </c>
      <c r="CG6" s="43">
        <f>IFERROR(VLOOKUP($B6,'1819_link'!$A$5:$D$351,2,FALSE),0)</f>
        <v>101.66</v>
      </c>
      <c r="CH6" s="43">
        <f>IFERROR(VLOOKUP($B6,'1819_link'!$A$5:$D$351,3,FALSE),0)</f>
        <v>530.11</v>
      </c>
      <c r="CI6" s="43">
        <f>IFERROR(VLOOKUP($B6,'1819_link'!$A$5:$D$331,4,FALSE),0)</f>
        <v>3337.0800000000004</v>
      </c>
      <c r="CJ6" s="217">
        <f>IFERROR((CH6/CI6),0)</f>
        <v>0.15885444760089656</v>
      </c>
      <c r="CK6" s="217">
        <f>IF(CF6="Yes",VLOOKUP(B6,'ESA 112'!$B$164:$J$190,8,FALSE),MIN(0.135,CJ6))</f>
        <v>0.13500000000000001</v>
      </c>
      <c r="CL6" s="156">
        <f>ROUND(IF(CJ6=CK6,CH6,CI6*CK6),2)</f>
        <v>450.51</v>
      </c>
      <c r="CM6" s="159">
        <f>CL6+CG6</f>
        <v>552.16999999999996</v>
      </c>
      <c r="CN6" s="127" t="s">
        <v>928</v>
      </c>
      <c r="CO6" s="43">
        <f>IFERROR(VLOOKUP($B6,'1920_link'!$A$5:$D$350,2,FALSE),0)</f>
        <v>81.11</v>
      </c>
      <c r="CP6" s="43">
        <f>IFERROR(VLOOKUP($B6,'1920_link'!$A$5:$D$350,3,FALSE),0)</f>
        <v>532.78</v>
      </c>
      <c r="CQ6" s="43">
        <f>IFERROR(VLOOKUP($B6,'1920_link'!$A$5:$D$330,4,FALSE),0)</f>
        <v>3324.8199999999997</v>
      </c>
      <c r="CR6" s="217">
        <f t="shared" ref="CR6:CR33" si="17">IFERROR((CP6/CQ6),0)</f>
        <v>0.16024326128933297</v>
      </c>
      <c r="CS6" s="217">
        <f>IF(CN6="Yes",VLOOKUP(B6,'ESA 112'!$B$134:$J$159,8,FALSE),MIN(0.135,CR6))</f>
        <v>0.13500000000000001</v>
      </c>
      <c r="CT6" s="156">
        <f t="shared" ref="CT6:CT33" si="18">ROUND(IF(CR6=CS6,CP6,CQ6*CS6),2)</f>
        <v>448.85</v>
      </c>
      <c r="CU6" s="159">
        <f t="shared" ref="CU6:CU33" si="19">CT6+CO6</f>
        <v>529.96</v>
      </c>
      <c r="CV6" s="127" t="s">
        <v>928</v>
      </c>
      <c r="CW6" s="43">
        <f>IFERROR(VLOOKUP($B6,'2021_link'!$A$5:$D$351,2,FALSE),0)</f>
        <v>48.11</v>
      </c>
      <c r="CX6" s="43">
        <f>IFERROR(VLOOKUP($B6,'2021_link'!$A$5:$D$351,3,FALSE),0)</f>
        <v>495.11</v>
      </c>
      <c r="CY6" s="160">
        <f>IFERROR(VLOOKUP($B6,'2021_link'!$A$5:$D$351,4,FALSE),0)</f>
        <v>3094.08</v>
      </c>
      <c r="CZ6" s="217">
        <f>CX6/CY6</f>
        <v>0.16001848691695109</v>
      </c>
      <c r="DA6" s="217">
        <f>IF(CV6="Yes",VLOOKUP(B6,'ESA 112'!$B$102:$J$130,8,FALSE),MIN(0.135,CZ6))</f>
        <v>0.13500000000000001</v>
      </c>
      <c r="DB6" s="156">
        <f>ROUND(IF(CZ6=DA6,CX6,CY6*DA6),2)</f>
        <v>417.7</v>
      </c>
      <c r="DC6" s="159">
        <f>DB6+CW6</f>
        <v>465.81</v>
      </c>
      <c r="DD6" s="127" t="s">
        <v>928</v>
      </c>
      <c r="DE6" s="43">
        <f>IFERROR(VLOOKUP($B6,'2122_link'!$A$3:$D$352,2,FALSE),0)</f>
        <v>53.56</v>
      </c>
      <c r="DF6" s="43">
        <f>IFERROR(VLOOKUP($B6,'2122_link'!$A$3:$D$352,3,FALSE),0)</f>
        <v>490.44</v>
      </c>
      <c r="DG6" s="160">
        <f>IFERROR(VLOOKUP($B6,'2122_link'!$A$3:$D$352,4,FALSE),0)</f>
        <v>3107.44</v>
      </c>
      <c r="DH6" s="217">
        <f>DF6/DG6</f>
        <v>0.15782766521638389</v>
      </c>
      <c r="DI6" s="217">
        <f>IF(DD6="Yes",VLOOKUP(B6,'ESA 112'!$B$70:$J$99,8,FALSE),MIN(0.135,DH6))</f>
        <v>0.13500000000000001</v>
      </c>
      <c r="DJ6" s="156">
        <f>ROUND(IF(DH6=DI6,DF6,DG6*DI6),2)</f>
        <v>419.5</v>
      </c>
      <c r="DK6" s="159">
        <f>DJ6+DE6</f>
        <v>473.06</v>
      </c>
      <c r="DL6" s="127" t="s">
        <v>928</v>
      </c>
      <c r="DM6" s="43">
        <f>IFERROR(VLOOKUP($B6,'2223_link'!$A$3:$D$352,2,FALSE),0)</f>
        <v>68.56</v>
      </c>
      <c r="DN6" s="43">
        <f>IFERROR(VLOOKUP($B6,'2223_link'!$A$3:$D$352,3,FALSE),0)</f>
        <v>546.22</v>
      </c>
      <c r="DO6" s="160">
        <f>IFERROR(VLOOKUP($B6,'2223_link'!$A$3:$D$352,4,FALSE),0)</f>
        <v>3155.64</v>
      </c>
      <c r="DP6" s="217">
        <f>DN6/DO6</f>
        <v>0.17309325525091585</v>
      </c>
      <c r="DQ6" s="217">
        <f>IF(DL6="Yes",VLOOKUP(B6,'ESA 112'!$B$37:$J$63,8,FALSE),MIN(0.135,DP6))</f>
        <v>0.13500000000000001</v>
      </c>
      <c r="DR6" s="156">
        <f>ROUND(IF(DP6=DQ6,DN6,DO6*DQ6),2)</f>
        <v>426.01</v>
      </c>
      <c r="DS6" s="159">
        <f>DR6+DM6</f>
        <v>494.57</v>
      </c>
      <c r="DT6" s="127" t="s">
        <v>928</v>
      </c>
      <c r="DU6" s="43">
        <f>IFERROR(VLOOKUP($B6,'2324_link'!$A$3:$D$352,2,FALSE),0)</f>
        <v>65.33</v>
      </c>
      <c r="DV6" s="43">
        <f>IFERROR(VLOOKUP($B6,'2324_link'!$A$3:$D$352,3,FALSE),0)</f>
        <v>555.66</v>
      </c>
      <c r="DW6" s="160">
        <f>IFERROR(VLOOKUP($B6,'2324_link'!$A$3:$D$352,4,FALSE),0)</f>
        <v>3107.85</v>
      </c>
      <c r="DX6" s="217">
        <f>DV6/DW6</f>
        <v>0.17879241276123364</v>
      </c>
      <c r="DY6" s="217">
        <f>IF(DT6="Yes",VLOOKUP(B6,'ESA 112'!$B$3:$J$32,8,FALSE),MIN(0.15,DX6))</f>
        <v>0.15</v>
      </c>
      <c r="DZ6" s="156">
        <f>ROUND(IF(DX6=DY6,DV6,DW6*DY6),2)</f>
        <v>466.18</v>
      </c>
      <c r="EA6" s="159">
        <f>DZ6+DU6</f>
        <v>531.51</v>
      </c>
      <c r="EB6" s="18"/>
    </row>
    <row r="7" spans="1:139" ht="14.4" x14ac:dyDescent="0.3">
      <c r="A7" s="15" t="s">
        <v>907</v>
      </c>
      <c r="B7" s="15" t="s">
        <v>274</v>
      </c>
      <c r="C7" s="15" t="s">
        <v>275</v>
      </c>
      <c r="D7" s="127" t="s">
        <v>928</v>
      </c>
      <c r="E7" s="154">
        <f>IFERROR(VLOOKUP($B7,'0809_link'!$A$5:$D$319,2,FALSE),0)</f>
        <v>6.88</v>
      </c>
      <c r="F7" s="154">
        <f>IFERROR(VLOOKUP($B7,'0809_link'!$A$5:$D$319,3,FALSE),0)</f>
        <v>63.12</v>
      </c>
      <c r="G7" s="154">
        <f>IFERROR(VLOOKUP(B7,'0809_link'!$A$5:$D$319,4,FALSE),0)</f>
        <v>570.19000000000005</v>
      </c>
      <c r="H7" s="50">
        <f>IF(F7=0,0,ROUND((F7/G7),4))</f>
        <v>0.11070000000000001</v>
      </c>
      <c r="I7" s="155">
        <f>IF(D7="yes",VLOOKUP(B7,'ESA 112'!$B$479:$K$503,8,FALSE),MIN(0.127,H7))</f>
        <v>0.11070000000000001</v>
      </c>
      <c r="J7" s="156">
        <f>ROUND(IF(H7=I7,F7,G7*I7),2)</f>
        <v>63.12</v>
      </c>
      <c r="K7" s="157">
        <f>IF(I7=0.127,((E7+F7)-((H7-I7)*G7)),E7+F7)</f>
        <v>70</v>
      </c>
      <c r="L7" s="127" t="s">
        <v>928</v>
      </c>
      <c r="M7" s="43">
        <f>IFERROR(VLOOKUP(B7,'0910_link'!$A$5:$B$302,2,FALSE),0)</f>
        <v>9</v>
      </c>
      <c r="N7" s="43">
        <f>IFERROR(VLOOKUP(B7,'0910_link'!$A$5:$C$302,3,FALSE),0)</f>
        <v>55.63</v>
      </c>
      <c r="O7" s="43">
        <f>IFERROR(VLOOKUP($B7,'0910_link'!$A$5:$D$302,4,FALSE),0)</f>
        <v>579.44000000000005</v>
      </c>
      <c r="P7" s="50">
        <f>IF(N7=0,0,ROUND((N7/O7),4))</f>
        <v>9.6000000000000002E-2</v>
      </c>
      <c r="Q7" s="158">
        <f>IF(L7="Yes",VLOOKUP(B7,'ESA 112'!$B$449:$K$474,8,FALSE),MIN(0.127,P7))</f>
        <v>9.6000000000000002E-2</v>
      </c>
      <c r="R7" s="156">
        <f>ROUND(IF(P7=Q7,N7,O7*Q7),2)</f>
        <v>55.63</v>
      </c>
      <c r="S7" s="157">
        <f>IF(Q7=0.127,((M7+N7)-((P7-Q7)*O7)),M7+N7)</f>
        <v>64.63</v>
      </c>
      <c r="T7" s="127" t="s">
        <v>928</v>
      </c>
      <c r="U7" s="43">
        <f>IFERROR(VLOOKUP($B7,'1011_link'!$A$5:$D$309,2,FALSE),0)</f>
        <v>6</v>
      </c>
      <c r="V7" s="43">
        <f>IFERROR(VLOOKUP($B7,'1011_link'!$A$5:$D$309,3,FALSE),0)</f>
        <v>52.87</v>
      </c>
      <c r="W7" s="154">
        <f>IFERROR(VLOOKUP($B7,'1011_link'!$A$5:$D$319,4,FALSE),0)</f>
        <v>586.47</v>
      </c>
      <c r="X7" s="50">
        <f>IF(V7=0,0,ROUND((V7/W7),4))</f>
        <v>9.01E-2</v>
      </c>
      <c r="Y7" s="158">
        <f>IF(T7="Yes",VLOOKUP(B7,'ESA 112'!$B$416:$J$444,8,FALSE),MIN(0.127,X7))</f>
        <v>9.01E-2</v>
      </c>
      <c r="Z7" s="156">
        <f>ROUND(IF(X7=Y7,V7,W7*Y7),2)</f>
        <v>52.87</v>
      </c>
      <c r="AA7" s="159">
        <f>Z7+U7</f>
        <v>58.87</v>
      </c>
      <c r="AB7" s="127" t="s">
        <v>928</v>
      </c>
      <c r="AC7" s="43">
        <f>IFERROR(VLOOKUP($B7,'1112_link'!$A$5:$D$310,2,FALSE),0)</f>
        <v>9.7800000000000011</v>
      </c>
      <c r="AD7" s="43">
        <f>IFERROR(VLOOKUP($B7,'1112_link'!$A$5:$D$310,3,FALSE),0)</f>
        <v>55</v>
      </c>
      <c r="AE7" s="154">
        <f>IFERROR(VLOOKUP($B7,'1112_link'!$A$5:$D$331,4,FALSE),0)</f>
        <v>593.61</v>
      </c>
      <c r="AF7" s="50">
        <f>IF(AD7=0,0,ROUND((AD7/AE7),4))</f>
        <v>9.2700000000000005E-2</v>
      </c>
      <c r="AG7" s="158">
        <f>IF(AB7="Yes",VLOOKUP(B7,'ESA 112'!$B$383:$J$411,8,FALSE),MIN(0.127,AF7))</f>
        <v>9.2700000000000005E-2</v>
      </c>
      <c r="AH7" s="156">
        <f>ROUND(IF(AF7=AG7,AD7,AE7*AG7),2)</f>
        <v>55</v>
      </c>
      <c r="AI7" s="159">
        <f>AH7+AC7</f>
        <v>64.78</v>
      </c>
      <c r="AJ7" s="127" t="s">
        <v>928</v>
      </c>
      <c r="AK7" s="43">
        <f>IFERROR(VLOOKUP($B7,'1213_link'!$A$5:$D$310,2,FALSE),0)</f>
        <v>7.5500000000000007</v>
      </c>
      <c r="AL7" s="43">
        <f>IFERROR(VLOOKUP($B7,'1213_link'!$A$5:$D$310,3,FALSE),0)</f>
        <v>47.89</v>
      </c>
      <c r="AM7" s="154">
        <f>IFERROR(VLOOKUP($B7,'1213_link'!$A$5:$D$331,4,FALSE),0)</f>
        <v>555.75</v>
      </c>
      <c r="AN7" s="50">
        <f>IF(AL7=0,0,ROUND((AL7/AM7),4))</f>
        <v>8.6199999999999999E-2</v>
      </c>
      <c r="AO7" s="158">
        <f>IF(AJ7="Yes",VLOOKUP(B7,'ESA 112'!$B$350:$J$378,8,FALSE),MIN(0.127,AN7))</f>
        <v>8.6199999999999999E-2</v>
      </c>
      <c r="AP7" s="156">
        <f>ROUND(IF(AN7=AO7,AL7,AM7*AO7),2)</f>
        <v>47.89</v>
      </c>
      <c r="AQ7" s="159">
        <f>AP7+AK7</f>
        <v>55.44</v>
      </c>
      <c r="AR7" s="127" t="s">
        <v>928</v>
      </c>
      <c r="AS7" s="43">
        <f>IFERROR(VLOOKUP($B7,'1314_link'!$A$5:$D$310,2,FALSE),0)</f>
        <v>4.78</v>
      </c>
      <c r="AT7" s="43">
        <f>IFERROR(VLOOKUP($B7,'1314_link'!$A$5:$D$310,3,FALSE),0)</f>
        <v>51.33</v>
      </c>
      <c r="AU7" s="154">
        <f>IFERROR(VLOOKUP($B7,'1314_link'!$A$5:$D$331,4,FALSE),0)</f>
        <v>579.9799999999999</v>
      </c>
      <c r="AV7" s="158">
        <f>AT7/AU7</f>
        <v>8.8503051829373444E-2</v>
      </c>
      <c r="AW7" s="158">
        <f>IF(AR7="Yes",VLOOKUP(B7,'ESA 112'!$B$318:$J$345,8,FALSE),MIN(0.127,AV7))</f>
        <v>8.8503051829373444E-2</v>
      </c>
      <c r="AX7" s="156">
        <f>ROUND(IF(AV7=AW7,AT7,AU7*AW7),2)</f>
        <v>51.33</v>
      </c>
      <c r="AY7" s="159">
        <f>AX7+AS7</f>
        <v>56.11</v>
      </c>
      <c r="AZ7" s="127" t="s">
        <v>928</v>
      </c>
      <c r="BA7" s="43">
        <f>IFERROR(VLOOKUP($B7,'1415_link'!$A$5:$D$311,2,FALSE),0)</f>
        <v>6.34</v>
      </c>
      <c r="BB7" s="43">
        <f>IFERROR(VLOOKUP($B7,'1415_link'!$A$5:$D$311,3,FALSE),0)</f>
        <v>51.33</v>
      </c>
      <c r="BC7" s="160">
        <f>IFERROR(VLOOKUP($B7,'1415_link'!$A$5:$D$332,4,FALSE),0)</f>
        <v>590.77</v>
      </c>
      <c r="BD7" s="158">
        <f>BB7/BC7</f>
        <v>8.6886605616398938E-2</v>
      </c>
      <c r="BE7" s="158">
        <f>IF(AZ7="Yes",VLOOKUP(B7,'ESA 112'!$B$286:$J$314,8,FALSE),MIN(0.127,BD7))</f>
        <v>8.6886605616398938E-2</v>
      </c>
      <c r="BF7" s="156">
        <f>ROUND(IF(BD7=BE7,BB7,BC7*BE7),2)</f>
        <v>51.33</v>
      </c>
      <c r="BG7" s="159">
        <f>BF7+BA7</f>
        <v>57.67</v>
      </c>
      <c r="BH7" s="127" t="s">
        <v>928</v>
      </c>
      <c r="BI7" s="43">
        <f>IFERROR(VLOOKUP($B7,'1516_link'!$A$5:$D$351,2,FALSE),0)</f>
        <v>5.33</v>
      </c>
      <c r="BJ7" s="43">
        <f>IFERROR(VLOOKUP($B7,'1516_link'!$A$5:$D$351,3,FALSE),0)</f>
        <v>55.89</v>
      </c>
      <c r="BK7" s="160">
        <f>IFERROR(VLOOKUP($B7,'1516_link'!$A$5:$D$351,4,FALSE),0)</f>
        <v>618.34999999999991</v>
      </c>
      <c r="BL7" s="217">
        <f>BJ7/BK7</f>
        <v>9.0385703889383051E-2</v>
      </c>
      <c r="BM7" s="217">
        <f>IF(BH7="Yes",VLOOKUP(B7,'ESA 112'!$B$255:$J$282,8,FALSE),MIN(0.127,BL7))</f>
        <v>9.0385703889383051E-2</v>
      </c>
      <c r="BN7" s="156">
        <f>ROUND(IF(BL7=BM7,BJ7,BK7*BM7),2)</f>
        <v>55.89</v>
      </c>
      <c r="BO7" s="159">
        <f>BN7+BI7</f>
        <v>61.22</v>
      </c>
      <c r="BP7" s="127" t="s">
        <v>928</v>
      </c>
      <c r="BQ7" s="43">
        <f>IFERROR(VLOOKUP($B7,'1617_link'!$A$5:$D$351,2,FALSE),0)</f>
        <v>5.22</v>
      </c>
      <c r="BR7" s="43">
        <f>IFERROR(VLOOKUP($B7,'1617_link'!$A$5:$D$351,3,FALSE),0)</f>
        <v>62</v>
      </c>
      <c r="BS7" s="160">
        <f>IFERROR(VLOOKUP($B7,'1617_link'!$A$5:$D$351,4,FALSE),0)</f>
        <v>645.93999999999994</v>
      </c>
      <c r="BT7" s="217">
        <f>BR7/BS7</f>
        <v>9.5984147134408782E-2</v>
      </c>
      <c r="BU7" s="217">
        <f>IF(BP7="Yes",VLOOKUP(B7,'ESA 112'!$B$224:$J$250,8,FALSE),MIN(0.127,BT7))</f>
        <v>9.5984147134408782E-2</v>
      </c>
      <c r="BV7" s="156">
        <f>ROUND(IF(BT7=BU7,BR7,BS7*BU7),2)</f>
        <v>62</v>
      </c>
      <c r="BW7" s="223">
        <f>BV7+BQ7</f>
        <v>67.22</v>
      </c>
      <c r="BX7" s="127" t="s">
        <v>928</v>
      </c>
      <c r="BY7" s="43">
        <f>IFERROR(VLOOKUP($B7,'1718_link'!$A$5:$D$351,2,FALSE),0)</f>
        <v>5.1100000000000003</v>
      </c>
      <c r="BZ7" s="43">
        <f>IFERROR(VLOOKUP($B7,'1718_link'!$A$5:$D$351,3,FALSE),0)</f>
        <v>61.11</v>
      </c>
      <c r="CA7" s="43">
        <f>IFERROR(VLOOKUP($B7,'1718_link'!$A$5:$D$331,4,FALSE),0)</f>
        <v>647.63</v>
      </c>
      <c r="CB7" s="217">
        <f>BZ7/CA7</f>
        <v>9.4359433627225417E-2</v>
      </c>
      <c r="CC7" s="217">
        <f>IF(BX7="Yes",VLOOKUP(B7,'ESA 112'!$B$194:$J$219,8,FALSE),MIN(0.135,CB7))</f>
        <v>9.4359433627225417E-2</v>
      </c>
      <c r="CD7" s="156">
        <f>ROUND(IF(CB7=CC7,BZ7,CA7*CC7),2)</f>
        <v>61.11</v>
      </c>
      <c r="CE7" s="159">
        <f>CD7+BY7</f>
        <v>66.22</v>
      </c>
      <c r="CF7" s="127" t="s">
        <v>928</v>
      </c>
      <c r="CG7" s="43">
        <f>IFERROR(VLOOKUP($B7,'1819_link'!$A$5:$D$351,2,FALSE),0)</f>
        <v>4.8900000000000006</v>
      </c>
      <c r="CH7" s="43">
        <f>IFERROR(VLOOKUP($B7,'1819_link'!$A$5:$D$351,3,FALSE),0)</f>
        <v>62.769999999999996</v>
      </c>
      <c r="CI7" s="43">
        <f>IFERROR(VLOOKUP($B7,'1819_link'!$A$5:$D$331,4,FALSE),0)</f>
        <v>633.05999999999995</v>
      </c>
      <c r="CJ7" s="217">
        <f>IFERROR((CH7/CI7),0)</f>
        <v>9.9153318800745585E-2</v>
      </c>
      <c r="CK7" s="217">
        <f>IF(CF7="Yes",VLOOKUP(B7,'ESA 112'!$B$164:$J$190,8,FALSE),MIN(0.135,CJ7))</f>
        <v>9.9153318800745585E-2</v>
      </c>
      <c r="CL7" s="156">
        <f>ROUND(IF(CJ7=CK7,CH7,CI7*CK7),2)</f>
        <v>62.77</v>
      </c>
      <c r="CM7" s="159">
        <f>CL7+CG7</f>
        <v>67.66</v>
      </c>
      <c r="CN7" s="127" t="s">
        <v>928</v>
      </c>
      <c r="CO7" s="43">
        <f>IFERROR(VLOOKUP($B7,'1920_link'!$A$5:$D$350,2,FALSE),0)</f>
        <v>10.67</v>
      </c>
      <c r="CP7" s="43">
        <f>IFERROR(VLOOKUP($B7,'1920_link'!$A$5:$D$350,3,FALSE),0)</f>
        <v>65.67</v>
      </c>
      <c r="CQ7" s="43">
        <f>IFERROR(VLOOKUP($B7,'1920_link'!$A$5:$D$330,4,FALSE),0)</f>
        <v>642.4</v>
      </c>
      <c r="CR7" s="217">
        <f t="shared" si="17"/>
        <v>0.10222602739726028</v>
      </c>
      <c r="CS7" s="217">
        <f>IF(CN7="Yes",VLOOKUP(B7,'ESA 112'!$B$134:$J$159,8,FALSE),MIN(0.135,CR7))</f>
        <v>0.10222602739726028</v>
      </c>
      <c r="CT7" s="156">
        <f t="shared" si="18"/>
        <v>65.67</v>
      </c>
      <c r="CU7" s="159">
        <f t="shared" si="19"/>
        <v>76.34</v>
      </c>
      <c r="CV7" s="127" t="s">
        <v>928</v>
      </c>
      <c r="CW7" s="43">
        <f>IFERROR(VLOOKUP($B7,'2021_link'!$A$5:$D$351,2,FALSE),0)</f>
        <v>2.44</v>
      </c>
      <c r="CX7" s="43">
        <f>IFERROR(VLOOKUP($B7,'2021_link'!$A$5:$D$351,3,FALSE),0)</f>
        <v>63</v>
      </c>
      <c r="CY7" s="160">
        <f>IFERROR(VLOOKUP($B7,'2021_link'!$A$5:$D$351,4,FALSE),0)</f>
        <v>595.95000000000005</v>
      </c>
      <c r="CZ7" s="217">
        <f>CX7/CY7</f>
        <v>0.10571356657437704</v>
      </c>
      <c r="DA7" s="217">
        <f>IF(CV7="Yes",VLOOKUP(B7,'ESA 112'!$B$102:$J$130,8,FALSE),MIN(0.135,CZ7))</f>
        <v>0.10571356657437704</v>
      </c>
      <c r="DB7" s="156">
        <f>ROUND(IF(CZ7=DA7,CX7,CY7*DA7),2)</f>
        <v>63</v>
      </c>
      <c r="DC7" s="159">
        <f>DB7+CW7</f>
        <v>65.44</v>
      </c>
      <c r="DD7" s="127" t="s">
        <v>928</v>
      </c>
      <c r="DE7" s="43">
        <f>IFERROR(VLOOKUP($B7,'2122_link'!$A$3:$D$352,2,FALSE),0)</f>
        <v>3.44</v>
      </c>
      <c r="DF7" s="43">
        <f>IFERROR(VLOOKUP($B7,'2122_link'!$A$3:$D$352,3,FALSE),0)</f>
        <v>76</v>
      </c>
      <c r="DG7" s="160">
        <f>IFERROR(VLOOKUP($B7,'2122_link'!$A$3:$D$352,4,FALSE),0)</f>
        <v>621.30000000000007</v>
      </c>
      <c r="DH7" s="217">
        <f>DF7/DG7</f>
        <v>0.12232415902140671</v>
      </c>
      <c r="DI7" s="217">
        <f>IF(DD7="Yes",VLOOKUP(B7,'ESA 112'!$B$70:$J$99,8,FALSE),MIN(0.135,DH7))</f>
        <v>0.12232415902140671</v>
      </c>
      <c r="DJ7" s="156">
        <f>ROUND(IF(DH7=DI7,DF7,DG7*DI7),2)</f>
        <v>76</v>
      </c>
      <c r="DK7" s="159">
        <f>DJ7+DE7</f>
        <v>79.44</v>
      </c>
      <c r="DL7" s="127" t="s">
        <v>928</v>
      </c>
      <c r="DM7" s="43">
        <f>IFERROR(VLOOKUP($B7,'2223_link'!$A$3:$D$352,2,FALSE),0)</f>
        <v>4.1100000000000003</v>
      </c>
      <c r="DN7" s="43">
        <f>IFERROR(VLOOKUP($B7,'2223_link'!$A$3:$D$352,3,FALSE),0)</f>
        <v>74.55</v>
      </c>
      <c r="DO7" s="160">
        <f>IFERROR(VLOOKUP($B7,'2223_link'!$A$3:$D$352,4,FALSE),0)</f>
        <v>643.91999999999996</v>
      </c>
      <c r="DP7" s="217">
        <f>DN7/DO7</f>
        <v>0.11577525158404771</v>
      </c>
      <c r="DQ7" s="217">
        <f>IF(DL7="Yes",VLOOKUP(B7,'ESA 112'!$B$37:$J$63,8,FALSE),MIN(0.135,DP7))</f>
        <v>0.11577525158404771</v>
      </c>
      <c r="DR7" s="156">
        <f>ROUND(IF(DP7=DQ7,DN7,DO7*DQ7),2)</f>
        <v>74.55</v>
      </c>
      <c r="DS7" s="159">
        <f>DR7+DM7</f>
        <v>78.66</v>
      </c>
      <c r="DT7" s="127" t="s">
        <v>928</v>
      </c>
      <c r="DU7" s="43">
        <f>IFERROR(VLOOKUP($B7,'2324_link'!$A$3:$D$352,2,FALSE),0)</f>
        <v>7.78</v>
      </c>
      <c r="DV7" s="43">
        <f>IFERROR(VLOOKUP($B7,'2324_link'!$A$3:$D$352,3,FALSE),0)</f>
        <v>68.23</v>
      </c>
      <c r="DW7" s="160">
        <f>IFERROR(VLOOKUP($B7,'2324_link'!$A$3:$D$352,4,FALSE),0)</f>
        <v>627.74</v>
      </c>
      <c r="DX7" s="217">
        <f>DV7/DW7</f>
        <v>0.10869149647943417</v>
      </c>
      <c r="DY7" s="217">
        <f>IF(DT7="Yes",VLOOKUP(B7,'ESA 112'!$B$3:$J$32,8,FALSE),MIN(0.15,DX7))</f>
        <v>0.10869149647943417</v>
      </c>
      <c r="DZ7" s="156">
        <f>ROUND(IF(DX7=DY7,DV7,DW7*DY7),2)</f>
        <v>68.23</v>
      </c>
      <c r="EA7" s="159">
        <f>DZ7+DU7</f>
        <v>76.010000000000005</v>
      </c>
      <c r="EB7" s="18"/>
    </row>
    <row r="8" spans="1:139" ht="14.4" x14ac:dyDescent="0.3">
      <c r="A8" s="15" t="s">
        <v>908</v>
      </c>
      <c r="B8" s="15" t="s">
        <v>296</v>
      </c>
      <c r="C8" s="15" t="s">
        <v>297</v>
      </c>
      <c r="D8" s="127" t="s">
        <v>928</v>
      </c>
      <c r="E8" s="154">
        <f>IFERROR(VLOOKUP($B8,'0809_link'!$A$5:$D$319,2,FALSE),0)</f>
        <v>1.38</v>
      </c>
      <c r="F8" s="154">
        <f>IFERROR(VLOOKUP($B8,'0809_link'!$A$5:$D$319,3,FALSE),0)</f>
        <v>8</v>
      </c>
      <c r="G8" s="154">
        <f>IFERROR(VLOOKUP(B8,'0809_link'!$A$5:$D$319,4,FALSE),0)</f>
        <v>66.72</v>
      </c>
      <c r="H8" s="50">
        <f>IF(F8=0,0,ROUND((F8/G8),4))</f>
        <v>0.11990000000000001</v>
      </c>
      <c r="I8" s="155">
        <f>IF(D8="yes",VLOOKUP(B8,'ESA 112'!$B$479:$K$503,8,FALSE),MIN(0.127,H8))</f>
        <v>0.11990000000000001</v>
      </c>
      <c r="J8" s="156">
        <f>ROUND(IF(H8=I8,F8,G8*I8),2)</f>
        <v>8</v>
      </c>
      <c r="K8" s="157">
        <f>IF(I8=0.127,((E8+F8)-((H8-I8)*G8)),E8+F8)</f>
        <v>9.379999999999999</v>
      </c>
      <c r="L8" s="127" t="s">
        <v>928</v>
      </c>
      <c r="M8" s="43">
        <f>IFERROR(VLOOKUP(B8,'0910_link'!$A$5:$B$302,2,FALSE),0)</f>
        <v>0</v>
      </c>
      <c r="N8" s="43">
        <f>IFERROR(VLOOKUP(B8,'0910_link'!$A$5:$C$302,3,FALSE),0)</f>
        <v>9</v>
      </c>
      <c r="O8" s="43">
        <f>IFERROR(VLOOKUP($B8,'0910_link'!$A$5:$D$302,4,FALSE),0)</f>
        <v>65.22</v>
      </c>
      <c r="P8" s="50">
        <f>IF(N8=0,0,ROUND((N8/O8),4))</f>
        <v>0.13800000000000001</v>
      </c>
      <c r="Q8" s="158">
        <f>IF(L8="Yes",VLOOKUP(B8,'ESA 112'!$B$449:$K$474,8,FALSE),MIN(0.127,P8))</f>
        <v>0.127</v>
      </c>
      <c r="R8" s="156">
        <f>ROUND(IF(P8=Q8,N8,O8*Q8),2)</f>
        <v>8.2799999999999994</v>
      </c>
      <c r="S8" s="157">
        <f>IF(Q8=0.127,((M8+N8)-((P8-Q8)*O8)),M8+N8)</f>
        <v>8.2825799999999994</v>
      </c>
      <c r="T8" s="127" t="s">
        <v>928</v>
      </c>
      <c r="U8" s="43">
        <f>IFERROR(VLOOKUP($B8,'1011_link'!$A$5:$D$309,2,FALSE),0)</f>
        <v>1.62</v>
      </c>
      <c r="V8" s="43">
        <f>IFERROR(VLOOKUP($B8,'1011_link'!$A$5:$D$309,3,FALSE),0)</f>
        <v>9.75</v>
      </c>
      <c r="W8" s="154">
        <f>IFERROR(VLOOKUP($B8,'1011_link'!$A$5:$D$319,4,FALSE),0)</f>
        <v>76.010000000000005</v>
      </c>
      <c r="X8" s="50">
        <f>IF(V8=0,0,ROUND((V8/W8),4))</f>
        <v>0.1283</v>
      </c>
      <c r="Y8" s="158">
        <f>IF(T8="Yes",VLOOKUP(B8,'ESA 112'!$B$416:$J$444,8,FALSE),MIN(0.127,X8))</f>
        <v>0.127</v>
      </c>
      <c r="Z8" s="156">
        <f>ROUND(IF(X8=Y8,V8,W8*Y8),2)</f>
        <v>9.65</v>
      </c>
      <c r="AA8" s="159">
        <f>Z8+U8</f>
        <v>11.27</v>
      </c>
      <c r="AB8" s="127" t="s">
        <v>928</v>
      </c>
      <c r="AC8" s="43">
        <f>IFERROR(VLOOKUP($B8,'1112_link'!$A$5:$D$310,2,FALSE),0)</f>
        <v>1.8900000000000001</v>
      </c>
      <c r="AD8" s="43">
        <f>IFERROR(VLOOKUP($B8,'1112_link'!$A$5:$D$310,3,FALSE),0)</f>
        <v>9.2200000000000006</v>
      </c>
      <c r="AE8" s="154">
        <f>IFERROR(VLOOKUP($B8,'1112_link'!$A$5:$D$331,4,FALSE),0)</f>
        <v>72.650000000000006</v>
      </c>
      <c r="AF8" s="50">
        <f>IF(AD8=0,0,ROUND((AD8/AE8),4))</f>
        <v>0.12690000000000001</v>
      </c>
      <c r="AG8" s="158">
        <f>IF(AB8="Yes",VLOOKUP(B8,'ESA 112'!$B$383:$J$411,8,FALSE),MIN(0.127,AF8))</f>
        <v>0.12690000000000001</v>
      </c>
      <c r="AH8" s="156">
        <f>ROUND(IF(AF8=AG8,AD8,AE8*AG8),2)</f>
        <v>9.2200000000000006</v>
      </c>
      <c r="AI8" s="159">
        <f>AH8+AC8</f>
        <v>11.110000000000001</v>
      </c>
      <c r="AJ8" s="127" t="s">
        <v>928</v>
      </c>
      <c r="AK8" s="43">
        <f>IFERROR(VLOOKUP($B8,'1213_link'!$A$5:$D$310,2,FALSE),0)</f>
        <v>1.8900000000000001</v>
      </c>
      <c r="AL8" s="43">
        <f>IFERROR(VLOOKUP($B8,'1213_link'!$A$5:$D$310,3,FALSE),0)</f>
        <v>6.67</v>
      </c>
      <c r="AM8" s="154">
        <f>IFERROR(VLOOKUP($B8,'1213_link'!$A$5:$D$331,4,FALSE),0)</f>
        <v>75.05</v>
      </c>
      <c r="AN8" s="50">
        <f>IF(AL8=0,0,ROUND((AL8/AM8),4))</f>
        <v>8.8900000000000007E-2</v>
      </c>
      <c r="AO8" s="158">
        <f>IF(AJ8="Yes",VLOOKUP(B8,'ESA 112'!$B$350:$J$378,8,FALSE),MIN(0.127,AN8))</f>
        <v>8.8900000000000007E-2</v>
      </c>
      <c r="AP8" s="156">
        <f>ROUND(IF(AN8=AO8,AL8,AM8*AO8),2)</f>
        <v>6.67</v>
      </c>
      <c r="AQ8" s="159">
        <f>AP8+AK8</f>
        <v>8.56</v>
      </c>
      <c r="AR8" s="127" t="s">
        <v>928</v>
      </c>
      <c r="AS8" s="43">
        <f>IFERROR(VLOOKUP($B8,'1314_link'!$A$5:$D$310,2,FALSE),0)</f>
        <v>1.22</v>
      </c>
      <c r="AT8" s="43">
        <f>IFERROR(VLOOKUP($B8,'1314_link'!$A$5:$D$310,3,FALSE),0)</f>
        <v>4.1100000000000003</v>
      </c>
      <c r="AU8" s="154">
        <f>IFERROR(VLOOKUP($B8,'1314_link'!$A$5:$D$331,4,FALSE),0)</f>
        <v>75.34</v>
      </c>
      <c r="AV8" s="158">
        <f>AT8/AU8</f>
        <v>5.4552694451818422E-2</v>
      </c>
      <c r="AW8" s="158">
        <f>IF(AR8="Yes",VLOOKUP(B8,'ESA 112'!$B$318:$J$345,8,FALSE),MIN(0.127,AV8))</f>
        <v>5.4552694451818422E-2</v>
      </c>
      <c r="AX8" s="156">
        <f>ROUND(IF(AV8=AW8,AT8,AU8*AW8),2)</f>
        <v>4.1100000000000003</v>
      </c>
      <c r="AY8" s="159">
        <f>AX8+AS8</f>
        <v>5.33</v>
      </c>
      <c r="AZ8" s="127" t="s">
        <v>928</v>
      </c>
      <c r="BA8" s="43">
        <f>IFERROR(VLOOKUP($B8,'1415_link'!$A$5:$D$311,2,FALSE),0)</f>
        <v>1.22</v>
      </c>
      <c r="BB8" s="43">
        <f>IFERROR(VLOOKUP($B8,'1415_link'!$A$5:$D$311,3,FALSE),0)</f>
        <v>9.7799999999999994</v>
      </c>
      <c r="BC8" s="160">
        <f>IFERROR(VLOOKUP($B8,'1415_link'!$A$5:$D$332,4,FALSE),0)</f>
        <v>75.819999999999993</v>
      </c>
      <c r="BD8" s="158">
        <f>BB8/BC8</f>
        <v>0.12898971247691901</v>
      </c>
      <c r="BE8" s="158">
        <f>IF(AZ8="Yes",VLOOKUP(B8,'ESA 112'!$B$286:$J$314,8,FALSE),MIN(0.127,BD8))</f>
        <v>0.127</v>
      </c>
      <c r="BF8" s="156">
        <f>ROUND(IF(BD8=BE8,BB8,BC8*BE8),2)</f>
        <v>9.6300000000000008</v>
      </c>
      <c r="BG8" s="159">
        <f>BF8+BA8</f>
        <v>10.850000000000001</v>
      </c>
      <c r="BH8" s="127" t="s">
        <v>928</v>
      </c>
      <c r="BI8" s="43">
        <f>IFERROR(VLOOKUP($B8,'1516_link'!$A$5:$D$351,2,FALSE),0)</f>
        <v>2</v>
      </c>
      <c r="BJ8" s="43">
        <f>IFERROR(VLOOKUP($B8,'1516_link'!$A$5:$D$351,3,FALSE),0)</f>
        <v>9</v>
      </c>
      <c r="BK8" s="160">
        <f>IFERROR(VLOOKUP($B8,'1516_link'!$A$5:$D$351,4,FALSE),0)</f>
        <v>70.72</v>
      </c>
      <c r="BL8" s="217">
        <f>BJ8/BK8</f>
        <v>0.12726244343891402</v>
      </c>
      <c r="BM8" s="217">
        <f>IF(BH8="Yes",VLOOKUP(B8,'ESA 112'!$B$255:$J$282,8,FALSE),MIN(0.127,BL8))</f>
        <v>0.127</v>
      </c>
      <c r="BN8" s="156">
        <f>ROUND(IF(BL8=BM8,BJ8,BK8*BM8),2)</f>
        <v>8.98</v>
      </c>
      <c r="BO8" s="159">
        <f>BN8+BI8</f>
        <v>10.98</v>
      </c>
      <c r="BP8" s="127" t="s">
        <v>928</v>
      </c>
      <c r="BQ8" s="43">
        <f>IFERROR(VLOOKUP($B8,'1617_link'!$A$5:$D$351,2,FALSE),0)</f>
        <v>1.6700000000000002</v>
      </c>
      <c r="BR8" s="43">
        <f>IFERROR(VLOOKUP($B8,'1617_link'!$A$5:$D$351,3,FALSE),0)</f>
        <v>5.22</v>
      </c>
      <c r="BS8" s="160">
        <f>IFERROR(VLOOKUP($B8,'1617_link'!$A$5:$D$351,4,FALSE),0)</f>
        <v>74.430000000000007</v>
      </c>
      <c r="BT8" s="217">
        <f>BR8/BS8</f>
        <v>7.0133010882708582E-2</v>
      </c>
      <c r="BU8" s="217">
        <f>IF(BP8="Yes",VLOOKUP(B8,'ESA 112'!$B$224:$J$250,8,FALSE),MIN(0.127,BT8))</f>
        <v>7.0133010882708582E-2</v>
      </c>
      <c r="BV8" s="156">
        <f>ROUND(IF(BT8=BU8,BR8,BS8*BU8),2)</f>
        <v>5.22</v>
      </c>
      <c r="BW8" s="223">
        <f>BV8+BQ8</f>
        <v>6.89</v>
      </c>
      <c r="BX8" s="127" t="s">
        <v>928</v>
      </c>
      <c r="BY8" s="43">
        <f>IFERROR(VLOOKUP($B8,'1718_link'!$A$5:$D$351,2,FALSE),0)</f>
        <v>4.22</v>
      </c>
      <c r="BZ8" s="43">
        <f>IFERROR(VLOOKUP($B8,'1718_link'!$A$5:$D$351,3,FALSE),0)</f>
        <v>3.56</v>
      </c>
      <c r="CA8" s="43">
        <f>IFERROR(VLOOKUP($B8,'1718_link'!$A$5:$D$331,4,FALSE),0)</f>
        <v>78.7</v>
      </c>
      <c r="CB8" s="217">
        <f>BZ8/CA8</f>
        <v>4.5235069885641674E-2</v>
      </c>
      <c r="CC8" s="217">
        <f>IF(BX8="Yes",VLOOKUP(B8,'ESA 112'!$B$194:$J$219,8,FALSE),MIN(0.135,CB8))</f>
        <v>4.5235069885641674E-2</v>
      </c>
      <c r="CD8" s="156">
        <f>ROUND(IF(CB8=CC8,BZ8,CA8*CC8),2)</f>
        <v>3.56</v>
      </c>
      <c r="CE8" s="159">
        <f>CD8+BY8</f>
        <v>7.7799999999999994</v>
      </c>
      <c r="CF8" s="127" t="s">
        <v>928</v>
      </c>
      <c r="CG8" s="43">
        <f>IFERROR(VLOOKUP($B8,'1819_link'!$A$5:$D$351,2,FALSE),0)</f>
        <v>4.4399999999999995</v>
      </c>
      <c r="CH8" s="43">
        <f>IFERROR(VLOOKUP($B8,'1819_link'!$A$5:$D$351,3,FALSE),0)</f>
        <v>5.78</v>
      </c>
      <c r="CI8" s="43">
        <f>IFERROR(VLOOKUP($B8,'1819_link'!$A$5:$D$331,4,FALSE),0)</f>
        <v>82.34</v>
      </c>
      <c r="CJ8" s="217">
        <f>IFERROR((CH8/CI8),0)</f>
        <v>7.0196745202817587E-2</v>
      </c>
      <c r="CK8" s="217">
        <f>IF(CF8="Yes",VLOOKUP(B8,'ESA 112'!$B$164:$J$190,8,FALSE),MIN(0.135,CJ8))</f>
        <v>7.0196745202817587E-2</v>
      </c>
      <c r="CL8" s="156">
        <f>ROUND(IF(CJ8=CK8,CH8,CI8*CK8),2)</f>
        <v>5.78</v>
      </c>
      <c r="CM8" s="159">
        <f>CL8+CG8</f>
        <v>10.219999999999999</v>
      </c>
      <c r="CN8" s="127" t="s">
        <v>928</v>
      </c>
      <c r="CO8" s="43">
        <f>IFERROR(VLOOKUP($B8,'1920_link'!$A$5:$D$350,2,FALSE),0)</f>
        <v>4</v>
      </c>
      <c r="CP8" s="43">
        <f>IFERROR(VLOOKUP($B8,'1920_link'!$A$5:$D$350,3,FALSE),0)</f>
        <v>7</v>
      </c>
      <c r="CQ8" s="43">
        <f>IFERROR(VLOOKUP($B8,'1920_link'!$A$5:$D$330,4,FALSE),0)</f>
        <v>91.570000000000007</v>
      </c>
      <c r="CR8" s="217">
        <f t="shared" si="17"/>
        <v>7.6444250300316693E-2</v>
      </c>
      <c r="CS8" s="217">
        <f>IF(CN8="Yes",VLOOKUP(B8,'ESA 112'!$B$134:$J$159,8,FALSE),MIN(0.135,CR8))</f>
        <v>7.6444250300316693E-2</v>
      </c>
      <c r="CT8" s="156">
        <f t="shared" si="18"/>
        <v>7</v>
      </c>
      <c r="CU8" s="159">
        <f t="shared" si="19"/>
        <v>11</v>
      </c>
      <c r="CV8" s="127" t="s">
        <v>928</v>
      </c>
      <c r="CW8" s="43">
        <f>IFERROR(VLOOKUP($B8,'2021_link'!$A$5:$D$351,2,FALSE),0)</f>
        <v>1.22</v>
      </c>
      <c r="CX8" s="43">
        <f>IFERROR(VLOOKUP($B8,'2021_link'!$A$5:$D$351,3,FALSE),0)</f>
        <v>7.7799999999999994</v>
      </c>
      <c r="CY8" s="160">
        <f>IFERROR(VLOOKUP($B8,'2021_link'!$A$5:$D$351,4,FALSE),0)</f>
        <v>86.8</v>
      </c>
      <c r="CZ8" s="217">
        <f>CX8/CY8</f>
        <v>8.9631336405529949E-2</v>
      </c>
      <c r="DA8" s="217">
        <f>IF(CV8="Yes",VLOOKUP(B8,'ESA 112'!$B$102:$J$130,8,FALSE),MIN(0.135,CZ8))</f>
        <v>8.9631336405529949E-2</v>
      </c>
      <c r="DB8" s="156">
        <f>ROUND(IF(CZ8=DA8,CX8,CY8*DA8),2)</f>
        <v>7.78</v>
      </c>
      <c r="DC8" s="159">
        <f>DB8+CW8</f>
        <v>9</v>
      </c>
      <c r="DD8" s="127" t="s">
        <v>928</v>
      </c>
      <c r="DE8" s="43">
        <f>IFERROR(VLOOKUP($B8,'2122_link'!$A$3:$D$352,2,FALSE),0)</f>
        <v>0</v>
      </c>
      <c r="DF8" s="43">
        <f>IFERROR(VLOOKUP($B8,'2122_link'!$A$3:$D$352,3,FALSE),0)</f>
        <v>11</v>
      </c>
      <c r="DG8" s="160">
        <f>IFERROR(VLOOKUP($B8,'2122_link'!$A$3:$D$352,4,FALSE),0)</f>
        <v>97.32</v>
      </c>
      <c r="DH8" s="217">
        <f>DF8/DG8</f>
        <v>0.11302918207973696</v>
      </c>
      <c r="DI8" s="217">
        <f>IF(DD8="Yes",VLOOKUP(B8,'ESA 112'!$B$70:$J$99,8,FALSE),MIN(0.135,DH8))</f>
        <v>0.11302918207973696</v>
      </c>
      <c r="DJ8" s="156">
        <f>ROUND(IF(DH8=DI8,DF8,DG8*DI8),2)</f>
        <v>11</v>
      </c>
      <c r="DK8" s="159">
        <f>DJ8+DE8</f>
        <v>11</v>
      </c>
      <c r="DL8" s="127" t="s">
        <v>928</v>
      </c>
      <c r="DM8" s="43">
        <f>IFERROR(VLOOKUP($B8,'2223_link'!$A$3:$D$352,2,FALSE),0)</f>
        <v>0</v>
      </c>
      <c r="DN8" s="43">
        <f>IFERROR(VLOOKUP($B8,'2223_link'!$A$3:$D$352,3,FALSE),0)</f>
        <v>12</v>
      </c>
      <c r="DO8" s="160">
        <f>IFERROR(VLOOKUP($B8,'2223_link'!$A$3:$D$352,4,FALSE),0)</f>
        <v>105.98</v>
      </c>
      <c r="DP8" s="217">
        <f>DN8/DO8</f>
        <v>0.11322891111530477</v>
      </c>
      <c r="DQ8" s="217">
        <f>IF(DL8="Yes",VLOOKUP(B8,'ESA 112'!$B$37:$J$63,8,FALSE),MIN(0.135,DP8))</f>
        <v>0.11322891111530477</v>
      </c>
      <c r="DR8" s="156">
        <f>ROUND(IF(DP8=DQ8,DN8,DO8*DQ8),2)</f>
        <v>12</v>
      </c>
      <c r="DS8" s="159">
        <f>DR8+DM8</f>
        <v>12</v>
      </c>
      <c r="DT8" s="127" t="s">
        <v>928</v>
      </c>
      <c r="DU8" s="43">
        <f>IFERROR(VLOOKUP($B8,'2324_link'!$A$3:$D$352,2,FALSE),0)</f>
        <v>0</v>
      </c>
      <c r="DV8" s="43">
        <f>IFERROR(VLOOKUP($B8,'2324_link'!$A$3:$D$352,3,FALSE),0)</f>
        <v>13.22</v>
      </c>
      <c r="DW8" s="160">
        <f>IFERROR(VLOOKUP($B8,'2324_link'!$A$3:$D$352,4,FALSE),0)</f>
        <v>102.34</v>
      </c>
      <c r="DX8" s="217">
        <f>DV8/DW8</f>
        <v>0.12917725229626734</v>
      </c>
      <c r="DY8" s="217">
        <f>IF(DT8="Yes",VLOOKUP(B8,'ESA 112'!$B$3:$J$32,8,FALSE),MIN(0.15,DX8))</f>
        <v>0.12917725229626734</v>
      </c>
      <c r="DZ8" s="156">
        <f>ROUND(IF(DX8=DY8,DV8,DW8*DY8),2)</f>
        <v>13.22</v>
      </c>
      <c r="EA8" s="159">
        <f>DZ8+DU8</f>
        <v>13.22</v>
      </c>
      <c r="EB8" s="18"/>
    </row>
    <row r="9" spans="1:139" ht="14.4" x14ac:dyDescent="0.3">
      <c r="A9" s="15" t="s">
        <v>907</v>
      </c>
      <c r="B9" s="15" t="s">
        <v>400</v>
      </c>
      <c r="C9" s="15" t="s">
        <v>401</v>
      </c>
      <c r="D9" s="127" t="s">
        <v>928</v>
      </c>
      <c r="E9" s="154">
        <f>IFERROR(VLOOKUP($B9,'0809_link'!$A$5:$D$319,2,FALSE),0)</f>
        <v>49.5</v>
      </c>
      <c r="F9" s="154">
        <f>IFERROR(VLOOKUP($B9,'0809_link'!$A$5:$D$319,3,FALSE),0)</f>
        <v>239</v>
      </c>
      <c r="G9" s="154">
        <f>IFERROR(VLOOKUP(B9,'0809_link'!$A$5:$D$319,4,FALSE),0)</f>
        <v>2659.66</v>
      </c>
      <c r="H9" s="50">
        <f>IF(F9=0,0,ROUND((F9/G9),4))</f>
        <v>8.9899999999999994E-2</v>
      </c>
      <c r="I9" s="155">
        <f>IF(D9="yes",VLOOKUP(B9,'ESA 112'!$B$479:$K$503,8,FALSE),MIN(0.127,H9))</f>
        <v>8.9899999999999994E-2</v>
      </c>
      <c r="J9" s="156">
        <f>ROUND(IF(H9=I9,F9,G9*I9),2)</f>
        <v>239</v>
      </c>
      <c r="K9" s="157">
        <f>IF(I9=0.127,((E9+F9)-((H9-I9)*G9)),E9+F9)</f>
        <v>288.5</v>
      </c>
      <c r="L9" s="127" t="s">
        <v>928</v>
      </c>
      <c r="M9" s="43">
        <f>IFERROR(VLOOKUP(B9,'0910_link'!$A$5:$B$302,2,FALSE),0)</f>
        <v>42.62</v>
      </c>
      <c r="N9" s="43">
        <f>IFERROR(VLOOKUP(B9,'0910_link'!$A$5:$C$302,3,FALSE),0)</f>
        <v>235.5</v>
      </c>
      <c r="O9" s="43">
        <f>IFERROR(VLOOKUP($B9,'0910_link'!$A$5:$D$302,4,FALSE),0)</f>
        <v>2620.5</v>
      </c>
      <c r="P9" s="50">
        <f>IF(N9=0,0,ROUND((N9/O9),4))</f>
        <v>8.9899999999999994E-2</v>
      </c>
      <c r="Q9" s="158">
        <f>IF(L9="Yes",VLOOKUP(B9,'ESA 112'!$B$449:$K$474,8,FALSE),MIN(0.127,P9))</f>
        <v>8.9899999999999994E-2</v>
      </c>
      <c r="R9" s="156">
        <f>ROUND(IF(P9=Q9,N9,O9*Q9),2)</f>
        <v>235.5</v>
      </c>
      <c r="S9" s="157">
        <f>IF(Q9=0.127,((M9+N9)-((P9-Q9)*O9)),M9+N9)</f>
        <v>278.12</v>
      </c>
      <c r="T9" s="127" t="s">
        <v>928</v>
      </c>
      <c r="U9" s="43">
        <f>IFERROR(VLOOKUP($B9,'1011_link'!$A$5:$D$309,2,FALSE),0)</f>
        <v>45.75</v>
      </c>
      <c r="V9" s="43">
        <f>IFERROR(VLOOKUP($B9,'1011_link'!$A$5:$D$309,3,FALSE),0)</f>
        <v>228</v>
      </c>
      <c r="W9" s="154">
        <f>IFERROR(VLOOKUP($B9,'1011_link'!$A$5:$D$319,4,FALSE),0)</f>
        <v>2607.56</v>
      </c>
      <c r="X9" s="50">
        <f>IF(V9=0,0,ROUND((V9/W9),4))</f>
        <v>8.7400000000000005E-2</v>
      </c>
      <c r="Y9" s="158">
        <f>IF(T9="Yes",VLOOKUP(B9,'ESA 112'!$B$416:$J$444,8,FALSE),MIN(0.127,X9))</f>
        <v>8.7400000000000005E-2</v>
      </c>
      <c r="Z9" s="156">
        <f>ROUND(IF(X9=Y9,V9,W9*Y9),2)</f>
        <v>228</v>
      </c>
      <c r="AA9" s="159">
        <f>Z9+U9</f>
        <v>273.75</v>
      </c>
      <c r="AB9" s="127" t="s">
        <v>928</v>
      </c>
      <c r="AC9" s="43">
        <f>IFERROR(VLOOKUP($B9,'1112_link'!$A$5:$D$310,2,FALSE),0)</f>
        <v>46.769999999999996</v>
      </c>
      <c r="AD9" s="43">
        <f>IFERROR(VLOOKUP($B9,'1112_link'!$A$5:$D$310,3,FALSE),0)</f>
        <v>226.33</v>
      </c>
      <c r="AE9" s="154">
        <f>IFERROR(VLOOKUP($B9,'1112_link'!$A$5:$D$331,4,FALSE),0)</f>
        <v>2614.38</v>
      </c>
      <c r="AF9" s="50">
        <f>IF(AD9=0,0,ROUND((AD9/AE9),4))</f>
        <v>8.6599999999999996E-2</v>
      </c>
      <c r="AG9" s="158">
        <f>IF(AB9="Yes",VLOOKUP(B9,'ESA 112'!$B$383:$J$411,8,FALSE),MIN(0.127,AF9))</f>
        <v>8.6599999999999996E-2</v>
      </c>
      <c r="AH9" s="156">
        <f>ROUND(IF(AF9=AG9,AD9,AE9*AG9),2)</f>
        <v>226.33</v>
      </c>
      <c r="AI9" s="159">
        <f>AH9+AC9</f>
        <v>273.10000000000002</v>
      </c>
      <c r="AJ9" s="127" t="s">
        <v>928</v>
      </c>
      <c r="AK9" s="43">
        <f>IFERROR(VLOOKUP($B9,'1213_link'!$A$5:$D$310,2,FALSE),0)</f>
        <v>45.67</v>
      </c>
      <c r="AL9" s="43">
        <f>IFERROR(VLOOKUP($B9,'1213_link'!$A$5:$D$310,3,FALSE),0)</f>
        <v>226.33</v>
      </c>
      <c r="AM9" s="154">
        <f>IFERROR(VLOOKUP($B9,'1213_link'!$A$5:$D$331,4,FALSE),0)</f>
        <v>2568.4100000000008</v>
      </c>
      <c r="AN9" s="50">
        <f>IF(AL9=0,0,ROUND((AL9/AM9),4))</f>
        <v>8.8099999999999998E-2</v>
      </c>
      <c r="AO9" s="158">
        <f>IF(AJ9="Yes",VLOOKUP(B9,'ESA 112'!$B$350:$J$378,8,FALSE),MIN(0.127,AN9))</f>
        <v>8.8099999999999998E-2</v>
      </c>
      <c r="AP9" s="156">
        <f>ROUND(IF(AN9=AO9,AL9,AM9*AO9),2)</f>
        <v>226.33</v>
      </c>
      <c r="AQ9" s="159">
        <f>AP9+AK9</f>
        <v>272</v>
      </c>
      <c r="AR9" s="127" t="s">
        <v>928</v>
      </c>
      <c r="AS9" s="43">
        <f>IFERROR(VLOOKUP($B9,'1314_link'!$A$5:$D$310,2,FALSE),0)</f>
        <v>45.33</v>
      </c>
      <c r="AT9" s="43">
        <f>IFERROR(VLOOKUP($B9,'1314_link'!$A$5:$D$310,3,FALSE),0)</f>
        <v>238.22</v>
      </c>
      <c r="AU9" s="154">
        <f>IFERROR(VLOOKUP($B9,'1314_link'!$A$5:$D$331,4,FALSE),0)</f>
        <v>2620.5100000000002</v>
      </c>
      <c r="AV9" s="158">
        <f>AT9/AU9</f>
        <v>9.0905968685484881E-2</v>
      </c>
      <c r="AW9" s="158">
        <f>IF(AR9="Yes",VLOOKUP(B9,'ESA 112'!$B$318:$J$345,8,FALSE),MIN(0.127,AV9))</f>
        <v>9.0905968685484881E-2</v>
      </c>
      <c r="AX9" s="156">
        <f>ROUND(IF(AV9=AW9,AT9,AU9*AW9),2)</f>
        <v>238.22</v>
      </c>
      <c r="AY9" s="159">
        <f>AX9+AS9</f>
        <v>283.55</v>
      </c>
      <c r="AZ9" s="127" t="s">
        <v>928</v>
      </c>
      <c r="BA9" s="43">
        <f>IFERROR(VLOOKUP($B9,'1415_link'!$A$5:$D$311,2,FALSE),0)</f>
        <v>46.66</v>
      </c>
      <c r="BB9" s="43">
        <f>IFERROR(VLOOKUP($B9,'1415_link'!$A$5:$D$311,3,FALSE),0)</f>
        <v>244.22</v>
      </c>
      <c r="BC9" s="160">
        <f>IFERROR(VLOOKUP($B9,'1415_link'!$A$5:$D$332,4,FALSE),0)</f>
        <v>2664.8499999999995</v>
      </c>
      <c r="BD9" s="158">
        <f>BB9/BC9</f>
        <v>9.164493311068167E-2</v>
      </c>
      <c r="BE9" s="158">
        <f>IF(AZ9="Yes",VLOOKUP(B9,'ESA 112'!$B$286:$J$314,8,FALSE),MIN(0.127,BD9))</f>
        <v>9.164493311068167E-2</v>
      </c>
      <c r="BF9" s="156">
        <f>ROUND(IF(BD9=BE9,BB9,BC9*BE9),2)</f>
        <v>244.22</v>
      </c>
      <c r="BG9" s="159">
        <f>BF9+BA9</f>
        <v>290.88</v>
      </c>
      <c r="BH9" s="127" t="s">
        <v>928</v>
      </c>
      <c r="BI9" s="43">
        <f>IFERROR(VLOOKUP($B9,'1516_link'!$A$5:$D$351,2,FALSE),0)</f>
        <v>51.89</v>
      </c>
      <c r="BJ9" s="43">
        <f>IFERROR(VLOOKUP($B9,'1516_link'!$A$5:$D$351,3,FALSE),0)</f>
        <v>235.89</v>
      </c>
      <c r="BK9" s="160">
        <f>IFERROR(VLOOKUP($B9,'1516_link'!$A$5:$D$351,4,FALSE),0)</f>
        <v>2712.1</v>
      </c>
      <c r="BL9" s="217">
        <f>BJ9/BK9</f>
        <v>8.6976881383429808E-2</v>
      </c>
      <c r="BM9" s="217">
        <f>IF(BH9="Yes",VLOOKUP(B9,'ESA 112'!$B$255:$J$282,8,FALSE),MIN(0.127,BL9))</f>
        <v>8.6976881383429808E-2</v>
      </c>
      <c r="BN9" s="156">
        <f>ROUND(IF(BL9=BM9,BJ9,BK9*BM9),2)</f>
        <v>235.89</v>
      </c>
      <c r="BO9" s="159">
        <f>BN9+BI9</f>
        <v>287.77999999999997</v>
      </c>
      <c r="BP9" s="127" t="s">
        <v>928</v>
      </c>
      <c r="BQ9" s="43">
        <f>IFERROR(VLOOKUP($B9,'1617_link'!$A$5:$D$351,2,FALSE),0)</f>
        <v>64</v>
      </c>
      <c r="BR9" s="43">
        <f>IFERROR(VLOOKUP($B9,'1617_link'!$A$5:$D$351,3,FALSE),0)</f>
        <v>238.11</v>
      </c>
      <c r="BS9" s="160">
        <f>IFERROR(VLOOKUP($B9,'1617_link'!$A$5:$D$351,4,FALSE),0)</f>
        <v>2762.13</v>
      </c>
      <c r="BT9" s="217">
        <f>BR9/BS9</f>
        <v>8.6205211195707662E-2</v>
      </c>
      <c r="BU9" s="217">
        <f>IF(BP9="Yes",VLOOKUP(B9,'ESA 112'!$B$224:$J$250,8,FALSE),MIN(0.127,BT9))</f>
        <v>8.6205211195707662E-2</v>
      </c>
      <c r="BV9" s="156">
        <f>ROUND(IF(BT9=BU9,BR9,BS9*BU9),2)</f>
        <v>238.11</v>
      </c>
      <c r="BW9" s="223">
        <f>BV9+BQ9</f>
        <v>302.11</v>
      </c>
      <c r="BX9" s="127" t="s">
        <v>928</v>
      </c>
      <c r="BY9" s="43">
        <f>IFERROR(VLOOKUP($B9,'1718_link'!$A$5:$D$351,2,FALSE),0)</f>
        <v>61.89</v>
      </c>
      <c r="BZ9" s="43">
        <f>IFERROR(VLOOKUP($B9,'1718_link'!$A$5:$D$351,3,FALSE),0)</f>
        <v>251.67</v>
      </c>
      <c r="CA9" s="43">
        <f>IFERROR(VLOOKUP($B9,'1718_link'!$A$5:$D$331,4,FALSE),0)</f>
        <v>2739.17</v>
      </c>
      <c r="CB9" s="217">
        <f>BZ9/CA9</f>
        <v>9.1878196680016205E-2</v>
      </c>
      <c r="CC9" s="217">
        <f>IF(BX9="Yes",VLOOKUP(B9,'ESA 112'!$B$194:$J$219,8,FALSE),MIN(0.135,CB9))</f>
        <v>9.1878196680016205E-2</v>
      </c>
      <c r="CD9" s="156">
        <f>ROUND(IF(CB9=CC9,BZ9,CA9*CC9),2)</f>
        <v>251.67</v>
      </c>
      <c r="CE9" s="159">
        <f>CD9+BY9</f>
        <v>313.56</v>
      </c>
      <c r="CF9" s="127" t="s">
        <v>928</v>
      </c>
      <c r="CG9" s="43">
        <f>IFERROR(VLOOKUP($B9,'1819_link'!$A$5:$D$351,2,FALSE),0)</f>
        <v>78</v>
      </c>
      <c r="CH9" s="43">
        <f>IFERROR(VLOOKUP($B9,'1819_link'!$A$5:$D$351,3,FALSE),0)</f>
        <v>276.22000000000003</v>
      </c>
      <c r="CI9" s="43">
        <f>IFERROR(VLOOKUP($B9,'1819_link'!$A$5:$D$331,4,FALSE),0)</f>
        <v>2689.93</v>
      </c>
      <c r="CJ9" s="217">
        <f>IFERROR((CH9/CI9),0)</f>
        <v>0.10268668701416024</v>
      </c>
      <c r="CK9" s="217">
        <f>IF(CF9="Yes",VLOOKUP(B9,'ESA 112'!$B$164:$J$190,8,FALSE),MIN(0.135,CJ9))</f>
        <v>0.10268668701416024</v>
      </c>
      <c r="CL9" s="156">
        <f>ROUND(IF(CJ9=CK9,CH9,CI9*CK9),2)</f>
        <v>276.22000000000003</v>
      </c>
      <c r="CM9" s="159">
        <f>CL9+CG9</f>
        <v>354.22</v>
      </c>
      <c r="CN9" s="127" t="s">
        <v>928</v>
      </c>
      <c r="CO9" s="43">
        <f>IFERROR(VLOOKUP($B9,'1920_link'!$A$5:$D$350,2,FALSE),0)</f>
        <v>70.67</v>
      </c>
      <c r="CP9" s="43">
        <f>IFERROR(VLOOKUP($B9,'1920_link'!$A$5:$D$350,3,FALSE),0)</f>
        <v>284.22000000000003</v>
      </c>
      <c r="CQ9" s="43">
        <f>IFERROR(VLOOKUP($B9,'1920_link'!$A$5:$D$330,4,FALSE),0)</f>
        <v>2695.85</v>
      </c>
      <c r="CR9" s="217">
        <f t="shared" si="17"/>
        <v>0.10542871450562903</v>
      </c>
      <c r="CS9" s="217">
        <f>IF(CN9="Yes",VLOOKUP(B9,'ESA 112'!$B$134:$J$159,8,FALSE),MIN(0.135,CR9))</f>
        <v>0.10542871450562903</v>
      </c>
      <c r="CT9" s="156">
        <f t="shared" si="18"/>
        <v>284.22000000000003</v>
      </c>
      <c r="CU9" s="159">
        <f t="shared" si="19"/>
        <v>354.89000000000004</v>
      </c>
      <c r="CV9" s="127" t="s">
        <v>928</v>
      </c>
      <c r="CW9" s="43">
        <f>IFERROR(VLOOKUP($B9,'2021_link'!$A$5:$D$351,2,FALSE),0)</f>
        <v>42</v>
      </c>
      <c r="CX9" s="43">
        <f>IFERROR(VLOOKUP($B9,'2021_link'!$A$5:$D$351,3,FALSE),0)</f>
        <v>287.23</v>
      </c>
      <c r="CY9" s="160">
        <f>IFERROR(VLOOKUP($B9,'2021_link'!$A$5:$D$351,4,FALSE),0)</f>
        <v>2518.6099999999997</v>
      </c>
      <c r="CZ9" s="217">
        <f>CX9/CY9</f>
        <v>0.11404306343578405</v>
      </c>
      <c r="DA9" s="217">
        <f>IF(CV9="Yes",VLOOKUP(B9,'ESA 112'!$B$102:$J$130,8,FALSE),MIN(0.135,CZ9))</f>
        <v>0.11404306343578405</v>
      </c>
      <c r="DB9" s="156">
        <f>ROUND(IF(CZ9=DA9,CX9,CY9*DA9),2)</f>
        <v>287.23</v>
      </c>
      <c r="DC9" s="159">
        <f>DB9+CW9</f>
        <v>329.23</v>
      </c>
      <c r="DD9" s="127" t="s">
        <v>928</v>
      </c>
      <c r="DE9" s="43">
        <f>IFERROR(VLOOKUP($B9,'2122_link'!$A$3:$D$352,2,FALSE),0)</f>
        <v>42</v>
      </c>
      <c r="DF9" s="43">
        <f>IFERROR(VLOOKUP($B9,'2122_link'!$A$3:$D$352,3,FALSE),0)</f>
        <v>277.11</v>
      </c>
      <c r="DG9" s="160">
        <f>IFERROR(VLOOKUP($B9,'2122_link'!$A$3:$D$352,4,FALSE),0)</f>
        <v>2524.91</v>
      </c>
      <c r="DH9" s="217">
        <f>DF9/DG9</f>
        <v>0.10975044655057013</v>
      </c>
      <c r="DI9" s="217">
        <f>IF(DD9="Yes",VLOOKUP(B9,'ESA 112'!$B$70:$J$99,8,FALSE),MIN(0.135,DH9))</f>
        <v>0.10975044655057013</v>
      </c>
      <c r="DJ9" s="156">
        <f>ROUND(IF(DH9=DI9,DF9,DG9*DI9),2)</f>
        <v>277.11</v>
      </c>
      <c r="DK9" s="159">
        <f>DJ9+DE9</f>
        <v>319.11</v>
      </c>
      <c r="DL9" s="127" t="s">
        <v>928</v>
      </c>
      <c r="DM9" s="43">
        <f>IFERROR(VLOOKUP($B9,'2223_link'!$A$3:$D$352,2,FALSE),0)</f>
        <v>36.11</v>
      </c>
      <c r="DN9" s="43">
        <f>IFERROR(VLOOKUP($B9,'2223_link'!$A$3:$D$352,3,FALSE),0)</f>
        <v>297.55</v>
      </c>
      <c r="DO9" s="160">
        <f>IFERROR(VLOOKUP($B9,'2223_link'!$A$3:$D$352,4,FALSE),0)</f>
        <v>2555.04</v>
      </c>
      <c r="DP9" s="217">
        <f>DN9/DO9</f>
        <v>0.11645610244849397</v>
      </c>
      <c r="DQ9" s="217">
        <f>IF(DL9="Yes",VLOOKUP(B9,'ESA 112'!$B$37:$J$63,8,FALSE),MIN(0.135,DP9))</f>
        <v>0.11645610244849397</v>
      </c>
      <c r="DR9" s="156">
        <f>ROUND(IF(DP9=DQ9,DN9,DO9*DQ9),2)</f>
        <v>297.55</v>
      </c>
      <c r="DS9" s="159">
        <f>DR9+DM9</f>
        <v>333.66</v>
      </c>
      <c r="DT9" s="127" t="s">
        <v>928</v>
      </c>
      <c r="DU9" s="43">
        <f>IFERROR(VLOOKUP($B9,'2324_link'!$A$3:$D$352,2,FALSE),0)</f>
        <v>41.44</v>
      </c>
      <c r="DV9" s="43">
        <f>IFERROR(VLOOKUP($B9,'2324_link'!$A$3:$D$352,3,FALSE),0)</f>
        <v>363.45</v>
      </c>
      <c r="DW9" s="160">
        <f>IFERROR(VLOOKUP($B9,'2324_link'!$A$3:$D$352,4,FALSE),0)</f>
        <v>2569.7200000000003</v>
      </c>
      <c r="DX9" s="217">
        <f>DV9/DW9</f>
        <v>0.14143564279376739</v>
      </c>
      <c r="DY9" s="217">
        <f>IF(DT9="Yes",VLOOKUP(B9,'ESA 112'!$B$3:$J$32,8,FALSE),MIN(0.15,DX9))</f>
        <v>0.14143564279376739</v>
      </c>
      <c r="DZ9" s="156">
        <f>ROUND(IF(DX9=DY9,DV9,DW9*DY9),2)</f>
        <v>363.45</v>
      </c>
      <c r="EA9" s="159">
        <f>DZ9+DU9</f>
        <v>404.89</v>
      </c>
      <c r="EB9" s="18"/>
    </row>
    <row r="10" spans="1:139" ht="14.4" x14ac:dyDescent="0.3">
      <c r="A10" s="15" t="s">
        <v>907</v>
      </c>
      <c r="B10" s="15" t="s">
        <v>424</v>
      </c>
      <c r="C10" s="15" t="s">
        <v>425</v>
      </c>
      <c r="D10" s="127" t="s">
        <v>928</v>
      </c>
      <c r="E10" s="154">
        <f>IFERROR(VLOOKUP($B10,'0809_link'!$A$5:$D$319,2,FALSE),0)</f>
        <v>58.12</v>
      </c>
      <c r="F10" s="154">
        <f>IFERROR(VLOOKUP($B10,'0809_link'!$A$5:$D$319,3,FALSE),0)</f>
        <v>578.87</v>
      </c>
      <c r="G10" s="154">
        <f>IFERROR(VLOOKUP(B10,'0809_link'!$A$5:$D$319,4,FALSE),0)</f>
        <v>5302.23</v>
      </c>
      <c r="H10" s="50">
        <f>IF(F10=0,0,ROUND((F10/G10),4))</f>
        <v>0.10920000000000001</v>
      </c>
      <c r="I10" s="155">
        <f>IF(D10="yes",VLOOKUP(B10,'ESA 112'!$B$479:$K$503,8,FALSE),MIN(0.127,H10))</f>
        <v>0.10920000000000001</v>
      </c>
      <c r="J10" s="156">
        <f>ROUND(IF(H10=I10,F10,G10*I10),2)</f>
        <v>578.87</v>
      </c>
      <c r="K10" s="157">
        <f>IF(I10=0.127,((E10+F10)-((H10-I10)*G10)),E10+F10)</f>
        <v>636.99</v>
      </c>
      <c r="L10" s="127" t="s">
        <v>928</v>
      </c>
      <c r="M10" s="43">
        <f>IFERROR(VLOOKUP(B10,'0910_link'!$A$5:$B$302,2,FALSE),0)</f>
        <v>63.5</v>
      </c>
      <c r="N10" s="43">
        <f>IFERROR(VLOOKUP(B10,'0910_link'!$A$5:$C$302,3,FALSE),0)</f>
        <v>534.76</v>
      </c>
      <c r="O10" s="43">
        <f>IFERROR(VLOOKUP($B10,'0910_link'!$A$5:$D$302,4,FALSE),0)</f>
        <v>5299.0300000000007</v>
      </c>
      <c r="P10" s="50">
        <f>IF(N10=0,0,ROUND((N10/O10),4))</f>
        <v>0.1009</v>
      </c>
      <c r="Q10" s="158">
        <f>IF(L10="Yes",VLOOKUP(B10,'ESA 112'!$B$449:$K$474,8,FALSE),MIN(0.127,P10))</f>
        <v>0.1009</v>
      </c>
      <c r="R10" s="156">
        <f>ROUND(IF(P10=Q10,N10,O10*Q10),2)</f>
        <v>534.76</v>
      </c>
      <c r="S10" s="157">
        <f>IF(Q10=0.127,((M10+N10)-((P10-Q10)*O10)),M10+N10)</f>
        <v>598.26</v>
      </c>
      <c r="T10" s="127" t="s">
        <v>928</v>
      </c>
      <c r="U10" s="43">
        <f>IFERROR(VLOOKUP($B10,'1011_link'!$A$5:$D$309,2,FALSE),0)</f>
        <v>60</v>
      </c>
      <c r="V10" s="43">
        <f>IFERROR(VLOOKUP($B10,'1011_link'!$A$5:$D$309,3,FALSE),0)</f>
        <v>522.62</v>
      </c>
      <c r="W10" s="154">
        <f>IFERROR(VLOOKUP($B10,'1011_link'!$A$5:$D$319,4,FALSE),0)</f>
        <v>5257.48</v>
      </c>
      <c r="X10" s="50">
        <f>IF(V10=0,0,ROUND((V10/W10),4))</f>
        <v>9.9400000000000002E-2</v>
      </c>
      <c r="Y10" s="158">
        <f>IF(T10="Yes",VLOOKUP(B10,'ESA 112'!$B$416:$J$444,8,FALSE),MIN(0.127,X10))</f>
        <v>9.9400000000000002E-2</v>
      </c>
      <c r="Z10" s="156">
        <f>ROUND(IF(X10=Y10,V10,W10*Y10),2)</f>
        <v>522.62</v>
      </c>
      <c r="AA10" s="159">
        <f>Z10+U10</f>
        <v>582.62</v>
      </c>
      <c r="AB10" s="127" t="s">
        <v>928</v>
      </c>
      <c r="AC10" s="43">
        <f>IFERROR(VLOOKUP($B10,'1112_link'!$A$5:$D$310,2,FALSE),0)</f>
        <v>57.67</v>
      </c>
      <c r="AD10" s="43">
        <f>IFERROR(VLOOKUP($B10,'1112_link'!$A$5:$D$310,3,FALSE),0)</f>
        <v>502.22</v>
      </c>
      <c r="AE10" s="154">
        <f>IFERROR(VLOOKUP($B10,'1112_link'!$A$5:$D$331,4,FALSE),0)</f>
        <v>5121.8599999999997</v>
      </c>
      <c r="AF10" s="50">
        <f>IF(AD10=0,0,ROUND((AD10/AE10),4))</f>
        <v>9.8100000000000007E-2</v>
      </c>
      <c r="AG10" s="158">
        <f>IF(AB10="Yes",VLOOKUP(B10,'ESA 112'!$B$383:$J$411,8,FALSE),MIN(0.127,AF10))</f>
        <v>9.8100000000000007E-2</v>
      </c>
      <c r="AH10" s="156">
        <f>ROUND(IF(AF10=AG10,AD10,AE10*AG10),2)</f>
        <v>502.22</v>
      </c>
      <c r="AI10" s="159">
        <f>AH10+AC10</f>
        <v>559.89</v>
      </c>
      <c r="AJ10" s="127" t="s">
        <v>928</v>
      </c>
      <c r="AK10" s="43">
        <f>IFERROR(VLOOKUP($B10,'1213_link'!$A$5:$D$310,2,FALSE),0)</f>
        <v>61.67</v>
      </c>
      <c r="AL10" s="43">
        <f>IFERROR(VLOOKUP($B10,'1213_link'!$A$5:$D$310,3,FALSE),0)</f>
        <v>515.66999999999996</v>
      </c>
      <c r="AM10" s="154">
        <f>IFERROR(VLOOKUP($B10,'1213_link'!$A$5:$D$331,4,FALSE),0)</f>
        <v>5201.3500000000004</v>
      </c>
      <c r="AN10" s="50">
        <f>IF(AL10=0,0,ROUND((AL10/AM10),4))</f>
        <v>9.9099999999999994E-2</v>
      </c>
      <c r="AO10" s="158">
        <f>IF(AJ10="Yes",VLOOKUP(B10,'ESA 112'!$B$350:$J$378,8,FALSE),MIN(0.127,AN10))</f>
        <v>9.9099999999999994E-2</v>
      </c>
      <c r="AP10" s="156">
        <f>ROUND(IF(AN10=AO10,AL10,AM10*AO10),2)</f>
        <v>515.66999999999996</v>
      </c>
      <c r="AQ10" s="159">
        <f>AP10+AK10</f>
        <v>577.33999999999992</v>
      </c>
      <c r="AR10" s="127" t="s">
        <v>928</v>
      </c>
      <c r="AS10" s="43">
        <f>IFERROR(VLOOKUP($B10,'1314_link'!$A$5:$D$310,2,FALSE),0)</f>
        <v>64.77</v>
      </c>
      <c r="AT10" s="43">
        <f>IFERROR(VLOOKUP($B10,'1314_link'!$A$5:$D$310,3,FALSE),0)</f>
        <v>539</v>
      </c>
      <c r="AU10" s="154">
        <f>IFERROR(VLOOKUP($B10,'1314_link'!$A$5:$D$331,4,FALSE),0)</f>
        <v>5221.1799999999994</v>
      </c>
      <c r="AV10" s="158">
        <f>AT10/AU10</f>
        <v>0.10323336870209418</v>
      </c>
      <c r="AW10" s="158">
        <f>IF(AR10="Yes",VLOOKUP(B10,'ESA 112'!$B$318:$J$345,8,FALSE),MIN(0.127,AV10))</f>
        <v>0.10323336870209418</v>
      </c>
      <c r="AX10" s="156">
        <f>ROUND(IF(AV10=AW10,AT10,AU10*AW10),2)</f>
        <v>539</v>
      </c>
      <c r="AY10" s="159">
        <f>AX10+AS10</f>
        <v>603.77</v>
      </c>
      <c r="AZ10" s="127" t="s">
        <v>928</v>
      </c>
      <c r="BA10" s="43">
        <f>IFERROR(VLOOKUP($B10,'1415_link'!$A$5:$D$311,2,FALSE),0)</f>
        <v>69.56</v>
      </c>
      <c r="BB10" s="43">
        <f>IFERROR(VLOOKUP($B10,'1415_link'!$A$5:$D$311,3,FALSE),0)</f>
        <v>580.66000000000008</v>
      </c>
      <c r="BC10" s="160">
        <f>IFERROR(VLOOKUP($B10,'1415_link'!$A$5:$D$332,4,FALSE),0)</f>
        <v>5250.5300000000007</v>
      </c>
      <c r="BD10" s="158">
        <f>BB10/BC10</f>
        <v>0.1105907403633538</v>
      </c>
      <c r="BE10" s="158">
        <f>IF(AZ10="Yes",VLOOKUP(B10,'ESA 112'!$B$286:$J$314,8,FALSE),MIN(0.127,BD10))</f>
        <v>0.1105907403633538</v>
      </c>
      <c r="BF10" s="156">
        <f>ROUND(IF(BD10=BE10,BB10,BC10*BE10),2)</f>
        <v>580.66</v>
      </c>
      <c r="BG10" s="159">
        <f>BF10+BA10</f>
        <v>650.22</v>
      </c>
      <c r="BH10" s="127" t="s">
        <v>928</v>
      </c>
      <c r="BI10" s="43">
        <f>IFERROR(VLOOKUP($B10,'1516_link'!$A$5:$D$351,2,FALSE),0)</f>
        <v>85.89</v>
      </c>
      <c r="BJ10" s="43">
        <f>IFERROR(VLOOKUP($B10,'1516_link'!$A$5:$D$351,3,FALSE),0)</f>
        <v>616.66999999999996</v>
      </c>
      <c r="BK10" s="160">
        <f>IFERROR(VLOOKUP($B10,'1516_link'!$A$5:$D$351,4,FALSE),0)</f>
        <v>5393.53</v>
      </c>
      <c r="BL10" s="217">
        <f>BJ10/BK10</f>
        <v>0.11433513858270929</v>
      </c>
      <c r="BM10" s="217">
        <f>IF(BH10="Yes",VLOOKUP(B10,'ESA 112'!$B$255:$J$282,8,FALSE),MIN(0.127,BL10))</f>
        <v>0.11433513858270929</v>
      </c>
      <c r="BN10" s="156">
        <f>ROUND(IF(BL10=BM10,BJ10,BK10*BM10),2)</f>
        <v>616.66999999999996</v>
      </c>
      <c r="BO10" s="159">
        <f>BN10+BI10</f>
        <v>702.56</v>
      </c>
      <c r="BP10" s="127" t="s">
        <v>928</v>
      </c>
      <c r="BQ10" s="43">
        <f>IFERROR(VLOOKUP($B10,'1617_link'!$A$5:$D$351,2,FALSE),0)</f>
        <v>96.56</v>
      </c>
      <c r="BR10" s="43">
        <f>IFERROR(VLOOKUP($B10,'1617_link'!$A$5:$D$351,3,FALSE),0)</f>
        <v>614.89</v>
      </c>
      <c r="BS10" s="160">
        <f>IFERROR(VLOOKUP($B10,'1617_link'!$A$5:$D$351,4,FALSE),0)</f>
        <v>5411.8500000000013</v>
      </c>
      <c r="BT10" s="217">
        <f>BR10/BS10</f>
        <v>0.11361918752367486</v>
      </c>
      <c r="BU10" s="217">
        <f>IF(BP10="Yes",VLOOKUP(B10,'ESA 112'!$B$224:$J$250,8,FALSE),MIN(0.127,BT10))</f>
        <v>0.11361918752367486</v>
      </c>
      <c r="BV10" s="156">
        <f>ROUND(IF(BT10=BU10,BR10,BS10*BU10),2)</f>
        <v>614.89</v>
      </c>
      <c r="BW10" s="223">
        <f>BV10+BQ10</f>
        <v>711.45</v>
      </c>
      <c r="BX10" s="127" t="s">
        <v>928</v>
      </c>
      <c r="BY10" s="43">
        <f>IFERROR(VLOOKUP($B10,'1718_link'!$A$5:$D$351,2,FALSE),0)</f>
        <v>103.66</v>
      </c>
      <c r="BZ10" s="43">
        <f>IFERROR(VLOOKUP($B10,'1718_link'!$A$5:$D$351,3,FALSE),0)</f>
        <v>671.66000000000008</v>
      </c>
      <c r="CA10" s="43">
        <f>IFERROR(VLOOKUP($B10,'1718_link'!$A$5:$D$331,4,FALSE),0)</f>
        <v>5521.4000000000005</v>
      </c>
      <c r="CB10" s="217">
        <f>BZ10/CA10</f>
        <v>0.12164668381207665</v>
      </c>
      <c r="CC10" s="217">
        <f>IF(BX10="Yes",VLOOKUP(B10,'ESA 112'!$B$194:$J$219,8,FALSE),MIN(0.135,CB10))</f>
        <v>0.12164668381207665</v>
      </c>
      <c r="CD10" s="156">
        <f>ROUND(IF(CB10=CC10,BZ10,CA10*CC10),2)</f>
        <v>671.66</v>
      </c>
      <c r="CE10" s="159">
        <f>CD10+BY10</f>
        <v>775.31999999999994</v>
      </c>
      <c r="CF10" s="127" t="s">
        <v>928</v>
      </c>
      <c r="CG10" s="43">
        <f>IFERROR(VLOOKUP($B10,'1819_link'!$A$5:$D$351,2,FALSE),0)</f>
        <v>112.44</v>
      </c>
      <c r="CH10" s="43">
        <f>IFERROR(VLOOKUP($B10,'1819_link'!$A$5:$D$351,3,FALSE),0)</f>
        <v>717.33</v>
      </c>
      <c r="CI10" s="43">
        <f>IFERROR(VLOOKUP($B10,'1819_link'!$A$5:$D$331,4,FALSE),0)</f>
        <v>5614.24</v>
      </c>
      <c r="CJ10" s="217">
        <f>IFERROR((CH10/CI10),0)</f>
        <v>0.12776974265439311</v>
      </c>
      <c r="CK10" s="217">
        <f>IF(CF10="Yes",VLOOKUP(B10,'ESA 112'!$B$164:$J$190,8,FALSE),MIN(0.135,CJ10))</f>
        <v>0.12776974265439311</v>
      </c>
      <c r="CL10" s="156">
        <f>ROUND(IF(CJ10=CK10,CH10,CI10*CK10),2)</f>
        <v>717.33</v>
      </c>
      <c r="CM10" s="159">
        <f>CL10+CG10</f>
        <v>829.77</v>
      </c>
      <c r="CN10" s="127" t="s">
        <v>928</v>
      </c>
      <c r="CO10" s="43">
        <f>IFERROR(VLOOKUP($B10,'1920_link'!$A$5:$D$350,2,FALSE),0)</f>
        <v>109.89</v>
      </c>
      <c r="CP10" s="43">
        <f>IFERROR(VLOOKUP($B10,'1920_link'!$A$5:$D$350,3,FALSE),0)</f>
        <v>777.67</v>
      </c>
      <c r="CQ10" s="43">
        <f>IFERROR(VLOOKUP($B10,'1920_link'!$A$5:$D$330,4,FALSE),0)</f>
        <v>5702.8500000000013</v>
      </c>
      <c r="CR10" s="217">
        <f t="shared" si="17"/>
        <v>0.13636515075795433</v>
      </c>
      <c r="CS10" s="217">
        <f>IF(CN10="Yes",VLOOKUP(B10,'ESA 112'!$B$134:$J$159,8,FALSE),MIN(0.135,CR10))</f>
        <v>0.13500000000000001</v>
      </c>
      <c r="CT10" s="156">
        <f t="shared" si="18"/>
        <v>769.88</v>
      </c>
      <c r="CU10" s="159">
        <f t="shared" si="19"/>
        <v>879.77</v>
      </c>
      <c r="CV10" s="127" t="s">
        <v>928</v>
      </c>
      <c r="CW10" s="43">
        <f>IFERROR(VLOOKUP($B10,'2021_link'!$A$5:$D$351,2,FALSE),0)</f>
        <v>55.67</v>
      </c>
      <c r="CX10" s="43">
        <f>IFERROR(VLOOKUP($B10,'2021_link'!$A$5:$D$351,3,FALSE),0)</f>
        <v>761.44</v>
      </c>
      <c r="CY10" s="160">
        <f>IFERROR(VLOOKUP($B10,'2021_link'!$A$5:$D$351,4,FALSE),0)</f>
        <v>5278.79</v>
      </c>
      <c r="CZ10" s="217">
        <f>CX10/CY10</f>
        <v>0.1442451773986084</v>
      </c>
      <c r="DA10" s="217">
        <f>IF(CV10="Yes",VLOOKUP(B10,'ESA 112'!$B$102:$J$130,8,FALSE),MIN(0.135,CZ10))</f>
        <v>0.13500000000000001</v>
      </c>
      <c r="DB10" s="156">
        <f>ROUND(IF(CZ10=DA10,CX10,CY10*DA10),2)</f>
        <v>712.64</v>
      </c>
      <c r="DC10" s="159">
        <f>DB10+CW10</f>
        <v>768.31</v>
      </c>
      <c r="DD10" s="127" t="s">
        <v>928</v>
      </c>
      <c r="DE10" s="43">
        <f>IFERROR(VLOOKUP($B10,'2122_link'!$A$3:$D$352,2,FALSE),0)</f>
        <v>53.78</v>
      </c>
      <c r="DF10" s="43">
        <f>IFERROR(VLOOKUP($B10,'2122_link'!$A$3:$D$352,3,FALSE),0)</f>
        <v>796.89</v>
      </c>
      <c r="DG10" s="160">
        <f>IFERROR(VLOOKUP($B10,'2122_link'!$A$3:$D$352,4,FALSE),0)</f>
        <v>5378.32</v>
      </c>
      <c r="DH10" s="217">
        <f>DF10/DG10</f>
        <v>0.14816708563268827</v>
      </c>
      <c r="DI10" s="217">
        <f>IF(DD10="Yes",VLOOKUP(B10,'ESA 112'!$B$70:$J$99,8,FALSE),MIN(0.135,DH10))</f>
        <v>0.13500000000000001</v>
      </c>
      <c r="DJ10" s="156">
        <f>ROUND(IF(DH10=DI10,DF10,DG10*DI10),2)</f>
        <v>726.07</v>
      </c>
      <c r="DK10" s="159">
        <f>DJ10+DE10</f>
        <v>779.85</v>
      </c>
      <c r="DL10" s="127" t="s">
        <v>928</v>
      </c>
      <c r="DM10" s="43">
        <f>IFERROR(VLOOKUP($B10,'2223_link'!$A$3:$D$352,2,FALSE),0)</f>
        <v>65.44</v>
      </c>
      <c r="DN10" s="43">
        <f>IFERROR(VLOOKUP($B10,'2223_link'!$A$3:$D$352,3,FALSE),0)</f>
        <v>833.22</v>
      </c>
      <c r="DO10" s="160">
        <f>IFERROR(VLOOKUP($B10,'2223_link'!$A$3:$D$352,4,FALSE),0)</f>
        <v>5465.59</v>
      </c>
      <c r="DP10" s="217">
        <f>DN10/DO10</f>
        <v>0.15244831756498384</v>
      </c>
      <c r="DQ10" s="217">
        <f>IF(DL10="Yes",VLOOKUP(B10,'ESA 112'!$B$37:$J$63,8,FALSE),MIN(0.135,DP10))</f>
        <v>0.13500000000000001</v>
      </c>
      <c r="DR10" s="156">
        <f>ROUND(IF(DP10=DQ10,DN10,DO10*DQ10),2)</f>
        <v>737.85</v>
      </c>
      <c r="DS10" s="159">
        <f>DR10+DM10</f>
        <v>803.29</v>
      </c>
      <c r="DT10" s="127" t="s">
        <v>928</v>
      </c>
      <c r="DU10" s="43">
        <f>IFERROR(VLOOKUP($B10,'2324_link'!$A$3:$D$352,2,FALSE),0)</f>
        <v>79.22</v>
      </c>
      <c r="DV10" s="43">
        <f>IFERROR(VLOOKUP($B10,'2324_link'!$A$3:$D$352,3,FALSE),0)</f>
        <v>862.89</v>
      </c>
      <c r="DW10" s="160">
        <f>IFERROR(VLOOKUP($B10,'2324_link'!$A$3:$D$352,4,FALSE),0)</f>
        <v>5514.5899999999992</v>
      </c>
      <c r="DX10" s="217">
        <f>DV10/DW10</f>
        <v>0.15647400804048897</v>
      </c>
      <c r="DY10" s="217">
        <f>IF(DT10="Yes",VLOOKUP(B10,'ESA 112'!$B$3:$J$32,8,FALSE),MIN(0.15,DX10))</f>
        <v>0.15</v>
      </c>
      <c r="DZ10" s="156">
        <f>ROUND(IF(DX10=DY10,DV10,DW10*DY10),2)</f>
        <v>827.19</v>
      </c>
      <c r="EA10" s="159">
        <f>DZ10+DU10</f>
        <v>906.41000000000008</v>
      </c>
      <c r="EB10" s="18"/>
    </row>
    <row r="11" spans="1:139" ht="15.6" x14ac:dyDescent="0.3">
      <c r="A11" s="15" t="s">
        <v>908</v>
      </c>
      <c r="B11" s="240" t="s">
        <v>1040</v>
      </c>
      <c r="C11" s="242" t="s">
        <v>1039</v>
      </c>
      <c r="D11" s="33"/>
      <c r="E11" s="252"/>
      <c r="F11" s="252"/>
      <c r="G11" s="252"/>
      <c r="H11" s="35"/>
      <c r="I11" s="35"/>
      <c r="J11" s="34"/>
      <c r="K11" s="36"/>
      <c r="L11" s="33"/>
      <c r="M11" s="34"/>
      <c r="N11" s="34"/>
      <c r="O11" s="241"/>
      <c r="P11" s="35"/>
      <c r="Q11" s="35"/>
      <c r="R11" s="38"/>
      <c r="S11" s="36"/>
      <c r="T11" s="33"/>
      <c r="U11" s="34"/>
      <c r="V11" s="34"/>
      <c r="W11" s="37"/>
      <c r="X11" s="35"/>
      <c r="Y11" s="35"/>
      <c r="Z11" s="36"/>
      <c r="AA11" s="38"/>
      <c r="AB11" s="33"/>
      <c r="AC11" s="34"/>
      <c r="AD11" s="34"/>
      <c r="AE11" s="37"/>
      <c r="AF11" s="35"/>
      <c r="AG11" s="35"/>
      <c r="AH11" s="36"/>
      <c r="AI11" s="38"/>
      <c r="AJ11" s="33"/>
      <c r="AK11" s="34"/>
      <c r="AL11" s="34"/>
      <c r="AM11" s="37"/>
      <c r="AN11" s="35"/>
      <c r="AO11" s="35"/>
      <c r="AP11" s="36"/>
      <c r="AQ11" s="38"/>
      <c r="AR11" s="33"/>
      <c r="AS11" s="34"/>
      <c r="AT11" s="34"/>
      <c r="AU11" s="37"/>
      <c r="AV11" s="35"/>
      <c r="AW11" s="35"/>
      <c r="AX11" s="36"/>
      <c r="AY11" s="38"/>
      <c r="AZ11" s="33"/>
      <c r="BA11" s="34"/>
      <c r="BB11" s="34"/>
      <c r="BC11" s="39"/>
      <c r="BD11" s="35"/>
      <c r="BE11" s="35"/>
      <c r="BF11" s="36"/>
      <c r="BG11" s="38"/>
      <c r="BH11" s="33"/>
      <c r="BI11" s="34"/>
      <c r="BJ11" s="34"/>
      <c r="BK11" s="39"/>
      <c r="BL11" s="35"/>
      <c r="BM11" s="35"/>
      <c r="BN11" s="36"/>
      <c r="BO11" s="38"/>
      <c r="BP11" s="33"/>
      <c r="BQ11" s="34"/>
      <c r="BR11" s="34"/>
      <c r="BS11" s="39"/>
      <c r="BT11" s="35"/>
      <c r="BU11" s="35"/>
      <c r="BV11" s="36"/>
      <c r="BW11" s="38"/>
      <c r="BX11" s="33"/>
      <c r="BY11" s="34"/>
      <c r="BZ11" s="34"/>
      <c r="CA11" s="246"/>
      <c r="CB11" s="35"/>
      <c r="CC11" s="35"/>
      <c r="CD11" s="36"/>
      <c r="CE11" s="38"/>
      <c r="CF11" s="34"/>
      <c r="CG11" s="34"/>
      <c r="CH11" s="34"/>
      <c r="CI11" s="34"/>
      <c r="CJ11" s="34"/>
      <c r="CK11" s="34"/>
      <c r="CL11" s="34"/>
      <c r="CM11" s="34"/>
      <c r="CN11" s="29" t="s">
        <v>928</v>
      </c>
      <c r="CO11" s="43">
        <f>IFERROR(VLOOKUP($B11,'1920_link'!$A$5:$D$350,2,FALSE),0)</f>
        <v>0</v>
      </c>
      <c r="CP11" s="43">
        <f>IFERROR(VLOOKUP($B11,'1920_link'!$A$5:$D$350,3,FALSE),0)</f>
        <v>0.11</v>
      </c>
      <c r="CQ11" s="43">
        <f>IFERROR(VLOOKUP($B11,'1920_link'!$A$5:$D$330,4,FALSE),0)</f>
        <v>22.41</v>
      </c>
      <c r="CR11" s="217">
        <f t="shared" si="17"/>
        <v>4.9085229808121375E-3</v>
      </c>
      <c r="CS11" s="217">
        <f>IF(CN11="Yes",VLOOKUP(B11,'ESA 112'!$B$134:$J$159,8,FALSE),MIN(0.135,CR11))</f>
        <v>4.9085229808121375E-3</v>
      </c>
      <c r="CT11" s="156">
        <f t="shared" si="18"/>
        <v>0.11</v>
      </c>
      <c r="CU11" s="159">
        <f t="shared" si="19"/>
        <v>0.11</v>
      </c>
      <c r="CV11" s="34"/>
      <c r="CW11" s="34"/>
      <c r="CX11" s="34"/>
      <c r="CY11" s="252"/>
      <c r="CZ11" s="34"/>
      <c r="DA11" s="34"/>
      <c r="DB11" s="34"/>
      <c r="DC11" s="34"/>
      <c r="DD11" s="33"/>
      <c r="DE11" s="34"/>
      <c r="DF11" s="34"/>
      <c r="DG11" s="39"/>
      <c r="DH11" s="35"/>
      <c r="DI11" s="35"/>
      <c r="DJ11" s="36"/>
      <c r="DK11" s="38"/>
      <c r="DL11" s="33"/>
      <c r="DM11" s="34"/>
      <c r="DN11" s="34"/>
      <c r="DO11" s="39"/>
      <c r="DP11" s="35"/>
      <c r="DQ11" s="35"/>
      <c r="DR11" s="36"/>
      <c r="DS11" s="38"/>
      <c r="DT11" s="33"/>
      <c r="DU11" s="34"/>
      <c r="DV11" s="34"/>
      <c r="DW11" s="39"/>
      <c r="DX11" s="35"/>
      <c r="DY11" s="35"/>
      <c r="DZ11" s="36"/>
      <c r="EA11" s="38"/>
      <c r="EB11" s="18"/>
    </row>
    <row r="12" spans="1:139" ht="14.4" x14ac:dyDescent="0.3">
      <c r="A12" s="15" t="s">
        <v>908</v>
      </c>
      <c r="B12" s="15" t="s">
        <v>16</v>
      </c>
      <c r="C12" s="15" t="s">
        <v>17</v>
      </c>
      <c r="D12" s="127" t="s">
        <v>928</v>
      </c>
      <c r="E12" s="154">
        <f>IFERROR(VLOOKUP($B12,'0809_link'!$A$5:$D$319,2,FALSE),0)</f>
        <v>12.88</v>
      </c>
      <c r="F12" s="154">
        <f>IFERROR(VLOOKUP($B12,'0809_link'!$A$5:$D$319,3,FALSE),0)</f>
        <v>93.38</v>
      </c>
      <c r="G12" s="154">
        <f>IFERROR(VLOOKUP(B12,'0809_link'!$A$5:$D$319,4,FALSE),0)</f>
        <v>579.93999999999994</v>
      </c>
      <c r="H12" s="50">
        <f t="shared" ref="H12:H33" si="20">IF(F12=0,0,ROUND((F12/G12),4))</f>
        <v>0.161</v>
      </c>
      <c r="I12" s="155">
        <f>IF(D12="yes",VLOOKUP(B12,'ESA 112'!$B$479:$K$503,8,FALSE),MIN(0.127,H12))</f>
        <v>0.127</v>
      </c>
      <c r="J12" s="156">
        <f t="shared" ref="J12:J33" si="21">ROUND(IF(H12=I12,F12,G12*I12),2)</f>
        <v>73.650000000000006</v>
      </c>
      <c r="K12" s="157">
        <f t="shared" ref="K12:K33" si="22">IF(I12=0.127,((E12+F12)-((H12-I12)*G12)),E12+F12)</f>
        <v>86.542039999999986</v>
      </c>
      <c r="L12" s="127" t="s">
        <v>928</v>
      </c>
      <c r="M12" s="43">
        <f>IFERROR(VLOOKUP(B12,'0910_link'!$A$5:$B$302,2,FALSE),0)</f>
        <v>13.88</v>
      </c>
      <c r="N12" s="43">
        <f>IFERROR(VLOOKUP(B12,'0910_link'!$A$5:$C$302,3,FALSE),0)</f>
        <v>86</v>
      </c>
      <c r="O12" s="43">
        <f>IFERROR(VLOOKUP($B12,'0910_link'!$A$5:$D$302,4,FALSE),0)</f>
        <v>616.92999999999995</v>
      </c>
      <c r="P12" s="50">
        <f t="shared" ref="P12:P33" si="23">IF(N12=0,0,ROUND((N12/O12),4))</f>
        <v>0.1394</v>
      </c>
      <c r="Q12" s="158">
        <f>IF(L12="Yes",VLOOKUP(B12,'ESA 112'!$B$449:$K$474,8,FALSE),MIN(0.127,P12))</f>
        <v>0.127</v>
      </c>
      <c r="R12" s="156">
        <f t="shared" ref="R12:R33" si="24">ROUND(IF(P12=Q12,N12,O12*Q12),2)</f>
        <v>78.349999999999994</v>
      </c>
      <c r="S12" s="157">
        <f t="shared" ref="S12:S33" si="25">IF(Q12=0.127,((M12+N12)-((P12-Q12)*O12)),M12+N12)</f>
        <v>92.230068000000003</v>
      </c>
      <c r="T12" s="127" t="s">
        <v>928</v>
      </c>
      <c r="U12" s="43">
        <f>IFERROR(VLOOKUP($B12,'1011_link'!$A$5:$D$309,2,FALSE),0)</f>
        <v>11</v>
      </c>
      <c r="V12" s="43">
        <f>IFERROR(VLOOKUP($B12,'1011_link'!$A$5:$D$309,3,FALSE),0)</f>
        <v>80.12</v>
      </c>
      <c r="W12" s="154">
        <f>IFERROR(VLOOKUP($B12,'1011_link'!$A$5:$D$319,4,FALSE),0)</f>
        <v>610.76</v>
      </c>
      <c r="X12" s="50">
        <f t="shared" ref="X12:X33" si="26">IF(V12=0,0,ROUND((V12/W12),4))</f>
        <v>0.13120000000000001</v>
      </c>
      <c r="Y12" s="158">
        <f>IF(T12="Yes",VLOOKUP(B12,'ESA 112'!$B$416:$J$444,8,FALSE),MIN(0.127,X12))</f>
        <v>0.127</v>
      </c>
      <c r="Z12" s="156">
        <f t="shared" ref="Z12:Z33" si="27">ROUND(IF(X12=Y12,V12,W12*Y12),2)</f>
        <v>77.569999999999993</v>
      </c>
      <c r="AA12" s="159">
        <f t="shared" ref="AA12:AA33" si="28">Z12+U12</f>
        <v>88.57</v>
      </c>
      <c r="AB12" s="127" t="s">
        <v>928</v>
      </c>
      <c r="AC12" s="43">
        <f>IFERROR(VLOOKUP($B12,'1112_link'!$A$5:$D$310,2,FALSE),0)</f>
        <v>11.11</v>
      </c>
      <c r="AD12" s="43">
        <f>IFERROR(VLOOKUP($B12,'1112_link'!$A$5:$D$310,3,FALSE),0)</f>
        <v>73</v>
      </c>
      <c r="AE12" s="154">
        <f>IFERROR(VLOOKUP($B12,'1112_link'!$A$5:$D$331,4,FALSE),0)</f>
        <v>574.9</v>
      </c>
      <c r="AF12" s="50">
        <f t="shared" ref="AF12:AF33" si="29">IF(AD12=0,0,ROUND((AD12/AE12),4))</f>
        <v>0.127</v>
      </c>
      <c r="AG12" s="158">
        <f>IF(AB12="Yes",VLOOKUP(B12,'ESA 112'!$B$383:$J$411,8,FALSE),MIN(0.127,AF12))</f>
        <v>0.127</v>
      </c>
      <c r="AH12" s="156">
        <f t="shared" ref="AH12:AH33" si="30">ROUND(IF(AF12=AG12,AD12,AE12*AG12),2)</f>
        <v>73</v>
      </c>
      <c r="AI12" s="159">
        <f t="shared" ref="AI12:AI33" si="31">AH12+AC12</f>
        <v>84.11</v>
      </c>
      <c r="AJ12" s="127" t="s">
        <v>928</v>
      </c>
      <c r="AK12" s="43">
        <f>IFERROR(VLOOKUP($B12,'1213_link'!$A$5:$D$310,2,FALSE),0)</f>
        <v>10.220000000000001</v>
      </c>
      <c r="AL12" s="43">
        <f>IFERROR(VLOOKUP($B12,'1213_link'!$A$5:$D$310,3,FALSE),0)</f>
        <v>67.89</v>
      </c>
      <c r="AM12" s="154">
        <f>IFERROR(VLOOKUP($B12,'1213_link'!$A$5:$D$331,4,FALSE),0)</f>
        <v>580.4</v>
      </c>
      <c r="AN12" s="50">
        <f t="shared" ref="AN12:AN33" si="32">IF(AL12=0,0,ROUND((AL12/AM12),4))</f>
        <v>0.11700000000000001</v>
      </c>
      <c r="AO12" s="158">
        <f>IF(AJ12="Yes",VLOOKUP(B12,'ESA 112'!$B$350:$J$378,8,FALSE),MIN(0.127,AN12))</f>
        <v>0.11700000000000001</v>
      </c>
      <c r="AP12" s="156">
        <f t="shared" ref="AP12:AP33" si="33">ROUND(IF(AN12=AO12,AL12,AM12*AO12),2)</f>
        <v>67.89</v>
      </c>
      <c r="AQ12" s="159">
        <f t="shared" ref="AQ12:AQ33" si="34">AP12+AK12</f>
        <v>78.11</v>
      </c>
      <c r="AR12" s="127" t="s">
        <v>928</v>
      </c>
      <c r="AS12" s="43">
        <f>IFERROR(VLOOKUP($B12,'1314_link'!$A$5:$D$310,2,FALSE),0)</f>
        <v>7.33</v>
      </c>
      <c r="AT12" s="43">
        <f>IFERROR(VLOOKUP($B12,'1314_link'!$A$5:$D$310,3,FALSE),0)</f>
        <v>66.67</v>
      </c>
      <c r="AU12" s="154">
        <f>IFERROR(VLOOKUP($B12,'1314_link'!$A$5:$D$331,4,FALSE),0)</f>
        <v>594.09</v>
      </c>
      <c r="AV12" s="158">
        <f t="shared" ref="AV12:AV33" si="35">AT12/AU12</f>
        <v>0.1122220538975576</v>
      </c>
      <c r="AW12" s="158">
        <f>IF(AR12="Yes",VLOOKUP(B12,'ESA 112'!$B$318:$J$345,8,FALSE),MIN(0.127,AV12))</f>
        <v>0.1122220538975576</v>
      </c>
      <c r="AX12" s="156">
        <f t="shared" ref="AX12:AX33" si="36">ROUND(IF(AV12=AW12,AT12,AU12*AW12),2)</f>
        <v>66.67</v>
      </c>
      <c r="AY12" s="159">
        <f t="shared" ref="AY12:AY33" si="37">AX12+AS12</f>
        <v>74</v>
      </c>
      <c r="AZ12" s="127" t="s">
        <v>928</v>
      </c>
      <c r="BA12" s="43">
        <f>IFERROR(VLOOKUP($B12,'1415_link'!$A$5:$D$311,2,FALSE),0)</f>
        <v>14.11</v>
      </c>
      <c r="BB12" s="43">
        <f>IFERROR(VLOOKUP($B12,'1415_link'!$A$5:$D$311,3,FALSE),0)</f>
        <v>68</v>
      </c>
      <c r="BC12" s="160">
        <f>IFERROR(VLOOKUP($B12,'1415_link'!$A$5:$D$332,4,FALSE),0)</f>
        <v>598.45000000000005</v>
      </c>
      <c r="BD12" s="158">
        <f t="shared" ref="BD12:BD33" si="38">BB12/BC12</f>
        <v>0.11362686941264934</v>
      </c>
      <c r="BE12" s="158">
        <f>IF(AZ12="Yes",VLOOKUP(B12,'ESA 112'!$B$286:$J$314,8,FALSE),MIN(0.127,BD12))</f>
        <v>0.11362686941264934</v>
      </c>
      <c r="BF12" s="156">
        <f t="shared" ref="BF12:BF33" si="39">ROUND(IF(BD12=BE12,BB12,BC12*BE12),2)</f>
        <v>68</v>
      </c>
      <c r="BG12" s="159">
        <f t="shared" ref="BG12:BG33" si="40">BF12+BA12</f>
        <v>82.11</v>
      </c>
      <c r="BH12" s="127" t="s">
        <v>928</v>
      </c>
      <c r="BI12" s="43">
        <f>IFERROR(VLOOKUP($B12,'1516_link'!$A$5:$D$351,2,FALSE),0)</f>
        <v>10.34</v>
      </c>
      <c r="BJ12" s="43">
        <f>IFERROR(VLOOKUP($B12,'1516_link'!$A$5:$D$351,3,FALSE),0)</f>
        <v>75</v>
      </c>
      <c r="BK12" s="160">
        <f>IFERROR(VLOOKUP($B12,'1516_link'!$A$5:$D$351,4,FALSE),0)</f>
        <v>647.71</v>
      </c>
      <c r="BL12" s="217">
        <f t="shared" ref="BL12:BL33" si="41">BJ12/BK12</f>
        <v>0.11579256148585014</v>
      </c>
      <c r="BM12" s="217">
        <f>IF(BH12="Yes",VLOOKUP(B12,'ESA 112'!$B$255:$J$282,8,FALSE),MIN(0.127,BL12))</f>
        <v>0.11579256148585014</v>
      </c>
      <c r="BN12" s="156">
        <f t="shared" ref="BN12:BN33" si="42">ROUND(IF(BL12=BM12,BJ12,BK12*BM12),2)</f>
        <v>75</v>
      </c>
      <c r="BO12" s="159">
        <f t="shared" ref="BO12:BO33" si="43">BN12+BI12</f>
        <v>85.34</v>
      </c>
      <c r="BP12" s="127" t="s">
        <v>928</v>
      </c>
      <c r="BQ12" s="43">
        <f>IFERROR(VLOOKUP($B12,'1617_link'!$A$5:$D$351,2,FALSE),0)</f>
        <v>9</v>
      </c>
      <c r="BR12" s="43">
        <f>IFERROR(VLOOKUP($B12,'1617_link'!$A$5:$D$351,3,FALSE),0)</f>
        <v>73.89</v>
      </c>
      <c r="BS12" s="160">
        <f>IFERROR(VLOOKUP($B12,'1617_link'!$A$5:$D$351,4,FALSE),0)</f>
        <v>650.17000000000007</v>
      </c>
      <c r="BT12" s="217">
        <f t="shared" ref="BT12:BT33" si="44">BR12/BS12</f>
        <v>0.11364719996308656</v>
      </c>
      <c r="BU12" s="217">
        <f>IF(BP12="Yes",VLOOKUP(B12,'ESA 112'!$B$224:$J$250,8,FALSE),MIN(0.127,BT12))</f>
        <v>0.11364719996308656</v>
      </c>
      <c r="BV12" s="156">
        <f t="shared" ref="BV12:BV33" si="45">ROUND(IF(BT12=BU12,BR12,BS12*BU12),2)</f>
        <v>73.89</v>
      </c>
      <c r="BW12" s="159">
        <f t="shared" ref="BW12:BW33" si="46">BV12+BQ12</f>
        <v>82.89</v>
      </c>
      <c r="BX12" s="127" t="s">
        <v>928</v>
      </c>
      <c r="BY12" s="43">
        <f>IFERROR(VLOOKUP($B12,'1718_link'!$A$5:$D$351,2,FALSE),0)</f>
        <v>12</v>
      </c>
      <c r="BZ12" s="43">
        <f>IFERROR(VLOOKUP($B12,'1718_link'!$A$5:$D$351,3,FALSE),0)</f>
        <v>72</v>
      </c>
      <c r="CA12" s="43">
        <f>IFERROR(VLOOKUP($B12,'1718_link'!$A$5:$D$331,4,FALSE),0)</f>
        <v>620.74</v>
      </c>
      <c r="CB12" s="217">
        <f t="shared" ref="CB12:CB33" si="47">BZ12/CA12</f>
        <v>0.11599059187421465</v>
      </c>
      <c r="CC12" s="217">
        <f>IF(BX12="Yes",VLOOKUP(B12,'ESA 112'!$B$194:$J$219,8,FALSE),MIN(0.135,CB12))</f>
        <v>0.11599059187421465</v>
      </c>
      <c r="CD12" s="156">
        <f t="shared" ref="CD12:CD33" si="48">ROUND(IF(CB12=CC12,BZ12,CA12*CC12),2)</f>
        <v>72</v>
      </c>
      <c r="CE12" s="159">
        <f t="shared" ref="CE12:CE33" si="49">CD12+BY12</f>
        <v>84</v>
      </c>
      <c r="CF12" s="127" t="s">
        <v>928</v>
      </c>
      <c r="CG12" s="43">
        <f>IFERROR(VLOOKUP($B12,'1819_link'!$A$5:$D$351,2,FALSE),0)</f>
        <v>11</v>
      </c>
      <c r="CH12" s="43">
        <f>IFERROR(VLOOKUP($B12,'1819_link'!$A$5:$D$351,3,FALSE),0)</f>
        <v>80.44</v>
      </c>
      <c r="CI12" s="43">
        <f>IFERROR(VLOOKUP($B12,'1819_link'!$A$5:$D$331,4,FALSE),0)</f>
        <v>639.36</v>
      </c>
      <c r="CJ12" s="217">
        <f t="shared" ref="CJ12:CJ33" si="50">IFERROR((CH12/CI12),0)</f>
        <v>0.1258133133133133</v>
      </c>
      <c r="CK12" s="217">
        <f>IF(CF12="Yes",VLOOKUP(B12,'ESA 112'!$B$164:$J$190,8,FALSE),MIN(0.135,CJ12))</f>
        <v>0.1258133133133133</v>
      </c>
      <c r="CL12" s="156">
        <f t="shared" ref="CL12:CL33" si="51">ROUND(IF(CJ12=CK12,CH12,CI12*CK12),2)</f>
        <v>80.44</v>
      </c>
      <c r="CM12" s="159">
        <f t="shared" ref="CM12:CM33" si="52">CL12+CG12</f>
        <v>91.44</v>
      </c>
      <c r="CN12" s="127" t="s">
        <v>928</v>
      </c>
      <c r="CO12" s="43">
        <f>IFERROR(VLOOKUP($B12,'1920_link'!$A$5:$D$350,2,FALSE),0)</f>
        <v>6.7700000000000005</v>
      </c>
      <c r="CP12" s="43">
        <f>IFERROR(VLOOKUP($B12,'1920_link'!$A$5:$D$350,3,FALSE),0)</f>
        <v>87</v>
      </c>
      <c r="CQ12" s="43">
        <f>IFERROR(VLOOKUP($B12,'1920_link'!$A$5:$D$330,4,FALSE),0)</f>
        <v>615.77</v>
      </c>
      <c r="CR12" s="217">
        <f t="shared" si="17"/>
        <v>0.14128651931727756</v>
      </c>
      <c r="CS12" s="217">
        <f>IF(CN12="Yes",VLOOKUP(B12,'ESA 112'!$B$134:$J$159,8,FALSE),MIN(0.135,CR12))</f>
        <v>0.13500000000000001</v>
      </c>
      <c r="CT12" s="156">
        <f t="shared" si="18"/>
        <v>83.13</v>
      </c>
      <c r="CU12" s="159">
        <f t="shared" si="19"/>
        <v>89.899999999999991</v>
      </c>
      <c r="CV12" s="127" t="s">
        <v>928</v>
      </c>
      <c r="CW12" s="43">
        <f>IFERROR(VLOOKUP($B12,'2021_link'!$A$5:$D$351,2,FALSE),0)</f>
        <v>3</v>
      </c>
      <c r="CX12" s="43">
        <f>IFERROR(VLOOKUP($B12,'2021_link'!$A$5:$D$351,3,FALSE),0)</f>
        <v>85.67</v>
      </c>
      <c r="CY12" s="160">
        <f>IFERROR(VLOOKUP($B12,'2021_link'!$A$5:$D$351,4,FALSE),0)</f>
        <v>614.27</v>
      </c>
      <c r="CZ12" s="217">
        <f t="shared" ref="CZ12:CZ43" si="53">CX12/CY12</f>
        <v>0.13946635844172758</v>
      </c>
      <c r="DA12" s="217">
        <f>IF(CV12="Yes",VLOOKUP(B12,'ESA 112'!$B$102:$J$130,8,FALSE),MIN(0.135,CZ12))</f>
        <v>0.13500000000000001</v>
      </c>
      <c r="DB12" s="156">
        <f t="shared" ref="DB12:DB43" si="54">ROUND(IF(CZ12=DA12,CX12,CY12*DA12),2)</f>
        <v>82.93</v>
      </c>
      <c r="DC12" s="159">
        <f t="shared" ref="DC12:DC43" si="55">DB12+CW12</f>
        <v>85.93</v>
      </c>
      <c r="DD12" s="127" t="s">
        <v>928</v>
      </c>
      <c r="DE12" s="43">
        <f>IFERROR(VLOOKUP($B12,'2122_link'!$A$3:$D$352,2,FALSE),0)</f>
        <v>3.44</v>
      </c>
      <c r="DF12" s="43">
        <f>IFERROR(VLOOKUP($B12,'2122_link'!$A$3:$D$352,3,FALSE),0)</f>
        <v>82.55</v>
      </c>
      <c r="DG12" s="160">
        <f>IFERROR(VLOOKUP($B12,'2122_link'!$A$3:$D$352,4,FALSE),0)</f>
        <v>606.03</v>
      </c>
      <c r="DH12" s="217">
        <f t="shared" ref="DH12:DH43" si="56">DF12/DG12</f>
        <v>0.13621437882613072</v>
      </c>
      <c r="DI12" s="217">
        <f>IF(DD12="Yes",VLOOKUP(B12,'ESA 112'!$B$70:$J$99,8,FALSE),MIN(0.135,DH12))</f>
        <v>0.13500000000000001</v>
      </c>
      <c r="DJ12" s="156">
        <f t="shared" ref="DJ12:DJ43" si="57">ROUND(IF(DH12=DI12,DF12,DG12*DI12),2)</f>
        <v>81.81</v>
      </c>
      <c r="DK12" s="159">
        <f t="shared" ref="DK12:DK43" si="58">DJ12+DE12</f>
        <v>85.25</v>
      </c>
      <c r="DL12" s="127" t="s">
        <v>928</v>
      </c>
      <c r="DM12" s="43">
        <f>IFERROR(VLOOKUP($B12,'2223_link'!$A$3:$D$352,2,FALSE),0)</f>
        <v>5.22</v>
      </c>
      <c r="DN12" s="43">
        <f>IFERROR(VLOOKUP($B12,'2223_link'!$A$3:$D$352,3,FALSE),0)</f>
        <v>92.45</v>
      </c>
      <c r="DO12" s="160">
        <f>IFERROR(VLOOKUP($B12,'2223_link'!$A$3:$D$352,4,FALSE),0)</f>
        <v>608.11</v>
      </c>
      <c r="DP12" s="217">
        <f t="shared" ref="DP12:DP43" si="59">DN12/DO12</f>
        <v>0.15202841591159494</v>
      </c>
      <c r="DQ12" s="217">
        <f>IF(DL12="Yes",VLOOKUP(B12,'ESA 112'!$B$37:$J$63,8,FALSE),MIN(0.135,DP12))</f>
        <v>0.13500000000000001</v>
      </c>
      <c r="DR12" s="156">
        <f t="shared" ref="DR12:DR43" si="60">ROUND(IF(DP12=DQ12,DN12,DO12*DQ12),2)</f>
        <v>82.09</v>
      </c>
      <c r="DS12" s="159">
        <f t="shared" ref="DS12:DS43" si="61">DR12+DM12</f>
        <v>87.31</v>
      </c>
      <c r="DT12" s="127" t="s">
        <v>928</v>
      </c>
      <c r="DU12" s="43">
        <f>IFERROR(VLOOKUP($B12,'2324_link'!$A$3:$D$352,2,FALSE),0)</f>
        <v>2.89</v>
      </c>
      <c r="DV12" s="43">
        <f>IFERROR(VLOOKUP($B12,'2324_link'!$A$3:$D$352,3,FALSE),0)</f>
        <v>90</v>
      </c>
      <c r="DW12" s="160">
        <f>IFERROR(VLOOKUP($B12,'2324_link'!$A$3:$D$352,4,FALSE),0)</f>
        <v>616.85</v>
      </c>
      <c r="DX12" s="217">
        <f t="shared" ref="DX12:DX43" si="62">DV12/DW12</f>
        <v>0.14590256950636296</v>
      </c>
      <c r="DY12" s="217">
        <f>IF(DT12="Yes",VLOOKUP(B12,'ESA 112'!$B$3:$J$32,8,FALSE),MIN(0.15,DX12))</f>
        <v>0.14590256950636296</v>
      </c>
      <c r="DZ12" s="156">
        <f t="shared" ref="DZ12:DZ43" si="63">ROUND(IF(DX12=DY12,DV12,DW12*DY12),2)</f>
        <v>90</v>
      </c>
      <c r="EA12" s="159">
        <f t="shared" ref="EA12:EA43" si="64">DZ12+DU12</f>
        <v>92.89</v>
      </c>
      <c r="EB12" s="18"/>
    </row>
    <row r="13" spans="1:139" ht="14.4" x14ac:dyDescent="0.3">
      <c r="A13" s="15" t="s">
        <v>908</v>
      </c>
      <c r="B13" s="15" t="s">
        <v>206</v>
      </c>
      <c r="C13" s="15" t="s">
        <v>207</v>
      </c>
      <c r="D13" s="127" t="s">
        <v>928</v>
      </c>
      <c r="E13" s="154">
        <f>IFERROR(VLOOKUP($B13,'0809_link'!$A$5:$D$319,2,FALSE),0)</f>
        <v>275.24</v>
      </c>
      <c r="F13" s="154">
        <f>IFERROR(VLOOKUP($B13,'0809_link'!$A$5:$D$319,3,FALSE),0)</f>
        <v>1428.38</v>
      </c>
      <c r="G13" s="154">
        <f>IFERROR(VLOOKUP(B13,'0809_link'!$A$5:$D$319,4,FALSE),0)</f>
        <v>14051.38</v>
      </c>
      <c r="H13" s="50">
        <f t="shared" si="20"/>
        <v>0.1017</v>
      </c>
      <c r="I13" s="155">
        <f>IF(D13="yes",VLOOKUP(B13,'ESA 112'!$B$479:$K$503,8,FALSE),MIN(0.127,H13))</f>
        <v>0.1017</v>
      </c>
      <c r="J13" s="156">
        <f t="shared" si="21"/>
        <v>1428.38</v>
      </c>
      <c r="K13" s="157">
        <f t="shared" si="22"/>
        <v>1703.6200000000001</v>
      </c>
      <c r="L13" s="127" t="s">
        <v>928</v>
      </c>
      <c r="M13" s="43">
        <f>IFERROR(VLOOKUP(B13,'0910_link'!$A$5:$B$302,2,FALSE),0)</f>
        <v>293.5</v>
      </c>
      <c r="N13" s="43">
        <f>IFERROR(VLOOKUP(B13,'0910_link'!$A$5:$C$302,3,FALSE),0)</f>
        <v>1431.88</v>
      </c>
      <c r="O13" s="43">
        <f>IFERROR(VLOOKUP($B13,'0910_link'!$A$5:$D$302,4,FALSE),0)</f>
        <v>13960.2</v>
      </c>
      <c r="P13" s="50">
        <f t="shared" si="23"/>
        <v>0.1026</v>
      </c>
      <c r="Q13" s="158">
        <f>IF(L13="Yes",VLOOKUP(B13,'ESA 112'!$B$449:$K$474,8,FALSE),MIN(0.127,P13))</f>
        <v>0.1026</v>
      </c>
      <c r="R13" s="156">
        <f t="shared" si="24"/>
        <v>1431.88</v>
      </c>
      <c r="S13" s="157">
        <f t="shared" si="25"/>
        <v>1725.38</v>
      </c>
      <c r="T13" s="127" t="s">
        <v>928</v>
      </c>
      <c r="U13" s="43">
        <f>IFERROR(VLOOKUP($B13,'1011_link'!$A$5:$D$309,2,FALSE),0)</f>
        <v>263.74</v>
      </c>
      <c r="V13" s="43">
        <f>IFERROR(VLOOKUP($B13,'1011_link'!$A$5:$D$309,3,FALSE),0)</f>
        <v>1483.5</v>
      </c>
      <c r="W13" s="154">
        <f>IFERROR(VLOOKUP($B13,'1011_link'!$A$5:$D$319,4,FALSE),0)</f>
        <v>13879.859999999999</v>
      </c>
      <c r="X13" s="50">
        <f t="shared" si="26"/>
        <v>0.1069</v>
      </c>
      <c r="Y13" s="158">
        <f>IF(T13="Yes",VLOOKUP(B13,'ESA 112'!$B$416:$J$444,8,FALSE),MIN(0.127,X13))</f>
        <v>0.1069</v>
      </c>
      <c r="Z13" s="156">
        <f t="shared" si="27"/>
        <v>1483.5</v>
      </c>
      <c r="AA13" s="159">
        <f t="shared" si="28"/>
        <v>1747.24</v>
      </c>
      <c r="AB13" s="127" t="s">
        <v>928</v>
      </c>
      <c r="AC13" s="43">
        <f>IFERROR(VLOOKUP($B13,'1112_link'!$A$5:$D$310,2,FALSE),0)</f>
        <v>251.67000000000002</v>
      </c>
      <c r="AD13" s="43">
        <f>IFERROR(VLOOKUP($B13,'1112_link'!$A$5:$D$310,3,FALSE),0)</f>
        <v>1447.99</v>
      </c>
      <c r="AE13" s="154">
        <f>IFERROR(VLOOKUP($B13,'1112_link'!$A$5:$D$331,4,FALSE),0)</f>
        <v>13841.030000000002</v>
      </c>
      <c r="AF13" s="50">
        <f t="shared" si="29"/>
        <v>0.1046</v>
      </c>
      <c r="AG13" s="158">
        <f>IF(AB13="Yes",VLOOKUP(B13,'ESA 112'!$B$383:$J$411,8,FALSE),MIN(0.127,AF13))</f>
        <v>0.1046</v>
      </c>
      <c r="AH13" s="156">
        <f t="shared" si="30"/>
        <v>1447.99</v>
      </c>
      <c r="AI13" s="159">
        <f t="shared" si="31"/>
        <v>1699.66</v>
      </c>
      <c r="AJ13" s="127" t="s">
        <v>928</v>
      </c>
      <c r="AK13" s="43">
        <f>IFERROR(VLOOKUP($B13,'1213_link'!$A$5:$D$310,2,FALSE),0)</f>
        <v>295</v>
      </c>
      <c r="AL13" s="43">
        <f>IFERROR(VLOOKUP($B13,'1213_link'!$A$5:$D$310,3,FALSE),0)</f>
        <v>1444.7700000000002</v>
      </c>
      <c r="AM13" s="154">
        <f>IFERROR(VLOOKUP($B13,'1213_link'!$A$5:$D$331,4,FALSE),0)</f>
        <v>14046.59</v>
      </c>
      <c r="AN13" s="50">
        <f t="shared" si="32"/>
        <v>0.10290000000000001</v>
      </c>
      <c r="AO13" s="158">
        <f>IF(AJ13="Yes",VLOOKUP(B13,'ESA 112'!$B$350:$J$378,8,FALSE),MIN(0.127,AN13))</f>
        <v>0.10290000000000001</v>
      </c>
      <c r="AP13" s="156">
        <f t="shared" si="33"/>
        <v>1444.77</v>
      </c>
      <c r="AQ13" s="159">
        <f t="shared" si="34"/>
        <v>1739.77</v>
      </c>
      <c r="AR13" s="127" t="s">
        <v>928</v>
      </c>
      <c r="AS13" s="43">
        <f>IFERROR(VLOOKUP($B13,'1314_link'!$A$5:$D$310,2,FALSE),0)</f>
        <v>272.66999999999996</v>
      </c>
      <c r="AT13" s="43">
        <f>IFERROR(VLOOKUP($B13,'1314_link'!$A$5:$D$310,3,FALSE),0)</f>
        <v>1527.66</v>
      </c>
      <c r="AU13" s="154">
        <f>IFERROR(VLOOKUP($B13,'1314_link'!$A$5:$D$331,4,FALSE),0)</f>
        <v>14731.408000000001</v>
      </c>
      <c r="AV13" s="158">
        <f t="shared" si="35"/>
        <v>0.10370088181659214</v>
      </c>
      <c r="AW13" s="158">
        <f>IF(AR13="Yes",VLOOKUP(B13,'ESA 112'!$B$318:$J$345,8,FALSE),MIN(0.127,AV13))</f>
        <v>0.10370088181659214</v>
      </c>
      <c r="AX13" s="156">
        <f t="shared" si="36"/>
        <v>1527.66</v>
      </c>
      <c r="AY13" s="159">
        <f t="shared" si="37"/>
        <v>1800.33</v>
      </c>
      <c r="AZ13" s="127" t="s">
        <v>928</v>
      </c>
      <c r="BA13" s="43">
        <f>IFERROR(VLOOKUP($B13,'1415_link'!$A$5:$D$311,2,FALSE),0)</f>
        <v>291.56</v>
      </c>
      <c r="BB13" s="43">
        <f>IFERROR(VLOOKUP($B13,'1415_link'!$A$5:$D$311,3,FALSE),0)</f>
        <v>1571.67</v>
      </c>
      <c r="BC13" s="160">
        <f>IFERROR(VLOOKUP($B13,'1415_link'!$A$5:$D$332,4,FALSE),0)</f>
        <v>15040.249999999998</v>
      </c>
      <c r="BD13" s="158">
        <f t="shared" si="38"/>
        <v>0.10449759811173354</v>
      </c>
      <c r="BE13" s="158">
        <f>IF(AZ13="Yes",VLOOKUP(B13,'ESA 112'!$B$286:$J$314,8,FALSE),MIN(0.127,BD13))</f>
        <v>0.10449759811173354</v>
      </c>
      <c r="BF13" s="156">
        <f t="shared" si="39"/>
        <v>1571.67</v>
      </c>
      <c r="BG13" s="159">
        <f t="shared" si="40"/>
        <v>1863.23</v>
      </c>
      <c r="BH13" s="127" t="s">
        <v>928</v>
      </c>
      <c r="BI13" s="43">
        <f>IFERROR(VLOOKUP($B13,'1516_link'!$A$5:$D$351,2,FALSE),0)</f>
        <v>291.66999999999996</v>
      </c>
      <c r="BJ13" s="43">
        <f>IFERROR(VLOOKUP($B13,'1516_link'!$A$5:$D$351,3,FALSE),0)</f>
        <v>1621.5600000000002</v>
      </c>
      <c r="BK13" s="160">
        <f>IFERROR(VLOOKUP($B13,'1516_link'!$A$5:$D$351,4,FALSE),0)</f>
        <v>15481.73</v>
      </c>
      <c r="BL13" s="217">
        <f t="shared" si="41"/>
        <v>0.10474023251923398</v>
      </c>
      <c r="BM13" s="217">
        <f>IF(BH13="Yes",VLOOKUP(B13,'ESA 112'!$B$255:$J$282,8,FALSE),MIN(0.127,BL13))</f>
        <v>0.10474023251923398</v>
      </c>
      <c r="BN13" s="156">
        <f t="shared" si="42"/>
        <v>1621.56</v>
      </c>
      <c r="BO13" s="159">
        <f t="shared" si="43"/>
        <v>1913.23</v>
      </c>
      <c r="BP13" s="127" t="s">
        <v>928</v>
      </c>
      <c r="BQ13" s="43">
        <f>IFERROR(VLOOKUP($B13,'1617_link'!$A$5:$D$351,2,FALSE),0)</f>
        <v>298.77999999999997</v>
      </c>
      <c r="BR13" s="43">
        <f>IFERROR(VLOOKUP($B13,'1617_link'!$A$5:$D$351,3,FALSE),0)</f>
        <v>1643.1100000000004</v>
      </c>
      <c r="BS13" s="160">
        <f>IFERROR(VLOOKUP($B13,'1617_link'!$A$5:$D$351,4,FALSE),0)</f>
        <v>15859.78</v>
      </c>
      <c r="BT13" s="217">
        <f t="shared" si="44"/>
        <v>0.10360231983041381</v>
      </c>
      <c r="BU13" s="217">
        <f>IF(BP13="Yes",VLOOKUP(B13,'ESA 112'!$B$224:$J$250,8,FALSE),MIN(0.127,BT13))</f>
        <v>0.10360231983041381</v>
      </c>
      <c r="BV13" s="156">
        <f t="shared" si="45"/>
        <v>1643.11</v>
      </c>
      <c r="BW13" s="159">
        <f t="shared" si="46"/>
        <v>1941.8899999999999</v>
      </c>
      <c r="BX13" s="127" t="s">
        <v>928</v>
      </c>
      <c r="BY13" s="43">
        <f>IFERROR(VLOOKUP($B13,'1718_link'!$A$5:$D$351,2,FALSE),0)</f>
        <v>302.33</v>
      </c>
      <c r="BZ13" s="43">
        <f>IFERROR(VLOOKUP($B13,'1718_link'!$A$5:$D$351,3,FALSE),0)</f>
        <v>1676.89</v>
      </c>
      <c r="CA13" s="43">
        <f>IFERROR(VLOOKUP($B13,'1718_link'!$A$5:$D$331,4,FALSE),0)</f>
        <v>16440.809999999998</v>
      </c>
      <c r="CB13" s="217">
        <f t="shared" si="47"/>
        <v>0.10199558294268958</v>
      </c>
      <c r="CC13" s="217">
        <f>IF(BX13="Yes",VLOOKUP(B13,'ESA 112'!$B$194:$J$219,8,FALSE),MIN(0.135,CB13))</f>
        <v>0.10199558294268958</v>
      </c>
      <c r="CD13" s="156">
        <f t="shared" si="48"/>
        <v>1676.89</v>
      </c>
      <c r="CE13" s="159">
        <f t="shared" si="49"/>
        <v>1979.22</v>
      </c>
      <c r="CF13" s="127" t="s">
        <v>928</v>
      </c>
      <c r="CG13" s="43">
        <f>IFERROR(VLOOKUP($B13,'1819_link'!$A$5:$D$351,2,FALSE),0)</f>
        <v>314</v>
      </c>
      <c r="CH13" s="43">
        <f>IFERROR(VLOOKUP($B13,'1819_link'!$A$5:$D$351,3,FALSE),0)</f>
        <v>1745.33</v>
      </c>
      <c r="CI13" s="43">
        <f>IFERROR(VLOOKUP($B13,'1819_link'!$A$5:$D$331,4,FALSE),0)</f>
        <v>16743.670000000002</v>
      </c>
      <c r="CJ13" s="217">
        <f t="shared" si="50"/>
        <v>0.10423819867448413</v>
      </c>
      <c r="CK13" s="217">
        <f>IF(CF13="Yes",VLOOKUP(B13,'ESA 112'!$B$164:$J$190,8,FALSE),MIN(0.135,CJ13))</f>
        <v>0.10423819867448413</v>
      </c>
      <c r="CL13" s="156">
        <f t="shared" si="51"/>
        <v>1745.33</v>
      </c>
      <c r="CM13" s="159">
        <f t="shared" si="52"/>
        <v>2059.33</v>
      </c>
      <c r="CN13" s="127" t="s">
        <v>928</v>
      </c>
      <c r="CO13" s="43">
        <f>IFERROR(VLOOKUP($B13,'1920_link'!$A$5:$D$350,2,FALSE),0)</f>
        <v>388</v>
      </c>
      <c r="CP13" s="43">
        <f>IFERROR(VLOOKUP($B13,'1920_link'!$A$5:$D$350,3,FALSE),0)</f>
        <v>1786.78</v>
      </c>
      <c r="CQ13" s="43">
        <f>IFERROR(VLOOKUP($B13,'1920_link'!$A$5:$D$330,4,FALSE),0)</f>
        <v>17102.120000000003</v>
      </c>
      <c r="CR13" s="217">
        <f t="shared" si="17"/>
        <v>0.10447710576232652</v>
      </c>
      <c r="CS13" s="217">
        <f>IF(CN13="Yes",VLOOKUP(B13,'ESA 112'!$B$134:$J$159,8,FALSE),MIN(0.135,CR13))</f>
        <v>0.10447710576232652</v>
      </c>
      <c r="CT13" s="156">
        <f t="shared" si="18"/>
        <v>1786.78</v>
      </c>
      <c r="CU13" s="159">
        <f t="shared" si="19"/>
        <v>2174.7799999999997</v>
      </c>
      <c r="CV13" s="127" t="s">
        <v>928</v>
      </c>
      <c r="CW13" s="43">
        <f>IFERROR(VLOOKUP($B13,'2021_link'!$A$5:$D$351,2,FALSE),0)</f>
        <v>197.67</v>
      </c>
      <c r="CX13" s="43">
        <f>IFERROR(VLOOKUP($B13,'2021_link'!$A$5:$D$351,3,FALSE),0)</f>
        <v>1756</v>
      </c>
      <c r="CY13" s="160">
        <f>IFERROR(VLOOKUP($B13,'2021_link'!$A$5:$D$351,4,FALSE),0)</f>
        <v>16591.88</v>
      </c>
      <c r="CZ13" s="217">
        <f t="shared" si="53"/>
        <v>0.1058349023739323</v>
      </c>
      <c r="DA13" s="217">
        <f>IF(CV13="Yes",VLOOKUP(B13,'ESA 112'!$B$102:$J$130,8,FALSE),MIN(0.135,CZ13))</f>
        <v>0.1058349023739323</v>
      </c>
      <c r="DB13" s="156">
        <f t="shared" si="54"/>
        <v>1756</v>
      </c>
      <c r="DC13" s="159">
        <f t="shared" si="55"/>
        <v>1953.67</v>
      </c>
      <c r="DD13" s="127" t="s">
        <v>928</v>
      </c>
      <c r="DE13" s="43">
        <f>IFERROR(VLOOKUP($B13,'2122_link'!$A$3:$D$352,2,FALSE),0)</f>
        <v>201.89</v>
      </c>
      <c r="DF13" s="43">
        <f>IFERROR(VLOOKUP($B13,'2122_link'!$A$3:$D$352,3,FALSE),0)</f>
        <v>1771.78</v>
      </c>
      <c r="DG13" s="160">
        <f>IFERROR(VLOOKUP($B13,'2122_link'!$A$3:$D$352,4,FALSE),0)</f>
        <v>16829.939999999999</v>
      </c>
      <c r="DH13" s="217">
        <f t="shared" si="56"/>
        <v>0.10527547929463801</v>
      </c>
      <c r="DI13" s="217">
        <f>IF(DD13="Yes",VLOOKUP(B13,'ESA 112'!$B$70:$J$99,8,FALSE),MIN(0.135,DH13))</f>
        <v>0.10527547929463801</v>
      </c>
      <c r="DJ13" s="156">
        <f t="shared" si="57"/>
        <v>1771.78</v>
      </c>
      <c r="DK13" s="159">
        <f t="shared" si="58"/>
        <v>1973.67</v>
      </c>
      <c r="DL13" s="127" t="s">
        <v>928</v>
      </c>
      <c r="DM13" s="43">
        <f>IFERROR(VLOOKUP($B13,'2223_link'!$A$3:$D$352,2,FALSE),0)</f>
        <v>243</v>
      </c>
      <c r="DN13" s="43">
        <f>IFERROR(VLOOKUP($B13,'2223_link'!$A$3:$D$352,3,FALSE),0)</f>
        <v>1874</v>
      </c>
      <c r="DO13" s="160">
        <f>IFERROR(VLOOKUP($B13,'2223_link'!$A$3:$D$352,4,FALSE),0)</f>
        <v>17334.899999999998</v>
      </c>
      <c r="DP13" s="217">
        <f t="shared" si="59"/>
        <v>0.10810561353108471</v>
      </c>
      <c r="DQ13" s="217">
        <f>IF(DL13="Yes",VLOOKUP(B13,'ESA 112'!$B$37:$J$63,8,FALSE),MIN(0.135,DP13))</f>
        <v>0.10810561353108471</v>
      </c>
      <c r="DR13" s="156">
        <f t="shared" si="60"/>
        <v>1874</v>
      </c>
      <c r="DS13" s="159">
        <f t="shared" si="61"/>
        <v>2117</v>
      </c>
      <c r="DT13" s="127" t="s">
        <v>928</v>
      </c>
      <c r="DU13" s="43">
        <f>IFERROR(VLOOKUP($B13,'2324_link'!$A$3:$D$352,2,FALSE),0)</f>
        <v>273.11</v>
      </c>
      <c r="DV13" s="43">
        <f>IFERROR(VLOOKUP($B13,'2324_link'!$A$3:$D$352,3,FALSE),0)</f>
        <v>1905.77</v>
      </c>
      <c r="DW13" s="160">
        <f>IFERROR(VLOOKUP($B13,'2324_link'!$A$3:$D$352,4,FALSE),0)</f>
        <v>17449.96</v>
      </c>
      <c r="DX13" s="217">
        <f t="shared" si="62"/>
        <v>0.10921343086173264</v>
      </c>
      <c r="DY13" s="217">
        <f>IF(DT13="Yes",VLOOKUP(B13,'ESA 112'!$B$3:$J$32,8,FALSE),MIN(0.15,DX13))</f>
        <v>0.10921343086173264</v>
      </c>
      <c r="DZ13" s="156">
        <f t="shared" si="63"/>
        <v>1905.77</v>
      </c>
      <c r="EA13" s="159">
        <f t="shared" si="64"/>
        <v>2178.88</v>
      </c>
      <c r="EB13" s="18"/>
    </row>
    <row r="14" spans="1:139" ht="14.4" x14ac:dyDescent="0.3">
      <c r="A14" s="15" t="s">
        <v>908</v>
      </c>
      <c r="B14" s="15" t="s">
        <v>224</v>
      </c>
      <c r="C14" s="15" t="s">
        <v>225</v>
      </c>
      <c r="D14" s="127" t="s">
        <v>928</v>
      </c>
      <c r="E14" s="154">
        <f>IFERROR(VLOOKUP($B14,'0809_link'!$A$5:$D$319,2,FALSE),0)</f>
        <v>58.5</v>
      </c>
      <c r="F14" s="154">
        <f>IFERROR(VLOOKUP($B14,'0809_link'!$A$5:$D$319,3,FALSE),0)</f>
        <v>473.75</v>
      </c>
      <c r="G14" s="154">
        <f>IFERROR(VLOOKUP(B14,'0809_link'!$A$5:$D$319,4,FALSE),0)</f>
        <v>3888.0800000000004</v>
      </c>
      <c r="H14" s="50">
        <f t="shared" si="20"/>
        <v>0.12180000000000001</v>
      </c>
      <c r="I14" s="155">
        <f>IF(D14="yes",VLOOKUP(B14,'ESA 112'!$B$479:$K$503,8,FALSE),MIN(0.127,H14))</f>
        <v>0.12180000000000001</v>
      </c>
      <c r="J14" s="156">
        <f t="shared" si="21"/>
        <v>473.75</v>
      </c>
      <c r="K14" s="157">
        <f t="shared" si="22"/>
        <v>532.25</v>
      </c>
      <c r="L14" s="127" t="s">
        <v>928</v>
      </c>
      <c r="M14" s="43">
        <f>IFERROR(VLOOKUP(B14,'0910_link'!$A$5:$B$302,2,FALSE),0)</f>
        <v>60.75</v>
      </c>
      <c r="N14" s="43">
        <f>IFERROR(VLOOKUP(B14,'0910_link'!$A$5:$C$302,3,FALSE),0)</f>
        <v>482.38</v>
      </c>
      <c r="O14" s="43">
        <f>IFERROR(VLOOKUP($B14,'0910_link'!$A$5:$D$302,4,FALSE),0)</f>
        <v>3834.16</v>
      </c>
      <c r="P14" s="50">
        <f t="shared" si="23"/>
        <v>0.1258</v>
      </c>
      <c r="Q14" s="158">
        <f>IF(L14="Yes",VLOOKUP(B14,'ESA 112'!$B$449:$K$474,8,FALSE),MIN(0.127,P14))</f>
        <v>0.1258</v>
      </c>
      <c r="R14" s="156">
        <f t="shared" si="24"/>
        <v>482.38</v>
      </c>
      <c r="S14" s="157">
        <f t="shared" si="25"/>
        <v>543.13</v>
      </c>
      <c r="T14" s="127" t="s">
        <v>928</v>
      </c>
      <c r="U14" s="43">
        <f>IFERROR(VLOOKUP($B14,'1011_link'!$A$5:$D$309,2,FALSE),0)</f>
        <v>69</v>
      </c>
      <c r="V14" s="43">
        <f>IFERROR(VLOOKUP($B14,'1011_link'!$A$5:$D$309,3,FALSE),0)</f>
        <v>476</v>
      </c>
      <c r="W14" s="154">
        <f>IFERROR(VLOOKUP($B14,'1011_link'!$A$5:$D$319,4,FALSE),0)</f>
        <v>3825.8399999999997</v>
      </c>
      <c r="X14" s="50">
        <f t="shared" si="26"/>
        <v>0.1244</v>
      </c>
      <c r="Y14" s="158">
        <f>IF(T14="Yes",VLOOKUP(B14,'ESA 112'!$B$416:$J$444,8,FALSE),MIN(0.127,X14))</f>
        <v>0.1244</v>
      </c>
      <c r="Z14" s="156">
        <f t="shared" si="27"/>
        <v>476</v>
      </c>
      <c r="AA14" s="159">
        <f t="shared" si="28"/>
        <v>545</v>
      </c>
      <c r="AB14" s="127" t="s">
        <v>928</v>
      </c>
      <c r="AC14" s="43">
        <f>IFERROR(VLOOKUP($B14,'1112_link'!$A$5:$D$310,2,FALSE),0)</f>
        <v>61.22</v>
      </c>
      <c r="AD14" s="43">
        <f>IFERROR(VLOOKUP($B14,'1112_link'!$A$5:$D$310,3,FALSE),0)</f>
        <v>415.89</v>
      </c>
      <c r="AE14" s="154">
        <f>IFERROR(VLOOKUP($B14,'1112_link'!$A$5:$D$331,4,FALSE),0)</f>
        <v>3734.3700000000003</v>
      </c>
      <c r="AF14" s="50">
        <f t="shared" si="29"/>
        <v>0.1114</v>
      </c>
      <c r="AG14" s="158">
        <f>IF(AB14="Yes",VLOOKUP(B14,'ESA 112'!$B$383:$J$411,8,FALSE),MIN(0.127,AF14))</f>
        <v>0.1114</v>
      </c>
      <c r="AH14" s="156">
        <f t="shared" si="30"/>
        <v>415.89</v>
      </c>
      <c r="AI14" s="159">
        <f t="shared" si="31"/>
        <v>477.11</v>
      </c>
      <c r="AJ14" s="127" t="s">
        <v>928</v>
      </c>
      <c r="AK14" s="43">
        <f>IFERROR(VLOOKUP($B14,'1213_link'!$A$5:$D$310,2,FALSE),0)</f>
        <v>58</v>
      </c>
      <c r="AL14" s="43">
        <f>IFERROR(VLOOKUP($B14,'1213_link'!$A$5:$D$310,3,FALSE),0)</f>
        <v>415</v>
      </c>
      <c r="AM14" s="154">
        <f>IFERROR(VLOOKUP($B14,'1213_link'!$A$5:$D$331,4,FALSE),0)</f>
        <v>3682.95</v>
      </c>
      <c r="AN14" s="50">
        <f t="shared" si="32"/>
        <v>0.11269999999999999</v>
      </c>
      <c r="AO14" s="158">
        <f>IF(AJ14="Yes",VLOOKUP(B14,'ESA 112'!$B$350:$J$378,8,FALSE),MIN(0.127,AN14))</f>
        <v>0.11269999999999999</v>
      </c>
      <c r="AP14" s="156">
        <f t="shared" si="33"/>
        <v>415</v>
      </c>
      <c r="AQ14" s="159">
        <f t="shared" si="34"/>
        <v>473</v>
      </c>
      <c r="AR14" s="127" t="s">
        <v>928</v>
      </c>
      <c r="AS14" s="43">
        <f>IFERROR(VLOOKUP($B14,'1314_link'!$A$5:$D$310,2,FALSE),0)</f>
        <v>49</v>
      </c>
      <c r="AT14" s="43">
        <f>IFERROR(VLOOKUP($B14,'1314_link'!$A$5:$D$310,3,FALSE),0)</f>
        <v>405.78</v>
      </c>
      <c r="AU14" s="154">
        <f>IFERROR(VLOOKUP($B14,'1314_link'!$A$5:$D$331,4,FALSE),0)</f>
        <v>3750.02</v>
      </c>
      <c r="AV14" s="158">
        <f t="shared" si="35"/>
        <v>0.10820742289374456</v>
      </c>
      <c r="AW14" s="158">
        <f>IF(AR14="Yes",VLOOKUP(B14,'ESA 112'!$B$318:$J$345,8,FALSE),MIN(0.127,AV14))</f>
        <v>0.10820742289374456</v>
      </c>
      <c r="AX14" s="156">
        <f t="shared" si="36"/>
        <v>405.78</v>
      </c>
      <c r="AY14" s="159">
        <f t="shared" si="37"/>
        <v>454.78</v>
      </c>
      <c r="AZ14" s="127" t="s">
        <v>928</v>
      </c>
      <c r="BA14" s="43">
        <f>IFERROR(VLOOKUP($B14,'1415_link'!$A$5:$D$311,2,FALSE),0)</f>
        <v>56.33</v>
      </c>
      <c r="BB14" s="43">
        <f>IFERROR(VLOOKUP($B14,'1415_link'!$A$5:$D$311,3,FALSE),0)</f>
        <v>415.33</v>
      </c>
      <c r="BC14" s="160">
        <f>IFERROR(VLOOKUP($B14,'1415_link'!$A$5:$D$332,4,FALSE),0)</f>
        <v>3715.01</v>
      </c>
      <c r="BD14" s="158">
        <f t="shared" si="38"/>
        <v>0.11179781481072729</v>
      </c>
      <c r="BE14" s="158">
        <f>IF(AZ14="Yes",VLOOKUP(B14,'ESA 112'!$B$286:$J$314,8,FALSE),MIN(0.127,BD14))</f>
        <v>0.11179781481072729</v>
      </c>
      <c r="BF14" s="156">
        <f t="shared" si="39"/>
        <v>415.33</v>
      </c>
      <c r="BG14" s="159">
        <f t="shared" si="40"/>
        <v>471.65999999999997</v>
      </c>
      <c r="BH14" s="127" t="s">
        <v>928</v>
      </c>
      <c r="BI14" s="43">
        <f>IFERROR(VLOOKUP($B14,'1516_link'!$A$5:$D$351,2,FALSE),0)</f>
        <v>60.89</v>
      </c>
      <c r="BJ14" s="43">
        <f>IFERROR(VLOOKUP($B14,'1516_link'!$A$5:$D$351,3,FALSE),0)</f>
        <v>435.22</v>
      </c>
      <c r="BK14" s="160">
        <f>IFERROR(VLOOKUP($B14,'1516_link'!$A$5:$D$351,4,FALSE),0)</f>
        <v>3717</v>
      </c>
      <c r="BL14" s="217">
        <f t="shared" si="41"/>
        <v>0.11708905030938931</v>
      </c>
      <c r="BM14" s="217">
        <f>IF(BH14="Yes",VLOOKUP(B14,'ESA 112'!$B$255:$J$282,8,FALSE),MIN(0.127,BL14))</f>
        <v>0.11708905030938931</v>
      </c>
      <c r="BN14" s="156">
        <f t="shared" si="42"/>
        <v>435.22</v>
      </c>
      <c r="BO14" s="159">
        <f t="shared" si="43"/>
        <v>496.11</v>
      </c>
      <c r="BP14" s="127" t="s">
        <v>928</v>
      </c>
      <c r="BQ14" s="43">
        <f>IFERROR(VLOOKUP($B14,'1617_link'!$A$5:$D$351,2,FALSE),0)</f>
        <v>45.33</v>
      </c>
      <c r="BR14" s="43">
        <f>IFERROR(VLOOKUP($B14,'1617_link'!$A$5:$D$351,3,FALSE),0)</f>
        <v>434.89</v>
      </c>
      <c r="BS14" s="160">
        <f>IFERROR(VLOOKUP($B14,'1617_link'!$A$5:$D$351,4,FALSE),0)</f>
        <v>3803.9700000000003</v>
      </c>
      <c r="BT14" s="217">
        <f t="shared" si="44"/>
        <v>0.11432529699235272</v>
      </c>
      <c r="BU14" s="217">
        <f>IF(BP14="Yes",VLOOKUP(B14,'ESA 112'!$B$224:$J$250,8,FALSE),MIN(0.127,BT14))</f>
        <v>0.11432529699235272</v>
      </c>
      <c r="BV14" s="156">
        <f t="shared" si="45"/>
        <v>434.89</v>
      </c>
      <c r="BW14" s="223">
        <f t="shared" si="46"/>
        <v>480.21999999999997</v>
      </c>
      <c r="BX14" s="127" t="s">
        <v>928</v>
      </c>
      <c r="BY14" s="43">
        <f>IFERROR(VLOOKUP($B14,'1718_link'!$A$5:$D$351,2,FALSE),0)</f>
        <v>46.33</v>
      </c>
      <c r="BZ14" s="43">
        <f>IFERROR(VLOOKUP($B14,'1718_link'!$A$5:$D$351,3,FALSE),0)</f>
        <v>421.67</v>
      </c>
      <c r="CA14" s="43">
        <f>IFERROR(VLOOKUP($B14,'1718_link'!$A$5:$D$331,4,FALSE),0)</f>
        <v>3839.8500000000004</v>
      </c>
      <c r="CB14" s="217">
        <f t="shared" si="47"/>
        <v>0.10981418544995247</v>
      </c>
      <c r="CC14" s="217">
        <f>IF(BX14="Yes",VLOOKUP(B14,'ESA 112'!$B$194:$J$219,8,FALSE),MIN(0.135,CB14))</f>
        <v>0.10981418544995247</v>
      </c>
      <c r="CD14" s="156">
        <f t="shared" si="48"/>
        <v>421.67</v>
      </c>
      <c r="CE14" s="159">
        <f t="shared" si="49"/>
        <v>468</v>
      </c>
      <c r="CF14" s="127" t="s">
        <v>928</v>
      </c>
      <c r="CG14" s="43">
        <f>IFERROR(VLOOKUP($B14,'1819_link'!$A$5:$D$351,2,FALSE),0)</f>
        <v>52.11</v>
      </c>
      <c r="CH14" s="43">
        <f>IFERROR(VLOOKUP($B14,'1819_link'!$A$5:$D$351,3,FALSE),0)</f>
        <v>422.67</v>
      </c>
      <c r="CI14" s="43">
        <f>IFERROR(VLOOKUP($B14,'1819_link'!$A$5:$D$331,4,FALSE),0)</f>
        <v>3766.85</v>
      </c>
      <c r="CJ14" s="217">
        <f t="shared" si="50"/>
        <v>0.11220781289406269</v>
      </c>
      <c r="CK14" s="217">
        <f>IF(CF14="Yes",VLOOKUP(B14,'ESA 112'!$B$164:$J$190,8,FALSE),MIN(0.135,CJ14))</f>
        <v>0.11220781289406269</v>
      </c>
      <c r="CL14" s="156">
        <f t="shared" si="51"/>
        <v>422.67</v>
      </c>
      <c r="CM14" s="159">
        <f t="shared" si="52"/>
        <v>474.78000000000003</v>
      </c>
      <c r="CN14" s="127" t="s">
        <v>928</v>
      </c>
      <c r="CO14" s="43">
        <f>IFERROR(VLOOKUP($B14,'1920_link'!$A$5:$D$350,2,FALSE),0)</f>
        <v>48.89</v>
      </c>
      <c r="CP14" s="43">
        <f>IFERROR(VLOOKUP($B14,'1920_link'!$A$5:$D$350,3,FALSE),0)</f>
        <v>426.56</v>
      </c>
      <c r="CQ14" s="43">
        <f>IFERROR(VLOOKUP($B14,'1920_link'!$A$5:$D$330,4,FALSE),0)</f>
        <v>3780.4300000000003</v>
      </c>
      <c r="CR14" s="217">
        <f t="shared" si="17"/>
        <v>0.11283372526405726</v>
      </c>
      <c r="CS14" s="217">
        <f>IF(CN14="Yes",VLOOKUP(B14,'ESA 112'!$B$134:$J$159,8,FALSE),MIN(0.135,CR14))</f>
        <v>0.11283372526405726</v>
      </c>
      <c r="CT14" s="156">
        <f t="shared" si="18"/>
        <v>426.56</v>
      </c>
      <c r="CU14" s="159">
        <f t="shared" si="19"/>
        <v>475.45</v>
      </c>
      <c r="CV14" s="127" t="s">
        <v>928</v>
      </c>
      <c r="CW14" s="43">
        <f>IFERROR(VLOOKUP($B14,'2021_link'!$A$5:$D$351,2,FALSE),0)</f>
        <v>27.44</v>
      </c>
      <c r="CX14" s="43">
        <f>IFERROR(VLOOKUP($B14,'2021_link'!$A$5:$D$351,3,FALSE),0)</f>
        <v>416.44000000000005</v>
      </c>
      <c r="CY14" s="160">
        <f>IFERROR(VLOOKUP($B14,'2021_link'!$A$5:$D$351,4,FALSE),0)</f>
        <v>3587.5699999999997</v>
      </c>
      <c r="CZ14" s="217">
        <f t="shared" si="53"/>
        <v>0.11607857128920135</v>
      </c>
      <c r="DA14" s="217">
        <f>IF(CV14="Yes",VLOOKUP(B14,'ESA 112'!$B$102:$J$130,8,FALSE),MIN(0.135,CZ14))</f>
        <v>0.11607857128920135</v>
      </c>
      <c r="DB14" s="156">
        <f t="shared" si="54"/>
        <v>416.44</v>
      </c>
      <c r="DC14" s="159">
        <f t="shared" si="55"/>
        <v>443.88</v>
      </c>
      <c r="DD14" s="127" t="s">
        <v>928</v>
      </c>
      <c r="DE14" s="43">
        <f>IFERROR(VLOOKUP($B14,'2122_link'!$A$3:$D$352,2,FALSE),0)</f>
        <v>30.89</v>
      </c>
      <c r="DF14" s="43">
        <f>IFERROR(VLOOKUP($B14,'2122_link'!$A$3:$D$352,3,FALSE),0)</f>
        <v>427.78</v>
      </c>
      <c r="DG14" s="160">
        <f>IFERROR(VLOOKUP($B14,'2122_link'!$A$3:$D$352,4,FALSE),0)</f>
        <v>3582.1800000000003</v>
      </c>
      <c r="DH14" s="217">
        <f t="shared" si="56"/>
        <v>0.11941890133940783</v>
      </c>
      <c r="DI14" s="217">
        <f>IF(DD14="Yes",VLOOKUP(B14,'ESA 112'!$B$70:$J$99,8,FALSE),MIN(0.135,DH14))</f>
        <v>0.11941890133940783</v>
      </c>
      <c r="DJ14" s="156">
        <f t="shared" si="57"/>
        <v>427.78</v>
      </c>
      <c r="DK14" s="159">
        <f t="shared" si="58"/>
        <v>458.66999999999996</v>
      </c>
      <c r="DL14" s="127" t="s">
        <v>928</v>
      </c>
      <c r="DM14" s="43">
        <f>IFERROR(VLOOKUP($B14,'2223_link'!$A$3:$D$352,2,FALSE),0)</f>
        <v>35.78</v>
      </c>
      <c r="DN14" s="43">
        <f>IFERROR(VLOOKUP($B14,'2223_link'!$A$3:$D$352,3,FALSE),0)</f>
        <v>429.89000000000004</v>
      </c>
      <c r="DO14" s="160">
        <f>IFERROR(VLOOKUP($B14,'2223_link'!$A$3:$D$352,4,FALSE),0)</f>
        <v>3509.61</v>
      </c>
      <c r="DP14" s="217">
        <f t="shared" si="59"/>
        <v>0.12248939340838441</v>
      </c>
      <c r="DQ14" s="217">
        <f>IF(DL14="Yes",VLOOKUP(B14,'ESA 112'!$B$37:$J$63,8,FALSE),MIN(0.135,DP14))</f>
        <v>0.12248939340838441</v>
      </c>
      <c r="DR14" s="156">
        <f t="shared" si="60"/>
        <v>429.89</v>
      </c>
      <c r="DS14" s="159">
        <f t="shared" si="61"/>
        <v>465.66999999999996</v>
      </c>
      <c r="DT14" s="127" t="s">
        <v>928</v>
      </c>
      <c r="DU14" s="43">
        <f>IFERROR(VLOOKUP($B14,'2324_link'!$A$3:$D$352,2,FALSE),0)</f>
        <v>33.78</v>
      </c>
      <c r="DV14" s="43">
        <f>IFERROR(VLOOKUP($B14,'2324_link'!$A$3:$D$352,3,FALSE),0)</f>
        <v>429.89</v>
      </c>
      <c r="DW14" s="160">
        <f>IFERROR(VLOOKUP($B14,'2324_link'!$A$3:$D$352,4,FALSE),0)</f>
        <v>3470.75</v>
      </c>
      <c r="DX14" s="217">
        <f t="shared" si="62"/>
        <v>0.12386083699488583</v>
      </c>
      <c r="DY14" s="217">
        <f>IF(DT14="Yes",VLOOKUP(B14,'ESA 112'!$B$3:$J$32,8,FALSE),MIN(0.15,DX14))</f>
        <v>0.12386083699488583</v>
      </c>
      <c r="DZ14" s="156">
        <f t="shared" si="63"/>
        <v>429.89</v>
      </c>
      <c r="EA14" s="159">
        <f t="shared" si="64"/>
        <v>463.66999999999996</v>
      </c>
      <c r="EB14" s="18"/>
    </row>
    <row r="15" spans="1:139" ht="14.4" x14ac:dyDescent="0.3">
      <c r="A15" s="15" t="s">
        <v>908</v>
      </c>
      <c r="B15" s="15" t="s">
        <v>68</v>
      </c>
      <c r="C15" s="15" t="s">
        <v>69</v>
      </c>
      <c r="D15" s="127" t="s">
        <v>928</v>
      </c>
      <c r="E15" s="154">
        <f>IFERROR(VLOOKUP($B15,'0809_link'!$A$5:$D$319,2,FALSE),0)</f>
        <v>144.38</v>
      </c>
      <c r="F15" s="154">
        <f>IFERROR(VLOOKUP($B15,'0809_link'!$A$5:$D$319,3,FALSE),0)</f>
        <v>1475</v>
      </c>
      <c r="G15" s="154">
        <f>IFERROR(VLOOKUP(B15,'0809_link'!$A$5:$D$319,4,FALSE),0)</f>
        <v>12719.289999999999</v>
      </c>
      <c r="H15" s="50">
        <f t="shared" si="20"/>
        <v>0.11600000000000001</v>
      </c>
      <c r="I15" s="155">
        <f>IF(D15="yes",VLOOKUP(B15,'ESA 112'!$B$479:$K$503,8,FALSE),MIN(0.127,H15))</f>
        <v>0.11600000000000001</v>
      </c>
      <c r="J15" s="156">
        <f t="shared" si="21"/>
        <v>1475</v>
      </c>
      <c r="K15" s="157">
        <f t="shared" si="22"/>
        <v>1619.38</v>
      </c>
      <c r="L15" s="127" t="s">
        <v>928</v>
      </c>
      <c r="M15" s="43">
        <f>IFERROR(VLOOKUP(B15,'0910_link'!$A$5:$B$302,2,FALSE),0)</f>
        <v>155.74</v>
      </c>
      <c r="N15" s="43">
        <f>IFERROR(VLOOKUP(B15,'0910_link'!$A$5:$C$302,3,FALSE),0)</f>
        <v>1493.88</v>
      </c>
      <c r="O15" s="43">
        <f>IFERROR(VLOOKUP($B15,'0910_link'!$A$5:$D$302,4,FALSE),0)</f>
        <v>12912.9</v>
      </c>
      <c r="P15" s="50">
        <f t="shared" si="23"/>
        <v>0.1157</v>
      </c>
      <c r="Q15" s="158">
        <f>IF(L15="Yes",VLOOKUP(B15,'ESA 112'!$B$449:$K$474,8,FALSE),MIN(0.127,P15))</f>
        <v>0.1157</v>
      </c>
      <c r="R15" s="156">
        <f t="shared" si="24"/>
        <v>1493.88</v>
      </c>
      <c r="S15" s="157">
        <f t="shared" si="25"/>
        <v>1649.6200000000001</v>
      </c>
      <c r="T15" s="127" t="s">
        <v>928</v>
      </c>
      <c r="U15" s="43">
        <f>IFERROR(VLOOKUP($B15,'1011_link'!$A$5:$D$309,2,FALSE),0)</f>
        <v>159.5</v>
      </c>
      <c r="V15" s="43">
        <f>IFERROR(VLOOKUP($B15,'1011_link'!$A$5:$D$309,3,FALSE),0)</f>
        <v>1497.62</v>
      </c>
      <c r="W15" s="154">
        <f>IFERROR(VLOOKUP($B15,'1011_link'!$A$5:$D$319,4,FALSE),0)</f>
        <v>12948.15</v>
      </c>
      <c r="X15" s="50">
        <f t="shared" si="26"/>
        <v>0.1157</v>
      </c>
      <c r="Y15" s="158">
        <f>IF(T15="Yes",VLOOKUP(B15,'ESA 112'!$B$416:$J$444,8,FALSE),MIN(0.127,X15))</f>
        <v>0.1157</v>
      </c>
      <c r="Z15" s="156">
        <f t="shared" si="27"/>
        <v>1497.62</v>
      </c>
      <c r="AA15" s="159">
        <f t="shared" si="28"/>
        <v>1657.12</v>
      </c>
      <c r="AB15" s="127" t="s">
        <v>928</v>
      </c>
      <c r="AC15" s="43">
        <f>IFERROR(VLOOKUP($B15,'1112_link'!$A$5:$D$310,2,FALSE),0)</f>
        <v>171.22000000000003</v>
      </c>
      <c r="AD15" s="43">
        <f>IFERROR(VLOOKUP($B15,'1112_link'!$A$5:$D$310,3,FALSE),0)</f>
        <v>1524.55</v>
      </c>
      <c r="AE15" s="154">
        <f>IFERROR(VLOOKUP($B15,'1112_link'!$A$5:$D$331,4,FALSE),0)</f>
        <v>12424.589999999998</v>
      </c>
      <c r="AF15" s="50">
        <f t="shared" si="29"/>
        <v>0.1227</v>
      </c>
      <c r="AG15" s="158">
        <f>IF(AB15="Yes",VLOOKUP(B15,'ESA 112'!$B$383:$J$411,8,FALSE),MIN(0.127,AF15))</f>
        <v>0.1227</v>
      </c>
      <c r="AH15" s="156">
        <f t="shared" si="30"/>
        <v>1524.55</v>
      </c>
      <c r="AI15" s="159">
        <f t="shared" si="31"/>
        <v>1695.77</v>
      </c>
      <c r="AJ15" s="127" t="s">
        <v>928</v>
      </c>
      <c r="AK15" s="43">
        <f>IFERROR(VLOOKUP($B15,'1213_link'!$A$5:$D$310,2,FALSE),0)</f>
        <v>157.78</v>
      </c>
      <c r="AL15" s="43">
        <f>IFERROR(VLOOKUP($B15,'1213_link'!$A$5:$D$310,3,FALSE),0)</f>
        <v>1539.6599999999999</v>
      </c>
      <c r="AM15" s="154">
        <f>IFERROR(VLOOKUP($B15,'1213_link'!$A$5:$D$331,4,FALSE),0)</f>
        <v>12590.450000000003</v>
      </c>
      <c r="AN15" s="50">
        <f t="shared" si="32"/>
        <v>0.12230000000000001</v>
      </c>
      <c r="AO15" s="158">
        <f>IF(AJ15="Yes",VLOOKUP(B15,'ESA 112'!$B$350:$J$378,8,FALSE),MIN(0.127,AN15))</f>
        <v>0.12230000000000001</v>
      </c>
      <c r="AP15" s="156">
        <f t="shared" si="33"/>
        <v>1539.66</v>
      </c>
      <c r="AQ15" s="159">
        <f t="shared" si="34"/>
        <v>1697.44</v>
      </c>
      <c r="AR15" s="127" t="s">
        <v>928</v>
      </c>
      <c r="AS15" s="43">
        <f>IFERROR(VLOOKUP($B15,'1314_link'!$A$5:$D$310,2,FALSE),0)</f>
        <v>147</v>
      </c>
      <c r="AT15" s="43">
        <f>IFERROR(VLOOKUP($B15,'1314_link'!$A$5:$D$310,3,FALSE),0)</f>
        <v>1549.3300000000002</v>
      </c>
      <c r="AU15" s="154">
        <f>IFERROR(VLOOKUP($B15,'1314_link'!$A$5:$D$331,4,FALSE),0)</f>
        <v>12735.42</v>
      </c>
      <c r="AV15" s="158">
        <f t="shared" si="35"/>
        <v>0.12165519472463414</v>
      </c>
      <c r="AW15" s="158">
        <f>IF(AR15="Yes",VLOOKUP(B15,'ESA 112'!$B$318:$J$345,8,FALSE),MIN(0.127,AV15))</f>
        <v>0.12165519472463414</v>
      </c>
      <c r="AX15" s="156">
        <f t="shared" si="36"/>
        <v>1549.33</v>
      </c>
      <c r="AY15" s="159">
        <f t="shared" si="37"/>
        <v>1696.33</v>
      </c>
      <c r="AZ15" s="127" t="s">
        <v>928</v>
      </c>
      <c r="BA15" s="43">
        <f>IFERROR(VLOOKUP($B15,'1415_link'!$A$5:$D$311,2,FALSE),0)</f>
        <v>155.55000000000001</v>
      </c>
      <c r="BB15" s="43">
        <f>IFERROR(VLOOKUP($B15,'1415_link'!$A$5:$D$311,3,FALSE),0)</f>
        <v>1557.89</v>
      </c>
      <c r="BC15" s="160">
        <f>IFERROR(VLOOKUP($B15,'1415_link'!$A$5:$D$332,4,FALSE),0)</f>
        <v>12943.890000000003</v>
      </c>
      <c r="BD15" s="158">
        <f t="shared" si="38"/>
        <v>0.12035717238017317</v>
      </c>
      <c r="BE15" s="158">
        <f>IF(AZ15="Yes",VLOOKUP(B15,'ESA 112'!$B$286:$J$314,8,FALSE),MIN(0.127,BD15))</f>
        <v>0.12035717238017317</v>
      </c>
      <c r="BF15" s="156">
        <f t="shared" si="39"/>
        <v>1557.89</v>
      </c>
      <c r="BG15" s="159">
        <f t="shared" si="40"/>
        <v>1713.44</v>
      </c>
      <c r="BH15" s="127" t="s">
        <v>928</v>
      </c>
      <c r="BI15" s="43">
        <f>IFERROR(VLOOKUP($B15,'1516_link'!$A$5:$D$351,2,FALSE),0)</f>
        <v>160.88999999999999</v>
      </c>
      <c r="BJ15" s="43">
        <f>IFERROR(VLOOKUP($B15,'1516_link'!$A$5:$D$351,3,FALSE),0)</f>
        <v>1559.89</v>
      </c>
      <c r="BK15" s="160">
        <f>IFERROR(VLOOKUP($B15,'1516_link'!$A$5:$D$351,4,FALSE),0)</f>
        <v>12893.359999999999</v>
      </c>
      <c r="BL15" s="217">
        <f t="shared" si="41"/>
        <v>0.1209839793506115</v>
      </c>
      <c r="BM15" s="217">
        <f>IF(BH15="Yes",VLOOKUP(B15,'ESA 112'!$B$255:$J$282,8,FALSE),MIN(0.127,BL15))</f>
        <v>0.1209839793506115</v>
      </c>
      <c r="BN15" s="156">
        <f t="shared" si="42"/>
        <v>1559.89</v>
      </c>
      <c r="BO15" s="159">
        <f t="shared" si="43"/>
        <v>1720.7800000000002</v>
      </c>
      <c r="BP15" s="127" t="s">
        <v>928</v>
      </c>
      <c r="BQ15" s="43">
        <f>IFERROR(VLOOKUP($B15,'1617_link'!$A$5:$D$351,2,FALSE),0)</f>
        <v>171.45</v>
      </c>
      <c r="BR15" s="43">
        <f>IFERROR(VLOOKUP($B15,'1617_link'!$A$5:$D$351,3,FALSE),0)</f>
        <v>1623.4499999999998</v>
      </c>
      <c r="BS15" s="160">
        <f>IFERROR(VLOOKUP($B15,'1617_link'!$A$5:$D$351,4,FALSE),0)</f>
        <v>13262.820000000002</v>
      </c>
      <c r="BT15" s="217">
        <f t="shared" si="44"/>
        <v>0.12240609463145843</v>
      </c>
      <c r="BU15" s="217">
        <f>IF(BP15="Yes",VLOOKUP(B15,'ESA 112'!$B$224:$J$250,8,FALSE),MIN(0.127,BT15))</f>
        <v>0.12240609463145843</v>
      </c>
      <c r="BV15" s="156">
        <f t="shared" si="45"/>
        <v>1623.45</v>
      </c>
      <c r="BW15" s="159">
        <f t="shared" si="46"/>
        <v>1794.9</v>
      </c>
      <c r="BX15" s="127" t="s">
        <v>928</v>
      </c>
      <c r="BY15" s="43">
        <f>IFERROR(VLOOKUP($B15,'1718_link'!$A$5:$D$351,2,FALSE),0)</f>
        <v>169.76999999999998</v>
      </c>
      <c r="BZ15" s="43">
        <f>IFERROR(VLOOKUP($B15,'1718_link'!$A$5:$D$351,3,FALSE),0)</f>
        <v>1714.22</v>
      </c>
      <c r="CA15" s="43">
        <f>IFERROR(VLOOKUP($B15,'1718_link'!$A$5:$D$331,4,FALSE),0)</f>
        <v>13343.039999999999</v>
      </c>
      <c r="CB15" s="217">
        <f t="shared" si="47"/>
        <v>0.12847297167661942</v>
      </c>
      <c r="CC15" s="217">
        <f>IF(BX15="Yes",VLOOKUP(B15,'ESA 112'!$B$194:$J$219,8,FALSE),MIN(0.135,CB15))</f>
        <v>0.12847297167661942</v>
      </c>
      <c r="CD15" s="156">
        <f t="shared" si="48"/>
        <v>1714.22</v>
      </c>
      <c r="CE15" s="159">
        <f t="shared" si="49"/>
        <v>1883.99</v>
      </c>
      <c r="CF15" s="127" t="s">
        <v>928</v>
      </c>
      <c r="CG15" s="43">
        <f>IFERROR(VLOOKUP($B15,'1819_link'!$A$5:$D$351,2,FALSE),0)</f>
        <v>174.78</v>
      </c>
      <c r="CH15" s="43">
        <f>IFERROR(VLOOKUP($B15,'1819_link'!$A$5:$D$351,3,FALSE),0)</f>
        <v>1792.1000000000001</v>
      </c>
      <c r="CI15" s="43">
        <f>IFERROR(VLOOKUP($B15,'1819_link'!$A$5:$D$331,4,FALSE),0)</f>
        <v>13063.599999999999</v>
      </c>
      <c r="CJ15" s="217">
        <f t="shared" si="50"/>
        <v>0.13718270614531985</v>
      </c>
      <c r="CK15" s="217">
        <f>IF(CF15="Yes",VLOOKUP(B15,'ESA 112'!$B$164:$J$190,8,FALSE),MIN(0.135,CJ15))</f>
        <v>0.13500000000000001</v>
      </c>
      <c r="CL15" s="156">
        <f t="shared" si="51"/>
        <v>1763.59</v>
      </c>
      <c r="CM15" s="159">
        <f t="shared" si="52"/>
        <v>1938.37</v>
      </c>
      <c r="CN15" s="127" t="s">
        <v>928</v>
      </c>
      <c r="CO15" s="43">
        <f>IFERROR(VLOOKUP($B15,'1920_link'!$A$5:$D$350,2,FALSE),0)</f>
        <v>202.55</v>
      </c>
      <c r="CP15" s="43">
        <f>IFERROR(VLOOKUP($B15,'1920_link'!$A$5:$D$350,3,FALSE),0)</f>
        <v>1801.7800000000002</v>
      </c>
      <c r="CQ15" s="43">
        <f>IFERROR(VLOOKUP($B15,'1920_link'!$A$5:$D$330,4,FALSE),0)</f>
        <v>13005.6</v>
      </c>
      <c r="CR15" s="217">
        <f t="shared" si="17"/>
        <v>0.13853878329335056</v>
      </c>
      <c r="CS15" s="217">
        <f>IF(CN15="Yes",VLOOKUP(B15,'ESA 112'!$B$134:$J$159,8,FALSE),MIN(0.135,CR15))</f>
        <v>0.13500000000000001</v>
      </c>
      <c r="CT15" s="156">
        <f t="shared" si="18"/>
        <v>1755.76</v>
      </c>
      <c r="CU15" s="159">
        <f t="shared" si="19"/>
        <v>1958.31</v>
      </c>
      <c r="CV15" s="127" t="s">
        <v>928</v>
      </c>
      <c r="CW15" s="43">
        <f>IFERROR(VLOOKUP($B15,'2021_link'!$A$5:$D$351,2,FALSE),0)</f>
        <v>103.11</v>
      </c>
      <c r="CX15" s="43">
        <f>IFERROR(VLOOKUP($B15,'2021_link'!$A$5:$D$351,3,FALSE),0)</f>
        <v>1639.78</v>
      </c>
      <c r="CY15" s="160">
        <f>IFERROR(VLOOKUP($B15,'2021_link'!$A$5:$D$351,4,FALSE),0)</f>
        <v>11795.34</v>
      </c>
      <c r="CZ15" s="217">
        <f t="shared" si="53"/>
        <v>0.13901930762487558</v>
      </c>
      <c r="DA15" s="217">
        <f>IF(CV15="Yes",VLOOKUP(B15,'ESA 112'!$B$102:$J$130,8,FALSE),MIN(0.135,CZ15))</f>
        <v>0.13500000000000001</v>
      </c>
      <c r="DB15" s="156">
        <f t="shared" si="54"/>
        <v>1592.37</v>
      </c>
      <c r="DC15" s="159">
        <f t="shared" si="55"/>
        <v>1695.4799999999998</v>
      </c>
      <c r="DD15" s="127" t="s">
        <v>928</v>
      </c>
      <c r="DE15" s="43">
        <f>IFERROR(VLOOKUP($B15,'2122_link'!$A$3:$D$352,2,FALSE),0)</f>
        <v>99.22</v>
      </c>
      <c r="DF15" s="43">
        <f>IFERROR(VLOOKUP($B15,'2122_link'!$A$3:$D$352,3,FALSE),0)</f>
        <v>1577.44</v>
      </c>
      <c r="DG15" s="160">
        <f>IFERROR(VLOOKUP($B15,'2122_link'!$A$3:$D$352,4,FALSE),0)</f>
        <v>11792.860000000002</v>
      </c>
      <c r="DH15" s="217">
        <f t="shared" si="56"/>
        <v>0.13376229345553153</v>
      </c>
      <c r="DI15" s="217">
        <f>IF(DD15="Yes",VLOOKUP(B15,'ESA 112'!$B$70:$J$99,8,FALSE),MIN(0.135,DH15))</f>
        <v>0.13376229345553153</v>
      </c>
      <c r="DJ15" s="156">
        <f t="shared" si="57"/>
        <v>1577.44</v>
      </c>
      <c r="DK15" s="159">
        <f t="shared" si="58"/>
        <v>1676.66</v>
      </c>
      <c r="DL15" s="127" t="s">
        <v>928</v>
      </c>
      <c r="DM15" s="43">
        <f>IFERROR(VLOOKUP($B15,'2223_link'!$A$3:$D$352,2,FALSE),0)</f>
        <v>102.22</v>
      </c>
      <c r="DN15" s="43">
        <f>IFERROR(VLOOKUP($B15,'2223_link'!$A$3:$D$352,3,FALSE),0)</f>
        <v>1662.78</v>
      </c>
      <c r="DO15" s="160">
        <f>IFERROR(VLOOKUP($B15,'2223_link'!$A$3:$D$352,4,FALSE),0)</f>
        <v>12279.609999999999</v>
      </c>
      <c r="DP15" s="217">
        <f t="shared" si="59"/>
        <v>0.13540983793459241</v>
      </c>
      <c r="DQ15" s="217">
        <f>IF(DL15="Yes",VLOOKUP(B15,'ESA 112'!$B$37:$J$63,8,FALSE),MIN(0.135,DP15))</f>
        <v>0.13500000000000001</v>
      </c>
      <c r="DR15" s="156">
        <f t="shared" si="60"/>
        <v>1657.75</v>
      </c>
      <c r="DS15" s="159">
        <f t="shared" si="61"/>
        <v>1759.97</v>
      </c>
      <c r="DT15" s="127" t="s">
        <v>928</v>
      </c>
      <c r="DU15" s="43">
        <f>IFERROR(VLOOKUP($B15,'2324_link'!$A$3:$D$352,2,FALSE),0)</f>
        <v>102.44</v>
      </c>
      <c r="DV15" s="43">
        <f>IFERROR(VLOOKUP($B15,'2324_link'!$A$3:$D$352,3,FALSE),0)</f>
        <v>1776.1100000000001</v>
      </c>
      <c r="DW15" s="160">
        <f>IFERROR(VLOOKUP($B15,'2324_link'!$A$3:$D$352,4,FALSE),0)</f>
        <v>12522.259999999998</v>
      </c>
      <c r="DX15" s="217">
        <f t="shared" si="62"/>
        <v>0.14183621806287366</v>
      </c>
      <c r="DY15" s="217">
        <f>IF(DT15="Yes",VLOOKUP(B15,'ESA 112'!$B$3:$J$32,8,FALSE),MIN(0.15,DX15))</f>
        <v>0.14183621806287366</v>
      </c>
      <c r="DZ15" s="156">
        <f t="shared" si="63"/>
        <v>1776.11</v>
      </c>
      <c r="EA15" s="159">
        <f t="shared" si="64"/>
        <v>1878.55</v>
      </c>
      <c r="EB15" s="18"/>
    </row>
    <row r="16" spans="1:139" ht="14.4" x14ac:dyDescent="0.3">
      <c r="A16" s="15" t="s">
        <v>908</v>
      </c>
      <c r="B16" s="15" t="s">
        <v>200</v>
      </c>
      <c r="C16" s="15" t="s">
        <v>201</v>
      </c>
      <c r="D16" s="127" t="s">
        <v>928</v>
      </c>
      <c r="E16" s="154">
        <f>IFERROR(VLOOKUP($B16,'0809_link'!$A$5:$D$319,2,FALSE),0)</f>
        <v>194.75</v>
      </c>
      <c r="F16" s="154">
        <f>IFERROR(VLOOKUP($B16,'0809_link'!$A$5:$D$319,3,FALSE),0)</f>
        <v>1654.7399999999998</v>
      </c>
      <c r="G16" s="154">
        <f>IFERROR(VLOOKUP(B16,'0809_link'!$A$5:$D$319,4,FALSE),0)</f>
        <v>16481.420000000002</v>
      </c>
      <c r="H16" s="50">
        <f t="shared" si="20"/>
        <v>0.1004</v>
      </c>
      <c r="I16" s="155">
        <f>IF(D16="yes",VLOOKUP(B16,'ESA 112'!$B$479:$K$503,8,FALSE),MIN(0.127,H16))</f>
        <v>0.1004</v>
      </c>
      <c r="J16" s="156">
        <f t="shared" si="21"/>
        <v>1654.74</v>
      </c>
      <c r="K16" s="157">
        <f t="shared" si="22"/>
        <v>1849.4899999999998</v>
      </c>
      <c r="L16" s="127" t="s">
        <v>928</v>
      </c>
      <c r="M16" s="43">
        <f>IFERROR(VLOOKUP(B16,'0910_link'!$A$5:$B$302,2,FALSE),0)</f>
        <v>216.5</v>
      </c>
      <c r="N16" s="43">
        <f>IFERROR(VLOOKUP(B16,'0910_link'!$A$5:$C$302,3,FALSE),0)</f>
        <v>1662.7600000000002</v>
      </c>
      <c r="O16" s="43">
        <f>IFERROR(VLOOKUP($B16,'0910_link'!$A$5:$D$302,4,FALSE),0)</f>
        <v>16931.980000000003</v>
      </c>
      <c r="P16" s="50">
        <f t="shared" si="23"/>
        <v>9.8199999999999996E-2</v>
      </c>
      <c r="Q16" s="158">
        <f>IF(L16="Yes",VLOOKUP(B16,'ESA 112'!$B$449:$K$474,8,FALSE),MIN(0.127,P16))</f>
        <v>9.8199999999999996E-2</v>
      </c>
      <c r="R16" s="156">
        <f t="shared" si="24"/>
        <v>1662.76</v>
      </c>
      <c r="S16" s="157">
        <f t="shared" si="25"/>
        <v>1879.2600000000002</v>
      </c>
      <c r="T16" s="127" t="s">
        <v>928</v>
      </c>
      <c r="U16" s="43">
        <f>IFERROR(VLOOKUP($B16,'1011_link'!$A$5:$D$309,2,FALSE),0)</f>
        <v>243</v>
      </c>
      <c r="V16" s="43">
        <f>IFERROR(VLOOKUP($B16,'1011_link'!$A$5:$D$309,3,FALSE),0)</f>
        <v>1667.2399999999998</v>
      </c>
      <c r="W16" s="154">
        <f>IFERROR(VLOOKUP($B16,'1011_link'!$A$5:$D$319,4,FALSE),0)</f>
        <v>17448.900000000001</v>
      </c>
      <c r="X16" s="50">
        <f t="shared" si="26"/>
        <v>9.5500000000000002E-2</v>
      </c>
      <c r="Y16" s="158">
        <f>IF(T16="Yes",VLOOKUP(B16,'ESA 112'!$B$416:$J$444,8,FALSE),MIN(0.127,X16))</f>
        <v>9.5500000000000002E-2</v>
      </c>
      <c r="Z16" s="156">
        <f t="shared" si="27"/>
        <v>1667.24</v>
      </c>
      <c r="AA16" s="159">
        <f t="shared" si="28"/>
        <v>1910.24</v>
      </c>
      <c r="AB16" s="127" t="s">
        <v>928</v>
      </c>
      <c r="AC16" s="43">
        <f>IFERROR(VLOOKUP($B16,'1112_link'!$A$5:$D$310,2,FALSE),0)</f>
        <v>264</v>
      </c>
      <c r="AD16" s="43">
        <f>IFERROR(VLOOKUP($B16,'1112_link'!$A$5:$D$310,3,FALSE),0)</f>
        <v>1666.8899999999999</v>
      </c>
      <c r="AE16" s="154">
        <f>IFERROR(VLOOKUP($B16,'1112_link'!$A$5:$D$331,4,FALSE),0)</f>
        <v>17727.330000000005</v>
      </c>
      <c r="AF16" s="50">
        <f t="shared" si="29"/>
        <v>9.4E-2</v>
      </c>
      <c r="AG16" s="158">
        <f>IF(AB16="Yes",VLOOKUP(B16,'ESA 112'!$B$383:$J$411,8,FALSE),MIN(0.127,AF16))</f>
        <v>9.4E-2</v>
      </c>
      <c r="AH16" s="156">
        <f t="shared" si="30"/>
        <v>1666.89</v>
      </c>
      <c r="AI16" s="159">
        <f t="shared" si="31"/>
        <v>1930.89</v>
      </c>
      <c r="AJ16" s="127" t="s">
        <v>928</v>
      </c>
      <c r="AK16" s="43">
        <f>IFERROR(VLOOKUP($B16,'1213_link'!$A$5:$D$310,2,FALSE),0)</f>
        <v>284.23</v>
      </c>
      <c r="AL16" s="43">
        <f>IFERROR(VLOOKUP($B16,'1213_link'!$A$5:$D$310,3,FALSE),0)</f>
        <v>1646.11</v>
      </c>
      <c r="AM16" s="154">
        <f>IFERROR(VLOOKUP($B16,'1213_link'!$A$5:$D$331,4,FALSE),0)</f>
        <v>18027.82</v>
      </c>
      <c r="AN16" s="50">
        <f t="shared" si="32"/>
        <v>9.1300000000000006E-2</v>
      </c>
      <c r="AO16" s="158">
        <f>IF(AJ16="Yes",VLOOKUP(B16,'ESA 112'!$B$350:$J$378,8,FALSE),MIN(0.127,AN16))</f>
        <v>9.1300000000000006E-2</v>
      </c>
      <c r="AP16" s="156">
        <f t="shared" si="33"/>
        <v>1646.11</v>
      </c>
      <c r="AQ16" s="159">
        <f t="shared" si="34"/>
        <v>1930.34</v>
      </c>
      <c r="AR16" s="127" t="s">
        <v>928</v>
      </c>
      <c r="AS16" s="43">
        <f>IFERROR(VLOOKUP($B16,'1314_link'!$A$5:$D$310,2,FALSE),0)</f>
        <v>275.44000000000005</v>
      </c>
      <c r="AT16" s="43">
        <f>IFERROR(VLOOKUP($B16,'1314_link'!$A$5:$D$310,3,FALSE),0)</f>
        <v>1629.3400000000001</v>
      </c>
      <c r="AU16" s="154">
        <f>IFERROR(VLOOKUP($B16,'1314_link'!$A$5:$D$331,4,FALSE),0)</f>
        <v>18265.214</v>
      </c>
      <c r="AV16" s="158">
        <f t="shared" si="35"/>
        <v>8.9204539295296523E-2</v>
      </c>
      <c r="AW16" s="158">
        <f>IF(AR16="Yes",VLOOKUP(B16,'ESA 112'!$B$318:$J$345,8,FALSE),MIN(0.127,AV16))</f>
        <v>8.9204539295296523E-2</v>
      </c>
      <c r="AX16" s="156">
        <f t="shared" si="36"/>
        <v>1629.34</v>
      </c>
      <c r="AY16" s="159">
        <f t="shared" si="37"/>
        <v>1904.78</v>
      </c>
      <c r="AZ16" s="127" t="s">
        <v>928</v>
      </c>
      <c r="BA16" s="43">
        <f>IFERROR(VLOOKUP($B16,'1415_link'!$A$5:$D$311,2,FALSE),0)</f>
        <v>303.89</v>
      </c>
      <c r="BB16" s="43">
        <f>IFERROR(VLOOKUP($B16,'1415_link'!$A$5:$D$311,3,FALSE),0)</f>
        <v>1631</v>
      </c>
      <c r="BC16" s="160">
        <f>IFERROR(VLOOKUP($B16,'1415_link'!$A$5:$D$332,4,FALSE),0)</f>
        <v>18788.999999999996</v>
      </c>
      <c r="BD16" s="158">
        <f t="shared" si="38"/>
        <v>8.6806109957954139E-2</v>
      </c>
      <c r="BE16" s="158">
        <f>IF(AZ16="Yes",VLOOKUP(B16,'ESA 112'!$B$286:$J$314,8,FALSE),MIN(0.127,BD16))</f>
        <v>8.6806109957954139E-2</v>
      </c>
      <c r="BF16" s="156">
        <f t="shared" si="39"/>
        <v>1631</v>
      </c>
      <c r="BG16" s="159">
        <f t="shared" si="40"/>
        <v>1934.8899999999999</v>
      </c>
      <c r="BH16" s="127" t="s">
        <v>928</v>
      </c>
      <c r="BI16" s="43">
        <f>IFERROR(VLOOKUP($B16,'1516_link'!$A$5:$D$351,2,FALSE),0)</f>
        <v>324.11</v>
      </c>
      <c r="BJ16" s="43">
        <f>IFERROR(VLOOKUP($B16,'1516_link'!$A$5:$D$351,3,FALSE),0)</f>
        <v>1643.44</v>
      </c>
      <c r="BK16" s="160">
        <f>IFERROR(VLOOKUP($B16,'1516_link'!$A$5:$D$351,4,FALSE),0)</f>
        <v>19517.640000000003</v>
      </c>
      <c r="BL16" s="217">
        <f t="shared" si="41"/>
        <v>8.4202803207764867E-2</v>
      </c>
      <c r="BM16" s="217">
        <f>IF(BH16="Yes",VLOOKUP(B16,'ESA 112'!$B$255:$J$282,8,FALSE),MIN(0.127,BL16))</f>
        <v>8.4202803207764867E-2</v>
      </c>
      <c r="BN16" s="156">
        <f t="shared" si="42"/>
        <v>1643.44</v>
      </c>
      <c r="BO16" s="159">
        <f t="shared" si="43"/>
        <v>1967.5500000000002</v>
      </c>
      <c r="BP16" s="127" t="s">
        <v>928</v>
      </c>
      <c r="BQ16" s="43">
        <f>IFERROR(VLOOKUP($B16,'1617_link'!$A$5:$D$351,2,FALSE),0)</f>
        <v>298.77</v>
      </c>
      <c r="BR16" s="43">
        <f>IFERROR(VLOOKUP($B16,'1617_link'!$A$5:$D$351,3,FALSE),0)</f>
        <v>1658.78</v>
      </c>
      <c r="BS16" s="160">
        <f>IFERROR(VLOOKUP($B16,'1617_link'!$A$5:$D$351,4,FALSE),0)</f>
        <v>20360.93</v>
      </c>
      <c r="BT16" s="217">
        <f t="shared" si="44"/>
        <v>8.1468773774085956E-2</v>
      </c>
      <c r="BU16" s="217">
        <f>IF(BP16="Yes",VLOOKUP(B16,'ESA 112'!$B$224:$J$250,8,FALSE),MIN(0.127,BT16))</f>
        <v>8.1468773774085956E-2</v>
      </c>
      <c r="BV16" s="156">
        <f t="shared" si="45"/>
        <v>1658.78</v>
      </c>
      <c r="BW16" s="159">
        <f t="shared" si="46"/>
        <v>1957.55</v>
      </c>
      <c r="BX16" s="127" t="s">
        <v>928</v>
      </c>
      <c r="BY16" s="43">
        <f>IFERROR(VLOOKUP($B16,'1718_link'!$A$5:$D$351,2,FALSE),0)</f>
        <v>317.45</v>
      </c>
      <c r="BZ16" s="43">
        <f>IFERROR(VLOOKUP($B16,'1718_link'!$A$5:$D$351,3,FALSE),0)</f>
        <v>1669.5600000000002</v>
      </c>
      <c r="CA16" s="43">
        <f>IFERROR(VLOOKUP($B16,'1718_link'!$A$5:$D$331,4,FALSE),0)</f>
        <v>20661.509999999998</v>
      </c>
      <c r="CB16" s="217">
        <f t="shared" si="47"/>
        <v>8.0805323521852962E-2</v>
      </c>
      <c r="CC16" s="217">
        <f>IF(BX16="Yes",VLOOKUP(B16,'ESA 112'!$B$194:$J$219,8,FALSE),MIN(0.135,CB16))</f>
        <v>8.0805323521852962E-2</v>
      </c>
      <c r="CD16" s="156">
        <f t="shared" si="48"/>
        <v>1669.56</v>
      </c>
      <c r="CE16" s="159">
        <f t="shared" si="49"/>
        <v>1987.01</v>
      </c>
      <c r="CF16" s="127" t="s">
        <v>928</v>
      </c>
      <c r="CG16" s="43">
        <f>IFERROR(VLOOKUP($B16,'1819_link'!$A$5:$D$351,2,FALSE),0)</f>
        <v>356.44</v>
      </c>
      <c r="CH16" s="43">
        <f>IFERROR(VLOOKUP($B16,'1819_link'!$A$5:$D$351,3,FALSE),0)</f>
        <v>1626.11</v>
      </c>
      <c r="CI16" s="43">
        <f>IFERROR(VLOOKUP($B16,'1819_link'!$A$5:$D$331,4,FALSE),0)</f>
        <v>20677.77</v>
      </c>
      <c r="CJ16" s="217">
        <f t="shared" si="50"/>
        <v>7.8640491697122075E-2</v>
      </c>
      <c r="CK16" s="217">
        <f>IF(CF16="Yes",VLOOKUP(B16,'ESA 112'!$B$164:$J$190,8,FALSE),MIN(0.135,CJ16))</f>
        <v>7.8640491697122075E-2</v>
      </c>
      <c r="CL16" s="156">
        <f t="shared" si="51"/>
        <v>1626.11</v>
      </c>
      <c r="CM16" s="159">
        <f t="shared" si="52"/>
        <v>1982.55</v>
      </c>
      <c r="CN16" s="127" t="s">
        <v>928</v>
      </c>
      <c r="CO16" s="43">
        <f>IFERROR(VLOOKUP($B16,'1920_link'!$A$5:$D$350,2,FALSE),0)</f>
        <v>371.89</v>
      </c>
      <c r="CP16" s="43">
        <f>IFERROR(VLOOKUP($B16,'1920_link'!$A$5:$D$350,3,FALSE),0)</f>
        <v>1654.89</v>
      </c>
      <c r="CQ16" s="43">
        <f>IFERROR(VLOOKUP($B16,'1920_link'!$A$5:$D$330,4,FALSE),0)</f>
        <v>20752.709999999995</v>
      </c>
      <c r="CR16" s="217">
        <f t="shared" si="17"/>
        <v>7.9743320269979226E-2</v>
      </c>
      <c r="CS16" s="217">
        <f>IF(CN16="Yes",VLOOKUP(B16,'ESA 112'!$B$134:$J$159,8,FALSE),MIN(0.135,CR16))</f>
        <v>7.9743320269979226E-2</v>
      </c>
      <c r="CT16" s="156">
        <f t="shared" si="18"/>
        <v>1654.89</v>
      </c>
      <c r="CU16" s="159">
        <f t="shared" si="19"/>
        <v>2026.7800000000002</v>
      </c>
      <c r="CV16" s="127" t="s">
        <v>928</v>
      </c>
      <c r="CW16" s="43">
        <f>IFERROR(VLOOKUP($B16,'2021_link'!$A$5:$D$351,2,FALSE),0)</f>
        <v>162.78</v>
      </c>
      <c r="CX16" s="43">
        <f>IFERROR(VLOOKUP($B16,'2021_link'!$A$5:$D$351,3,FALSE),0)</f>
        <v>1696.44</v>
      </c>
      <c r="CY16" s="160">
        <f>IFERROR(VLOOKUP($B16,'2021_link'!$A$5:$D$351,4,FALSE),0)</f>
        <v>19823.309999999998</v>
      </c>
      <c r="CZ16" s="217">
        <f t="shared" si="53"/>
        <v>8.557803918719932E-2</v>
      </c>
      <c r="DA16" s="217">
        <f>IF(CV16="Yes",VLOOKUP(B16,'ESA 112'!$B$102:$J$130,8,FALSE),MIN(0.135,CZ16))</f>
        <v>8.557803918719932E-2</v>
      </c>
      <c r="DB16" s="156">
        <f t="shared" si="54"/>
        <v>1696.44</v>
      </c>
      <c r="DC16" s="159">
        <f t="shared" si="55"/>
        <v>1859.22</v>
      </c>
      <c r="DD16" s="127" t="s">
        <v>928</v>
      </c>
      <c r="DE16" s="43">
        <f>IFERROR(VLOOKUP($B16,'2122_link'!$A$3:$D$352,2,FALSE),0)</f>
        <v>139.33000000000001</v>
      </c>
      <c r="DF16" s="43">
        <f>IFERROR(VLOOKUP($B16,'2122_link'!$A$3:$D$352,3,FALSE),0)</f>
        <v>1636.78</v>
      </c>
      <c r="DG16" s="160">
        <f>IFERROR(VLOOKUP($B16,'2122_link'!$A$3:$D$352,4,FALSE),0)</f>
        <v>19100.049999999996</v>
      </c>
      <c r="DH16" s="217">
        <f t="shared" si="56"/>
        <v>8.5695063625487913E-2</v>
      </c>
      <c r="DI16" s="217">
        <f>IF(DD16="Yes",VLOOKUP(B16,'ESA 112'!$B$70:$J$99,8,FALSE),MIN(0.135,DH16))</f>
        <v>8.5695063625487913E-2</v>
      </c>
      <c r="DJ16" s="156">
        <f t="shared" si="57"/>
        <v>1636.78</v>
      </c>
      <c r="DK16" s="159">
        <f t="shared" si="58"/>
        <v>1776.11</v>
      </c>
      <c r="DL16" s="127" t="s">
        <v>928</v>
      </c>
      <c r="DM16" s="43">
        <f>IFERROR(VLOOKUP($B16,'2223_link'!$A$3:$D$352,2,FALSE),0)</f>
        <v>163.78</v>
      </c>
      <c r="DN16" s="43">
        <f>IFERROR(VLOOKUP($B16,'2223_link'!$A$3:$D$352,3,FALSE),0)</f>
        <v>1744.22</v>
      </c>
      <c r="DO16" s="160">
        <f>IFERROR(VLOOKUP($B16,'2223_link'!$A$3:$D$352,4,FALSE),0)</f>
        <v>18859.349999999995</v>
      </c>
      <c r="DP16" s="217">
        <f t="shared" si="59"/>
        <v>9.2485690121875908E-2</v>
      </c>
      <c r="DQ16" s="217">
        <f>IF(DL16="Yes",VLOOKUP(B16,'ESA 112'!$B$37:$J$63,8,FALSE),MIN(0.135,DP16))</f>
        <v>9.2485690121875908E-2</v>
      </c>
      <c r="DR16" s="156">
        <f t="shared" si="60"/>
        <v>1744.22</v>
      </c>
      <c r="DS16" s="159">
        <f t="shared" si="61"/>
        <v>1908</v>
      </c>
      <c r="DT16" s="127" t="s">
        <v>928</v>
      </c>
      <c r="DU16" s="43">
        <f>IFERROR(VLOOKUP($B16,'2324_link'!$A$3:$D$352,2,FALSE),0)</f>
        <v>200.11</v>
      </c>
      <c r="DV16" s="43">
        <f>IFERROR(VLOOKUP($B16,'2324_link'!$A$3:$D$352,3,FALSE),0)</f>
        <v>1939.44</v>
      </c>
      <c r="DW16" s="160">
        <f>IFERROR(VLOOKUP($B16,'2324_link'!$A$3:$D$352,4,FALSE),0)</f>
        <v>19314.010000000002</v>
      </c>
      <c r="DX16" s="217">
        <f t="shared" si="62"/>
        <v>0.10041622635589398</v>
      </c>
      <c r="DY16" s="217">
        <f>IF(DT16="Yes",VLOOKUP(B16,'ESA 112'!$B$3:$J$32,8,FALSE),MIN(0.15,DX16))</f>
        <v>0.10041622635589398</v>
      </c>
      <c r="DZ16" s="156">
        <f t="shared" si="63"/>
        <v>1939.44</v>
      </c>
      <c r="EA16" s="159">
        <f t="shared" si="64"/>
        <v>2139.5500000000002</v>
      </c>
      <c r="EB16" s="18"/>
    </row>
    <row r="17" spans="1:132" ht="14.4" x14ac:dyDescent="0.3">
      <c r="A17" s="15" t="s">
        <v>908</v>
      </c>
      <c r="B17" s="15" t="s">
        <v>528</v>
      </c>
      <c r="C17" s="15" t="s">
        <v>529</v>
      </c>
      <c r="D17" s="127" t="s">
        <v>928</v>
      </c>
      <c r="E17" s="154">
        <f>IFERROR(VLOOKUP($B17,'0809_link'!$A$5:$D$319,2,FALSE),0)</f>
        <v>102.5</v>
      </c>
      <c r="F17" s="154">
        <f>IFERROR(VLOOKUP($B17,'0809_link'!$A$5:$D$319,3,FALSE),0)</f>
        <v>1303.5</v>
      </c>
      <c r="G17" s="154">
        <f>IFERROR(VLOOKUP(B17,'0809_link'!$A$5:$D$319,4,FALSE),0)</f>
        <v>10207.48</v>
      </c>
      <c r="H17" s="50">
        <f t="shared" si="20"/>
        <v>0.12770000000000001</v>
      </c>
      <c r="I17" s="155">
        <f>IF(D17="yes",VLOOKUP(B17,'ESA 112'!$B$479:$K$503,8,FALSE),MIN(0.127,H17))</f>
        <v>0.127</v>
      </c>
      <c r="J17" s="156">
        <f t="shared" si="21"/>
        <v>1296.3499999999999</v>
      </c>
      <c r="K17" s="157">
        <f t="shared" si="22"/>
        <v>1398.8547639999999</v>
      </c>
      <c r="L17" s="127" t="s">
        <v>928</v>
      </c>
      <c r="M17" s="43">
        <f>IFERROR(VLOOKUP(B17,'0910_link'!$A$5:$B$302,2,FALSE),0)</f>
        <v>121.88</v>
      </c>
      <c r="N17" s="43">
        <f>IFERROR(VLOOKUP(B17,'0910_link'!$A$5:$C$302,3,FALSE),0)</f>
        <v>1333</v>
      </c>
      <c r="O17" s="43">
        <f>IFERROR(VLOOKUP($B17,'0910_link'!$A$5:$D$302,4,FALSE),0)</f>
        <v>10273.83</v>
      </c>
      <c r="P17" s="50">
        <f t="shared" si="23"/>
        <v>0.12970000000000001</v>
      </c>
      <c r="Q17" s="158">
        <f>IF(L17="Yes",VLOOKUP(B17,'ESA 112'!$B$449:$K$474,8,FALSE),MIN(0.127,P17))</f>
        <v>0.127</v>
      </c>
      <c r="R17" s="156">
        <f t="shared" si="24"/>
        <v>1304.78</v>
      </c>
      <c r="S17" s="157">
        <f t="shared" si="25"/>
        <v>1427.1406590000001</v>
      </c>
      <c r="T17" s="127" t="s">
        <v>928</v>
      </c>
      <c r="U17" s="43">
        <f>IFERROR(VLOOKUP($B17,'1011_link'!$A$5:$D$309,2,FALSE),0)</f>
        <v>142.25</v>
      </c>
      <c r="V17" s="43">
        <f>IFERROR(VLOOKUP($B17,'1011_link'!$A$5:$D$309,3,FALSE),0)</f>
        <v>1311</v>
      </c>
      <c r="W17" s="154">
        <f>IFERROR(VLOOKUP($B17,'1011_link'!$A$5:$D$319,4,FALSE),0)</f>
        <v>10334.69</v>
      </c>
      <c r="X17" s="50">
        <f t="shared" si="26"/>
        <v>0.12690000000000001</v>
      </c>
      <c r="Y17" s="158">
        <f>IF(T17="Yes",VLOOKUP(B17,'ESA 112'!$B$416:$J$444,8,FALSE),MIN(0.127,X17))</f>
        <v>0.12690000000000001</v>
      </c>
      <c r="Z17" s="156">
        <f t="shared" si="27"/>
        <v>1311</v>
      </c>
      <c r="AA17" s="159">
        <f t="shared" si="28"/>
        <v>1453.25</v>
      </c>
      <c r="AB17" s="127" t="s">
        <v>928</v>
      </c>
      <c r="AC17" s="43">
        <f>IFERROR(VLOOKUP($B17,'1112_link'!$A$5:$D$310,2,FALSE),0)</f>
        <v>161.12</v>
      </c>
      <c r="AD17" s="43">
        <f>IFERROR(VLOOKUP($B17,'1112_link'!$A$5:$D$310,3,FALSE),0)</f>
        <v>1326.67</v>
      </c>
      <c r="AE17" s="154">
        <f>IFERROR(VLOOKUP($B17,'1112_link'!$A$5:$D$331,4,FALSE),0)</f>
        <v>10357.119999999999</v>
      </c>
      <c r="AF17" s="50">
        <f t="shared" si="29"/>
        <v>0.12809999999999999</v>
      </c>
      <c r="AG17" s="158">
        <f>IF(AB17="Yes",VLOOKUP(B17,'ESA 112'!$B$383:$J$411,8,FALSE),MIN(0.127,AF17))</f>
        <v>0.127</v>
      </c>
      <c r="AH17" s="156">
        <f t="shared" si="30"/>
        <v>1315.35</v>
      </c>
      <c r="AI17" s="159">
        <f t="shared" si="31"/>
        <v>1476.4699999999998</v>
      </c>
      <c r="AJ17" s="127" t="s">
        <v>928</v>
      </c>
      <c r="AK17" s="43">
        <f>IFERROR(VLOOKUP($B17,'1213_link'!$A$5:$D$310,2,FALSE),0)</f>
        <v>163.22</v>
      </c>
      <c r="AL17" s="43">
        <f>IFERROR(VLOOKUP($B17,'1213_link'!$A$5:$D$310,3,FALSE),0)</f>
        <v>1357.78</v>
      </c>
      <c r="AM17" s="154">
        <f>IFERROR(VLOOKUP($B17,'1213_link'!$A$5:$D$331,4,FALSE),0)</f>
        <v>10542.66</v>
      </c>
      <c r="AN17" s="50">
        <f t="shared" si="32"/>
        <v>0.1288</v>
      </c>
      <c r="AO17" s="158">
        <f>IF(AJ17="Yes",VLOOKUP(B17,'ESA 112'!$B$350:$J$378,8,FALSE),MIN(0.127,AN17))</f>
        <v>0.127</v>
      </c>
      <c r="AP17" s="156">
        <f t="shared" si="33"/>
        <v>1338.92</v>
      </c>
      <c r="AQ17" s="159">
        <f t="shared" si="34"/>
        <v>1502.14</v>
      </c>
      <c r="AR17" s="127" t="s">
        <v>928</v>
      </c>
      <c r="AS17" s="43">
        <f>IFERROR(VLOOKUP($B17,'1314_link'!$A$5:$D$310,2,FALSE),0)</f>
        <v>170.56</v>
      </c>
      <c r="AT17" s="43">
        <f>IFERROR(VLOOKUP($B17,'1314_link'!$A$5:$D$310,3,FALSE),0)</f>
        <v>1359.89</v>
      </c>
      <c r="AU17" s="154">
        <f>IFERROR(VLOOKUP($B17,'1314_link'!$A$5:$D$331,4,FALSE),0)</f>
        <v>10687.605</v>
      </c>
      <c r="AV17" s="158">
        <f t="shared" si="35"/>
        <v>0.12723991951424105</v>
      </c>
      <c r="AW17" s="158">
        <f>IF(AR17="Yes",VLOOKUP(B17,'ESA 112'!$B$318:$J$345,8,FALSE),MIN(0.127,AV17))</f>
        <v>0.127</v>
      </c>
      <c r="AX17" s="156">
        <f t="shared" si="36"/>
        <v>1357.33</v>
      </c>
      <c r="AY17" s="159">
        <f t="shared" si="37"/>
        <v>1527.8899999999999</v>
      </c>
      <c r="AZ17" s="127" t="s">
        <v>928</v>
      </c>
      <c r="BA17" s="43">
        <f>IFERROR(VLOOKUP($B17,'1415_link'!$A$5:$D$311,2,FALSE),0)</f>
        <v>182.67000000000002</v>
      </c>
      <c r="BB17" s="43">
        <f>IFERROR(VLOOKUP($B17,'1415_link'!$A$5:$D$311,3,FALSE),0)</f>
        <v>1358</v>
      </c>
      <c r="BC17" s="160">
        <f>IFERROR(VLOOKUP($B17,'1415_link'!$A$5:$D$332,4,FALSE),0)</f>
        <v>10696.2</v>
      </c>
      <c r="BD17" s="158">
        <f t="shared" si="38"/>
        <v>0.12696097679549745</v>
      </c>
      <c r="BE17" s="158">
        <f>IF(AZ17="Yes",VLOOKUP(B17,'ESA 112'!$B$286:$J$314,8,FALSE),MIN(0.127,BD17))</f>
        <v>0.12696097679549745</v>
      </c>
      <c r="BF17" s="156">
        <f t="shared" si="39"/>
        <v>1358</v>
      </c>
      <c r="BG17" s="159">
        <f t="shared" si="40"/>
        <v>1540.67</v>
      </c>
      <c r="BH17" s="127" t="s">
        <v>928</v>
      </c>
      <c r="BI17" s="43">
        <f>IFERROR(VLOOKUP($B17,'1516_link'!$A$5:$D$351,2,FALSE),0)</f>
        <v>195.32999999999998</v>
      </c>
      <c r="BJ17" s="43">
        <f>IFERROR(VLOOKUP($B17,'1516_link'!$A$5:$D$351,3,FALSE),0)</f>
        <v>1388.67</v>
      </c>
      <c r="BK17" s="160">
        <f>IFERROR(VLOOKUP($B17,'1516_link'!$A$5:$D$351,4,FALSE),0)</f>
        <v>10904.81</v>
      </c>
      <c r="BL17" s="217">
        <f t="shared" si="41"/>
        <v>0.12734472219139994</v>
      </c>
      <c r="BM17" s="217">
        <f>IF(BH17="Yes",VLOOKUP(B17,'ESA 112'!$B$255:$J$282,8,FALSE),MIN(0.127,BL17))</f>
        <v>0.127</v>
      </c>
      <c r="BN17" s="156">
        <f t="shared" si="42"/>
        <v>1384.91</v>
      </c>
      <c r="BO17" s="159">
        <f t="shared" si="43"/>
        <v>1580.24</v>
      </c>
      <c r="BP17" s="127" t="s">
        <v>928</v>
      </c>
      <c r="BQ17" s="43">
        <f>IFERROR(VLOOKUP($B17,'1617_link'!$A$5:$D$351,2,FALSE),0)</f>
        <v>208.56</v>
      </c>
      <c r="BR17" s="43">
        <f>IFERROR(VLOOKUP($B17,'1617_link'!$A$5:$D$351,3,FALSE),0)</f>
        <v>1406.11</v>
      </c>
      <c r="BS17" s="160">
        <f>IFERROR(VLOOKUP($B17,'1617_link'!$A$5:$D$351,4,FALSE),0)</f>
        <v>11289.710000000001</v>
      </c>
      <c r="BT17" s="217">
        <f t="shared" si="44"/>
        <v>0.12454792904335008</v>
      </c>
      <c r="BU17" s="217">
        <f>IF(BP17="Yes",VLOOKUP(B17,'ESA 112'!$B$224:$J$250,8,FALSE),MIN(0.127,BT17))</f>
        <v>0.12454792904335008</v>
      </c>
      <c r="BV17" s="156">
        <f t="shared" si="45"/>
        <v>1406.11</v>
      </c>
      <c r="BW17" s="223">
        <f t="shared" si="46"/>
        <v>1614.6699999999998</v>
      </c>
      <c r="BX17" s="127" t="s">
        <v>928</v>
      </c>
      <c r="BY17" s="43">
        <f>IFERROR(VLOOKUP($B17,'1718_link'!$A$5:$D$351,2,FALSE),0)</f>
        <v>227.78</v>
      </c>
      <c r="BZ17" s="43">
        <f>IFERROR(VLOOKUP($B17,'1718_link'!$A$5:$D$351,3,FALSE),0)</f>
        <v>1483</v>
      </c>
      <c r="CA17" s="43">
        <f>IFERROR(VLOOKUP($B17,'1718_link'!$A$5:$D$331,4,FALSE),0)</f>
        <v>11474.509999999998</v>
      </c>
      <c r="CB17" s="217">
        <f t="shared" si="47"/>
        <v>0.12924299163973016</v>
      </c>
      <c r="CC17" s="217">
        <f>IF(BX17="Yes",VLOOKUP(B17,'ESA 112'!$B$194:$J$219,8,FALSE),MIN(0.135,CB17))</f>
        <v>0.12924299163973016</v>
      </c>
      <c r="CD17" s="156">
        <f t="shared" si="48"/>
        <v>1483</v>
      </c>
      <c r="CE17" s="159">
        <f t="shared" si="49"/>
        <v>1710.78</v>
      </c>
      <c r="CF17" s="127" t="s">
        <v>928</v>
      </c>
      <c r="CG17" s="43">
        <f>IFERROR(VLOOKUP($B17,'1819_link'!$A$5:$D$351,2,FALSE),0)</f>
        <v>252.89</v>
      </c>
      <c r="CH17" s="43">
        <f>IFERROR(VLOOKUP($B17,'1819_link'!$A$5:$D$351,3,FALSE),0)</f>
        <v>1549.11</v>
      </c>
      <c r="CI17" s="43">
        <f>IFERROR(VLOOKUP($B17,'1819_link'!$A$5:$D$331,4,FALSE),0)</f>
        <v>11606.710000000001</v>
      </c>
      <c r="CJ17" s="217">
        <f t="shared" si="50"/>
        <v>0.13346676189893603</v>
      </c>
      <c r="CK17" s="217">
        <f>IF(CF17="Yes",VLOOKUP(B17,'ESA 112'!$B$164:$J$190,8,FALSE),MIN(0.135,CJ17))</f>
        <v>0.13346676189893603</v>
      </c>
      <c r="CL17" s="156">
        <f t="shared" si="51"/>
        <v>1549.11</v>
      </c>
      <c r="CM17" s="159">
        <f t="shared" si="52"/>
        <v>1802</v>
      </c>
      <c r="CN17" s="127" t="s">
        <v>928</v>
      </c>
      <c r="CO17" s="43">
        <f>IFERROR(VLOOKUP($B17,'1920_link'!$A$5:$D$350,2,FALSE),0)</f>
        <v>266.44</v>
      </c>
      <c r="CP17" s="43">
        <f>IFERROR(VLOOKUP($B17,'1920_link'!$A$5:$D$350,3,FALSE),0)</f>
        <v>1569.44</v>
      </c>
      <c r="CQ17" s="43">
        <f>IFERROR(VLOOKUP($B17,'1920_link'!$A$5:$D$330,4,FALSE),0)</f>
        <v>11598.279999999999</v>
      </c>
      <c r="CR17" s="217">
        <f t="shared" si="17"/>
        <v>0.13531661591201455</v>
      </c>
      <c r="CS17" s="217">
        <f>IF(CN17="Yes",VLOOKUP(B17,'ESA 112'!$B$134:$J$159,8,FALSE),MIN(0.135,CR17))</f>
        <v>0.13500000000000001</v>
      </c>
      <c r="CT17" s="156">
        <f t="shared" si="18"/>
        <v>1565.77</v>
      </c>
      <c r="CU17" s="159">
        <f t="shared" si="19"/>
        <v>1832.21</v>
      </c>
      <c r="CV17" s="127" t="s">
        <v>928</v>
      </c>
      <c r="CW17" s="43">
        <f>IFERROR(VLOOKUP($B17,'2021_link'!$A$5:$D$351,2,FALSE),0)</f>
        <v>121.89</v>
      </c>
      <c r="CX17" s="43">
        <f>IFERROR(VLOOKUP($B17,'2021_link'!$A$5:$D$351,3,FALSE),0)</f>
        <v>1661.67</v>
      </c>
      <c r="CY17" s="160">
        <f>IFERROR(VLOOKUP($B17,'2021_link'!$A$5:$D$351,4,FALSE),0)</f>
        <v>11286.560000000001</v>
      </c>
      <c r="CZ17" s="217">
        <f t="shared" si="53"/>
        <v>0.14722554968032775</v>
      </c>
      <c r="DA17" s="217">
        <f>IF(CV17="Yes",VLOOKUP(B17,'ESA 112'!$B$102:$J$130,8,FALSE),MIN(0.135,CZ17))</f>
        <v>0.13500000000000001</v>
      </c>
      <c r="DB17" s="156">
        <f t="shared" si="54"/>
        <v>1523.69</v>
      </c>
      <c r="DC17" s="159">
        <f t="shared" si="55"/>
        <v>1645.5800000000002</v>
      </c>
      <c r="DD17" s="127" t="s">
        <v>928</v>
      </c>
      <c r="DE17" s="43">
        <f>IFERROR(VLOOKUP($B17,'2122_link'!$A$3:$D$352,2,FALSE),0)</f>
        <v>122.56</v>
      </c>
      <c r="DF17" s="43">
        <f>IFERROR(VLOOKUP($B17,'2122_link'!$A$3:$D$352,3,FALSE),0)</f>
        <v>1687.33</v>
      </c>
      <c r="DG17" s="160">
        <f>IFERROR(VLOOKUP($B17,'2122_link'!$A$3:$D$352,4,FALSE),0)</f>
        <v>11281.720000000001</v>
      </c>
      <c r="DH17" s="217">
        <f t="shared" si="56"/>
        <v>0.14956318717358699</v>
      </c>
      <c r="DI17" s="217">
        <f>IF(DD17="Yes",VLOOKUP(B17,'ESA 112'!$B$70:$J$99,8,FALSE),MIN(0.135,DH17))</f>
        <v>0.13500000000000001</v>
      </c>
      <c r="DJ17" s="156">
        <f t="shared" si="57"/>
        <v>1523.03</v>
      </c>
      <c r="DK17" s="159">
        <f t="shared" si="58"/>
        <v>1645.59</v>
      </c>
      <c r="DL17" s="127" t="s">
        <v>928</v>
      </c>
      <c r="DM17" s="43">
        <f>IFERROR(VLOOKUP($B17,'2223_link'!$A$3:$D$352,2,FALSE),0)</f>
        <v>76.33</v>
      </c>
      <c r="DN17" s="43">
        <f>IFERROR(VLOOKUP($B17,'2223_link'!$A$3:$D$352,3,FALSE),0)</f>
        <v>1692.45</v>
      </c>
      <c r="DO17" s="160">
        <f>IFERROR(VLOOKUP($B17,'2223_link'!$A$3:$D$352,4,FALSE),0)</f>
        <v>11337.319999999998</v>
      </c>
      <c r="DP17" s="217">
        <f t="shared" si="59"/>
        <v>0.14928131163273159</v>
      </c>
      <c r="DQ17" s="217">
        <f>IF(DL17="Yes",VLOOKUP(B17,'ESA 112'!$B$37:$J$63,8,FALSE),MIN(0.135,DP17))</f>
        <v>0.13500000000000001</v>
      </c>
      <c r="DR17" s="156">
        <f t="shared" si="60"/>
        <v>1530.54</v>
      </c>
      <c r="DS17" s="159">
        <f t="shared" si="61"/>
        <v>1606.87</v>
      </c>
      <c r="DT17" s="127" t="s">
        <v>928</v>
      </c>
      <c r="DU17" s="43">
        <f>IFERROR(VLOOKUP($B17,'2324_link'!$A$3:$D$352,2,FALSE),0)</f>
        <v>95.33</v>
      </c>
      <c r="DV17" s="43">
        <f>IFERROR(VLOOKUP($B17,'2324_link'!$A$3:$D$352,3,FALSE),0)</f>
        <v>1752.67</v>
      </c>
      <c r="DW17" s="160">
        <f>IFERROR(VLOOKUP($B17,'2324_link'!$A$3:$D$352,4,FALSE),0)</f>
        <v>11167.019999999999</v>
      </c>
      <c r="DX17" s="217">
        <f t="shared" si="62"/>
        <v>0.15695055619135637</v>
      </c>
      <c r="DY17" s="217">
        <f>IF(DT17="Yes",VLOOKUP(B17,'ESA 112'!$B$3:$J$32,8,FALSE),MIN(0.15,DX17))</f>
        <v>0.15</v>
      </c>
      <c r="DZ17" s="156">
        <f t="shared" si="63"/>
        <v>1675.05</v>
      </c>
      <c r="EA17" s="159">
        <f t="shared" si="64"/>
        <v>1770.3799999999999</v>
      </c>
      <c r="EB17" s="18"/>
    </row>
    <row r="18" spans="1:132" ht="14.4" x14ac:dyDescent="0.3">
      <c r="A18" s="15" t="s">
        <v>908</v>
      </c>
      <c r="B18" s="15" t="s">
        <v>6</v>
      </c>
      <c r="C18" s="15" t="s">
        <v>7</v>
      </c>
      <c r="D18" s="127" t="s">
        <v>928</v>
      </c>
      <c r="E18" s="154">
        <f>IFERROR(VLOOKUP($B18,'0809_link'!$A$5:$D$319,2,FALSE),0)</f>
        <v>0</v>
      </c>
      <c r="F18" s="154">
        <f>IFERROR(VLOOKUP($B18,'0809_link'!$A$5:$D$319,3,FALSE),0)</f>
        <v>0</v>
      </c>
      <c r="G18" s="154">
        <f>IFERROR(VLOOKUP(B18,'0809_link'!$A$5:$D$319,4,FALSE),0)</f>
        <v>8.8800000000000008</v>
      </c>
      <c r="H18" s="50">
        <f t="shared" si="20"/>
        <v>0</v>
      </c>
      <c r="I18" s="155">
        <f>IF(D18="yes",VLOOKUP(B18,'ESA 112'!$B$479:$K$503,8,FALSE),MIN(0.127,H18))</f>
        <v>0</v>
      </c>
      <c r="J18" s="156">
        <f t="shared" si="21"/>
        <v>0</v>
      </c>
      <c r="K18" s="157">
        <f t="shared" si="22"/>
        <v>0</v>
      </c>
      <c r="L18" s="127" t="s">
        <v>928</v>
      </c>
      <c r="M18" s="43">
        <f>IFERROR(VLOOKUP(B18,'0910_link'!$A$5:$B$302,2,FALSE),0)</f>
        <v>0</v>
      </c>
      <c r="N18" s="43">
        <f>IFERROR(VLOOKUP(B18,'0910_link'!$A$5:$C$302,3,FALSE),0)</f>
        <v>4</v>
      </c>
      <c r="O18" s="43">
        <f>IFERROR(VLOOKUP($B18,'0910_link'!$A$5:$D$302,4,FALSE),0)</f>
        <v>6.78</v>
      </c>
      <c r="P18" s="50">
        <f t="shared" si="23"/>
        <v>0.59</v>
      </c>
      <c r="Q18" s="158">
        <f>IF(L18="Yes",VLOOKUP(B18,'ESA 112'!$B$449:$K$474,8,FALSE),MIN(0.127,P18))</f>
        <v>0.127</v>
      </c>
      <c r="R18" s="156">
        <f t="shared" si="24"/>
        <v>0.86</v>
      </c>
      <c r="S18" s="157">
        <f t="shared" si="25"/>
        <v>0.86086000000000018</v>
      </c>
      <c r="T18" s="127" t="s">
        <v>928</v>
      </c>
      <c r="U18" s="43">
        <f>IFERROR(VLOOKUP($B18,'1011_link'!$A$5:$D$309,2,FALSE),0)</f>
        <v>0</v>
      </c>
      <c r="V18" s="43">
        <f>IFERROR(VLOOKUP($B18,'1011_link'!$A$5:$D$309,3,FALSE),0)</f>
        <v>4.12</v>
      </c>
      <c r="W18" s="154">
        <f>IFERROR(VLOOKUP($B18,'1011_link'!$A$5:$D$319,4,FALSE),0)</f>
        <v>10</v>
      </c>
      <c r="X18" s="50">
        <f t="shared" si="26"/>
        <v>0.41199999999999998</v>
      </c>
      <c r="Y18" s="158">
        <f>IF(T18="Yes",VLOOKUP(B18,'ESA 112'!$B$416:$J$444,8,FALSE),MIN(0.127,X18))</f>
        <v>0.127</v>
      </c>
      <c r="Z18" s="156">
        <f t="shared" si="27"/>
        <v>1.27</v>
      </c>
      <c r="AA18" s="159">
        <f t="shared" si="28"/>
        <v>1.27</v>
      </c>
      <c r="AB18" s="127" t="s">
        <v>928</v>
      </c>
      <c r="AC18" s="43">
        <f>IFERROR(VLOOKUP($B18,'1112_link'!$A$5:$D$310,2,FALSE),0)</f>
        <v>0</v>
      </c>
      <c r="AD18" s="43">
        <f>IFERROR(VLOOKUP($B18,'1112_link'!$A$5:$D$310,3,FALSE),0)</f>
        <v>4</v>
      </c>
      <c r="AE18" s="154">
        <f>IFERROR(VLOOKUP($B18,'1112_link'!$A$5:$D$331,4,FALSE),0)</f>
        <v>9</v>
      </c>
      <c r="AF18" s="50">
        <f t="shared" si="29"/>
        <v>0.44440000000000002</v>
      </c>
      <c r="AG18" s="158">
        <f>IF(AB18="Yes",VLOOKUP(B18,'ESA 112'!$B$383:$J$411,8,FALSE),MIN(0.127,AF18))</f>
        <v>0.127</v>
      </c>
      <c r="AH18" s="156">
        <f t="shared" si="30"/>
        <v>1.1399999999999999</v>
      </c>
      <c r="AI18" s="159">
        <f t="shared" si="31"/>
        <v>1.1399999999999999</v>
      </c>
      <c r="AJ18" s="127" t="s">
        <v>928</v>
      </c>
      <c r="AK18" s="43">
        <f>IFERROR(VLOOKUP($B18,'1213_link'!$A$5:$D$310,2,FALSE),0)</f>
        <v>0</v>
      </c>
      <c r="AL18" s="43">
        <f>IFERROR(VLOOKUP($B18,'1213_link'!$A$5:$D$310,3,FALSE),0)</f>
        <v>5</v>
      </c>
      <c r="AM18" s="154">
        <f>IFERROR(VLOOKUP($B18,'1213_link'!$A$5:$D$331,4,FALSE),0)</f>
        <v>11</v>
      </c>
      <c r="AN18" s="50">
        <f t="shared" si="32"/>
        <v>0.45450000000000002</v>
      </c>
      <c r="AO18" s="158">
        <f>IF(AJ18="Yes",VLOOKUP(B18,'ESA 112'!$B$350:$J$378,8,FALSE),MIN(0.127,AN18))</f>
        <v>0.127</v>
      </c>
      <c r="AP18" s="156">
        <f t="shared" si="33"/>
        <v>1.4</v>
      </c>
      <c r="AQ18" s="159">
        <f t="shared" si="34"/>
        <v>1.4</v>
      </c>
      <c r="AR18" s="127" t="s">
        <v>928</v>
      </c>
      <c r="AS18" s="43">
        <f>IFERROR(VLOOKUP($B18,'1314_link'!$A$5:$D$310,2,FALSE),0)</f>
        <v>0</v>
      </c>
      <c r="AT18" s="43">
        <f>IFERROR(VLOOKUP($B18,'1314_link'!$A$5:$D$310,3,FALSE),0)</f>
        <v>3</v>
      </c>
      <c r="AU18" s="154">
        <f>IFERROR(VLOOKUP($B18,'1314_link'!$A$5:$D$331,4,FALSE),0)</f>
        <v>11.65</v>
      </c>
      <c r="AV18" s="158">
        <f t="shared" si="35"/>
        <v>0.25751072961373389</v>
      </c>
      <c r="AW18" s="158">
        <f>IF(AR18="Yes",VLOOKUP(B18,'ESA 112'!$B$318:$J$345,8,FALSE),MIN(0.127,AV18))</f>
        <v>0.127</v>
      </c>
      <c r="AX18" s="156">
        <f t="shared" si="36"/>
        <v>1.48</v>
      </c>
      <c r="AY18" s="159">
        <f t="shared" si="37"/>
        <v>1.48</v>
      </c>
      <c r="AZ18" s="127" t="s">
        <v>928</v>
      </c>
      <c r="BA18" s="43">
        <f>IFERROR(VLOOKUP($B18,'1415_link'!$A$5:$D$311,2,FALSE),0)</f>
        <v>0</v>
      </c>
      <c r="BB18" s="43">
        <f>IFERROR(VLOOKUP($B18,'1415_link'!$A$5:$D$311,3,FALSE),0)</f>
        <v>1</v>
      </c>
      <c r="BC18" s="160">
        <f>IFERROR(VLOOKUP($B18,'1415_link'!$A$5:$D$332,4,FALSE),0)</f>
        <v>12.8</v>
      </c>
      <c r="BD18" s="158">
        <f t="shared" si="38"/>
        <v>7.8125E-2</v>
      </c>
      <c r="BE18" s="158">
        <f>IF(AZ18="Yes",VLOOKUP(B18,'ESA 112'!$B$286:$J$314,8,FALSE),MIN(0.127,BD18))</f>
        <v>7.8125E-2</v>
      </c>
      <c r="BF18" s="156">
        <f t="shared" si="39"/>
        <v>1</v>
      </c>
      <c r="BG18" s="159">
        <f t="shared" si="40"/>
        <v>1</v>
      </c>
      <c r="BH18" s="127" t="s">
        <v>928</v>
      </c>
      <c r="BI18" s="43">
        <f>IFERROR(VLOOKUP($B18,'1516_link'!$A$5:$D$351,2,FALSE),0)</f>
        <v>0</v>
      </c>
      <c r="BJ18" s="43">
        <f>IFERROR(VLOOKUP($B18,'1516_link'!$A$5:$D$351,3,FALSE),0)</f>
        <v>2</v>
      </c>
      <c r="BK18" s="160">
        <f>IFERROR(VLOOKUP($B18,'1516_link'!$A$5:$D$351,4,FALSE),0)</f>
        <v>12.7</v>
      </c>
      <c r="BL18" s="217">
        <f t="shared" si="41"/>
        <v>0.15748031496062992</v>
      </c>
      <c r="BM18" s="217">
        <f>IF(BH18="Yes",VLOOKUP(B18,'ESA 112'!$B$255:$J$282,8,FALSE),MIN(0.127,BL18))</f>
        <v>0.127</v>
      </c>
      <c r="BN18" s="156">
        <f t="shared" si="42"/>
        <v>1.61</v>
      </c>
      <c r="BO18" s="159">
        <f t="shared" si="43"/>
        <v>1.61</v>
      </c>
      <c r="BP18" s="127" t="s">
        <v>928</v>
      </c>
      <c r="BQ18" s="43">
        <f>IFERROR(VLOOKUP($B18,'1617_link'!$A$5:$D$351,2,FALSE),0)</f>
        <v>0</v>
      </c>
      <c r="BR18" s="43">
        <f>IFERROR(VLOOKUP($B18,'1617_link'!$A$5:$D$351,3,FALSE),0)</f>
        <v>0.89</v>
      </c>
      <c r="BS18" s="160">
        <f>IFERROR(VLOOKUP($B18,'1617_link'!$A$5:$D$351,4,FALSE),0)</f>
        <v>12.5</v>
      </c>
      <c r="BT18" s="217">
        <f t="shared" si="44"/>
        <v>7.1199999999999999E-2</v>
      </c>
      <c r="BU18" s="217">
        <f>IF(BP18="Yes",VLOOKUP(B18,'ESA 112'!$B$224:$J$250,8,FALSE),MIN(0.127,BT18))</f>
        <v>7.1199999999999999E-2</v>
      </c>
      <c r="BV18" s="156">
        <f t="shared" si="45"/>
        <v>0.89</v>
      </c>
      <c r="BW18" s="159">
        <f t="shared" si="46"/>
        <v>0.89</v>
      </c>
      <c r="BX18" s="127" t="s">
        <v>928</v>
      </c>
      <c r="BY18" s="43">
        <f>IFERROR(VLOOKUP($B18,'1718_link'!$A$5:$D$351,2,FALSE),0)</f>
        <v>0</v>
      </c>
      <c r="BZ18" s="43">
        <f>IFERROR(VLOOKUP($B18,'1718_link'!$A$5:$D$351,3,FALSE),0)</f>
        <v>0.89</v>
      </c>
      <c r="CA18" s="43">
        <f>IFERROR(VLOOKUP($B18,'1718_link'!$A$5:$D$331,4,FALSE),0)</f>
        <v>13.6</v>
      </c>
      <c r="CB18" s="217">
        <f t="shared" si="47"/>
        <v>6.5441176470588239E-2</v>
      </c>
      <c r="CC18" s="217">
        <f>IF(BX18="Yes",VLOOKUP(B18,'ESA 112'!$B$194:$J$219,8,FALSE),MIN(0.135,CB18))</f>
        <v>6.5441176470588239E-2</v>
      </c>
      <c r="CD18" s="156">
        <f t="shared" si="48"/>
        <v>0.89</v>
      </c>
      <c r="CE18" s="159">
        <f t="shared" si="49"/>
        <v>0.89</v>
      </c>
      <c r="CF18" s="127" t="s">
        <v>928</v>
      </c>
      <c r="CG18" s="43">
        <f>IFERROR(VLOOKUP($B18,'1819_link'!$A$5:$D$351,2,FALSE),0)</f>
        <v>0</v>
      </c>
      <c r="CH18" s="43">
        <f>IFERROR(VLOOKUP($B18,'1819_link'!$A$5:$D$351,3,FALSE),0)</f>
        <v>1.56</v>
      </c>
      <c r="CI18" s="43">
        <f>IFERROR(VLOOKUP($B18,'1819_link'!$A$5:$D$331,4,FALSE),0)</f>
        <v>12.5</v>
      </c>
      <c r="CJ18" s="217">
        <f t="shared" si="50"/>
        <v>0.12480000000000001</v>
      </c>
      <c r="CK18" s="217">
        <f>IF(CF18="Yes",VLOOKUP(B18,'ESA 112'!$B$164:$J$190,8,FALSE),MIN(0.135,CJ18))</f>
        <v>0.12480000000000001</v>
      </c>
      <c r="CL18" s="156">
        <f t="shared" si="51"/>
        <v>1.56</v>
      </c>
      <c r="CM18" s="159">
        <f t="shared" si="52"/>
        <v>1.56</v>
      </c>
      <c r="CN18" s="127" t="s">
        <v>928</v>
      </c>
      <c r="CO18" s="43">
        <f>IFERROR(VLOOKUP($B18,'1920_link'!$A$5:$D$350,2,FALSE),0)</f>
        <v>0</v>
      </c>
      <c r="CP18" s="43">
        <f>IFERROR(VLOOKUP($B18,'1920_link'!$A$5:$D$350,3,FALSE),0)</f>
        <v>1</v>
      </c>
      <c r="CQ18" s="43">
        <f>IFERROR(VLOOKUP($B18,'1920_link'!$A$5:$D$330,4,FALSE),0)</f>
        <v>18.8</v>
      </c>
      <c r="CR18" s="217">
        <f t="shared" si="17"/>
        <v>5.3191489361702128E-2</v>
      </c>
      <c r="CS18" s="217">
        <f>IF(CN18="Yes",VLOOKUP(B18,'ESA 112'!$B$134:$J$159,8,FALSE),MIN(0.135,CR18))</f>
        <v>5.3191489361702128E-2</v>
      </c>
      <c r="CT18" s="156">
        <f t="shared" si="18"/>
        <v>1</v>
      </c>
      <c r="CU18" s="159">
        <f t="shared" si="19"/>
        <v>1</v>
      </c>
      <c r="CV18" s="127" t="s">
        <v>928</v>
      </c>
      <c r="CW18" s="43">
        <f>IFERROR(VLOOKUP($B18,'2021_link'!$A$5:$D$351,2,FALSE),0)</f>
        <v>0</v>
      </c>
      <c r="CX18" s="43">
        <f>IFERROR(VLOOKUP($B18,'2021_link'!$A$5:$D$351,3,FALSE),0)</f>
        <v>0.33</v>
      </c>
      <c r="CY18" s="160">
        <f>IFERROR(VLOOKUP($B18,'2021_link'!$A$5:$D$351,4,FALSE),0)</f>
        <v>16.399999999999999</v>
      </c>
      <c r="CZ18" s="217">
        <f t="shared" si="53"/>
        <v>2.0121951219512199E-2</v>
      </c>
      <c r="DA18" s="217">
        <f>IF(CV18="Yes",VLOOKUP(B18,'ESA 112'!$B$102:$J$130,8,FALSE),MIN(0.135,CZ18))</f>
        <v>2.0121951219512199E-2</v>
      </c>
      <c r="DB18" s="156">
        <f t="shared" si="54"/>
        <v>0.33</v>
      </c>
      <c r="DC18" s="159">
        <f t="shared" si="55"/>
        <v>0.33</v>
      </c>
      <c r="DD18" s="127" t="s">
        <v>928</v>
      </c>
      <c r="DE18" s="43">
        <f>IFERROR(VLOOKUP($B18,'2122_link'!$A$3:$D$352,2,FALSE),0)</f>
        <v>0</v>
      </c>
      <c r="DF18" s="43">
        <f>IFERROR(VLOOKUP($B18,'2122_link'!$A$3:$D$352,3,FALSE),0)</f>
        <v>0</v>
      </c>
      <c r="DG18" s="160">
        <f>IFERROR(VLOOKUP($B18,'2122_link'!$A$3:$D$352,4,FALSE),0)</f>
        <v>11.4</v>
      </c>
      <c r="DH18" s="217">
        <f t="shared" si="56"/>
        <v>0</v>
      </c>
      <c r="DI18" s="217">
        <f>IF(DD18="Yes",VLOOKUP(B18,'ESA 112'!$B$70:$J$99,8,FALSE),MIN(0.135,DH18))</f>
        <v>0</v>
      </c>
      <c r="DJ18" s="156">
        <f t="shared" si="57"/>
        <v>0</v>
      </c>
      <c r="DK18" s="159">
        <f t="shared" si="58"/>
        <v>0</v>
      </c>
      <c r="DL18" s="127" t="s">
        <v>928</v>
      </c>
      <c r="DM18" s="43">
        <f>IFERROR(VLOOKUP($B18,'2223_link'!$A$3:$D$352,2,FALSE),0)</f>
        <v>0</v>
      </c>
      <c r="DN18" s="43">
        <f>IFERROR(VLOOKUP($B18,'2223_link'!$A$3:$D$352,3,FALSE),0)</f>
        <v>0</v>
      </c>
      <c r="DO18" s="160">
        <f>IFERROR(VLOOKUP($B18,'2223_link'!$A$3:$D$352,4,FALSE),0)</f>
        <v>9</v>
      </c>
      <c r="DP18" s="217">
        <f t="shared" si="59"/>
        <v>0</v>
      </c>
      <c r="DQ18" s="217">
        <f>IF(DL18="Yes",VLOOKUP(B18,'ESA 112'!$B$37:$J$63,8,FALSE),MIN(0.135,DP18))</f>
        <v>0</v>
      </c>
      <c r="DR18" s="156">
        <f t="shared" si="60"/>
        <v>0</v>
      </c>
      <c r="DS18" s="159">
        <f t="shared" si="61"/>
        <v>0</v>
      </c>
      <c r="DT18" s="127" t="s">
        <v>928</v>
      </c>
      <c r="DU18" s="43">
        <f>IFERROR(VLOOKUP($B18,'2324_link'!$A$3:$D$352,2,FALSE),0)</f>
        <v>0</v>
      </c>
      <c r="DV18" s="43">
        <f>IFERROR(VLOOKUP($B18,'2324_link'!$A$3:$D$352,3,FALSE),0)</f>
        <v>0</v>
      </c>
      <c r="DW18" s="160">
        <f>IFERROR(VLOOKUP($B18,'2324_link'!$A$3:$D$352,4,FALSE),0)</f>
        <v>11</v>
      </c>
      <c r="DX18" s="217">
        <f t="shared" si="62"/>
        <v>0</v>
      </c>
      <c r="DY18" s="217">
        <f>IF(DT18="Yes",VLOOKUP(B18,'ESA 112'!$B$3:$J$32,8,FALSE),MIN(0.15,DX18))</f>
        <v>0</v>
      </c>
      <c r="DZ18" s="156">
        <f t="shared" si="63"/>
        <v>0</v>
      </c>
      <c r="EA18" s="159">
        <f t="shared" si="64"/>
        <v>0</v>
      </c>
      <c r="EB18" s="18"/>
    </row>
    <row r="19" spans="1:132" ht="14.4" x14ac:dyDescent="0.3">
      <c r="A19" s="15" t="s">
        <v>909</v>
      </c>
      <c r="B19" s="15" t="s">
        <v>378</v>
      </c>
      <c r="C19" s="15" t="s">
        <v>379</v>
      </c>
      <c r="D19" s="127" t="s">
        <v>928</v>
      </c>
      <c r="E19" s="154">
        <f>IFERROR(VLOOKUP($B19,'0809_link'!$A$5:$D$319,2,FALSE),0)</f>
        <v>228.88</v>
      </c>
      <c r="F19" s="154">
        <f>IFERROR(VLOOKUP($B19,'0809_link'!$A$5:$D$319,3,FALSE),0)</f>
        <v>2306.87</v>
      </c>
      <c r="G19" s="154">
        <f>IFERROR(VLOOKUP(B19,'0809_link'!$A$5:$D$319,4,FALSE),0)</f>
        <v>17140.209999999995</v>
      </c>
      <c r="H19" s="50">
        <f t="shared" si="20"/>
        <v>0.1346</v>
      </c>
      <c r="I19" s="155">
        <f>IF(D19="yes",VLOOKUP(B19,'ESA 112'!$B$479:$K$503,8,FALSE),MIN(0.127,H19))</f>
        <v>0.127</v>
      </c>
      <c r="J19" s="156">
        <f t="shared" si="21"/>
        <v>2176.81</v>
      </c>
      <c r="K19" s="157">
        <f t="shared" si="22"/>
        <v>2405.4844040000003</v>
      </c>
      <c r="L19" s="127" t="s">
        <v>928</v>
      </c>
      <c r="M19" s="43">
        <f>IFERROR(VLOOKUP(B19,'0910_link'!$A$5:$B$302,2,FALSE),0)</f>
        <v>242.37</v>
      </c>
      <c r="N19" s="43">
        <f>IFERROR(VLOOKUP(B19,'0910_link'!$A$5:$C$302,3,FALSE),0)</f>
        <v>2274</v>
      </c>
      <c r="O19" s="43">
        <f>IFERROR(VLOOKUP($B19,'0910_link'!$A$5:$D$302,4,FALSE),0)</f>
        <v>16946.349999999999</v>
      </c>
      <c r="P19" s="50">
        <f t="shared" si="23"/>
        <v>0.13420000000000001</v>
      </c>
      <c r="Q19" s="158">
        <f>IF(L19="Yes",VLOOKUP(B19,'ESA 112'!$B$449:$K$474,8,FALSE),MIN(0.127,P19))</f>
        <v>0.127</v>
      </c>
      <c r="R19" s="156">
        <f t="shared" si="24"/>
        <v>2152.19</v>
      </c>
      <c r="S19" s="157">
        <f t="shared" si="25"/>
        <v>2394.3562799999995</v>
      </c>
      <c r="T19" s="127" t="s">
        <v>928</v>
      </c>
      <c r="U19" s="43">
        <f>IFERROR(VLOOKUP($B19,'1011_link'!$A$5:$D$309,2,FALSE),0)</f>
        <v>299.5</v>
      </c>
      <c r="V19" s="43">
        <f>IFERROR(VLOOKUP($B19,'1011_link'!$A$5:$D$309,3,FALSE),0)</f>
        <v>2240.13</v>
      </c>
      <c r="W19" s="154">
        <f>IFERROR(VLOOKUP($B19,'1011_link'!$A$5:$D$319,4,FALSE),0)</f>
        <v>17047.079999999998</v>
      </c>
      <c r="X19" s="50">
        <f t="shared" si="26"/>
        <v>0.13139999999999999</v>
      </c>
      <c r="Y19" s="158">
        <f>IF(T19="Yes",VLOOKUP(B19,'ESA 112'!$B$416:$J$444,8,FALSE),MIN(0.127,X19))</f>
        <v>0.127</v>
      </c>
      <c r="Z19" s="156">
        <f t="shared" si="27"/>
        <v>2164.98</v>
      </c>
      <c r="AA19" s="159">
        <f t="shared" si="28"/>
        <v>2464.48</v>
      </c>
      <c r="AB19" s="127" t="s">
        <v>928</v>
      </c>
      <c r="AC19" s="43">
        <f>IFERROR(VLOOKUP($B19,'1112_link'!$A$5:$D$310,2,FALSE),0)</f>
        <v>258</v>
      </c>
      <c r="AD19" s="43">
        <f>IFERROR(VLOOKUP($B19,'1112_link'!$A$5:$D$310,3,FALSE),0)</f>
        <v>2250.89</v>
      </c>
      <c r="AE19" s="154">
        <f>IFERROR(VLOOKUP($B19,'1112_link'!$A$5:$D$331,4,FALSE),0)</f>
        <v>17099.080000000002</v>
      </c>
      <c r="AF19" s="50">
        <f t="shared" si="29"/>
        <v>0.13159999999999999</v>
      </c>
      <c r="AG19" s="158">
        <f>IF(AB19="Yes",VLOOKUP(B19,'ESA 112'!$B$383:$J$411,8,FALSE),MIN(0.127,AF19))</f>
        <v>0.127</v>
      </c>
      <c r="AH19" s="156">
        <f t="shared" si="30"/>
        <v>2171.58</v>
      </c>
      <c r="AI19" s="159">
        <f t="shared" si="31"/>
        <v>2429.58</v>
      </c>
      <c r="AJ19" s="127" t="s">
        <v>928</v>
      </c>
      <c r="AK19" s="43">
        <f>IFERROR(VLOOKUP($B19,'1213_link'!$A$5:$D$310,2,FALSE),0)</f>
        <v>265.66999999999996</v>
      </c>
      <c r="AL19" s="43">
        <f>IFERROR(VLOOKUP($B19,'1213_link'!$A$5:$D$310,3,FALSE),0)</f>
        <v>2175.7799999999997</v>
      </c>
      <c r="AM19" s="154">
        <f>IFERROR(VLOOKUP($B19,'1213_link'!$A$5:$D$331,4,FALSE),0)</f>
        <v>17218.670000000002</v>
      </c>
      <c r="AN19" s="50">
        <f t="shared" si="32"/>
        <v>0.12640000000000001</v>
      </c>
      <c r="AO19" s="158">
        <f>IF(AJ19="Yes",VLOOKUP(B19,'ESA 112'!$B$350:$J$378,8,FALSE),MIN(0.127,AN19))</f>
        <v>0.12640000000000001</v>
      </c>
      <c r="AP19" s="156">
        <f t="shared" si="33"/>
        <v>2175.7800000000002</v>
      </c>
      <c r="AQ19" s="159">
        <f t="shared" si="34"/>
        <v>2441.4500000000003</v>
      </c>
      <c r="AR19" s="127" t="s">
        <v>928</v>
      </c>
      <c r="AS19" s="43">
        <f>IFERROR(VLOOKUP($B19,'1314_link'!$A$5:$D$310,2,FALSE),0)</f>
        <v>290.11</v>
      </c>
      <c r="AT19" s="43">
        <f>IFERROR(VLOOKUP($B19,'1314_link'!$A$5:$D$310,3,FALSE),0)</f>
        <v>2103.7800000000002</v>
      </c>
      <c r="AU19" s="154">
        <f>IFERROR(VLOOKUP($B19,'1314_link'!$A$5:$D$331,4,FALSE),0)</f>
        <v>17620.14</v>
      </c>
      <c r="AV19" s="158">
        <f t="shared" si="35"/>
        <v>0.11939632715744598</v>
      </c>
      <c r="AW19" s="158">
        <f>IF(AR19="Yes",VLOOKUP(B19,'ESA 112'!$B$318:$J$345,8,FALSE),MIN(0.127,AV19))</f>
        <v>0.11939632715744598</v>
      </c>
      <c r="AX19" s="156">
        <f t="shared" si="36"/>
        <v>2103.7800000000002</v>
      </c>
      <c r="AY19" s="159">
        <f t="shared" si="37"/>
        <v>2393.8900000000003</v>
      </c>
      <c r="AZ19" s="127" t="s">
        <v>928</v>
      </c>
      <c r="BA19" s="43">
        <f>IFERROR(VLOOKUP($B19,'1415_link'!$A$5:$D$311,2,FALSE),0)</f>
        <v>309.23</v>
      </c>
      <c r="BB19" s="43">
        <f>IFERROR(VLOOKUP($B19,'1415_link'!$A$5:$D$311,3,FALSE),0)</f>
        <v>2107.56</v>
      </c>
      <c r="BC19" s="160">
        <f>IFERROR(VLOOKUP($B19,'1415_link'!$A$5:$D$332,4,FALSE),0)</f>
        <v>17893.550000000003</v>
      </c>
      <c r="BD19" s="158">
        <f t="shared" si="38"/>
        <v>0.11778322356379811</v>
      </c>
      <c r="BE19" s="158">
        <f>IF(AZ19="Yes",VLOOKUP(B19,'ESA 112'!$B$286:$J$314,8,FALSE),MIN(0.127,BD19))</f>
        <v>0.11778322356379811</v>
      </c>
      <c r="BF19" s="156">
        <f t="shared" si="39"/>
        <v>2107.56</v>
      </c>
      <c r="BG19" s="159">
        <f t="shared" si="40"/>
        <v>2416.79</v>
      </c>
      <c r="BH19" s="127" t="s">
        <v>928</v>
      </c>
      <c r="BI19" s="43">
        <f>IFERROR(VLOOKUP($B19,'1516_link'!$A$5:$D$351,2,FALSE),0)</f>
        <v>317.34000000000003</v>
      </c>
      <c r="BJ19" s="43">
        <f>IFERROR(VLOOKUP($B19,'1516_link'!$A$5:$D$351,3,FALSE),0)</f>
        <v>2168.12</v>
      </c>
      <c r="BK19" s="160">
        <f>IFERROR(VLOOKUP($B19,'1516_link'!$A$5:$D$351,4,FALSE),0)</f>
        <v>18923.170000000002</v>
      </c>
      <c r="BL19" s="217">
        <f t="shared" si="41"/>
        <v>0.11457488359508473</v>
      </c>
      <c r="BM19" s="217">
        <f>IF(BH19="Yes",VLOOKUP(B19,'ESA 112'!$B$255:$J$282,8,FALSE),MIN(0.127,BL19))</f>
        <v>0.11457488359508473</v>
      </c>
      <c r="BN19" s="156">
        <f t="shared" si="42"/>
        <v>2168.12</v>
      </c>
      <c r="BO19" s="159">
        <f t="shared" si="43"/>
        <v>2485.46</v>
      </c>
      <c r="BP19" s="127" t="s">
        <v>928</v>
      </c>
      <c r="BQ19" s="43">
        <f>IFERROR(VLOOKUP($B19,'1617_link'!$A$5:$D$351,2,FALSE),0)</f>
        <v>364.23</v>
      </c>
      <c r="BR19" s="43">
        <f>IFERROR(VLOOKUP($B19,'1617_link'!$A$5:$D$351,3,FALSE),0)</f>
        <v>2276.89</v>
      </c>
      <c r="BS19" s="160">
        <f>IFERROR(VLOOKUP($B19,'1617_link'!$A$5:$D$351,4,FALSE),0)</f>
        <v>19164.240000000005</v>
      </c>
      <c r="BT19" s="217">
        <f t="shared" si="44"/>
        <v>0.11880930316046967</v>
      </c>
      <c r="BU19" s="217">
        <f>IF(BP19="Yes",VLOOKUP(B19,'ESA 112'!$B$224:$J$250,8,FALSE),MIN(0.127,BT19))</f>
        <v>0.11880930316046967</v>
      </c>
      <c r="BV19" s="156">
        <f t="shared" si="45"/>
        <v>2276.89</v>
      </c>
      <c r="BW19" s="223">
        <f t="shared" si="46"/>
        <v>2641.12</v>
      </c>
      <c r="BX19" s="127" t="s">
        <v>928</v>
      </c>
      <c r="BY19" s="43">
        <f>IFERROR(VLOOKUP($B19,'1718_link'!$A$5:$D$351,2,FALSE),0)</f>
        <v>387.34</v>
      </c>
      <c r="BZ19" s="43">
        <f>IFERROR(VLOOKUP($B19,'1718_link'!$A$5:$D$351,3,FALSE),0)</f>
        <v>2382.66</v>
      </c>
      <c r="CA19" s="43">
        <f>IFERROR(VLOOKUP($B19,'1718_link'!$A$5:$D$331,4,FALSE),0)</f>
        <v>19560.18</v>
      </c>
      <c r="CB19" s="217">
        <f t="shared" si="47"/>
        <v>0.12181176246844354</v>
      </c>
      <c r="CC19" s="217">
        <f>IF(BX19="Yes",VLOOKUP(B19,'ESA 112'!$B$194:$J$219,8,FALSE),MIN(0.135,CB19))</f>
        <v>0.12181176246844354</v>
      </c>
      <c r="CD19" s="156">
        <f t="shared" si="48"/>
        <v>2382.66</v>
      </c>
      <c r="CE19" s="159">
        <f t="shared" si="49"/>
        <v>2770</v>
      </c>
      <c r="CF19" s="127" t="s">
        <v>928</v>
      </c>
      <c r="CG19" s="43">
        <f>IFERROR(VLOOKUP($B19,'1819_link'!$A$5:$D$351,2,FALSE),0)</f>
        <v>404.33</v>
      </c>
      <c r="CH19" s="43">
        <f>IFERROR(VLOOKUP($B19,'1819_link'!$A$5:$D$351,3,FALSE),0)</f>
        <v>2480.66</v>
      </c>
      <c r="CI19" s="43">
        <f>IFERROR(VLOOKUP($B19,'1819_link'!$A$5:$D$331,4,FALSE),0)</f>
        <v>19726.66</v>
      </c>
      <c r="CJ19" s="217">
        <f t="shared" si="50"/>
        <v>0.12575164777007358</v>
      </c>
      <c r="CK19" s="217">
        <f>IF(CF19="Yes",VLOOKUP(B19,'ESA 112'!$B$164:$J$190,8,FALSE),MIN(0.135,CJ19))</f>
        <v>0.12575164777007358</v>
      </c>
      <c r="CL19" s="156">
        <f t="shared" si="51"/>
        <v>2480.66</v>
      </c>
      <c r="CM19" s="159">
        <f t="shared" si="52"/>
        <v>2884.99</v>
      </c>
      <c r="CN19" s="127" t="s">
        <v>928</v>
      </c>
      <c r="CO19" s="43">
        <f>IFERROR(VLOOKUP($B19,'1920_link'!$A$5:$D$350,2,FALSE),0)</f>
        <v>408.22</v>
      </c>
      <c r="CP19" s="43">
        <f>IFERROR(VLOOKUP($B19,'1920_link'!$A$5:$D$350,3,FALSE),0)</f>
        <v>2627.67</v>
      </c>
      <c r="CQ19" s="43">
        <f>IFERROR(VLOOKUP($B19,'1920_link'!$A$5:$D$330,4,FALSE),0)</f>
        <v>20251.019999999997</v>
      </c>
      <c r="CR19" s="217">
        <f t="shared" si="17"/>
        <v>0.12975494567681037</v>
      </c>
      <c r="CS19" s="217">
        <f>IF(CN19="Yes",VLOOKUP(B19,'ESA 112'!$B$134:$J$159,8,FALSE),MIN(0.135,CR19))</f>
        <v>0.12975494567681037</v>
      </c>
      <c r="CT19" s="156">
        <f t="shared" si="18"/>
        <v>2627.67</v>
      </c>
      <c r="CU19" s="159">
        <f t="shared" si="19"/>
        <v>3035.8900000000003</v>
      </c>
      <c r="CV19" s="127" t="s">
        <v>928</v>
      </c>
      <c r="CW19" s="43">
        <f>IFERROR(VLOOKUP($B19,'2021_link'!$A$5:$D$351,2,FALSE),0)</f>
        <v>212.33</v>
      </c>
      <c r="CX19" s="43">
        <f>IFERROR(VLOOKUP($B19,'2021_link'!$A$5:$D$351,3,FALSE),0)</f>
        <v>2566.8900000000003</v>
      </c>
      <c r="CY19" s="160">
        <f>IFERROR(VLOOKUP($B19,'2021_link'!$A$5:$D$351,4,FALSE),0)</f>
        <v>19660.289999999997</v>
      </c>
      <c r="CZ19" s="217">
        <f t="shared" si="53"/>
        <v>0.13056216363034323</v>
      </c>
      <c r="DA19" s="217">
        <f>IF(CV19="Yes",VLOOKUP(B19,'ESA 112'!$B$102:$J$130,8,FALSE),MIN(0.135,CZ19))</f>
        <v>0.13056216363034323</v>
      </c>
      <c r="DB19" s="156">
        <f t="shared" si="54"/>
        <v>2566.89</v>
      </c>
      <c r="DC19" s="159">
        <f t="shared" si="55"/>
        <v>2779.22</v>
      </c>
      <c r="DD19" s="127" t="s">
        <v>928</v>
      </c>
      <c r="DE19" s="43">
        <f>IFERROR(VLOOKUP($B19,'2122_link'!$A$3:$D$352,2,FALSE),0)</f>
        <v>201.33</v>
      </c>
      <c r="DF19" s="43">
        <f>IFERROR(VLOOKUP($B19,'2122_link'!$A$3:$D$352,3,FALSE),0)</f>
        <v>2583.11</v>
      </c>
      <c r="DG19" s="160">
        <f>IFERROR(VLOOKUP($B19,'2122_link'!$A$3:$D$352,4,FALSE),0)</f>
        <v>20095.170000000006</v>
      </c>
      <c r="DH19" s="217">
        <f t="shared" si="56"/>
        <v>0.12854382421248486</v>
      </c>
      <c r="DI19" s="217">
        <f>IF(DD19="Yes",VLOOKUP(B19,'ESA 112'!$B$70:$J$99,8,FALSE),MIN(0.135,DH19))</f>
        <v>0.12854382421248486</v>
      </c>
      <c r="DJ19" s="156">
        <f t="shared" si="57"/>
        <v>2583.11</v>
      </c>
      <c r="DK19" s="159">
        <f t="shared" si="58"/>
        <v>2784.44</v>
      </c>
      <c r="DL19" s="127" t="s">
        <v>928</v>
      </c>
      <c r="DM19" s="43">
        <f>IFERROR(VLOOKUP($B19,'2223_link'!$A$3:$D$352,2,FALSE),0)</f>
        <v>234.78</v>
      </c>
      <c r="DN19" s="43">
        <f>IFERROR(VLOOKUP($B19,'2223_link'!$A$3:$D$352,3,FALSE),0)</f>
        <v>2723.7799999999997</v>
      </c>
      <c r="DO19" s="160">
        <f>IFERROR(VLOOKUP($B19,'2223_link'!$A$3:$D$352,4,FALSE),0)</f>
        <v>20485.38</v>
      </c>
      <c r="DP19" s="217">
        <f t="shared" si="59"/>
        <v>0.13296214178111412</v>
      </c>
      <c r="DQ19" s="217">
        <f>IF(DL19="Yes",VLOOKUP(B19,'ESA 112'!$B$37:$J$63,8,FALSE),MIN(0.135,DP19))</f>
        <v>0.13296214178111412</v>
      </c>
      <c r="DR19" s="156">
        <f t="shared" si="60"/>
        <v>2723.78</v>
      </c>
      <c r="DS19" s="159">
        <f t="shared" si="61"/>
        <v>2958.5600000000004</v>
      </c>
      <c r="DT19" s="127" t="s">
        <v>928</v>
      </c>
      <c r="DU19" s="43">
        <f>IFERROR(VLOOKUP($B19,'2324_link'!$A$3:$D$352,2,FALSE),0)</f>
        <v>297.33</v>
      </c>
      <c r="DV19" s="43">
        <f>IFERROR(VLOOKUP($B19,'2324_link'!$A$3:$D$352,3,FALSE),0)</f>
        <v>2814.67</v>
      </c>
      <c r="DW19" s="160">
        <f>IFERROR(VLOOKUP($B19,'2324_link'!$A$3:$D$352,4,FALSE),0)</f>
        <v>20617.13</v>
      </c>
      <c r="DX19" s="217">
        <f t="shared" si="62"/>
        <v>0.1365209415665517</v>
      </c>
      <c r="DY19" s="217">
        <f>IF(DT19="Yes",VLOOKUP(B19,'ESA 112'!$B$3:$J$32,8,FALSE),MIN(0.15,DX19))</f>
        <v>0.1365209415665517</v>
      </c>
      <c r="DZ19" s="156">
        <f t="shared" si="63"/>
        <v>2814.67</v>
      </c>
      <c r="EA19" s="159">
        <f t="shared" si="64"/>
        <v>3112</v>
      </c>
      <c r="EB19" s="18"/>
    </row>
    <row r="20" spans="1:132" ht="14.4" x14ac:dyDescent="0.3">
      <c r="A20" s="15" t="s">
        <v>909</v>
      </c>
      <c r="B20" s="15" t="s">
        <v>246</v>
      </c>
      <c r="C20" s="15" t="s">
        <v>247</v>
      </c>
      <c r="D20" s="127" t="s">
        <v>928</v>
      </c>
      <c r="E20" s="154">
        <f>IFERROR(VLOOKUP($B20,'0809_link'!$A$5:$D$319,2,FALSE),0)</f>
        <v>1</v>
      </c>
      <c r="F20" s="154">
        <f>IFERROR(VLOOKUP($B20,'0809_link'!$A$5:$D$319,3,FALSE),0)</f>
        <v>13.75</v>
      </c>
      <c r="G20" s="154">
        <f>IFERROR(VLOOKUP(B20,'0809_link'!$A$5:$D$319,4,FALSE),0)</f>
        <v>100.11</v>
      </c>
      <c r="H20" s="50">
        <f t="shared" si="20"/>
        <v>0.13730000000000001</v>
      </c>
      <c r="I20" s="155">
        <f>IF(D20="yes",VLOOKUP(B20,'ESA 112'!$B$479:$K$503,8,FALSE),MIN(0.127,H20))</f>
        <v>0.127</v>
      </c>
      <c r="J20" s="156">
        <f t="shared" si="21"/>
        <v>12.71</v>
      </c>
      <c r="K20" s="157">
        <f t="shared" si="22"/>
        <v>13.718866999999999</v>
      </c>
      <c r="L20" s="127" t="s">
        <v>928</v>
      </c>
      <c r="M20" s="43">
        <f>IFERROR(VLOOKUP(B20,'0910_link'!$A$5:$B$302,2,FALSE),0)</f>
        <v>0</v>
      </c>
      <c r="N20" s="43">
        <f>IFERROR(VLOOKUP(B20,'0910_link'!$A$5:$C$302,3,FALSE),0)</f>
        <v>9.6199999999999992</v>
      </c>
      <c r="O20" s="43">
        <f>IFERROR(VLOOKUP($B20,'0910_link'!$A$5:$D$302,4,FALSE),0)</f>
        <v>87.38</v>
      </c>
      <c r="P20" s="50">
        <f t="shared" si="23"/>
        <v>0.1101</v>
      </c>
      <c r="Q20" s="158">
        <f>IF(L20="Yes",VLOOKUP(B20,'ESA 112'!$B$449:$K$474,8,FALSE),MIN(0.127,P20))</f>
        <v>0.1101</v>
      </c>
      <c r="R20" s="156">
        <f t="shared" si="24"/>
        <v>9.6199999999999992</v>
      </c>
      <c r="S20" s="157">
        <f t="shared" si="25"/>
        <v>9.6199999999999992</v>
      </c>
      <c r="T20" s="127" t="s">
        <v>928</v>
      </c>
      <c r="U20" s="43">
        <f>IFERROR(VLOOKUP($B20,'1011_link'!$A$5:$D$309,2,FALSE),0)</f>
        <v>1.25</v>
      </c>
      <c r="V20" s="43">
        <f>IFERROR(VLOOKUP($B20,'1011_link'!$A$5:$D$309,3,FALSE),0)</f>
        <v>9.1199999999999992</v>
      </c>
      <c r="W20" s="154">
        <f>IFERROR(VLOOKUP($B20,'1011_link'!$A$5:$D$319,4,FALSE),0)</f>
        <v>79.989999999999995</v>
      </c>
      <c r="X20" s="50">
        <f t="shared" si="26"/>
        <v>0.114</v>
      </c>
      <c r="Y20" s="158">
        <f>IF(T20="Yes",VLOOKUP(B20,'ESA 112'!$B$416:$J$444,8,FALSE),MIN(0.127,X20))</f>
        <v>0.114</v>
      </c>
      <c r="Z20" s="156">
        <f t="shared" si="27"/>
        <v>9.1199999999999992</v>
      </c>
      <c r="AA20" s="159">
        <f t="shared" si="28"/>
        <v>10.37</v>
      </c>
      <c r="AB20" s="127" t="s">
        <v>928</v>
      </c>
      <c r="AC20" s="43">
        <f>IFERROR(VLOOKUP($B20,'1112_link'!$A$5:$D$310,2,FALSE),0)</f>
        <v>3</v>
      </c>
      <c r="AD20" s="43">
        <f>IFERROR(VLOOKUP($B20,'1112_link'!$A$5:$D$310,3,FALSE),0)</f>
        <v>10.44</v>
      </c>
      <c r="AE20" s="154">
        <f>IFERROR(VLOOKUP($B20,'1112_link'!$A$5:$D$331,4,FALSE),0)</f>
        <v>91.4</v>
      </c>
      <c r="AF20" s="50">
        <f t="shared" si="29"/>
        <v>0.1142</v>
      </c>
      <c r="AG20" s="158">
        <f>IF(AB20="Yes",VLOOKUP(B20,'ESA 112'!$B$383:$J$411,8,FALSE),MIN(0.127,AF20))</f>
        <v>0.1142</v>
      </c>
      <c r="AH20" s="156">
        <f t="shared" si="30"/>
        <v>10.44</v>
      </c>
      <c r="AI20" s="159">
        <f t="shared" si="31"/>
        <v>13.44</v>
      </c>
      <c r="AJ20" s="127" t="s">
        <v>928</v>
      </c>
      <c r="AK20" s="43">
        <f>IFERROR(VLOOKUP($B20,'1213_link'!$A$5:$D$310,2,FALSE),0)</f>
        <v>0</v>
      </c>
      <c r="AL20" s="43">
        <f>IFERROR(VLOOKUP($B20,'1213_link'!$A$5:$D$310,3,FALSE),0)</f>
        <v>13</v>
      </c>
      <c r="AM20" s="154">
        <f>IFERROR(VLOOKUP($B20,'1213_link'!$A$5:$D$331,4,FALSE),0)</f>
        <v>99.65</v>
      </c>
      <c r="AN20" s="50">
        <f t="shared" si="32"/>
        <v>0.1305</v>
      </c>
      <c r="AO20" s="158">
        <f>IF(AJ20="Yes",VLOOKUP(B20,'ESA 112'!$B$350:$J$378,8,FALSE),MIN(0.127,AN20))</f>
        <v>0.127</v>
      </c>
      <c r="AP20" s="156">
        <f t="shared" si="33"/>
        <v>12.66</v>
      </c>
      <c r="AQ20" s="159">
        <f t="shared" si="34"/>
        <v>12.66</v>
      </c>
      <c r="AR20" s="127" t="s">
        <v>928</v>
      </c>
      <c r="AS20" s="43">
        <f>IFERROR(VLOOKUP($B20,'1314_link'!$A$5:$D$310,2,FALSE),0)</f>
        <v>0.67</v>
      </c>
      <c r="AT20" s="43">
        <f>IFERROR(VLOOKUP($B20,'1314_link'!$A$5:$D$310,3,FALSE),0)</f>
        <v>11.78</v>
      </c>
      <c r="AU20" s="154">
        <f>IFERROR(VLOOKUP($B20,'1314_link'!$A$5:$D$331,4,FALSE),0)</f>
        <v>87.21</v>
      </c>
      <c r="AV20" s="158">
        <f t="shared" si="35"/>
        <v>0.13507625272331156</v>
      </c>
      <c r="AW20" s="158">
        <f>IF(AR20="Yes",VLOOKUP(B20,'ESA 112'!$B$318:$J$345,8,FALSE),MIN(0.127,AV20))</f>
        <v>0.127</v>
      </c>
      <c r="AX20" s="156">
        <f t="shared" si="36"/>
        <v>11.08</v>
      </c>
      <c r="AY20" s="159">
        <f t="shared" si="37"/>
        <v>11.75</v>
      </c>
      <c r="AZ20" s="127" t="s">
        <v>928</v>
      </c>
      <c r="BA20" s="43">
        <f>IFERROR(VLOOKUP($B20,'1415_link'!$A$5:$D$311,2,FALSE),0)</f>
        <v>1</v>
      </c>
      <c r="BB20" s="43">
        <f>IFERROR(VLOOKUP($B20,'1415_link'!$A$5:$D$311,3,FALSE),0)</f>
        <v>8</v>
      </c>
      <c r="BC20" s="160">
        <f>IFERROR(VLOOKUP($B20,'1415_link'!$A$5:$D$332,4,FALSE),0)</f>
        <v>86</v>
      </c>
      <c r="BD20" s="158">
        <f t="shared" si="38"/>
        <v>9.3023255813953487E-2</v>
      </c>
      <c r="BE20" s="158">
        <f>IF(AZ20="Yes",VLOOKUP(B20,'ESA 112'!$B$286:$J$314,8,FALSE),MIN(0.127,BD20))</f>
        <v>9.3023255813953487E-2</v>
      </c>
      <c r="BF20" s="156">
        <f t="shared" si="39"/>
        <v>8</v>
      </c>
      <c r="BG20" s="159">
        <f t="shared" si="40"/>
        <v>9</v>
      </c>
      <c r="BH20" s="127" t="s">
        <v>928</v>
      </c>
      <c r="BI20" s="43">
        <f>IFERROR(VLOOKUP($B20,'1516_link'!$A$5:$D$351,2,FALSE),0)</f>
        <v>0</v>
      </c>
      <c r="BJ20" s="43">
        <f>IFERROR(VLOOKUP($B20,'1516_link'!$A$5:$D$351,3,FALSE),0)</f>
        <v>12.89</v>
      </c>
      <c r="BK20" s="160">
        <f>IFERROR(VLOOKUP($B20,'1516_link'!$A$5:$D$351,4,FALSE),0)</f>
        <v>83.15</v>
      </c>
      <c r="BL20" s="217">
        <f t="shared" si="41"/>
        <v>0.15502104630186408</v>
      </c>
      <c r="BM20" s="217">
        <f>IF(BH20="Yes",VLOOKUP(B20,'ESA 112'!$B$255:$J$282,8,FALSE),MIN(0.127,BL20))</f>
        <v>0.127</v>
      </c>
      <c r="BN20" s="156">
        <f t="shared" si="42"/>
        <v>10.56</v>
      </c>
      <c r="BO20" s="159">
        <f t="shared" si="43"/>
        <v>10.56</v>
      </c>
      <c r="BP20" s="127" t="s">
        <v>928</v>
      </c>
      <c r="BQ20" s="43">
        <f>IFERROR(VLOOKUP($B20,'1617_link'!$A$5:$D$351,2,FALSE),0)</f>
        <v>0</v>
      </c>
      <c r="BR20" s="43">
        <f>IFERROR(VLOOKUP($B20,'1617_link'!$A$5:$D$351,3,FALSE),0)</f>
        <v>9.44</v>
      </c>
      <c r="BS20" s="160">
        <f>IFERROR(VLOOKUP($B20,'1617_link'!$A$5:$D$351,4,FALSE),0)</f>
        <v>91.9</v>
      </c>
      <c r="BT20" s="217">
        <f t="shared" si="44"/>
        <v>0.10272034820457017</v>
      </c>
      <c r="BU20" s="217">
        <f>IF(BP20="Yes",VLOOKUP(B20,'ESA 112'!$B$224:$J$250,8,FALSE),MIN(0.127,BT20))</f>
        <v>0.10272034820457017</v>
      </c>
      <c r="BV20" s="156">
        <f t="shared" si="45"/>
        <v>9.44</v>
      </c>
      <c r="BW20" s="223">
        <f t="shared" si="46"/>
        <v>9.44</v>
      </c>
      <c r="BX20" s="127" t="s">
        <v>928</v>
      </c>
      <c r="BY20" s="43">
        <f>IFERROR(VLOOKUP($B20,'1718_link'!$A$5:$D$351,2,FALSE),0)</f>
        <v>0</v>
      </c>
      <c r="BZ20" s="43">
        <f>IFERROR(VLOOKUP($B20,'1718_link'!$A$5:$D$351,3,FALSE),0)</f>
        <v>10.44</v>
      </c>
      <c r="CA20" s="43">
        <f>IFERROR(VLOOKUP($B20,'1718_link'!$A$5:$D$331,4,FALSE),0)</f>
        <v>118.6</v>
      </c>
      <c r="CB20" s="217">
        <f t="shared" si="47"/>
        <v>8.802698145025295E-2</v>
      </c>
      <c r="CC20" s="217">
        <f>IF(BX20="Yes",VLOOKUP(B20,'ESA 112'!$B$194:$J$219,8,FALSE),MIN(0.135,CB20))</f>
        <v>8.802698145025295E-2</v>
      </c>
      <c r="CD20" s="156">
        <f t="shared" si="48"/>
        <v>10.44</v>
      </c>
      <c r="CE20" s="159">
        <f t="shared" si="49"/>
        <v>10.44</v>
      </c>
      <c r="CF20" s="127" t="s">
        <v>928</v>
      </c>
      <c r="CG20" s="43">
        <f>IFERROR(VLOOKUP($B20,'1819_link'!$A$5:$D$351,2,FALSE),0)</f>
        <v>0.33</v>
      </c>
      <c r="CH20" s="43">
        <f>IFERROR(VLOOKUP($B20,'1819_link'!$A$5:$D$351,3,FALSE),0)</f>
        <v>13.33</v>
      </c>
      <c r="CI20" s="43">
        <f>IFERROR(VLOOKUP($B20,'1819_link'!$A$5:$D$331,4,FALSE),0)</f>
        <v>117.57</v>
      </c>
      <c r="CJ20" s="217">
        <f t="shared" si="50"/>
        <v>0.1133792634175385</v>
      </c>
      <c r="CK20" s="217">
        <f>IF(CF20="Yes",VLOOKUP(B20,'ESA 112'!$B$164:$J$190,8,FALSE),MIN(0.135,CJ20))</f>
        <v>0.1133792634175385</v>
      </c>
      <c r="CL20" s="156">
        <f t="shared" si="51"/>
        <v>13.33</v>
      </c>
      <c r="CM20" s="159">
        <f t="shared" si="52"/>
        <v>13.66</v>
      </c>
      <c r="CN20" s="127" t="s">
        <v>928</v>
      </c>
      <c r="CO20" s="43">
        <f>IFERROR(VLOOKUP($B20,'1920_link'!$A$5:$D$350,2,FALSE),0)</f>
        <v>1.1100000000000001</v>
      </c>
      <c r="CP20" s="43">
        <f>IFERROR(VLOOKUP($B20,'1920_link'!$A$5:$D$350,3,FALSE),0)</f>
        <v>16.559999999999999</v>
      </c>
      <c r="CQ20" s="43">
        <f>IFERROR(VLOOKUP($B20,'1920_link'!$A$5:$D$330,4,FALSE),0)</f>
        <v>118.8</v>
      </c>
      <c r="CR20" s="217">
        <f t="shared" si="17"/>
        <v>0.13939393939393938</v>
      </c>
      <c r="CS20" s="217">
        <f>IF(CN20="Yes",VLOOKUP(B20,'ESA 112'!$B$134:$J$159,8,FALSE),MIN(0.135,CR20))</f>
        <v>0.13500000000000001</v>
      </c>
      <c r="CT20" s="156">
        <f t="shared" si="18"/>
        <v>16.04</v>
      </c>
      <c r="CU20" s="159">
        <f t="shared" si="19"/>
        <v>17.149999999999999</v>
      </c>
      <c r="CV20" s="127" t="s">
        <v>929</v>
      </c>
      <c r="CW20" s="43">
        <f>IFERROR(VLOOKUP($B20,'2021_link'!$A$5:$D$351,2,FALSE),0)</f>
        <v>1</v>
      </c>
      <c r="CX20" s="43">
        <f>IFERROR(VLOOKUP($B20,'2021_link'!$A$5:$D$351,3,FALSE),0)</f>
        <v>18.439999999999998</v>
      </c>
      <c r="CY20" s="160">
        <f>IFERROR(VLOOKUP($B20,'2021_link'!$A$5:$D$351,4,FALSE),0)</f>
        <v>107.5</v>
      </c>
      <c r="CZ20" s="217">
        <f t="shared" si="53"/>
        <v>0.1715348837209302</v>
      </c>
      <c r="DA20" s="217">
        <f>IF(CV20="Yes",VLOOKUP(B20,'ESA 112'!$B$102:$J$130,8,FALSE),MIN(0.135,CZ20))</f>
        <v>0.1537</v>
      </c>
      <c r="DB20" s="156">
        <f t="shared" si="54"/>
        <v>16.52</v>
      </c>
      <c r="DC20" s="159">
        <f t="shared" si="55"/>
        <v>17.52</v>
      </c>
      <c r="DD20" s="127" t="s">
        <v>929</v>
      </c>
      <c r="DE20" s="43">
        <f>IFERROR(VLOOKUP($B20,'2122_link'!$A$3:$D$352,2,FALSE),0)</f>
        <v>0.67</v>
      </c>
      <c r="DF20" s="43">
        <f>IFERROR(VLOOKUP($B20,'2122_link'!$A$3:$D$352,3,FALSE),0)</f>
        <v>18.669999999999998</v>
      </c>
      <c r="DG20" s="160">
        <f>IFERROR(VLOOKUP($B20,'2122_link'!$A$3:$D$352,4,FALSE),0)</f>
        <v>112.7</v>
      </c>
      <c r="DH20" s="217">
        <f t="shared" si="56"/>
        <v>0.16566104702750664</v>
      </c>
      <c r="DI20" s="217">
        <f>IF(DD20="Yes",VLOOKUP(B20,'ESA 112'!$B$70:$J$99,8,FALSE),MIN(0.135,DH20))</f>
        <v>0.1464</v>
      </c>
      <c r="DJ20" s="156">
        <f t="shared" si="57"/>
        <v>16.5</v>
      </c>
      <c r="DK20" s="159">
        <f t="shared" si="58"/>
        <v>17.170000000000002</v>
      </c>
      <c r="DL20" s="127" t="s">
        <v>929</v>
      </c>
      <c r="DM20" s="43">
        <f>IFERROR(VLOOKUP($B20,'2223_link'!$A$3:$D$352,2,FALSE),0)</f>
        <v>1.56</v>
      </c>
      <c r="DN20" s="43">
        <f>IFERROR(VLOOKUP($B20,'2223_link'!$A$3:$D$352,3,FALSE),0)</f>
        <v>16.89</v>
      </c>
      <c r="DO20" s="160">
        <f>IFERROR(VLOOKUP($B20,'2223_link'!$A$3:$D$352,4,FALSE),0)</f>
        <v>102.9</v>
      </c>
      <c r="DP20" s="217">
        <f t="shared" si="59"/>
        <v>0.1641399416909621</v>
      </c>
      <c r="DQ20" s="217">
        <f>IF(DL20="Yes",VLOOKUP(B20,'ESA 112'!$B$37:$J$63,8,FALSE),MIN(0.135,DP20))</f>
        <v>0.1477</v>
      </c>
      <c r="DR20" s="156">
        <f t="shared" si="60"/>
        <v>15.2</v>
      </c>
      <c r="DS20" s="159">
        <f t="shared" si="61"/>
        <v>16.759999999999998</v>
      </c>
      <c r="DT20" s="127" t="s">
        <v>929</v>
      </c>
      <c r="DU20" s="43">
        <f>IFERROR(VLOOKUP($B20,'2324_link'!$A$3:$D$352,2,FALSE),0)</f>
        <v>1</v>
      </c>
      <c r="DV20" s="43">
        <f>IFERROR(VLOOKUP($B20,'2324_link'!$A$3:$D$352,3,FALSE),0)</f>
        <v>14.219999999999999</v>
      </c>
      <c r="DW20" s="160">
        <f>IFERROR(VLOOKUP($B20,'2324_link'!$A$3:$D$352,4,FALSE),0)</f>
        <v>99</v>
      </c>
      <c r="DX20" s="217">
        <f t="shared" si="62"/>
        <v>0.14363636363636362</v>
      </c>
      <c r="DY20" s="217">
        <f>IF(DT20="Yes",VLOOKUP(B20,'ESA 112'!$B$3:$J$32,8,FALSE),MIN(0.15,DX20))</f>
        <v>0.1641</v>
      </c>
      <c r="DZ20" s="156">
        <f t="shared" si="63"/>
        <v>16.25</v>
      </c>
      <c r="EA20" s="159">
        <f t="shared" si="64"/>
        <v>17.25</v>
      </c>
      <c r="EB20" s="18"/>
    </row>
    <row r="21" spans="1:132" ht="14.4" x14ac:dyDescent="0.3">
      <c r="A21" s="15" t="s">
        <v>909</v>
      </c>
      <c r="B21" s="15" t="s">
        <v>532</v>
      </c>
      <c r="C21" s="15" t="s">
        <v>533</v>
      </c>
      <c r="D21" s="127" t="s">
        <v>928</v>
      </c>
      <c r="E21" s="154">
        <f>IFERROR(VLOOKUP($B21,'0809_link'!$A$5:$D$319,2,FALSE),0)</f>
        <v>32.25</v>
      </c>
      <c r="F21" s="154">
        <f>IFERROR(VLOOKUP($B21,'0809_link'!$A$5:$D$319,3,FALSE),0)</f>
        <v>234.25</v>
      </c>
      <c r="G21" s="154">
        <f>IFERROR(VLOOKUP(B21,'0809_link'!$A$5:$D$319,4,FALSE),0)</f>
        <v>2103.5700000000002</v>
      </c>
      <c r="H21" s="50">
        <f t="shared" si="20"/>
        <v>0.1114</v>
      </c>
      <c r="I21" s="155">
        <f>IF(D21="yes",VLOOKUP(B21,'ESA 112'!$B$479:$K$503,8,FALSE),MIN(0.127,H21))</f>
        <v>0.1114</v>
      </c>
      <c r="J21" s="156">
        <f t="shared" si="21"/>
        <v>234.25</v>
      </c>
      <c r="K21" s="157">
        <f t="shared" si="22"/>
        <v>266.5</v>
      </c>
      <c r="L21" s="127" t="s">
        <v>928</v>
      </c>
      <c r="M21" s="43">
        <f>IFERROR(VLOOKUP(B21,'0910_link'!$A$5:$B$302,2,FALSE),0)</f>
        <v>26.38</v>
      </c>
      <c r="N21" s="43">
        <f>IFERROR(VLOOKUP(B21,'0910_link'!$A$5:$C$302,3,FALSE),0)</f>
        <v>249</v>
      </c>
      <c r="O21" s="43">
        <f>IFERROR(VLOOKUP($B21,'0910_link'!$A$5:$D$302,4,FALSE),0)</f>
        <v>2080.89</v>
      </c>
      <c r="P21" s="50">
        <f t="shared" si="23"/>
        <v>0.1197</v>
      </c>
      <c r="Q21" s="158">
        <f>IF(L21="Yes",VLOOKUP(B21,'ESA 112'!$B$449:$K$474,8,FALSE),MIN(0.127,P21))</f>
        <v>0.1197</v>
      </c>
      <c r="R21" s="156">
        <f t="shared" si="24"/>
        <v>249</v>
      </c>
      <c r="S21" s="157">
        <f t="shared" si="25"/>
        <v>275.38</v>
      </c>
      <c r="T21" s="127" t="s">
        <v>928</v>
      </c>
      <c r="U21" s="43">
        <f>IFERROR(VLOOKUP($B21,'1011_link'!$A$5:$D$309,2,FALSE),0)</f>
        <v>37.119999999999997</v>
      </c>
      <c r="V21" s="43">
        <f>IFERROR(VLOOKUP($B21,'1011_link'!$A$5:$D$309,3,FALSE),0)</f>
        <v>255.88</v>
      </c>
      <c r="W21" s="154">
        <f>IFERROR(VLOOKUP($B21,'1011_link'!$A$5:$D$319,4,FALSE),0)</f>
        <v>2064.33</v>
      </c>
      <c r="X21" s="50">
        <f t="shared" si="26"/>
        <v>0.124</v>
      </c>
      <c r="Y21" s="158">
        <f>IF(T21="Yes",VLOOKUP(B21,'ESA 112'!$B$416:$J$444,8,FALSE),MIN(0.127,X21))</f>
        <v>0.124</v>
      </c>
      <c r="Z21" s="156">
        <f t="shared" si="27"/>
        <v>255.88</v>
      </c>
      <c r="AA21" s="159">
        <f t="shared" si="28"/>
        <v>293</v>
      </c>
      <c r="AB21" s="127" t="s">
        <v>928</v>
      </c>
      <c r="AC21" s="43">
        <f>IFERROR(VLOOKUP($B21,'1112_link'!$A$5:$D$310,2,FALSE),0)</f>
        <v>41</v>
      </c>
      <c r="AD21" s="43">
        <f>IFERROR(VLOOKUP($B21,'1112_link'!$A$5:$D$310,3,FALSE),0)</f>
        <v>266.77999999999997</v>
      </c>
      <c r="AE21" s="154">
        <f>IFERROR(VLOOKUP($B21,'1112_link'!$A$5:$D$331,4,FALSE),0)</f>
        <v>2062.56</v>
      </c>
      <c r="AF21" s="50">
        <f t="shared" si="29"/>
        <v>0.1293</v>
      </c>
      <c r="AG21" s="158">
        <f>IF(AB21="Yes",VLOOKUP(B21,'ESA 112'!$B$383:$J$411,8,FALSE),MIN(0.127,AF21))</f>
        <v>0.127</v>
      </c>
      <c r="AH21" s="156">
        <f t="shared" si="30"/>
        <v>261.95</v>
      </c>
      <c r="AI21" s="159">
        <f t="shared" si="31"/>
        <v>302.95</v>
      </c>
      <c r="AJ21" s="127" t="s">
        <v>928</v>
      </c>
      <c r="AK21" s="43">
        <f>IFERROR(VLOOKUP($B21,'1213_link'!$A$5:$D$310,2,FALSE),0)</f>
        <v>45.56</v>
      </c>
      <c r="AL21" s="43">
        <f>IFERROR(VLOOKUP($B21,'1213_link'!$A$5:$D$310,3,FALSE),0)</f>
        <v>253.89</v>
      </c>
      <c r="AM21" s="154">
        <f>IFERROR(VLOOKUP($B21,'1213_link'!$A$5:$D$331,4,FALSE),0)</f>
        <v>2037.34</v>
      </c>
      <c r="AN21" s="50">
        <f t="shared" si="32"/>
        <v>0.1246</v>
      </c>
      <c r="AO21" s="158">
        <f>IF(AJ21="Yes",VLOOKUP(B21,'ESA 112'!$B$350:$J$378,8,FALSE),MIN(0.127,AN21))</f>
        <v>0.1246</v>
      </c>
      <c r="AP21" s="156">
        <f t="shared" si="33"/>
        <v>253.89</v>
      </c>
      <c r="AQ21" s="159">
        <f t="shared" si="34"/>
        <v>299.45</v>
      </c>
      <c r="AR21" s="127" t="s">
        <v>928</v>
      </c>
      <c r="AS21" s="43">
        <f>IFERROR(VLOOKUP($B21,'1314_link'!$A$5:$D$310,2,FALSE),0)</f>
        <v>53.33</v>
      </c>
      <c r="AT21" s="43">
        <f>IFERROR(VLOOKUP($B21,'1314_link'!$A$5:$D$310,3,FALSE),0)</f>
        <v>269</v>
      </c>
      <c r="AU21" s="154">
        <f>IFERROR(VLOOKUP($B21,'1314_link'!$A$5:$D$331,4,FALSE),0)</f>
        <v>2030.8199999999997</v>
      </c>
      <c r="AV21" s="158">
        <f t="shared" si="35"/>
        <v>0.13245880974187768</v>
      </c>
      <c r="AW21" s="158">
        <f>IF(AR21="Yes",VLOOKUP(B21,'ESA 112'!$B$318:$J$345,8,FALSE),MIN(0.127,AV21))</f>
        <v>0.127</v>
      </c>
      <c r="AX21" s="156">
        <f t="shared" si="36"/>
        <v>257.91000000000003</v>
      </c>
      <c r="AY21" s="159">
        <f t="shared" si="37"/>
        <v>311.24</v>
      </c>
      <c r="AZ21" s="127" t="s">
        <v>928</v>
      </c>
      <c r="BA21" s="43">
        <f>IFERROR(VLOOKUP($B21,'1415_link'!$A$5:$D$311,2,FALSE),0)</f>
        <v>57.66</v>
      </c>
      <c r="BB21" s="43">
        <f>IFERROR(VLOOKUP($B21,'1415_link'!$A$5:$D$311,3,FALSE),0)</f>
        <v>278.67</v>
      </c>
      <c r="BC21" s="160">
        <f>IFERROR(VLOOKUP($B21,'1415_link'!$A$5:$D$332,4,FALSE),0)</f>
        <v>2051.71</v>
      </c>
      <c r="BD21" s="158">
        <f t="shared" si="38"/>
        <v>0.13582328886636025</v>
      </c>
      <c r="BE21" s="158">
        <f>IF(AZ21="Yes",VLOOKUP(B21,'ESA 112'!$B$286:$J$314,8,FALSE),MIN(0.127,BD21))</f>
        <v>0.127</v>
      </c>
      <c r="BF21" s="156">
        <f t="shared" si="39"/>
        <v>260.57</v>
      </c>
      <c r="BG21" s="159">
        <f t="shared" si="40"/>
        <v>318.23</v>
      </c>
      <c r="BH21" s="127" t="s">
        <v>928</v>
      </c>
      <c r="BI21" s="43">
        <f>IFERROR(VLOOKUP($B21,'1516_link'!$A$5:$D$351,2,FALSE),0)</f>
        <v>63.67</v>
      </c>
      <c r="BJ21" s="43">
        <f>IFERROR(VLOOKUP($B21,'1516_link'!$A$5:$D$351,3,FALSE),0)</f>
        <v>281.22000000000003</v>
      </c>
      <c r="BK21" s="160">
        <f>IFERROR(VLOOKUP($B21,'1516_link'!$A$5:$D$351,4,FALSE),0)</f>
        <v>2057.8799999999997</v>
      </c>
      <c r="BL21" s="217">
        <f t="shared" si="41"/>
        <v>0.13665519855385158</v>
      </c>
      <c r="BM21" s="217">
        <f>IF(BH21="Yes",VLOOKUP(B21,'ESA 112'!$B$255:$J$282,8,FALSE),MIN(0.127,BL21))</f>
        <v>0.127</v>
      </c>
      <c r="BN21" s="156">
        <f t="shared" si="42"/>
        <v>261.35000000000002</v>
      </c>
      <c r="BO21" s="159">
        <f t="shared" si="43"/>
        <v>325.02000000000004</v>
      </c>
      <c r="BP21" s="127" t="s">
        <v>928</v>
      </c>
      <c r="BQ21" s="43">
        <f>IFERROR(VLOOKUP($B21,'1617_link'!$A$5:$D$351,2,FALSE),0)</f>
        <v>60.67</v>
      </c>
      <c r="BR21" s="43">
        <f>IFERROR(VLOOKUP($B21,'1617_link'!$A$5:$D$351,3,FALSE),0)</f>
        <v>311.67</v>
      </c>
      <c r="BS21" s="160">
        <f>IFERROR(VLOOKUP($B21,'1617_link'!$A$5:$D$351,4,FALSE),0)</f>
        <v>2188.4399999999996</v>
      </c>
      <c r="BT21" s="217">
        <f t="shared" si="44"/>
        <v>0.14241651587432147</v>
      </c>
      <c r="BU21" s="217">
        <f>IF(BP21="Yes",VLOOKUP(B21,'ESA 112'!$B$224:$J$250,8,FALSE),MIN(0.127,BT21))</f>
        <v>0.127</v>
      </c>
      <c r="BV21" s="156">
        <f t="shared" si="45"/>
        <v>277.93</v>
      </c>
      <c r="BW21" s="223">
        <f t="shared" si="46"/>
        <v>338.6</v>
      </c>
      <c r="BX21" s="127" t="s">
        <v>928</v>
      </c>
      <c r="BY21" s="43">
        <f>IFERROR(VLOOKUP($B21,'1718_link'!$A$5:$D$351,2,FALSE),0)</f>
        <v>66.22</v>
      </c>
      <c r="BZ21" s="43">
        <f>IFERROR(VLOOKUP($B21,'1718_link'!$A$5:$D$351,3,FALSE),0)</f>
        <v>323</v>
      </c>
      <c r="CA21" s="43">
        <f>IFERROR(VLOOKUP($B21,'1718_link'!$A$5:$D$331,4,FALSE),0)</f>
        <v>2191.92</v>
      </c>
      <c r="CB21" s="217">
        <f t="shared" si="47"/>
        <v>0.1473593926785649</v>
      </c>
      <c r="CC21" s="217">
        <f>IF(BX21="Yes",VLOOKUP(B21,'ESA 112'!$B$194:$J$219,8,FALSE),MIN(0.135,CB21))</f>
        <v>0.13500000000000001</v>
      </c>
      <c r="CD21" s="156">
        <f t="shared" si="48"/>
        <v>295.91000000000003</v>
      </c>
      <c r="CE21" s="159">
        <f t="shared" si="49"/>
        <v>362.13</v>
      </c>
      <c r="CF21" s="127" t="s">
        <v>928</v>
      </c>
      <c r="CG21" s="43">
        <f>IFERROR(VLOOKUP($B21,'1819_link'!$A$5:$D$351,2,FALSE),0)</f>
        <v>77</v>
      </c>
      <c r="CH21" s="43">
        <f>IFERROR(VLOOKUP($B21,'1819_link'!$A$5:$D$351,3,FALSE),0)</f>
        <v>328.78</v>
      </c>
      <c r="CI21" s="43">
        <f>IFERROR(VLOOKUP($B21,'1819_link'!$A$5:$D$331,4,FALSE),0)</f>
        <v>2223.4299999999998</v>
      </c>
      <c r="CJ21" s="217">
        <f t="shared" si="50"/>
        <v>0.14787063231133879</v>
      </c>
      <c r="CK21" s="217">
        <f>IF(CF21="Yes",VLOOKUP(B21,'ESA 112'!$B$164:$J$190,8,FALSE),MIN(0.135,CJ21))</f>
        <v>0.13500000000000001</v>
      </c>
      <c r="CL21" s="156">
        <f t="shared" si="51"/>
        <v>300.16000000000003</v>
      </c>
      <c r="CM21" s="159">
        <f t="shared" si="52"/>
        <v>377.16</v>
      </c>
      <c r="CN21" s="127" t="s">
        <v>928</v>
      </c>
      <c r="CO21" s="43">
        <f>IFERROR(VLOOKUP($B21,'1920_link'!$A$5:$D$350,2,FALSE),0)</f>
        <v>69.67</v>
      </c>
      <c r="CP21" s="43">
        <f>IFERROR(VLOOKUP($B21,'1920_link'!$A$5:$D$350,3,FALSE),0)</f>
        <v>326.22000000000003</v>
      </c>
      <c r="CQ21" s="43">
        <f>IFERROR(VLOOKUP($B21,'1920_link'!$A$5:$D$330,4,FALSE),0)</f>
        <v>2223.34</v>
      </c>
      <c r="CR21" s="217">
        <f t="shared" si="17"/>
        <v>0.14672519722579544</v>
      </c>
      <c r="CS21" s="217">
        <f>IF(CN21="Yes",VLOOKUP(B21,'ESA 112'!$B$134:$J$159,8,FALSE),MIN(0.135,CR21))</f>
        <v>0.13500000000000001</v>
      </c>
      <c r="CT21" s="156">
        <f t="shared" si="18"/>
        <v>300.14999999999998</v>
      </c>
      <c r="CU21" s="159">
        <f t="shared" si="19"/>
        <v>369.82</v>
      </c>
      <c r="CV21" s="127" t="s">
        <v>928</v>
      </c>
      <c r="CW21" s="43">
        <f>IFERROR(VLOOKUP($B21,'2021_link'!$A$5:$D$351,2,FALSE),0)</f>
        <v>30.33</v>
      </c>
      <c r="CX21" s="43">
        <f>IFERROR(VLOOKUP($B21,'2021_link'!$A$5:$D$351,3,FALSE),0)</f>
        <v>305.44</v>
      </c>
      <c r="CY21" s="160">
        <f>IFERROR(VLOOKUP($B21,'2021_link'!$A$5:$D$351,4,FALSE),0)</f>
        <v>2128.15</v>
      </c>
      <c r="CZ21" s="217">
        <f t="shared" si="53"/>
        <v>0.14352371778305101</v>
      </c>
      <c r="DA21" s="217">
        <f>IF(CV21="Yes",VLOOKUP(B21,'ESA 112'!$B$102:$J$130,8,FALSE),MIN(0.135,CZ21))</f>
        <v>0.13500000000000001</v>
      </c>
      <c r="DB21" s="156">
        <f t="shared" si="54"/>
        <v>287.3</v>
      </c>
      <c r="DC21" s="159">
        <f t="shared" si="55"/>
        <v>317.63</v>
      </c>
      <c r="DD21" s="127" t="s">
        <v>928</v>
      </c>
      <c r="DE21" s="43">
        <f>IFERROR(VLOOKUP($B21,'2122_link'!$A$3:$D$352,2,FALSE),0)</f>
        <v>30.11</v>
      </c>
      <c r="DF21" s="43">
        <f>IFERROR(VLOOKUP($B21,'2122_link'!$A$3:$D$352,3,FALSE),0)</f>
        <v>289.44</v>
      </c>
      <c r="DG21" s="160">
        <f>IFERROR(VLOOKUP($B21,'2122_link'!$A$3:$D$352,4,FALSE),0)</f>
        <v>2097.5599999999995</v>
      </c>
      <c r="DH21" s="217">
        <f t="shared" si="56"/>
        <v>0.13798890139018671</v>
      </c>
      <c r="DI21" s="217">
        <f>IF(DD21="Yes",VLOOKUP(B21,'ESA 112'!$B$70:$J$99,8,FALSE),MIN(0.135,DH21))</f>
        <v>0.13500000000000001</v>
      </c>
      <c r="DJ21" s="156">
        <f t="shared" si="57"/>
        <v>283.17</v>
      </c>
      <c r="DK21" s="159">
        <f t="shared" si="58"/>
        <v>313.28000000000003</v>
      </c>
      <c r="DL21" s="127" t="s">
        <v>928</v>
      </c>
      <c r="DM21" s="43">
        <f>IFERROR(VLOOKUP($B21,'2223_link'!$A$3:$D$352,2,FALSE),0)</f>
        <v>31.22</v>
      </c>
      <c r="DN21" s="43">
        <f>IFERROR(VLOOKUP($B21,'2223_link'!$A$3:$D$352,3,FALSE),0)</f>
        <v>314.11</v>
      </c>
      <c r="DO21" s="160">
        <f>IFERROR(VLOOKUP($B21,'2223_link'!$A$3:$D$352,4,FALSE),0)</f>
        <v>2034.29</v>
      </c>
      <c r="DP21" s="217">
        <f t="shared" si="59"/>
        <v>0.15440768032089822</v>
      </c>
      <c r="DQ21" s="217">
        <f>IF(DL21="Yes",VLOOKUP(B21,'ESA 112'!$B$37:$J$63,8,FALSE),MIN(0.135,DP21))</f>
        <v>0.13500000000000001</v>
      </c>
      <c r="DR21" s="156">
        <f t="shared" si="60"/>
        <v>274.63</v>
      </c>
      <c r="DS21" s="159">
        <f t="shared" si="61"/>
        <v>305.85000000000002</v>
      </c>
      <c r="DT21" s="127" t="s">
        <v>928</v>
      </c>
      <c r="DU21" s="43">
        <f>IFERROR(VLOOKUP($B21,'2324_link'!$A$3:$D$352,2,FALSE),0)</f>
        <v>17</v>
      </c>
      <c r="DV21" s="43">
        <f>IFERROR(VLOOKUP($B21,'2324_link'!$A$3:$D$352,3,FALSE),0)</f>
        <v>325.12</v>
      </c>
      <c r="DW21" s="160">
        <f>IFERROR(VLOOKUP($B21,'2324_link'!$A$3:$D$352,4,FALSE),0)</f>
        <v>2023.99</v>
      </c>
      <c r="DX21" s="217">
        <f t="shared" si="62"/>
        <v>0.16063320470950943</v>
      </c>
      <c r="DY21" s="217">
        <f>IF(DT21="Yes",VLOOKUP(B21,'ESA 112'!$B$3:$J$32,8,FALSE),MIN(0.15,DX21))</f>
        <v>0.15</v>
      </c>
      <c r="DZ21" s="156">
        <f t="shared" si="63"/>
        <v>303.60000000000002</v>
      </c>
      <c r="EA21" s="159">
        <f t="shared" si="64"/>
        <v>320.60000000000002</v>
      </c>
      <c r="EB21" s="18"/>
    </row>
    <row r="22" spans="1:132" ht="14.4" x14ac:dyDescent="0.3">
      <c r="A22" s="15" t="s">
        <v>909</v>
      </c>
      <c r="B22" s="15" t="s">
        <v>278</v>
      </c>
      <c r="C22" s="15" t="s">
        <v>279</v>
      </c>
      <c r="D22" s="127" t="s">
        <v>928</v>
      </c>
      <c r="E22" s="154">
        <f>IFERROR(VLOOKUP($B22,'0809_link'!$A$5:$D$319,2,FALSE),0)</f>
        <v>4.75</v>
      </c>
      <c r="F22" s="154">
        <f>IFERROR(VLOOKUP($B22,'0809_link'!$A$5:$D$319,3,FALSE),0)</f>
        <v>13.62</v>
      </c>
      <c r="G22" s="154">
        <f>IFERROR(VLOOKUP(B22,'0809_link'!$A$5:$D$319,4,FALSE),0)</f>
        <v>69.06</v>
      </c>
      <c r="H22" s="50">
        <f t="shared" si="20"/>
        <v>0.19719999999999999</v>
      </c>
      <c r="I22" s="155">
        <f>IF(D22="yes",VLOOKUP(B22,'ESA 112'!$B$479:$K$503,8,FALSE),MIN(0.127,H22))</f>
        <v>0.127</v>
      </c>
      <c r="J22" s="156">
        <f t="shared" si="21"/>
        <v>8.77</v>
      </c>
      <c r="K22" s="157">
        <f t="shared" si="22"/>
        <v>13.521987999999999</v>
      </c>
      <c r="L22" s="127" t="s">
        <v>928</v>
      </c>
      <c r="M22" s="43">
        <f>IFERROR(VLOOKUP(B22,'0910_link'!$A$5:$B$302,2,FALSE),0)</f>
        <v>2.63</v>
      </c>
      <c r="N22" s="43">
        <f>IFERROR(VLOOKUP(B22,'0910_link'!$A$5:$C$302,3,FALSE),0)</f>
        <v>18</v>
      </c>
      <c r="O22" s="43">
        <f>IFERROR(VLOOKUP($B22,'0910_link'!$A$5:$D$302,4,FALSE),0)</f>
        <v>81.47</v>
      </c>
      <c r="P22" s="50">
        <f t="shared" si="23"/>
        <v>0.22090000000000001</v>
      </c>
      <c r="Q22" s="158">
        <f>IF(L22="Yes",VLOOKUP(B22,'ESA 112'!$B$449:$K$474,8,FALSE),MIN(0.127,P22))</f>
        <v>0.127</v>
      </c>
      <c r="R22" s="156">
        <f t="shared" si="24"/>
        <v>10.35</v>
      </c>
      <c r="S22" s="157">
        <f t="shared" si="25"/>
        <v>12.979966999999998</v>
      </c>
      <c r="T22" s="127" t="s">
        <v>928</v>
      </c>
      <c r="U22" s="43">
        <f>IFERROR(VLOOKUP($B22,'1011_link'!$A$5:$D$309,2,FALSE),0)</f>
        <v>3.75</v>
      </c>
      <c r="V22" s="43">
        <f>IFERROR(VLOOKUP($B22,'1011_link'!$A$5:$D$309,3,FALSE),0)</f>
        <v>17.5</v>
      </c>
      <c r="W22" s="154">
        <f>IFERROR(VLOOKUP($B22,'1011_link'!$A$5:$D$319,4,FALSE),0)</f>
        <v>74.06</v>
      </c>
      <c r="X22" s="50">
        <f t="shared" si="26"/>
        <v>0.23630000000000001</v>
      </c>
      <c r="Y22" s="158">
        <f>IF(T22="Yes",VLOOKUP(B22,'ESA 112'!$B$416:$J$444,8,FALSE),MIN(0.127,X22))</f>
        <v>0.127</v>
      </c>
      <c r="Z22" s="156">
        <f t="shared" si="27"/>
        <v>9.41</v>
      </c>
      <c r="AA22" s="159">
        <f t="shared" si="28"/>
        <v>13.16</v>
      </c>
      <c r="AB22" s="127" t="s">
        <v>928</v>
      </c>
      <c r="AC22" s="43">
        <f>IFERROR(VLOOKUP($B22,'1112_link'!$A$5:$D$310,2,FALSE),0)</f>
        <v>4</v>
      </c>
      <c r="AD22" s="43">
        <f>IFERROR(VLOOKUP($B22,'1112_link'!$A$5:$D$310,3,FALSE),0)</f>
        <v>15.78</v>
      </c>
      <c r="AE22" s="154">
        <f>IFERROR(VLOOKUP($B22,'1112_link'!$A$5:$D$331,4,FALSE),0)</f>
        <v>77.650000000000006</v>
      </c>
      <c r="AF22" s="50">
        <f t="shared" si="29"/>
        <v>0.20319999999999999</v>
      </c>
      <c r="AG22" s="158">
        <f>IF(AB22="Yes",VLOOKUP(B22,'ESA 112'!$B$383:$J$411,8,FALSE),MIN(0.127,AF22))</f>
        <v>0.127</v>
      </c>
      <c r="AH22" s="156">
        <f t="shared" si="30"/>
        <v>9.86</v>
      </c>
      <c r="AI22" s="159">
        <f t="shared" si="31"/>
        <v>13.86</v>
      </c>
      <c r="AJ22" s="127" t="s">
        <v>928</v>
      </c>
      <c r="AK22" s="43">
        <f>IFERROR(VLOOKUP($B22,'1213_link'!$A$5:$D$310,2,FALSE),0)</f>
        <v>7.1099999999999994</v>
      </c>
      <c r="AL22" s="43">
        <f>IFERROR(VLOOKUP($B22,'1213_link'!$A$5:$D$310,3,FALSE),0)</f>
        <v>19.22</v>
      </c>
      <c r="AM22" s="154">
        <f>IFERROR(VLOOKUP($B22,'1213_link'!$A$5:$D$331,4,FALSE),0)</f>
        <v>83.8</v>
      </c>
      <c r="AN22" s="50">
        <f t="shared" si="32"/>
        <v>0.22939999999999999</v>
      </c>
      <c r="AO22" s="158">
        <f>IF(AJ22="Yes",VLOOKUP(B22,'ESA 112'!$B$350:$J$378,8,FALSE),MIN(0.127,AN22))</f>
        <v>0.127</v>
      </c>
      <c r="AP22" s="156">
        <f t="shared" si="33"/>
        <v>10.64</v>
      </c>
      <c r="AQ22" s="159">
        <f t="shared" si="34"/>
        <v>17.75</v>
      </c>
      <c r="AR22" s="127" t="s">
        <v>928</v>
      </c>
      <c r="AS22" s="43">
        <f>IFERROR(VLOOKUP($B22,'1314_link'!$A$5:$D$310,2,FALSE),0)</f>
        <v>6.89</v>
      </c>
      <c r="AT22" s="43">
        <f>IFERROR(VLOOKUP($B22,'1314_link'!$A$5:$D$310,3,FALSE),0)</f>
        <v>14.11</v>
      </c>
      <c r="AU22" s="154">
        <f>IFERROR(VLOOKUP($B22,'1314_link'!$A$5:$D$331,4,FALSE),0)</f>
        <v>84.9</v>
      </c>
      <c r="AV22" s="158">
        <f t="shared" si="35"/>
        <v>0.16619552414605415</v>
      </c>
      <c r="AW22" s="158">
        <f>IF(AR22="Yes",VLOOKUP(B22,'ESA 112'!$B$318:$J$345,8,FALSE),MIN(0.127,AV22))</f>
        <v>0.127</v>
      </c>
      <c r="AX22" s="156">
        <f t="shared" si="36"/>
        <v>10.78</v>
      </c>
      <c r="AY22" s="159">
        <f t="shared" si="37"/>
        <v>17.669999999999998</v>
      </c>
      <c r="AZ22" s="127" t="s">
        <v>928</v>
      </c>
      <c r="BA22" s="43">
        <f>IFERROR(VLOOKUP($B22,'1415_link'!$A$5:$D$311,2,FALSE),0)</f>
        <v>5.5500000000000007</v>
      </c>
      <c r="BB22" s="43">
        <f>IFERROR(VLOOKUP($B22,'1415_link'!$A$5:$D$311,3,FALSE),0)</f>
        <v>14.33</v>
      </c>
      <c r="BC22" s="160">
        <f>IFERROR(VLOOKUP($B22,'1415_link'!$A$5:$D$332,4,FALSE),0)</f>
        <v>85.64</v>
      </c>
      <c r="BD22" s="158">
        <f t="shared" si="38"/>
        <v>0.16732835123773937</v>
      </c>
      <c r="BE22" s="158">
        <f>IF(AZ22="Yes",VLOOKUP(B22,'ESA 112'!$B$286:$J$314,8,FALSE),MIN(0.127,BD22))</f>
        <v>0.127</v>
      </c>
      <c r="BF22" s="156">
        <f t="shared" si="39"/>
        <v>10.88</v>
      </c>
      <c r="BG22" s="159">
        <f t="shared" si="40"/>
        <v>16.43</v>
      </c>
      <c r="BH22" s="127" t="s">
        <v>928</v>
      </c>
      <c r="BI22" s="43">
        <f>IFERROR(VLOOKUP($B22,'1516_link'!$A$5:$D$351,2,FALSE),0)</f>
        <v>5.5600000000000005</v>
      </c>
      <c r="BJ22" s="43">
        <f>IFERROR(VLOOKUP($B22,'1516_link'!$A$5:$D$351,3,FALSE),0)</f>
        <v>20.56</v>
      </c>
      <c r="BK22" s="160">
        <f>IFERROR(VLOOKUP($B22,'1516_link'!$A$5:$D$351,4,FALSE),0)</f>
        <v>88.85</v>
      </c>
      <c r="BL22" s="217">
        <f t="shared" si="41"/>
        <v>0.23140123804164323</v>
      </c>
      <c r="BM22" s="217">
        <f>IF(BH22="Yes",VLOOKUP(B22,'ESA 112'!$B$255:$J$282,8,FALSE),MIN(0.127,BL22))</f>
        <v>0.127</v>
      </c>
      <c r="BN22" s="156">
        <f t="shared" si="42"/>
        <v>11.28</v>
      </c>
      <c r="BO22" s="159">
        <f t="shared" si="43"/>
        <v>16.84</v>
      </c>
      <c r="BP22" s="127" t="s">
        <v>928</v>
      </c>
      <c r="BQ22" s="43">
        <f>IFERROR(VLOOKUP($B22,'1617_link'!$A$5:$D$351,2,FALSE),0)</f>
        <v>5.8900000000000006</v>
      </c>
      <c r="BR22" s="43">
        <f>IFERROR(VLOOKUP($B22,'1617_link'!$A$5:$D$351,3,FALSE),0)</f>
        <v>22.89</v>
      </c>
      <c r="BS22" s="160">
        <f>IFERROR(VLOOKUP($B22,'1617_link'!$A$5:$D$351,4,FALSE),0)</f>
        <v>94.04</v>
      </c>
      <c r="BT22" s="217">
        <f t="shared" si="44"/>
        <v>0.24340706082518077</v>
      </c>
      <c r="BU22" s="217">
        <f>IF(BP22="Yes",VLOOKUP(B22,'ESA 112'!$B$224:$J$250,8,FALSE),MIN(0.127,BT22))</f>
        <v>0.127</v>
      </c>
      <c r="BV22" s="156">
        <f t="shared" si="45"/>
        <v>11.94</v>
      </c>
      <c r="BW22" s="223">
        <f t="shared" si="46"/>
        <v>17.829999999999998</v>
      </c>
      <c r="BX22" s="127" t="s">
        <v>928</v>
      </c>
      <c r="BY22" s="43">
        <f>IFERROR(VLOOKUP($B22,'1718_link'!$A$5:$D$351,2,FALSE),0)</f>
        <v>4.33</v>
      </c>
      <c r="BZ22" s="43">
        <f>IFERROR(VLOOKUP($B22,'1718_link'!$A$5:$D$351,3,FALSE),0)</f>
        <v>19.559999999999999</v>
      </c>
      <c r="CA22" s="43">
        <f>IFERROR(VLOOKUP($B22,'1718_link'!$A$5:$D$331,4,FALSE),0)</f>
        <v>86.55</v>
      </c>
      <c r="CB22" s="217">
        <f t="shared" si="47"/>
        <v>0.22599653379549392</v>
      </c>
      <c r="CC22" s="217">
        <f>IF(BX22="Yes",VLOOKUP(B22,'ESA 112'!$B$194:$J$219,8,FALSE),MIN(0.135,CB22))</f>
        <v>0.13500000000000001</v>
      </c>
      <c r="CD22" s="156">
        <f t="shared" si="48"/>
        <v>11.68</v>
      </c>
      <c r="CE22" s="159">
        <f t="shared" si="49"/>
        <v>16.009999999999998</v>
      </c>
      <c r="CF22" s="127" t="s">
        <v>928</v>
      </c>
      <c r="CG22" s="43">
        <f>IFERROR(VLOOKUP($B22,'1819_link'!$A$5:$D$351,2,FALSE),0)</f>
        <v>3.8899999999999997</v>
      </c>
      <c r="CH22" s="43">
        <f>IFERROR(VLOOKUP($B22,'1819_link'!$A$5:$D$351,3,FALSE),0)</f>
        <v>23.78</v>
      </c>
      <c r="CI22" s="43">
        <f>IFERROR(VLOOKUP($B22,'1819_link'!$A$5:$D$331,4,FALSE),0)</f>
        <v>94.81</v>
      </c>
      <c r="CJ22" s="217">
        <f t="shared" si="50"/>
        <v>0.2508174243223289</v>
      </c>
      <c r="CK22" s="217">
        <f>IF(CF22="Yes",VLOOKUP(B22,'ESA 112'!$B$164:$J$190,8,FALSE),MIN(0.135,CJ22))</f>
        <v>0.13500000000000001</v>
      </c>
      <c r="CL22" s="156">
        <f t="shared" si="51"/>
        <v>12.8</v>
      </c>
      <c r="CM22" s="159">
        <f t="shared" si="52"/>
        <v>16.690000000000001</v>
      </c>
      <c r="CN22" s="127" t="s">
        <v>928</v>
      </c>
      <c r="CO22" s="43">
        <f>IFERROR(VLOOKUP($B22,'1920_link'!$A$5:$D$350,2,FALSE),0)</f>
        <v>1.1100000000000001</v>
      </c>
      <c r="CP22" s="43">
        <f>IFERROR(VLOOKUP($B22,'1920_link'!$A$5:$D$350,3,FALSE),0)</f>
        <v>20.329999999999998</v>
      </c>
      <c r="CQ22" s="43">
        <f>IFERROR(VLOOKUP($B22,'1920_link'!$A$5:$D$330,4,FALSE),0)</f>
        <v>91.73</v>
      </c>
      <c r="CR22" s="217">
        <f t="shared" si="17"/>
        <v>0.22162869290308512</v>
      </c>
      <c r="CS22" s="217">
        <f>IF(CN22="Yes",VLOOKUP(B22,'ESA 112'!$B$134:$J$159,8,FALSE),MIN(0.135,CR22))</f>
        <v>0.13500000000000001</v>
      </c>
      <c r="CT22" s="156">
        <f t="shared" si="18"/>
        <v>12.38</v>
      </c>
      <c r="CU22" s="159">
        <f t="shared" si="19"/>
        <v>13.49</v>
      </c>
      <c r="CV22" s="127" t="s">
        <v>928</v>
      </c>
      <c r="CW22" s="43">
        <f>IFERROR(VLOOKUP($B22,'2021_link'!$A$5:$D$351,2,FALSE),0)</f>
        <v>0.78</v>
      </c>
      <c r="CX22" s="43">
        <f>IFERROR(VLOOKUP($B22,'2021_link'!$A$5:$D$351,3,FALSE),0)</f>
        <v>19</v>
      </c>
      <c r="CY22" s="160">
        <f>IFERROR(VLOOKUP($B22,'2021_link'!$A$5:$D$351,4,FALSE),0)</f>
        <v>85</v>
      </c>
      <c r="CZ22" s="217">
        <f t="shared" si="53"/>
        <v>0.22352941176470589</v>
      </c>
      <c r="DA22" s="217">
        <f>IF(CV22="Yes",VLOOKUP(B22,'ESA 112'!$B$102:$J$130,8,FALSE),MIN(0.135,CZ22))</f>
        <v>0.13500000000000001</v>
      </c>
      <c r="DB22" s="156">
        <f t="shared" si="54"/>
        <v>11.48</v>
      </c>
      <c r="DC22" s="159">
        <f t="shared" si="55"/>
        <v>12.26</v>
      </c>
      <c r="DD22" s="127" t="s">
        <v>928</v>
      </c>
      <c r="DE22" s="43">
        <f>IFERROR(VLOOKUP($B22,'2122_link'!$A$3:$D$352,2,FALSE),0)</f>
        <v>2.67</v>
      </c>
      <c r="DF22" s="43">
        <f>IFERROR(VLOOKUP($B22,'2122_link'!$A$3:$D$352,3,FALSE),0)</f>
        <v>19.78</v>
      </c>
      <c r="DG22" s="160">
        <f>IFERROR(VLOOKUP($B22,'2122_link'!$A$3:$D$352,4,FALSE),0)</f>
        <v>85.68</v>
      </c>
      <c r="DH22" s="217">
        <f t="shared" si="56"/>
        <v>0.23085901027077496</v>
      </c>
      <c r="DI22" s="217">
        <f>IF(DD22="Yes",VLOOKUP(B22,'ESA 112'!$B$70:$J$99,8,FALSE),MIN(0.135,DH22))</f>
        <v>0.13500000000000001</v>
      </c>
      <c r="DJ22" s="156">
        <f t="shared" si="57"/>
        <v>11.57</v>
      </c>
      <c r="DK22" s="159">
        <f t="shared" si="58"/>
        <v>14.24</v>
      </c>
      <c r="DL22" s="127" t="s">
        <v>928</v>
      </c>
      <c r="DM22" s="43">
        <f>IFERROR(VLOOKUP($B22,'2223_link'!$A$3:$D$352,2,FALSE),0)</f>
        <v>3</v>
      </c>
      <c r="DN22" s="43">
        <f>IFERROR(VLOOKUP($B22,'2223_link'!$A$3:$D$352,3,FALSE),0)</f>
        <v>20.45</v>
      </c>
      <c r="DO22" s="160">
        <f>IFERROR(VLOOKUP($B22,'2223_link'!$A$3:$D$352,4,FALSE),0)</f>
        <v>74.38</v>
      </c>
      <c r="DP22" s="217">
        <f t="shared" si="59"/>
        <v>0.27493949986555527</v>
      </c>
      <c r="DQ22" s="217">
        <f>IF(DL22="Yes",VLOOKUP(B22,'ESA 112'!$B$37:$J$63,8,FALSE),MIN(0.135,DP22))</f>
        <v>0.13500000000000001</v>
      </c>
      <c r="DR22" s="156">
        <f t="shared" si="60"/>
        <v>10.039999999999999</v>
      </c>
      <c r="DS22" s="159">
        <f t="shared" si="61"/>
        <v>13.04</v>
      </c>
      <c r="DT22" s="127" t="s">
        <v>928</v>
      </c>
      <c r="DU22" s="43">
        <f>IFERROR(VLOOKUP($B22,'2324_link'!$A$3:$D$352,2,FALSE),0)</f>
        <v>2.11</v>
      </c>
      <c r="DV22" s="43">
        <f>IFERROR(VLOOKUP($B22,'2324_link'!$A$3:$D$352,3,FALSE),0)</f>
        <v>37.33</v>
      </c>
      <c r="DW22" s="160">
        <f>IFERROR(VLOOKUP($B22,'2324_link'!$A$3:$D$352,4,FALSE),0)</f>
        <v>328.83000000000004</v>
      </c>
      <c r="DX22" s="217">
        <f t="shared" si="62"/>
        <v>0.11352370525803605</v>
      </c>
      <c r="DY22" s="217">
        <f>IF(DT22="Yes",VLOOKUP(B22,'ESA 112'!$B$3:$J$32,8,FALSE),MIN(0.15,DX22))</f>
        <v>0.11352370525803605</v>
      </c>
      <c r="DZ22" s="156">
        <f t="shared" si="63"/>
        <v>37.33</v>
      </c>
      <c r="EA22" s="159">
        <f t="shared" si="64"/>
        <v>39.44</v>
      </c>
      <c r="EB22" s="18"/>
    </row>
    <row r="23" spans="1:132" ht="14.4" x14ac:dyDescent="0.3">
      <c r="A23" s="15" t="s">
        <v>909</v>
      </c>
      <c r="B23" s="15" t="s">
        <v>222</v>
      </c>
      <c r="C23" s="15" t="s">
        <v>223</v>
      </c>
      <c r="D23" s="127" t="s">
        <v>928</v>
      </c>
      <c r="E23" s="154">
        <f>IFERROR(VLOOKUP($B23,'0809_link'!$A$5:$D$319,2,FALSE),0)</f>
        <v>114.5</v>
      </c>
      <c r="F23" s="154">
        <f>IFERROR(VLOOKUP($B23,'0809_link'!$A$5:$D$319,3,FALSE),0)</f>
        <v>611.76</v>
      </c>
      <c r="G23" s="154">
        <f>IFERROR(VLOOKUP(B23,'0809_link'!$A$5:$D$319,4,FALSE),0)</f>
        <v>4725.8900000000003</v>
      </c>
      <c r="H23" s="50">
        <f t="shared" si="20"/>
        <v>0.12939999999999999</v>
      </c>
      <c r="I23" s="158">
        <f>IF(D23="yes",VLOOKUP(B23,'ESA 112'!$B$479:$K$503,8,FALSE),MIN(0.127,H23))</f>
        <v>0.127</v>
      </c>
      <c r="J23" s="156">
        <f t="shared" si="21"/>
        <v>600.19000000000005</v>
      </c>
      <c r="K23" s="157">
        <f t="shared" si="22"/>
        <v>714.91786400000001</v>
      </c>
      <c r="L23" s="127" t="s">
        <v>928</v>
      </c>
      <c r="M23" s="43">
        <f>IFERROR(VLOOKUP(B23,'0910_link'!$A$5:$B$302,2,FALSE),0)</f>
        <v>150.25</v>
      </c>
      <c r="N23" s="43">
        <f>IFERROR(VLOOKUP(B23,'0910_link'!$A$5:$C$302,3,FALSE),0)</f>
        <v>588.25</v>
      </c>
      <c r="O23" s="43">
        <f>IFERROR(VLOOKUP($B23,'0910_link'!$A$5:$D$302,4,FALSE),0)</f>
        <v>4634.38</v>
      </c>
      <c r="P23" s="50">
        <f t="shared" si="23"/>
        <v>0.12690000000000001</v>
      </c>
      <c r="Q23" s="158">
        <f>IF(L23="Yes",VLOOKUP(B23,'ESA 112'!$B$449:$K$474,8,FALSE),MIN(0.127,P23))</f>
        <v>0.12690000000000001</v>
      </c>
      <c r="R23" s="156">
        <f t="shared" si="24"/>
        <v>588.25</v>
      </c>
      <c r="S23" s="157">
        <f t="shared" si="25"/>
        <v>738.5</v>
      </c>
      <c r="T23" s="127" t="s">
        <v>928</v>
      </c>
      <c r="U23" s="43">
        <f>IFERROR(VLOOKUP($B23,'1011_link'!$A$5:$D$309,2,FALSE),0)</f>
        <v>150</v>
      </c>
      <c r="V23" s="43">
        <f>IFERROR(VLOOKUP($B23,'1011_link'!$A$5:$D$309,3,FALSE),0)</f>
        <v>603.13</v>
      </c>
      <c r="W23" s="154">
        <f>IFERROR(VLOOKUP($B23,'1011_link'!$A$5:$D$319,4,FALSE),0)</f>
        <v>4651.5500000000011</v>
      </c>
      <c r="X23" s="50">
        <f t="shared" si="26"/>
        <v>0.12970000000000001</v>
      </c>
      <c r="Y23" s="158">
        <f>IF(T23="Yes",VLOOKUP(B23,'ESA 112'!$B$416:$J$444,8,FALSE),MIN(0.127,X23))</f>
        <v>0.127</v>
      </c>
      <c r="Z23" s="156">
        <f t="shared" si="27"/>
        <v>590.75</v>
      </c>
      <c r="AA23" s="223">
        <f t="shared" si="28"/>
        <v>740.75</v>
      </c>
      <c r="AB23" s="127" t="s">
        <v>928</v>
      </c>
      <c r="AC23" s="43">
        <f>IFERROR(VLOOKUP($B23,'1112_link'!$A$5:$D$310,2,FALSE),0)</f>
        <v>167.22</v>
      </c>
      <c r="AD23" s="43">
        <f>IFERROR(VLOOKUP($B23,'1112_link'!$A$5:$D$310,3,FALSE),0)</f>
        <v>615.78</v>
      </c>
      <c r="AE23" s="154">
        <f>IFERROR(VLOOKUP($B23,'1112_link'!$A$5:$D$331,4,FALSE),0)</f>
        <v>4725.6599999999989</v>
      </c>
      <c r="AF23" s="50">
        <f t="shared" si="29"/>
        <v>0.1303</v>
      </c>
      <c r="AG23" s="158">
        <f>IF(AB23="Yes",VLOOKUP(B23,'ESA 112'!$B$383:$J$411,8,FALSE),MIN(0.127,AF23))</f>
        <v>0.127</v>
      </c>
      <c r="AH23" s="156">
        <f t="shared" si="30"/>
        <v>600.16</v>
      </c>
      <c r="AI23" s="223">
        <f t="shared" si="31"/>
        <v>767.38</v>
      </c>
      <c r="AJ23" s="127" t="s">
        <v>928</v>
      </c>
      <c r="AK23" s="43">
        <f>IFERROR(VLOOKUP($B23,'1213_link'!$A$5:$D$310,2,FALSE),0)</f>
        <v>175.56</v>
      </c>
      <c r="AL23" s="43">
        <f>IFERROR(VLOOKUP($B23,'1213_link'!$A$5:$D$310,3,FALSE),0)</f>
        <v>631.7700000000001</v>
      </c>
      <c r="AM23" s="154">
        <f>IFERROR(VLOOKUP($B23,'1213_link'!$A$5:$D$331,4,FALSE),0)</f>
        <v>4650.5000000000009</v>
      </c>
      <c r="AN23" s="50">
        <f t="shared" si="32"/>
        <v>0.1358</v>
      </c>
      <c r="AO23" s="158">
        <f>IF(AJ23="Yes",VLOOKUP(B23,'ESA 112'!$B$350:$J$378,8,FALSE),MIN(0.127,AN23))</f>
        <v>0.127</v>
      </c>
      <c r="AP23" s="156">
        <f t="shared" si="33"/>
        <v>590.61</v>
      </c>
      <c r="AQ23" s="223">
        <f t="shared" si="34"/>
        <v>766.17000000000007</v>
      </c>
      <c r="AR23" s="127" t="s">
        <v>928</v>
      </c>
      <c r="AS23" s="43">
        <f>IFERROR(VLOOKUP($B23,'1314_link'!$A$5:$D$310,2,FALSE),0)</f>
        <v>167.78</v>
      </c>
      <c r="AT23" s="43">
        <f>IFERROR(VLOOKUP($B23,'1314_link'!$A$5:$D$310,3,FALSE),0)</f>
        <v>667.22</v>
      </c>
      <c r="AU23" s="154">
        <f>IFERROR(VLOOKUP($B23,'1314_link'!$A$5:$D$331,4,FALSE),0)</f>
        <v>4775.74</v>
      </c>
      <c r="AV23" s="158">
        <f t="shared" si="35"/>
        <v>0.13971028573582314</v>
      </c>
      <c r="AW23" s="158">
        <f>IF(AR23="Yes",VLOOKUP(B23,'ESA 112'!$B$318:$J$345,8,FALSE),MIN(0.127,AV23))</f>
        <v>0.127</v>
      </c>
      <c r="AX23" s="156">
        <f t="shared" si="36"/>
        <v>606.52</v>
      </c>
      <c r="AY23" s="223">
        <f t="shared" si="37"/>
        <v>774.3</v>
      </c>
      <c r="AZ23" s="127" t="s">
        <v>928</v>
      </c>
      <c r="BA23" s="43">
        <f>IFERROR(VLOOKUP($B23,'1415_link'!$A$5:$D$311,2,FALSE),0)</f>
        <v>163.67000000000002</v>
      </c>
      <c r="BB23" s="43">
        <f>IFERROR(VLOOKUP($B23,'1415_link'!$A$5:$D$311,3,FALSE),0)</f>
        <v>667.44999999999993</v>
      </c>
      <c r="BC23" s="160">
        <f>IFERROR(VLOOKUP($B23,'1415_link'!$A$5:$D$332,4,FALSE),0)</f>
        <v>4931.7000000000007</v>
      </c>
      <c r="BD23" s="158">
        <f t="shared" si="38"/>
        <v>0.13533872701096983</v>
      </c>
      <c r="BE23" s="158">
        <f>IF(AZ23="Yes",VLOOKUP(B23,'ESA 112'!$B$286:$J$314,8,FALSE),MIN(0.127,BD23))</f>
        <v>0.127</v>
      </c>
      <c r="BF23" s="156">
        <f t="shared" si="39"/>
        <v>626.33000000000004</v>
      </c>
      <c r="BG23" s="223">
        <f t="shared" si="40"/>
        <v>790</v>
      </c>
      <c r="BH23" s="127" t="s">
        <v>928</v>
      </c>
      <c r="BI23" s="43">
        <f>IFERROR(VLOOKUP($B23,'1516_link'!$A$5:$D$351,2,FALSE),0)</f>
        <v>166.34</v>
      </c>
      <c r="BJ23" s="43">
        <f>IFERROR(VLOOKUP($B23,'1516_link'!$A$5:$D$351,3,FALSE),0)</f>
        <v>701.78</v>
      </c>
      <c r="BK23" s="160">
        <f>IFERROR(VLOOKUP($B23,'1516_link'!$A$5:$D$351,4,FALSE),0)</f>
        <v>5002.5800000000008</v>
      </c>
      <c r="BL23" s="217">
        <f t="shared" si="41"/>
        <v>0.1402836136553538</v>
      </c>
      <c r="BM23" s="217">
        <f>IF(BH23="Yes",VLOOKUP(B23,'ESA 112'!$B$255:$J$282,8,FALSE),MIN(0.127,BL23))</f>
        <v>0.127</v>
      </c>
      <c r="BN23" s="156">
        <f t="shared" si="42"/>
        <v>635.33000000000004</v>
      </c>
      <c r="BO23" s="223">
        <f t="shared" si="43"/>
        <v>801.67000000000007</v>
      </c>
      <c r="BP23" s="127" t="s">
        <v>928</v>
      </c>
      <c r="BQ23" s="43">
        <f>IFERROR(VLOOKUP($B23,'1617_link'!$A$5:$D$351,2,FALSE),0)</f>
        <v>148.22</v>
      </c>
      <c r="BR23" s="43">
        <f>IFERROR(VLOOKUP($B23,'1617_link'!$A$5:$D$351,3,FALSE),0)</f>
        <v>716.22</v>
      </c>
      <c r="BS23" s="160">
        <f>IFERROR(VLOOKUP($B23,'1617_link'!$A$5:$D$351,4,FALSE),0)</f>
        <v>4892.47</v>
      </c>
      <c r="BT23" s="217">
        <f t="shared" si="44"/>
        <v>0.14639231308521053</v>
      </c>
      <c r="BU23" s="217">
        <f>IF(BP23="Yes",VLOOKUP(B23,'ESA 112'!$B$224:$J$250,8,FALSE),MIN(0.127,BT23))</f>
        <v>0.127</v>
      </c>
      <c r="BV23" s="156">
        <f t="shared" si="45"/>
        <v>621.34</v>
      </c>
      <c r="BW23" s="223">
        <f t="shared" si="46"/>
        <v>769.56000000000006</v>
      </c>
      <c r="BX23" s="127" t="s">
        <v>928</v>
      </c>
      <c r="BY23" s="43">
        <f>IFERROR(VLOOKUP($B23,'1718_link'!$A$5:$D$351,2,FALSE),0)</f>
        <v>171.89</v>
      </c>
      <c r="BZ23" s="43">
        <f>IFERROR(VLOOKUP($B23,'1718_link'!$A$5:$D$351,3,FALSE),0)</f>
        <v>694.11</v>
      </c>
      <c r="CA23" s="43">
        <f>IFERROR(VLOOKUP($B23,'1718_link'!$A$5:$D$331,4,FALSE),0)</f>
        <v>4872.21</v>
      </c>
      <c r="CB23" s="217">
        <f t="shared" si="47"/>
        <v>0.14246307117304058</v>
      </c>
      <c r="CC23" s="217">
        <f>IF(BX23="Yes",VLOOKUP(B23,'ESA 112'!$B$194:$J$219,8,FALSE),MIN(0.135,CB23))</f>
        <v>0.13500000000000001</v>
      </c>
      <c r="CD23" s="156">
        <f t="shared" si="48"/>
        <v>657.75</v>
      </c>
      <c r="CE23" s="159">
        <f t="shared" si="49"/>
        <v>829.64</v>
      </c>
      <c r="CF23" s="127" t="s">
        <v>928</v>
      </c>
      <c r="CG23" s="43">
        <f>IFERROR(VLOOKUP($B23,'1819_link'!$A$5:$D$351,2,FALSE),0)</f>
        <v>171.66</v>
      </c>
      <c r="CH23" s="43">
        <f>IFERROR(VLOOKUP($B23,'1819_link'!$A$5:$D$351,3,FALSE),0)</f>
        <v>674.67</v>
      </c>
      <c r="CI23" s="43">
        <f>IFERROR(VLOOKUP($B23,'1819_link'!$A$5:$D$331,4,FALSE),0)</f>
        <v>4837.9599999999991</v>
      </c>
      <c r="CJ23" s="217">
        <f t="shared" si="50"/>
        <v>0.13945340598103334</v>
      </c>
      <c r="CK23" s="217">
        <f>IF(CF23="Yes",VLOOKUP(B23,'ESA 112'!$B$164:$J$190,8,FALSE),MIN(0.135,CJ23))</f>
        <v>0.13500000000000001</v>
      </c>
      <c r="CL23" s="156">
        <f t="shared" si="51"/>
        <v>653.12</v>
      </c>
      <c r="CM23" s="159">
        <f t="shared" si="52"/>
        <v>824.78</v>
      </c>
      <c r="CN23" s="127" t="s">
        <v>928</v>
      </c>
      <c r="CO23" s="43">
        <f>IFERROR(VLOOKUP($B23,'1920_link'!$A$5:$D$350,2,FALSE),0)</f>
        <v>165.89</v>
      </c>
      <c r="CP23" s="43">
        <f>IFERROR(VLOOKUP($B23,'1920_link'!$A$5:$D$350,3,FALSE),0)</f>
        <v>659.44</v>
      </c>
      <c r="CQ23" s="43">
        <f>IFERROR(VLOOKUP($B23,'1920_link'!$A$5:$D$330,4,FALSE),0)</f>
        <v>4759.7899999999991</v>
      </c>
      <c r="CR23" s="217">
        <f t="shared" si="17"/>
        <v>0.13854392735813978</v>
      </c>
      <c r="CS23" s="217">
        <f>IF(CN23="Yes",VLOOKUP(B23,'ESA 112'!$B$134:$J$159,8,FALSE),MIN(0.135,CR23))</f>
        <v>0.13500000000000001</v>
      </c>
      <c r="CT23" s="156">
        <f t="shared" si="18"/>
        <v>642.57000000000005</v>
      </c>
      <c r="CU23" s="159">
        <f t="shared" si="19"/>
        <v>808.46</v>
      </c>
      <c r="CV23" s="127" t="s">
        <v>928</v>
      </c>
      <c r="CW23" s="43">
        <f>IFERROR(VLOOKUP($B23,'2021_link'!$A$5:$D$351,2,FALSE),0)</f>
        <v>82.11</v>
      </c>
      <c r="CX23" s="43">
        <f>IFERROR(VLOOKUP($B23,'2021_link'!$A$5:$D$351,3,FALSE),0)</f>
        <v>655.34</v>
      </c>
      <c r="CY23" s="160">
        <f>IFERROR(VLOOKUP($B23,'2021_link'!$A$5:$D$351,4,FALSE),0)</f>
        <v>4410.2199999999993</v>
      </c>
      <c r="CZ23" s="217">
        <f t="shared" si="53"/>
        <v>0.14859576166268351</v>
      </c>
      <c r="DA23" s="217">
        <f>IF(CV23="Yes",VLOOKUP(B23,'ESA 112'!$B$102:$J$130,8,FALSE),MIN(0.135,CZ23))</f>
        <v>0.13500000000000001</v>
      </c>
      <c r="DB23" s="156">
        <f t="shared" si="54"/>
        <v>595.38</v>
      </c>
      <c r="DC23" s="159">
        <f t="shared" si="55"/>
        <v>677.49</v>
      </c>
      <c r="DD23" s="127" t="s">
        <v>928</v>
      </c>
      <c r="DE23" s="43">
        <f>IFERROR(VLOOKUP($B23,'2122_link'!$A$3:$D$352,2,FALSE),0)</f>
        <v>80.56</v>
      </c>
      <c r="DF23" s="43">
        <f>IFERROR(VLOOKUP($B23,'2122_link'!$A$3:$D$352,3,FALSE),0)</f>
        <v>647.66</v>
      </c>
      <c r="DG23" s="160">
        <f>IFERROR(VLOOKUP($B23,'2122_link'!$A$3:$D$352,4,FALSE),0)</f>
        <v>4377.6400000000003</v>
      </c>
      <c r="DH23" s="217">
        <f t="shared" si="56"/>
        <v>0.14794729580321817</v>
      </c>
      <c r="DI23" s="217">
        <f>IF(DD23="Yes",VLOOKUP(B23,'ESA 112'!$B$70:$J$99,8,FALSE),MIN(0.135,DH23))</f>
        <v>0.13500000000000001</v>
      </c>
      <c r="DJ23" s="156">
        <f t="shared" si="57"/>
        <v>590.98</v>
      </c>
      <c r="DK23" s="159">
        <f t="shared" si="58"/>
        <v>671.54</v>
      </c>
      <c r="DL23" s="127" t="s">
        <v>928</v>
      </c>
      <c r="DM23" s="43">
        <f>IFERROR(VLOOKUP($B23,'2223_link'!$A$3:$D$352,2,FALSE),0)</f>
        <v>85</v>
      </c>
      <c r="DN23" s="43">
        <f>IFERROR(VLOOKUP($B23,'2223_link'!$A$3:$D$352,3,FALSE),0)</f>
        <v>672.55</v>
      </c>
      <c r="DO23" s="160">
        <f>IFERROR(VLOOKUP($B23,'2223_link'!$A$3:$D$352,4,FALSE),0)</f>
        <v>4315.9900000000007</v>
      </c>
      <c r="DP23" s="217">
        <f t="shared" si="59"/>
        <v>0.15582751581908202</v>
      </c>
      <c r="DQ23" s="217">
        <f>IF(DL23="Yes",VLOOKUP(B23,'ESA 112'!$B$37:$J$63,8,FALSE),MIN(0.135,DP23))</f>
        <v>0.13500000000000001</v>
      </c>
      <c r="DR23" s="156">
        <f t="shared" si="60"/>
        <v>582.66</v>
      </c>
      <c r="DS23" s="159">
        <f t="shared" si="61"/>
        <v>667.66</v>
      </c>
      <c r="DT23" s="127" t="s">
        <v>928</v>
      </c>
      <c r="DU23" s="43">
        <f>IFERROR(VLOOKUP($B23,'2324_link'!$A$3:$D$352,2,FALSE),0)</f>
        <v>100.78</v>
      </c>
      <c r="DV23" s="43">
        <f>IFERROR(VLOOKUP($B23,'2324_link'!$A$3:$D$352,3,FALSE),0)</f>
        <v>729</v>
      </c>
      <c r="DW23" s="160">
        <f>IFERROR(VLOOKUP($B23,'2324_link'!$A$3:$D$352,4,FALSE),0)</f>
        <v>4281.8599999999997</v>
      </c>
      <c r="DX23" s="217">
        <f t="shared" si="62"/>
        <v>0.17025311430079454</v>
      </c>
      <c r="DY23" s="217">
        <f>IF(DT23="Yes",VLOOKUP(B23,'ESA 112'!$B$3:$J$32,8,FALSE),MIN(0.15,DX23))</f>
        <v>0.15</v>
      </c>
      <c r="DZ23" s="156">
        <f t="shared" si="63"/>
        <v>642.28</v>
      </c>
      <c r="EA23" s="159">
        <f t="shared" si="64"/>
        <v>743.06</v>
      </c>
      <c r="EB23" s="18"/>
    </row>
    <row r="24" spans="1:132" ht="14.4" x14ac:dyDescent="0.3">
      <c r="A24" s="15" t="s">
        <v>909</v>
      </c>
      <c r="B24" s="15" t="s">
        <v>328</v>
      </c>
      <c r="C24" s="15" t="s">
        <v>329</v>
      </c>
      <c r="D24" s="127" t="s">
        <v>928</v>
      </c>
      <c r="E24" s="154">
        <f>IFERROR(VLOOKUP($B24,'0809_link'!$A$5:$D$319,2,FALSE),0)</f>
        <v>18.5</v>
      </c>
      <c r="F24" s="154">
        <f>IFERROR(VLOOKUP($B24,'0809_link'!$A$5:$D$319,3,FALSE),0)</f>
        <v>122</v>
      </c>
      <c r="G24" s="154">
        <f>IFERROR(VLOOKUP(B24,'0809_link'!$A$5:$D$319,4,FALSE),0)</f>
        <v>820.61</v>
      </c>
      <c r="H24" s="50">
        <f t="shared" si="20"/>
        <v>0.1487</v>
      </c>
      <c r="I24" s="155">
        <f>IF(D24="yes",VLOOKUP(B24,'ESA 112'!$B$479:$K$503,8,FALSE),MIN(0.127,H24))</f>
        <v>0.127</v>
      </c>
      <c r="J24" s="156">
        <f t="shared" si="21"/>
        <v>104.22</v>
      </c>
      <c r="K24" s="157">
        <f t="shared" si="22"/>
        <v>122.692763</v>
      </c>
      <c r="L24" s="127" t="s">
        <v>928</v>
      </c>
      <c r="M24" s="43">
        <f>IFERROR(VLOOKUP(B24,'0910_link'!$A$5:$B$302,2,FALSE),0)</f>
        <v>23.25</v>
      </c>
      <c r="N24" s="43">
        <f>IFERROR(VLOOKUP(B24,'0910_link'!$A$5:$C$302,3,FALSE),0)</f>
        <v>118.12</v>
      </c>
      <c r="O24" s="43">
        <f>IFERROR(VLOOKUP($B24,'0910_link'!$A$5:$D$302,4,FALSE),0)</f>
        <v>882.58999999999992</v>
      </c>
      <c r="P24" s="50">
        <f t="shared" si="23"/>
        <v>0.1338</v>
      </c>
      <c r="Q24" s="158">
        <f>IF(L24="Yes",VLOOKUP(B24,'ESA 112'!$B$449:$K$474,8,FALSE),MIN(0.127,P24))</f>
        <v>0.127</v>
      </c>
      <c r="R24" s="156">
        <f t="shared" si="24"/>
        <v>112.09</v>
      </c>
      <c r="S24" s="157">
        <f t="shared" si="25"/>
        <v>135.36838800000001</v>
      </c>
      <c r="T24" s="127" t="s">
        <v>928</v>
      </c>
      <c r="U24" s="43">
        <f>IFERROR(VLOOKUP($B24,'1011_link'!$A$5:$D$309,2,FALSE),0)</f>
        <v>19.75</v>
      </c>
      <c r="V24" s="43">
        <f>IFERROR(VLOOKUP($B24,'1011_link'!$A$5:$D$309,3,FALSE),0)</f>
        <v>113.5</v>
      </c>
      <c r="W24" s="154">
        <f>IFERROR(VLOOKUP($B24,'1011_link'!$A$5:$D$319,4,FALSE),0)</f>
        <v>884.08999999999992</v>
      </c>
      <c r="X24" s="50">
        <f t="shared" si="26"/>
        <v>0.12839999999999999</v>
      </c>
      <c r="Y24" s="158">
        <f>IF(T24="Yes",VLOOKUP(B24,'ESA 112'!$B$416:$J$444,8,FALSE),MIN(0.127,X24))</f>
        <v>0.127</v>
      </c>
      <c r="Z24" s="156">
        <f t="shared" si="27"/>
        <v>112.28</v>
      </c>
      <c r="AA24" s="159">
        <f t="shared" si="28"/>
        <v>132.03</v>
      </c>
      <c r="AB24" s="127" t="s">
        <v>928</v>
      </c>
      <c r="AC24" s="43">
        <f>IFERROR(VLOOKUP($B24,'1112_link'!$A$5:$D$310,2,FALSE),0)</f>
        <v>25.549999999999997</v>
      </c>
      <c r="AD24" s="43">
        <f>IFERROR(VLOOKUP($B24,'1112_link'!$A$5:$D$310,3,FALSE),0)</f>
        <v>100.44</v>
      </c>
      <c r="AE24" s="154">
        <f>IFERROR(VLOOKUP($B24,'1112_link'!$A$5:$D$331,4,FALSE),0)</f>
        <v>929.48</v>
      </c>
      <c r="AF24" s="50">
        <f t="shared" si="29"/>
        <v>0.1081</v>
      </c>
      <c r="AG24" s="158">
        <f>IF(AB24="Yes",VLOOKUP(B24,'ESA 112'!$B$383:$J$411,8,FALSE),MIN(0.127,AF24))</f>
        <v>0.1081</v>
      </c>
      <c r="AH24" s="156">
        <f t="shared" si="30"/>
        <v>100.44</v>
      </c>
      <c r="AI24" s="159">
        <f t="shared" si="31"/>
        <v>125.99</v>
      </c>
      <c r="AJ24" s="127" t="s">
        <v>928</v>
      </c>
      <c r="AK24" s="43">
        <f>IFERROR(VLOOKUP($B24,'1213_link'!$A$5:$D$310,2,FALSE),0)</f>
        <v>26.11</v>
      </c>
      <c r="AL24" s="43">
        <f>IFERROR(VLOOKUP($B24,'1213_link'!$A$5:$D$310,3,FALSE),0)</f>
        <v>94.11</v>
      </c>
      <c r="AM24" s="154">
        <f>IFERROR(VLOOKUP($B24,'1213_link'!$A$5:$D$331,4,FALSE),0)</f>
        <v>915.4</v>
      </c>
      <c r="AN24" s="50">
        <f t="shared" si="32"/>
        <v>0.1028</v>
      </c>
      <c r="AO24" s="158">
        <f>IF(AJ24="Yes",VLOOKUP(B24,'ESA 112'!$B$350:$J$378,8,FALSE),MIN(0.127,AN24))</f>
        <v>0.1028</v>
      </c>
      <c r="AP24" s="156">
        <f t="shared" si="33"/>
        <v>94.11</v>
      </c>
      <c r="AQ24" s="159">
        <f t="shared" si="34"/>
        <v>120.22</v>
      </c>
      <c r="AR24" s="127" t="s">
        <v>928</v>
      </c>
      <c r="AS24" s="43">
        <f>IFERROR(VLOOKUP($B24,'1314_link'!$A$5:$D$310,2,FALSE),0)</f>
        <v>29.560000000000002</v>
      </c>
      <c r="AT24" s="43">
        <f>IFERROR(VLOOKUP($B24,'1314_link'!$A$5:$D$310,3,FALSE),0)</f>
        <v>95.44</v>
      </c>
      <c r="AU24" s="154">
        <f>IFERROR(VLOOKUP($B24,'1314_link'!$A$5:$D$331,4,FALSE),0)</f>
        <v>903.53</v>
      </c>
      <c r="AV24" s="158">
        <f t="shared" si="35"/>
        <v>0.10563013956371123</v>
      </c>
      <c r="AW24" s="158">
        <f>IF(AR24="Yes",VLOOKUP(B24,'ESA 112'!$B$318:$J$345,8,FALSE),MIN(0.127,AV24))</f>
        <v>0.10563013956371123</v>
      </c>
      <c r="AX24" s="156">
        <f t="shared" si="36"/>
        <v>95.44</v>
      </c>
      <c r="AY24" s="159">
        <f t="shared" si="37"/>
        <v>125</v>
      </c>
      <c r="AZ24" s="127" t="s">
        <v>928</v>
      </c>
      <c r="BA24" s="43">
        <f>IFERROR(VLOOKUP($B24,'1415_link'!$A$5:$D$311,2,FALSE),0)</f>
        <v>36.89</v>
      </c>
      <c r="BB24" s="43">
        <f>IFERROR(VLOOKUP($B24,'1415_link'!$A$5:$D$311,3,FALSE),0)</f>
        <v>91.89</v>
      </c>
      <c r="BC24" s="160">
        <f>IFERROR(VLOOKUP($B24,'1415_link'!$A$5:$D$332,4,FALSE),0)</f>
        <v>957.20999999999992</v>
      </c>
      <c r="BD24" s="158">
        <f t="shared" si="38"/>
        <v>9.5997743441877961E-2</v>
      </c>
      <c r="BE24" s="158">
        <f>IF(AZ24="Yes",VLOOKUP(B24,'ESA 112'!$B$286:$J$314,8,FALSE),MIN(0.127,BD24))</f>
        <v>9.5997743441877961E-2</v>
      </c>
      <c r="BF24" s="156">
        <f t="shared" si="39"/>
        <v>91.89</v>
      </c>
      <c r="BG24" s="159">
        <f t="shared" si="40"/>
        <v>128.78</v>
      </c>
      <c r="BH24" s="127" t="s">
        <v>928</v>
      </c>
      <c r="BI24" s="43">
        <f>IFERROR(VLOOKUP($B24,'1516_link'!$A$5:$D$351,2,FALSE),0)</f>
        <v>32.33</v>
      </c>
      <c r="BJ24" s="43">
        <f>IFERROR(VLOOKUP($B24,'1516_link'!$A$5:$D$351,3,FALSE),0)</f>
        <v>97.78</v>
      </c>
      <c r="BK24" s="160">
        <f>IFERROR(VLOOKUP($B24,'1516_link'!$A$5:$D$351,4,FALSE),0)</f>
        <v>949.05000000000007</v>
      </c>
      <c r="BL24" s="217">
        <f t="shared" si="41"/>
        <v>0.10302934513460829</v>
      </c>
      <c r="BM24" s="217">
        <f>IF(BH24="Yes",VLOOKUP(B24,'ESA 112'!$B$255:$J$282,8,FALSE),MIN(0.127,BL24))</f>
        <v>0.10302934513460829</v>
      </c>
      <c r="BN24" s="156">
        <f t="shared" si="42"/>
        <v>97.78</v>
      </c>
      <c r="BO24" s="159">
        <f t="shared" si="43"/>
        <v>130.11000000000001</v>
      </c>
      <c r="BP24" s="127" t="s">
        <v>928</v>
      </c>
      <c r="BQ24" s="43">
        <f>IFERROR(VLOOKUP($B24,'1617_link'!$A$5:$D$351,2,FALSE),0)</f>
        <v>29</v>
      </c>
      <c r="BR24" s="43">
        <f>IFERROR(VLOOKUP($B24,'1617_link'!$A$5:$D$351,3,FALSE),0)</f>
        <v>95.67</v>
      </c>
      <c r="BS24" s="160">
        <f>IFERROR(VLOOKUP($B24,'1617_link'!$A$5:$D$351,4,FALSE),0)</f>
        <v>920.92000000000007</v>
      </c>
      <c r="BT24" s="217">
        <f t="shared" si="44"/>
        <v>0.10388524518959301</v>
      </c>
      <c r="BU24" s="217">
        <f>IF(BP24="Yes",VLOOKUP(B24,'ESA 112'!$B$224:$J$250,8,FALSE),MIN(0.127,BT24))</f>
        <v>0.10388524518959301</v>
      </c>
      <c r="BV24" s="156">
        <f t="shared" si="45"/>
        <v>95.67</v>
      </c>
      <c r="BW24" s="223">
        <f t="shared" si="46"/>
        <v>124.67</v>
      </c>
      <c r="BX24" s="127" t="s">
        <v>928</v>
      </c>
      <c r="BY24" s="43">
        <f>IFERROR(VLOOKUP($B24,'1718_link'!$A$5:$D$351,2,FALSE),0)</f>
        <v>33.549999999999997</v>
      </c>
      <c r="BZ24" s="43">
        <f>IFERROR(VLOOKUP($B24,'1718_link'!$A$5:$D$351,3,FALSE),0)</f>
        <v>96.22</v>
      </c>
      <c r="CA24" s="43">
        <f>IFERROR(VLOOKUP($B24,'1718_link'!$A$5:$D$331,4,FALSE),0)</f>
        <v>953.57</v>
      </c>
      <c r="CB24" s="217">
        <f t="shared" si="47"/>
        <v>0.10090502008242708</v>
      </c>
      <c r="CC24" s="217">
        <f>IF(BX24="Yes",VLOOKUP(B24,'ESA 112'!$B$194:$J$219,8,FALSE),MIN(0.135,CB24))</f>
        <v>0.10090502008242708</v>
      </c>
      <c r="CD24" s="156">
        <f t="shared" si="48"/>
        <v>96.22</v>
      </c>
      <c r="CE24" s="159">
        <f t="shared" si="49"/>
        <v>129.76999999999998</v>
      </c>
      <c r="CF24" s="127" t="s">
        <v>928</v>
      </c>
      <c r="CG24" s="43">
        <f>IFERROR(VLOOKUP($B24,'1819_link'!$A$5:$D$351,2,FALSE),0)</f>
        <v>25.560000000000002</v>
      </c>
      <c r="CH24" s="43">
        <f>IFERROR(VLOOKUP($B24,'1819_link'!$A$5:$D$351,3,FALSE),0)</f>
        <v>96.22</v>
      </c>
      <c r="CI24" s="43">
        <f>IFERROR(VLOOKUP($B24,'1819_link'!$A$5:$D$331,4,FALSE),0)</f>
        <v>955.86</v>
      </c>
      <c r="CJ24" s="217">
        <f t="shared" si="50"/>
        <v>0.10066327704894022</v>
      </c>
      <c r="CK24" s="217">
        <f>IF(CF24="Yes",VLOOKUP(B24,'ESA 112'!$B$164:$J$190,8,FALSE),MIN(0.135,CJ24))</f>
        <v>0.10066327704894022</v>
      </c>
      <c r="CL24" s="156">
        <f t="shared" si="51"/>
        <v>96.22</v>
      </c>
      <c r="CM24" s="159">
        <f t="shared" si="52"/>
        <v>121.78</v>
      </c>
      <c r="CN24" s="127" t="s">
        <v>928</v>
      </c>
      <c r="CO24" s="43">
        <f>IFERROR(VLOOKUP($B24,'1920_link'!$A$5:$D$350,2,FALSE),0)</f>
        <v>26.33</v>
      </c>
      <c r="CP24" s="43">
        <f>IFERROR(VLOOKUP($B24,'1920_link'!$A$5:$D$350,3,FALSE),0)</f>
        <v>97</v>
      </c>
      <c r="CQ24" s="43">
        <f>IFERROR(VLOOKUP($B24,'1920_link'!$A$5:$D$330,4,FALSE),0)</f>
        <v>960.95</v>
      </c>
      <c r="CR24" s="217">
        <f t="shared" si="17"/>
        <v>0.10094177636713668</v>
      </c>
      <c r="CS24" s="217">
        <f>IF(CN24="Yes",VLOOKUP(B24,'ESA 112'!$B$134:$J$159,8,FALSE),MIN(0.135,CR24))</f>
        <v>0.10094177636713668</v>
      </c>
      <c r="CT24" s="156">
        <f t="shared" si="18"/>
        <v>97</v>
      </c>
      <c r="CU24" s="159">
        <f t="shared" si="19"/>
        <v>123.33</v>
      </c>
      <c r="CV24" s="127" t="s">
        <v>928</v>
      </c>
      <c r="CW24" s="43">
        <f>IFERROR(VLOOKUP($B24,'2021_link'!$A$5:$D$351,2,FALSE),0)</f>
        <v>18</v>
      </c>
      <c r="CX24" s="43">
        <f>IFERROR(VLOOKUP($B24,'2021_link'!$A$5:$D$351,3,FALSE),0)</f>
        <v>88.11</v>
      </c>
      <c r="CY24" s="160">
        <f>IFERROR(VLOOKUP($B24,'2021_link'!$A$5:$D$351,4,FALSE),0)</f>
        <v>930.79</v>
      </c>
      <c r="CZ24" s="217">
        <f t="shared" si="53"/>
        <v>9.4661524081694051E-2</v>
      </c>
      <c r="DA24" s="217">
        <f>IF(CV24="Yes",VLOOKUP(B24,'ESA 112'!$B$102:$J$130,8,FALSE),MIN(0.135,CZ24))</f>
        <v>9.4661524081694051E-2</v>
      </c>
      <c r="DB24" s="156">
        <f t="shared" si="54"/>
        <v>88.11</v>
      </c>
      <c r="DC24" s="159">
        <f t="shared" si="55"/>
        <v>106.11</v>
      </c>
      <c r="DD24" s="127" t="s">
        <v>928</v>
      </c>
      <c r="DE24" s="43">
        <f>IFERROR(VLOOKUP($B24,'2122_link'!$A$3:$D$352,2,FALSE),0)</f>
        <v>10.56</v>
      </c>
      <c r="DF24" s="43">
        <f>IFERROR(VLOOKUP($B24,'2122_link'!$A$3:$D$352,3,FALSE),0)</f>
        <v>99</v>
      </c>
      <c r="DG24" s="160">
        <f>IFERROR(VLOOKUP($B24,'2122_link'!$A$3:$D$352,4,FALSE),0)</f>
        <v>962.98</v>
      </c>
      <c r="DH24" s="217">
        <f t="shared" si="56"/>
        <v>0.10280587343454693</v>
      </c>
      <c r="DI24" s="217">
        <f>IF(DD24="Yes",VLOOKUP(B24,'ESA 112'!$B$70:$J$99,8,FALSE),MIN(0.135,DH24))</f>
        <v>0.10280587343454693</v>
      </c>
      <c r="DJ24" s="156">
        <f t="shared" si="57"/>
        <v>99</v>
      </c>
      <c r="DK24" s="159">
        <f t="shared" si="58"/>
        <v>109.56</v>
      </c>
      <c r="DL24" s="127" t="s">
        <v>928</v>
      </c>
      <c r="DM24" s="43">
        <f>IFERROR(VLOOKUP($B24,'2223_link'!$A$3:$D$352,2,FALSE),0)</f>
        <v>9.11</v>
      </c>
      <c r="DN24" s="43">
        <f>IFERROR(VLOOKUP($B24,'2223_link'!$A$3:$D$352,3,FALSE),0)</f>
        <v>106.22</v>
      </c>
      <c r="DO24" s="160">
        <f>IFERROR(VLOOKUP($B24,'2223_link'!$A$3:$D$352,4,FALSE),0)</f>
        <v>978.72</v>
      </c>
      <c r="DP24" s="217">
        <f t="shared" si="59"/>
        <v>0.10852950792872322</v>
      </c>
      <c r="DQ24" s="217">
        <f>IF(DL24="Yes",VLOOKUP(B24,'ESA 112'!$B$37:$J$63,8,FALSE),MIN(0.135,DP24))</f>
        <v>0.10852950792872322</v>
      </c>
      <c r="DR24" s="156">
        <f t="shared" si="60"/>
        <v>106.22</v>
      </c>
      <c r="DS24" s="159">
        <f t="shared" si="61"/>
        <v>115.33</v>
      </c>
      <c r="DT24" s="127" t="s">
        <v>928</v>
      </c>
      <c r="DU24" s="43">
        <f>IFERROR(VLOOKUP($B24,'2324_link'!$A$3:$D$352,2,FALSE),0)</f>
        <v>7.11</v>
      </c>
      <c r="DV24" s="43">
        <f>IFERROR(VLOOKUP($B24,'2324_link'!$A$3:$D$352,3,FALSE),0)</f>
        <v>112.77</v>
      </c>
      <c r="DW24" s="160">
        <f>IFERROR(VLOOKUP($B24,'2324_link'!$A$3:$D$352,4,FALSE),0)</f>
        <v>1009.42</v>
      </c>
      <c r="DX24" s="217">
        <f t="shared" si="62"/>
        <v>0.1117176200194171</v>
      </c>
      <c r="DY24" s="217">
        <f>IF(DT24="Yes",VLOOKUP(B24,'ESA 112'!$B$3:$J$32,8,FALSE),MIN(0.15,DX24))</f>
        <v>0.1117176200194171</v>
      </c>
      <c r="DZ24" s="156">
        <f t="shared" si="63"/>
        <v>112.77</v>
      </c>
      <c r="EA24" s="159">
        <f t="shared" si="64"/>
        <v>119.88</v>
      </c>
      <c r="EB24" s="18"/>
    </row>
    <row r="25" spans="1:132" ht="14.4" x14ac:dyDescent="0.3">
      <c r="A25" s="15" t="s">
        <v>909</v>
      </c>
      <c r="B25" s="15" t="s">
        <v>92</v>
      </c>
      <c r="C25" s="15" t="s">
        <v>93</v>
      </c>
      <c r="D25" s="127" t="s">
        <v>928</v>
      </c>
      <c r="E25" s="154">
        <f>IFERROR(VLOOKUP($B25,'0809_link'!$A$5:$D$319,2,FALSE),0)</f>
        <v>14.62</v>
      </c>
      <c r="F25" s="154">
        <f>IFERROR(VLOOKUP($B25,'0809_link'!$A$5:$D$319,3,FALSE),0)</f>
        <v>78.75</v>
      </c>
      <c r="G25" s="154">
        <f>IFERROR(VLOOKUP(B25,'0809_link'!$A$5:$D$319,4,FALSE),0)</f>
        <v>710.86</v>
      </c>
      <c r="H25" s="50">
        <f t="shared" si="20"/>
        <v>0.1108</v>
      </c>
      <c r="I25" s="155">
        <f>IF(D25="yes",VLOOKUP(B25,'ESA 112'!$B$479:$K$503,8,FALSE),MIN(0.127,H25))</f>
        <v>0.1108</v>
      </c>
      <c r="J25" s="156">
        <f t="shared" si="21"/>
        <v>78.75</v>
      </c>
      <c r="K25" s="157">
        <f t="shared" si="22"/>
        <v>93.37</v>
      </c>
      <c r="L25" s="127" t="s">
        <v>928</v>
      </c>
      <c r="M25" s="43">
        <f>IFERROR(VLOOKUP(B25,'0910_link'!$A$5:$B$302,2,FALSE),0)</f>
        <v>17</v>
      </c>
      <c r="N25" s="43">
        <f>IFERROR(VLOOKUP(B25,'0910_link'!$A$5:$C$302,3,FALSE),0)</f>
        <v>67.38</v>
      </c>
      <c r="O25" s="43">
        <f>IFERROR(VLOOKUP($B25,'0910_link'!$A$5:$D$302,4,FALSE),0)</f>
        <v>719.64</v>
      </c>
      <c r="P25" s="50">
        <f t="shared" si="23"/>
        <v>9.3600000000000003E-2</v>
      </c>
      <c r="Q25" s="158">
        <f>IF(L25="Yes",VLOOKUP(B25,'ESA 112'!$B$449:$K$474,8,FALSE),MIN(0.127,P25))</f>
        <v>9.3600000000000003E-2</v>
      </c>
      <c r="R25" s="156">
        <f t="shared" si="24"/>
        <v>67.38</v>
      </c>
      <c r="S25" s="157">
        <f t="shared" si="25"/>
        <v>84.38</v>
      </c>
      <c r="T25" s="127" t="s">
        <v>928</v>
      </c>
      <c r="U25" s="43">
        <f>IFERROR(VLOOKUP($B25,'1011_link'!$A$5:$D$309,2,FALSE),0)</f>
        <v>14.38</v>
      </c>
      <c r="V25" s="43">
        <f>IFERROR(VLOOKUP($B25,'1011_link'!$A$5:$D$309,3,FALSE),0)</f>
        <v>67.38</v>
      </c>
      <c r="W25" s="154">
        <f>IFERROR(VLOOKUP($B25,'1011_link'!$A$5:$D$319,4,FALSE),0)</f>
        <v>735.78</v>
      </c>
      <c r="X25" s="50">
        <f t="shared" si="26"/>
        <v>9.1600000000000001E-2</v>
      </c>
      <c r="Y25" s="158">
        <f>IF(T25="Yes",VLOOKUP(B25,'ESA 112'!$B$416:$J$444,8,FALSE),MIN(0.127,X25))</f>
        <v>9.1600000000000001E-2</v>
      </c>
      <c r="Z25" s="156">
        <f t="shared" si="27"/>
        <v>67.38</v>
      </c>
      <c r="AA25" s="159">
        <f t="shared" si="28"/>
        <v>81.759999999999991</v>
      </c>
      <c r="AB25" s="127" t="s">
        <v>928</v>
      </c>
      <c r="AC25" s="43">
        <f>IFERROR(VLOOKUP($B25,'1112_link'!$A$5:$D$310,2,FALSE),0)</f>
        <v>9.4499999999999993</v>
      </c>
      <c r="AD25" s="43">
        <f>IFERROR(VLOOKUP($B25,'1112_link'!$A$5:$D$310,3,FALSE),0)</f>
        <v>73.44</v>
      </c>
      <c r="AE25" s="154">
        <f>IFERROR(VLOOKUP($B25,'1112_link'!$A$5:$D$331,4,FALSE),0)</f>
        <v>776.35</v>
      </c>
      <c r="AF25" s="50">
        <f t="shared" si="29"/>
        <v>9.4600000000000004E-2</v>
      </c>
      <c r="AG25" s="158">
        <f>IF(AB25="Yes",VLOOKUP(B25,'ESA 112'!$B$383:$J$411,8,FALSE),MIN(0.127,AF25))</f>
        <v>9.4600000000000004E-2</v>
      </c>
      <c r="AH25" s="156">
        <f t="shared" si="30"/>
        <v>73.44</v>
      </c>
      <c r="AI25" s="159">
        <f t="shared" si="31"/>
        <v>82.89</v>
      </c>
      <c r="AJ25" s="127" t="s">
        <v>928</v>
      </c>
      <c r="AK25" s="43">
        <f>IFERROR(VLOOKUP($B25,'1213_link'!$A$5:$D$310,2,FALSE),0)</f>
        <v>12.440000000000001</v>
      </c>
      <c r="AL25" s="43">
        <f>IFERROR(VLOOKUP($B25,'1213_link'!$A$5:$D$310,3,FALSE),0)</f>
        <v>75.67</v>
      </c>
      <c r="AM25" s="154">
        <f>IFERROR(VLOOKUP($B25,'1213_link'!$A$5:$D$331,4,FALSE),0)</f>
        <v>780.3</v>
      </c>
      <c r="AN25" s="50">
        <f t="shared" si="32"/>
        <v>9.7000000000000003E-2</v>
      </c>
      <c r="AO25" s="158">
        <f>IF(AJ25="Yes",VLOOKUP(B25,'ESA 112'!$B$350:$J$378,8,FALSE),MIN(0.127,AN25))</f>
        <v>9.7000000000000003E-2</v>
      </c>
      <c r="AP25" s="156">
        <f t="shared" si="33"/>
        <v>75.67</v>
      </c>
      <c r="AQ25" s="159">
        <f t="shared" si="34"/>
        <v>88.11</v>
      </c>
      <c r="AR25" s="127" t="s">
        <v>928</v>
      </c>
      <c r="AS25" s="43">
        <f>IFERROR(VLOOKUP($B25,'1314_link'!$A$5:$D$310,2,FALSE),0)</f>
        <v>14.11</v>
      </c>
      <c r="AT25" s="43">
        <f>IFERROR(VLOOKUP($B25,'1314_link'!$A$5:$D$310,3,FALSE),0)</f>
        <v>76.78</v>
      </c>
      <c r="AU25" s="154">
        <f>IFERROR(VLOOKUP($B25,'1314_link'!$A$5:$D$331,4,FALSE),0)</f>
        <v>812.5</v>
      </c>
      <c r="AV25" s="158">
        <f t="shared" si="35"/>
        <v>9.4498461538461545E-2</v>
      </c>
      <c r="AW25" s="158">
        <f>IF(AR25="Yes",VLOOKUP(B25,'ESA 112'!$B$318:$J$345,8,FALSE),MIN(0.127,AV25))</f>
        <v>9.4498461538461545E-2</v>
      </c>
      <c r="AX25" s="156">
        <f t="shared" si="36"/>
        <v>76.78</v>
      </c>
      <c r="AY25" s="159">
        <f t="shared" si="37"/>
        <v>90.89</v>
      </c>
      <c r="AZ25" s="127" t="s">
        <v>928</v>
      </c>
      <c r="BA25" s="43">
        <f>IFERROR(VLOOKUP($B25,'1415_link'!$A$5:$D$311,2,FALSE),0)</f>
        <v>14</v>
      </c>
      <c r="BB25" s="43">
        <f>IFERROR(VLOOKUP($B25,'1415_link'!$A$5:$D$311,3,FALSE),0)</f>
        <v>84.11</v>
      </c>
      <c r="BC25" s="160">
        <f>IFERROR(VLOOKUP($B25,'1415_link'!$A$5:$D$332,4,FALSE),0)</f>
        <v>821.46</v>
      </c>
      <c r="BD25" s="158">
        <f t="shared" si="38"/>
        <v>0.10239086504516348</v>
      </c>
      <c r="BE25" s="158">
        <f>IF(AZ25="Yes",VLOOKUP(B25,'ESA 112'!$B$286:$J$314,8,FALSE),MIN(0.127,BD25))</f>
        <v>0.10239086504516348</v>
      </c>
      <c r="BF25" s="156">
        <f t="shared" si="39"/>
        <v>84.11</v>
      </c>
      <c r="BG25" s="159">
        <f t="shared" si="40"/>
        <v>98.11</v>
      </c>
      <c r="BH25" s="127" t="s">
        <v>928</v>
      </c>
      <c r="BI25" s="43">
        <f>IFERROR(VLOOKUP($B25,'1516_link'!$A$5:$D$351,2,FALSE),0)</f>
        <v>15.44</v>
      </c>
      <c r="BJ25" s="43">
        <f>IFERROR(VLOOKUP($B25,'1516_link'!$A$5:$D$351,3,FALSE),0)</f>
        <v>86</v>
      </c>
      <c r="BK25" s="160">
        <f>IFERROR(VLOOKUP($B25,'1516_link'!$A$5:$D$351,4,FALSE),0)</f>
        <v>852.96</v>
      </c>
      <c r="BL25" s="217">
        <f t="shared" si="41"/>
        <v>0.10082536109547927</v>
      </c>
      <c r="BM25" s="217">
        <f>IF(BH25="Yes",VLOOKUP(B25,'ESA 112'!$B$255:$J$282,8,FALSE),MIN(0.127,BL25))</f>
        <v>0.10082536109547927</v>
      </c>
      <c r="BN25" s="156">
        <f t="shared" si="42"/>
        <v>86</v>
      </c>
      <c r="BO25" s="159">
        <f t="shared" si="43"/>
        <v>101.44</v>
      </c>
      <c r="BP25" s="127" t="s">
        <v>928</v>
      </c>
      <c r="BQ25" s="43">
        <f>IFERROR(VLOOKUP($B25,'1617_link'!$A$5:$D$351,2,FALSE),0)</f>
        <v>12.67</v>
      </c>
      <c r="BR25" s="43">
        <f>IFERROR(VLOOKUP($B25,'1617_link'!$A$5:$D$351,3,FALSE),0)</f>
        <v>82.33</v>
      </c>
      <c r="BS25" s="160">
        <f>IFERROR(VLOOKUP($B25,'1617_link'!$A$5:$D$351,4,FALSE),0)</f>
        <v>849.39</v>
      </c>
      <c r="BT25" s="217">
        <f t="shared" si="44"/>
        <v>9.6928383899033424E-2</v>
      </c>
      <c r="BU25" s="217">
        <f>IF(BP25="Yes",VLOOKUP(B25,'ESA 112'!$B$224:$J$250,8,FALSE),MIN(0.127,BT25))</f>
        <v>9.6928383899033424E-2</v>
      </c>
      <c r="BV25" s="156">
        <f t="shared" si="45"/>
        <v>82.33</v>
      </c>
      <c r="BW25" s="159">
        <f t="shared" si="46"/>
        <v>95</v>
      </c>
      <c r="BX25" s="127" t="s">
        <v>928</v>
      </c>
      <c r="BY25" s="43">
        <f>IFERROR(VLOOKUP($B25,'1718_link'!$A$5:$D$351,2,FALSE),0)</f>
        <v>16.11</v>
      </c>
      <c r="BZ25" s="43">
        <f>IFERROR(VLOOKUP($B25,'1718_link'!$A$5:$D$351,3,FALSE),0)</f>
        <v>80</v>
      </c>
      <c r="CA25" s="43">
        <f>IFERROR(VLOOKUP($B25,'1718_link'!$A$5:$D$331,4,FALSE),0)</f>
        <v>846.51</v>
      </c>
      <c r="CB25" s="217">
        <f t="shared" si="47"/>
        <v>9.4505676247179593E-2</v>
      </c>
      <c r="CC25" s="217">
        <f>IF(BX25="Yes",VLOOKUP(B25,'ESA 112'!$B$194:$J$219,8,FALSE),MIN(0.135,CB25))</f>
        <v>9.4505676247179593E-2</v>
      </c>
      <c r="CD25" s="156">
        <f t="shared" si="48"/>
        <v>80</v>
      </c>
      <c r="CE25" s="159">
        <f t="shared" si="49"/>
        <v>96.11</v>
      </c>
      <c r="CF25" s="127" t="s">
        <v>928</v>
      </c>
      <c r="CG25" s="43">
        <f>IFERROR(VLOOKUP($B25,'1819_link'!$A$5:$D$351,2,FALSE),0)</f>
        <v>20</v>
      </c>
      <c r="CH25" s="43">
        <f>IFERROR(VLOOKUP($B25,'1819_link'!$A$5:$D$351,3,FALSE),0)</f>
        <v>74.44</v>
      </c>
      <c r="CI25" s="43">
        <f>IFERROR(VLOOKUP($B25,'1819_link'!$A$5:$D$331,4,FALSE),0)</f>
        <v>830.04</v>
      </c>
      <c r="CJ25" s="217">
        <f t="shared" si="50"/>
        <v>8.9682424943376221E-2</v>
      </c>
      <c r="CK25" s="217">
        <f>IF(CF25="Yes",VLOOKUP(B25,'ESA 112'!$B$164:$J$190,8,FALSE),MIN(0.135,CJ25))</f>
        <v>8.9682424943376221E-2</v>
      </c>
      <c r="CL25" s="156">
        <f t="shared" si="51"/>
        <v>74.44</v>
      </c>
      <c r="CM25" s="159">
        <f t="shared" si="52"/>
        <v>94.44</v>
      </c>
      <c r="CN25" s="127" t="s">
        <v>928</v>
      </c>
      <c r="CO25" s="43">
        <f>IFERROR(VLOOKUP($B25,'1920_link'!$A$5:$D$350,2,FALSE),0)</f>
        <v>16.329999999999998</v>
      </c>
      <c r="CP25" s="43">
        <f>IFERROR(VLOOKUP($B25,'1920_link'!$A$5:$D$350,3,FALSE),0)</f>
        <v>59</v>
      </c>
      <c r="CQ25" s="43">
        <f>IFERROR(VLOOKUP($B25,'1920_link'!$A$5:$D$330,4,FALSE),0)</f>
        <v>777.65</v>
      </c>
      <c r="CR25" s="217">
        <f t="shared" si="17"/>
        <v>7.5869607149746027E-2</v>
      </c>
      <c r="CS25" s="217">
        <f>IF(CN25="Yes",VLOOKUP(B25,'ESA 112'!$B$134:$J$159,8,FALSE),MIN(0.135,CR25))</f>
        <v>7.5869607149746027E-2</v>
      </c>
      <c r="CT25" s="156">
        <f t="shared" si="18"/>
        <v>59</v>
      </c>
      <c r="CU25" s="159">
        <f t="shared" si="19"/>
        <v>75.33</v>
      </c>
      <c r="CV25" s="127" t="s">
        <v>928</v>
      </c>
      <c r="CW25" s="43">
        <f>IFERROR(VLOOKUP($B25,'2021_link'!$A$5:$D$351,2,FALSE),0)</f>
        <v>14.22</v>
      </c>
      <c r="CX25" s="43">
        <f>IFERROR(VLOOKUP($B25,'2021_link'!$A$5:$D$351,3,FALSE),0)</f>
        <v>66.33</v>
      </c>
      <c r="CY25" s="160">
        <f>IFERROR(VLOOKUP($B25,'2021_link'!$A$5:$D$351,4,FALSE),0)</f>
        <v>745.07</v>
      </c>
      <c r="CZ25" s="217">
        <f t="shared" si="53"/>
        <v>8.9025192263814126E-2</v>
      </c>
      <c r="DA25" s="217">
        <f>IF(CV25="Yes",VLOOKUP(B25,'ESA 112'!$B$102:$J$130,8,FALSE),MIN(0.135,CZ25))</f>
        <v>8.9025192263814126E-2</v>
      </c>
      <c r="DB25" s="156">
        <f t="shared" si="54"/>
        <v>66.33</v>
      </c>
      <c r="DC25" s="159">
        <f t="shared" si="55"/>
        <v>80.55</v>
      </c>
      <c r="DD25" s="127" t="s">
        <v>928</v>
      </c>
      <c r="DE25" s="43">
        <f>IFERROR(VLOOKUP($B25,'2122_link'!$A$3:$D$352,2,FALSE),0)</f>
        <v>10.67</v>
      </c>
      <c r="DF25" s="43">
        <f>IFERROR(VLOOKUP($B25,'2122_link'!$A$3:$D$352,3,FALSE),0)</f>
        <v>65.78</v>
      </c>
      <c r="DG25" s="160">
        <f>IFERROR(VLOOKUP($B25,'2122_link'!$A$3:$D$352,4,FALSE),0)</f>
        <v>736.9</v>
      </c>
      <c r="DH25" s="217">
        <f t="shared" si="56"/>
        <v>8.9265843398018727E-2</v>
      </c>
      <c r="DI25" s="217">
        <f>IF(DD25="Yes",VLOOKUP(B25,'ESA 112'!$B$70:$J$99,8,FALSE),MIN(0.135,DH25))</f>
        <v>8.9265843398018727E-2</v>
      </c>
      <c r="DJ25" s="156">
        <f t="shared" si="57"/>
        <v>65.78</v>
      </c>
      <c r="DK25" s="159">
        <f t="shared" si="58"/>
        <v>76.45</v>
      </c>
      <c r="DL25" s="127" t="s">
        <v>928</v>
      </c>
      <c r="DM25" s="43">
        <f>IFERROR(VLOOKUP($B25,'2223_link'!$A$3:$D$352,2,FALSE),0)</f>
        <v>10.56</v>
      </c>
      <c r="DN25" s="43">
        <f>IFERROR(VLOOKUP($B25,'2223_link'!$A$3:$D$352,3,FALSE),0)</f>
        <v>75.44</v>
      </c>
      <c r="DO25" s="160">
        <f>IFERROR(VLOOKUP($B25,'2223_link'!$A$3:$D$352,4,FALSE),0)</f>
        <v>749.89</v>
      </c>
      <c r="DP25" s="217">
        <f t="shared" si="59"/>
        <v>0.10060142154182614</v>
      </c>
      <c r="DQ25" s="217">
        <f>IF(DL25="Yes",VLOOKUP(B25,'ESA 112'!$B$37:$J$63,8,FALSE),MIN(0.135,DP25))</f>
        <v>0.10060142154182614</v>
      </c>
      <c r="DR25" s="156">
        <f t="shared" si="60"/>
        <v>75.44</v>
      </c>
      <c r="DS25" s="159">
        <f t="shared" si="61"/>
        <v>86</v>
      </c>
      <c r="DT25" s="127" t="s">
        <v>928</v>
      </c>
      <c r="DU25" s="43">
        <f>IFERROR(VLOOKUP($B25,'2324_link'!$A$3:$D$352,2,FALSE),0)</f>
        <v>5.1100000000000003</v>
      </c>
      <c r="DV25" s="43">
        <f>IFERROR(VLOOKUP($B25,'2324_link'!$A$3:$D$352,3,FALSE),0)</f>
        <v>81</v>
      </c>
      <c r="DW25" s="160">
        <f>IFERROR(VLOOKUP($B25,'2324_link'!$A$3:$D$352,4,FALSE),0)</f>
        <v>735.82</v>
      </c>
      <c r="DX25" s="217">
        <f t="shared" si="62"/>
        <v>0.11008126987578483</v>
      </c>
      <c r="DY25" s="217">
        <f>IF(DT25="Yes",VLOOKUP(B25,'ESA 112'!$B$3:$J$32,8,FALSE),MIN(0.15,DX25))</f>
        <v>0.11008126987578483</v>
      </c>
      <c r="DZ25" s="156">
        <f t="shared" si="63"/>
        <v>81</v>
      </c>
      <c r="EA25" s="159">
        <f t="shared" si="64"/>
        <v>86.11</v>
      </c>
      <c r="EB25" s="18"/>
    </row>
    <row r="26" spans="1:132" ht="14.4" x14ac:dyDescent="0.3">
      <c r="A26" s="15" t="s">
        <v>910</v>
      </c>
      <c r="B26" s="15" t="s">
        <v>176</v>
      </c>
      <c r="C26" s="15" t="s">
        <v>177</v>
      </c>
      <c r="D26" s="127" t="s">
        <v>928</v>
      </c>
      <c r="E26" s="154">
        <f>IFERROR(VLOOKUP($B26,'0809_link'!$A$5:$D$319,2,FALSE),0)</f>
        <v>0</v>
      </c>
      <c r="F26" s="154">
        <f>IFERROR(VLOOKUP($B26,'0809_link'!$A$5:$D$319,3,FALSE),0)</f>
        <v>5.5</v>
      </c>
      <c r="G26" s="154">
        <f>IFERROR(VLOOKUP(B26,'0809_link'!$A$5:$D$319,4,FALSE),0)</f>
        <v>30.159999999999997</v>
      </c>
      <c r="H26" s="50">
        <f t="shared" si="20"/>
        <v>0.18240000000000001</v>
      </c>
      <c r="I26" s="155">
        <f>IF(D26="yes",VLOOKUP(B26,'ESA 112'!$B$479:$K$503,8,FALSE),MIN(0.127,H26))</f>
        <v>0.127</v>
      </c>
      <c r="J26" s="156">
        <f t="shared" si="21"/>
        <v>3.83</v>
      </c>
      <c r="K26" s="157">
        <f t="shared" si="22"/>
        <v>3.8291360000000001</v>
      </c>
      <c r="L26" s="127" t="s">
        <v>928</v>
      </c>
      <c r="M26" s="43">
        <f>IFERROR(VLOOKUP(B26,'0910_link'!$A$5:$B$302,2,FALSE),0)</f>
        <v>1.75</v>
      </c>
      <c r="N26" s="43">
        <f>IFERROR(VLOOKUP(B26,'0910_link'!$A$5:$C$302,3,FALSE),0)</f>
        <v>5.5</v>
      </c>
      <c r="O26" s="43">
        <f>IFERROR(VLOOKUP($B26,'0910_link'!$A$5:$D$302,4,FALSE),0)</f>
        <v>31.419999999999998</v>
      </c>
      <c r="P26" s="50">
        <f t="shared" si="23"/>
        <v>0.17499999999999999</v>
      </c>
      <c r="Q26" s="158">
        <f>IF(L26="Yes",VLOOKUP(B26,'ESA 112'!$B$449:$K$474,8,FALSE),MIN(0.127,P26))</f>
        <v>0.127</v>
      </c>
      <c r="R26" s="156">
        <f t="shared" si="24"/>
        <v>3.99</v>
      </c>
      <c r="S26" s="157">
        <f t="shared" si="25"/>
        <v>5.7418400000000007</v>
      </c>
      <c r="T26" s="127" t="s">
        <v>928</v>
      </c>
      <c r="U26" s="43">
        <f>IFERROR(VLOOKUP($B26,'1011_link'!$A$5:$D$309,2,FALSE),0)</f>
        <v>3</v>
      </c>
      <c r="V26" s="43">
        <f>IFERROR(VLOOKUP($B26,'1011_link'!$A$5:$D$309,3,FALSE),0)</f>
        <v>6.62</v>
      </c>
      <c r="W26" s="154">
        <f>IFERROR(VLOOKUP($B26,'1011_link'!$A$5:$D$319,4,FALSE),0)</f>
        <v>34.71</v>
      </c>
      <c r="X26" s="50">
        <f t="shared" si="26"/>
        <v>0.19070000000000001</v>
      </c>
      <c r="Y26" s="158">
        <f>IF(T26="Yes",VLOOKUP(B26,'ESA 112'!$B$416:$J$444,8,FALSE),MIN(0.127,X26))</f>
        <v>0.127</v>
      </c>
      <c r="Z26" s="156">
        <f t="shared" si="27"/>
        <v>4.41</v>
      </c>
      <c r="AA26" s="159">
        <f t="shared" si="28"/>
        <v>7.41</v>
      </c>
      <c r="AB26" s="127" t="s">
        <v>928</v>
      </c>
      <c r="AC26" s="43">
        <f>IFERROR(VLOOKUP($B26,'1112_link'!$A$5:$D$310,2,FALSE),0)</f>
        <v>1.89</v>
      </c>
      <c r="AD26" s="43">
        <f>IFERROR(VLOOKUP($B26,'1112_link'!$A$5:$D$310,3,FALSE),0)</f>
        <v>7</v>
      </c>
      <c r="AE26" s="154">
        <f>IFERROR(VLOOKUP($B26,'1112_link'!$A$5:$D$331,4,FALSE),0)</f>
        <v>32.85</v>
      </c>
      <c r="AF26" s="50">
        <f t="shared" si="29"/>
        <v>0.21310000000000001</v>
      </c>
      <c r="AG26" s="158">
        <f>IF(AB26="Yes",VLOOKUP(B26,'ESA 112'!$B$383:$J$411,8,FALSE),MIN(0.127,AF26))</f>
        <v>0.127</v>
      </c>
      <c r="AH26" s="156">
        <f t="shared" si="30"/>
        <v>4.17</v>
      </c>
      <c r="AI26" s="159">
        <f t="shared" si="31"/>
        <v>6.06</v>
      </c>
      <c r="AJ26" s="127" t="s">
        <v>928</v>
      </c>
      <c r="AK26" s="43">
        <f>IFERROR(VLOOKUP($B26,'1213_link'!$A$5:$D$310,2,FALSE),0)</f>
        <v>0.78</v>
      </c>
      <c r="AL26" s="43">
        <f>IFERROR(VLOOKUP($B26,'1213_link'!$A$5:$D$310,3,FALSE),0)</f>
        <v>11</v>
      </c>
      <c r="AM26" s="154">
        <f>IFERROR(VLOOKUP($B26,'1213_link'!$A$5:$D$331,4,FALSE),0)</f>
        <v>35.950000000000003</v>
      </c>
      <c r="AN26" s="50">
        <f t="shared" si="32"/>
        <v>0.30599999999999999</v>
      </c>
      <c r="AO26" s="158">
        <f>IF(AJ26="Yes",VLOOKUP(B26,'ESA 112'!$B$350:$J$378,8,FALSE),MIN(0.127,AN26))</f>
        <v>0.127</v>
      </c>
      <c r="AP26" s="156">
        <f t="shared" si="33"/>
        <v>4.57</v>
      </c>
      <c r="AQ26" s="159">
        <f t="shared" si="34"/>
        <v>5.3500000000000005</v>
      </c>
      <c r="AR26" s="127" t="s">
        <v>928</v>
      </c>
      <c r="AS26" s="43">
        <f>IFERROR(VLOOKUP($B26,'1314_link'!$A$5:$D$310,2,FALSE),0)</f>
        <v>0</v>
      </c>
      <c r="AT26" s="43">
        <f>IFERROR(VLOOKUP($B26,'1314_link'!$A$5:$D$310,3,FALSE),0)</f>
        <v>10.89</v>
      </c>
      <c r="AU26" s="154">
        <f>IFERROR(VLOOKUP($B26,'1314_link'!$A$5:$D$331,4,FALSE),0)</f>
        <v>35.799999999999997</v>
      </c>
      <c r="AV26" s="158">
        <f t="shared" si="35"/>
        <v>0.30418994413407824</v>
      </c>
      <c r="AW26" s="158">
        <f>IF(AR26="Yes",VLOOKUP(B26,'ESA 112'!$B$318:$J$345,8,FALSE),MIN(0.127,AV26))</f>
        <v>0.127</v>
      </c>
      <c r="AX26" s="156">
        <f t="shared" si="36"/>
        <v>4.55</v>
      </c>
      <c r="AY26" s="159">
        <f t="shared" si="37"/>
        <v>4.55</v>
      </c>
      <c r="AZ26" s="127" t="s">
        <v>928</v>
      </c>
      <c r="BA26" s="43">
        <f>IFERROR(VLOOKUP($B26,'1415_link'!$A$5:$D$311,2,FALSE),0)</f>
        <v>0.11</v>
      </c>
      <c r="BB26" s="43">
        <f>IFERROR(VLOOKUP($B26,'1415_link'!$A$5:$D$311,3,FALSE),0)</f>
        <v>11.89</v>
      </c>
      <c r="BC26" s="160">
        <f>IFERROR(VLOOKUP($B26,'1415_link'!$A$5:$D$332,4,FALSE),0)</f>
        <v>40.4</v>
      </c>
      <c r="BD26" s="158">
        <f t="shared" si="38"/>
        <v>0.29430693069306935</v>
      </c>
      <c r="BE26" s="158">
        <f>IF(AZ26="Yes",VLOOKUP(B26,'ESA 112'!$B$286:$J$314,8,FALSE),MIN(0.127,BD26))</f>
        <v>0.127</v>
      </c>
      <c r="BF26" s="156">
        <f t="shared" si="39"/>
        <v>5.13</v>
      </c>
      <c r="BG26" s="159">
        <f t="shared" si="40"/>
        <v>5.24</v>
      </c>
      <c r="BH26" s="127" t="s">
        <v>928</v>
      </c>
      <c r="BI26" s="43">
        <f>IFERROR(VLOOKUP($B26,'1516_link'!$A$5:$D$351,2,FALSE),0)</f>
        <v>0</v>
      </c>
      <c r="BJ26" s="43">
        <f>IFERROR(VLOOKUP($B26,'1516_link'!$A$5:$D$351,3,FALSE),0)</f>
        <v>12</v>
      </c>
      <c r="BK26" s="160">
        <f>IFERROR(VLOOKUP($B26,'1516_link'!$A$5:$D$351,4,FALSE),0)</f>
        <v>51.18</v>
      </c>
      <c r="BL26" s="217">
        <f t="shared" si="41"/>
        <v>0.23446658851113716</v>
      </c>
      <c r="BM26" s="217">
        <f>IF(BH26="Yes",VLOOKUP(B26,'ESA 112'!$B$255:$J$282,8,FALSE),MIN(0.127,BL26))</f>
        <v>0.127</v>
      </c>
      <c r="BN26" s="156">
        <f t="shared" si="42"/>
        <v>6.5</v>
      </c>
      <c r="BO26" s="159">
        <f t="shared" si="43"/>
        <v>6.5</v>
      </c>
      <c r="BP26" s="127" t="s">
        <v>928</v>
      </c>
      <c r="BQ26" s="43">
        <f>IFERROR(VLOOKUP($B26,'1617_link'!$A$5:$D$351,2,FALSE),0)</f>
        <v>0.67</v>
      </c>
      <c r="BR26" s="43">
        <f>IFERROR(VLOOKUP($B26,'1617_link'!$A$5:$D$351,3,FALSE),0)</f>
        <v>12</v>
      </c>
      <c r="BS26" s="160">
        <f>IFERROR(VLOOKUP($B26,'1617_link'!$A$5:$D$351,4,FALSE),0)</f>
        <v>57.06</v>
      </c>
      <c r="BT26" s="217">
        <f t="shared" si="44"/>
        <v>0.2103049421661409</v>
      </c>
      <c r="BU26" s="217">
        <f>IF(BP26="Yes",VLOOKUP(B26,'ESA 112'!$B$224:$J$250,8,FALSE),MIN(0.127,BT26))</f>
        <v>0.127</v>
      </c>
      <c r="BV26" s="156">
        <f t="shared" si="45"/>
        <v>7.25</v>
      </c>
      <c r="BW26" s="159">
        <f t="shared" si="46"/>
        <v>7.92</v>
      </c>
      <c r="BX26" s="127" t="s">
        <v>928</v>
      </c>
      <c r="BY26" s="43">
        <f>IFERROR(VLOOKUP($B26,'1718_link'!$A$5:$D$351,2,FALSE),0)</f>
        <v>1.78</v>
      </c>
      <c r="BZ26" s="43">
        <f>IFERROR(VLOOKUP($B26,'1718_link'!$A$5:$D$351,3,FALSE),0)</f>
        <v>12.11</v>
      </c>
      <c r="CA26" s="43">
        <f>IFERROR(VLOOKUP($B26,'1718_link'!$A$5:$D$331,4,FALSE),0)</f>
        <v>69.400000000000006</v>
      </c>
      <c r="CB26" s="217">
        <f t="shared" si="47"/>
        <v>0.17449567723342937</v>
      </c>
      <c r="CC26" s="217">
        <f>IF(BX26="Yes",VLOOKUP(B26,'ESA 112'!$B$194:$J$219,8,FALSE),MIN(0.135,CB26))</f>
        <v>0.13500000000000001</v>
      </c>
      <c r="CD26" s="156">
        <f t="shared" si="48"/>
        <v>9.3699999999999992</v>
      </c>
      <c r="CE26" s="159">
        <f t="shared" si="49"/>
        <v>11.149999999999999</v>
      </c>
      <c r="CF26" s="127" t="s">
        <v>928</v>
      </c>
      <c r="CG26" s="43">
        <f>IFERROR(VLOOKUP($B26,'1819_link'!$A$5:$D$351,2,FALSE),0)</f>
        <v>2.67</v>
      </c>
      <c r="CH26" s="43">
        <f>IFERROR(VLOOKUP($B26,'1819_link'!$A$5:$D$351,3,FALSE),0)</f>
        <v>14.67</v>
      </c>
      <c r="CI26" s="43">
        <f>IFERROR(VLOOKUP($B26,'1819_link'!$A$5:$D$331,4,FALSE),0)</f>
        <v>76.3</v>
      </c>
      <c r="CJ26" s="217">
        <f t="shared" si="50"/>
        <v>0.19226736566186109</v>
      </c>
      <c r="CK26" s="217">
        <f>IF(CF26="Yes",VLOOKUP(B26,'ESA 112'!$B$164:$J$190,8,FALSE),MIN(0.135,CJ26))</f>
        <v>0.13500000000000001</v>
      </c>
      <c r="CL26" s="156">
        <f t="shared" si="51"/>
        <v>10.3</v>
      </c>
      <c r="CM26" s="159">
        <f t="shared" si="52"/>
        <v>12.97</v>
      </c>
      <c r="CN26" s="127" t="s">
        <v>928</v>
      </c>
      <c r="CO26" s="43">
        <f>IFERROR(VLOOKUP($B26,'1920_link'!$A$5:$D$350,2,FALSE),0)</f>
        <v>6.89</v>
      </c>
      <c r="CP26" s="43">
        <f>IFERROR(VLOOKUP($B26,'1920_link'!$A$5:$D$350,3,FALSE),0)</f>
        <v>10.220000000000001</v>
      </c>
      <c r="CQ26" s="43">
        <f>IFERROR(VLOOKUP($B26,'1920_link'!$A$5:$D$330,4,FALSE),0)</f>
        <v>68.84</v>
      </c>
      <c r="CR26" s="217">
        <f t="shared" si="17"/>
        <v>0.14846019755955839</v>
      </c>
      <c r="CS26" s="217">
        <f>IF(CN26="Yes",VLOOKUP(B26,'ESA 112'!$B$134:$J$159,8,FALSE),MIN(0.135,CR26))</f>
        <v>0.13500000000000001</v>
      </c>
      <c r="CT26" s="156">
        <f t="shared" si="18"/>
        <v>9.2899999999999991</v>
      </c>
      <c r="CU26" s="159">
        <f t="shared" si="19"/>
        <v>16.18</v>
      </c>
      <c r="CV26" s="127" t="s">
        <v>928</v>
      </c>
      <c r="CW26" s="43">
        <f>IFERROR(VLOOKUP($B26,'2021_link'!$A$5:$D$351,2,FALSE),0)</f>
        <v>1.56</v>
      </c>
      <c r="CX26" s="43">
        <f>IFERROR(VLOOKUP($B26,'2021_link'!$A$5:$D$351,3,FALSE),0)</f>
        <v>9.33</v>
      </c>
      <c r="CY26" s="160">
        <f>IFERROR(VLOOKUP($B26,'2021_link'!$A$5:$D$351,4,FALSE),0)</f>
        <v>75.900000000000006</v>
      </c>
      <c r="CZ26" s="217">
        <f t="shared" si="53"/>
        <v>0.12292490118577075</v>
      </c>
      <c r="DA26" s="217">
        <f>IF(CV26="Yes",VLOOKUP(B26,'ESA 112'!$B$102:$J$130,8,FALSE),MIN(0.135,CZ26))</f>
        <v>0.12292490118577075</v>
      </c>
      <c r="DB26" s="156">
        <f t="shared" si="54"/>
        <v>9.33</v>
      </c>
      <c r="DC26" s="159">
        <f t="shared" si="55"/>
        <v>10.89</v>
      </c>
      <c r="DD26" s="127" t="s">
        <v>928</v>
      </c>
      <c r="DE26" s="43">
        <f>IFERROR(VLOOKUP($B26,'2122_link'!$A$3:$D$352,2,FALSE),0)</f>
        <v>1</v>
      </c>
      <c r="DF26" s="43">
        <f>IFERROR(VLOOKUP($B26,'2122_link'!$A$3:$D$352,3,FALSE),0)</f>
        <v>7.33</v>
      </c>
      <c r="DG26" s="160">
        <f>IFERROR(VLOOKUP($B26,'2122_link'!$A$3:$D$352,4,FALSE),0)</f>
        <v>71.260000000000005</v>
      </c>
      <c r="DH26" s="217">
        <f t="shared" si="56"/>
        <v>0.10286275610440639</v>
      </c>
      <c r="DI26" s="217">
        <f>IF(DD26="Yes",VLOOKUP(B26,'ESA 112'!$B$70:$J$99,8,FALSE),MIN(0.135,DH26))</f>
        <v>0.10286275610440639</v>
      </c>
      <c r="DJ26" s="156">
        <f t="shared" si="57"/>
        <v>7.33</v>
      </c>
      <c r="DK26" s="159">
        <f t="shared" si="58"/>
        <v>8.33</v>
      </c>
      <c r="DL26" s="127" t="s">
        <v>928</v>
      </c>
      <c r="DM26" s="43">
        <f>IFERROR(VLOOKUP($B26,'2223_link'!$A$3:$D$352,2,FALSE),0)</f>
        <v>0</v>
      </c>
      <c r="DN26" s="43">
        <f>IFERROR(VLOOKUP($B26,'2223_link'!$A$3:$D$352,3,FALSE),0)</f>
        <v>8.23</v>
      </c>
      <c r="DO26" s="160">
        <f>IFERROR(VLOOKUP($B26,'2223_link'!$A$3:$D$352,4,FALSE),0)</f>
        <v>74.75</v>
      </c>
      <c r="DP26" s="217">
        <f t="shared" si="59"/>
        <v>0.11010033444816054</v>
      </c>
      <c r="DQ26" s="217">
        <f>IF(DL26="Yes",VLOOKUP(B26,'ESA 112'!$B$37:$J$63,8,FALSE),MIN(0.135,DP26))</f>
        <v>0.11010033444816054</v>
      </c>
      <c r="DR26" s="156">
        <f t="shared" si="60"/>
        <v>8.23</v>
      </c>
      <c r="DS26" s="159">
        <f t="shared" si="61"/>
        <v>8.23</v>
      </c>
      <c r="DT26" s="127" t="s">
        <v>928</v>
      </c>
      <c r="DU26" s="43">
        <f>IFERROR(VLOOKUP($B26,'2324_link'!$A$3:$D$352,2,FALSE),0)</f>
        <v>2.78</v>
      </c>
      <c r="DV26" s="43">
        <f>IFERROR(VLOOKUP($B26,'2324_link'!$A$3:$D$352,3,FALSE),0)</f>
        <v>8.33</v>
      </c>
      <c r="DW26" s="160">
        <f>IFERROR(VLOOKUP($B26,'2324_link'!$A$3:$D$352,4,FALSE),0)</f>
        <v>73.45</v>
      </c>
      <c r="DX26" s="217">
        <f t="shared" si="62"/>
        <v>0.11341048332198775</v>
      </c>
      <c r="DY26" s="217">
        <f>IF(DT26="Yes",VLOOKUP(B26,'ESA 112'!$B$3:$J$32,8,FALSE),MIN(0.15,DX26))</f>
        <v>0.11341048332198775</v>
      </c>
      <c r="DZ26" s="156">
        <f t="shared" si="63"/>
        <v>8.33</v>
      </c>
      <c r="EA26" s="159">
        <f t="shared" si="64"/>
        <v>11.11</v>
      </c>
      <c r="EB26" s="18"/>
    </row>
    <row r="27" spans="1:132" ht="14.4" x14ac:dyDescent="0.3">
      <c r="A27" s="15" t="s">
        <v>910</v>
      </c>
      <c r="B27" s="15" t="s">
        <v>396</v>
      </c>
      <c r="C27" s="15" t="s">
        <v>397</v>
      </c>
      <c r="D27" s="127" t="s">
        <v>928</v>
      </c>
      <c r="E27" s="154">
        <f>IFERROR(VLOOKUP($B27,'0809_link'!$A$5:$D$319,2,FALSE),0)</f>
        <v>53.5</v>
      </c>
      <c r="F27" s="154">
        <f>IFERROR(VLOOKUP($B27,'0809_link'!$A$5:$D$319,3,FALSE),0)</f>
        <v>469.25</v>
      </c>
      <c r="G27" s="154">
        <f>IFERROR(VLOOKUP(B27,'0809_link'!$A$5:$D$319,4,FALSE),0)</f>
        <v>3751.56</v>
      </c>
      <c r="H27" s="50">
        <f t="shared" si="20"/>
        <v>0.12509999999999999</v>
      </c>
      <c r="I27" s="155">
        <f>IF(D27="yes",VLOOKUP(B27,'ESA 112'!$B$479:$K$503,8,FALSE),MIN(0.127,H27))</f>
        <v>0.12509999999999999</v>
      </c>
      <c r="J27" s="156">
        <f t="shared" si="21"/>
        <v>469.25</v>
      </c>
      <c r="K27" s="157">
        <f t="shared" si="22"/>
        <v>522.75</v>
      </c>
      <c r="L27" s="127" t="s">
        <v>928</v>
      </c>
      <c r="M27" s="43">
        <f>IFERROR(VLOOKUP(B27,'0910_link'!$A$5:$B$302,2,FALSE),0)</f>
        <v>72.38</v>
      </c>
      <c r="N27" s="43">
        <f>IFERROR(VLOOKUP(B27,'0910_link'!$A$5:$C$302,3,FALSE),0)</f>
        <v>474</v>
      </c>
      <c r="O27" s="43">
        <f>IFERROR(VLOOKUP($B27,'0910_link'!$A$5:$D$302,4,FALSE),0)</f>
        <v>3722.16</v>
      </c>
      <c r="P27" s="50">
        <f t="shared" si="23"/>
        <v>0.1273</v>
      </c>
      <c r="Q27" s="158">
        <f>IF(L27="Yes",VLOOKUP(B27,'ESA 112'!$B$449:$K$474,8,FALSE),MIN(0.127,P27))</f>
        <v>0.127</v>
      </c>
      <c r="R27" s="156">
        <f t="shared" si="24"/>
        <v>472.71</v>
      </c>
      <c r="S27" s="157">
        <f t="shared" si="25"/>
        <v>545.26335200000005</v>
      </c>
      <c r="T27" s="127" t="s">
        <v>928</v>
      </c>
      <c r="U27" s="43">
        <f>IFERROR(VLOOKUP($B27,'1011_link'!$A$5:$D$309,2,FALSE),0)</f>
        <v>56.38</v>
      </c>
      <c r="V27" s="43">
        <f>IFERROR(VLOOKUP($B27,'1011_link'!$A$5:$D$309,3,FALSE),0)</f>
        <v>480.25</v>
      </c>
      <c r="W27" s="154">
        <f>IFERROR(VLOOKUP($B27,'1011_link'!$A$5:$D$319,4,FALSE),0)</f>
        <v>3667.2200000000003</v>
      </c>
      <c r="X27" s="50">
        <f t="shared" si="26"/>
        <v>0.13100000000000001</v>
      </c>
      <c r="Y27" s="158">
        <f>IF(T27="Yes",VLOOKUP(B27,'ESA 112'!$B$416:$J$444,8,FALSE),MIN(0.127,X27))</f>
        <v>0.127</v>
      </c>
      <c r="Z27" s="156">
        <f t="shared" si="27"/>
        <v>465.74</v>
      </c>
      <c r="AA27" s="159">
        <f t="shared" si="28"/>
        <v>522.12</v>
      </c>
      <c r="AB27" s="127" t="s">
        <v>928</v>
      </c>
      <c r="AC27" s="43">
        <f>IFERROR(VLOOKUP($B27,'1112_link'!$A$5:$D$310,2,FALSE),0)</f>
        <v>44.78</v>
      </c>
      <c r="AD27" s="43">
        <f>IFERROR(VLOOKUP($B27,'1112_link'!$A$5:$D$310,3,FALSE),0)</f>
        <v>470.11</v>
      </c>
      <c r="AE27" s="154">
        <f>IFERROR(VLOOKUP($B27,'1112_link'!$A$5:$D$331,4,FALSE),0)</f>
        <v>3685.96</v>
      </c>
      <c r="AF27" s="50">
        <f t="shared" si="29"/>
        <v>0.1275</v>
      </c>
      <c r="AG27" s="158">
        <f>IF(AB27="Yes",VLOOKUP(B27,'ESA 112'!$B$383:$J$411,8,FALSE),MIN(0.127,AF27))</f>
        <v>0.127</v>
      </c>
      <c r="AH27" s="156">
        <f t="shared" si="30"/>
        <v>468.12</v>
      </c>
      <c r="AI27" s="159">
        <f t="shared" si="31"/>
        <v>512.9</v>
      </c>
      <c r="AJ27" s="127" t="s">
        <v>928</v>
      </c>
      <c r="AK27" s="43">
        <f>IFERROR(VLOOKUP($B27,'1213_link'!$A$5:$D$310,2,FALSE),0)</f>
        <v>49.11</v>
      </c>
      <c r="AL27" s="43">
        <f>IFERROR(VLOOKUP($B27,'1213_link'!$A$5:$D$310,3,FALSE),0)</f>
        <v>485.22</v>
      </c>
      <c r="AM27" s="154">
        <f>IFERROR(VLOOKUP($B27,'1213_link'!$A$5:$D$331,4,FALSE),0)</f>
        <v>3676.7999999999997</v>
      </c>
      <c r="AN27" s="50">
        <f t="shared" si="32"/>
        <v>0.13200000000000001</v>
      </c>
      <c r="AO27" s="158">
        <f>IF(AJ27="Yes",VLOOKUP(B27,'ESA 112'!$B$350:$J$378,8,FALSE),MIN(0.127,AN27))</f>
        <v>0.127</v>
      </c>
      <c r="AP27" s="156">
        <f t="shared" si="33"/>
        <v>466.95</v>
      </c>
      <c r="AQ27" s="159">
        <f t="shared" si="34"/>
        <v>516.05999999999995</v>
      </c>
      <c r="AR27" s="127" t="s">
        <v>928</v>
      </c>
      <c r="AS27" s="43">
        <f>IFERROR(VLOOKUP($B27,'1314_link'!$A$5:$D$310,2,FALSE),0)</f>
        <v>47.55</v>
      </c>
      <c r="AT27" s="43">
        <f>IFERROR(VLOOKUP($B27,'1314_link'!$A$5:$D$310,3,FALSE),0)</f>
        <v>500.56</v>
      </c>
      <c r="AU27" s="154">
        <f>IFERROR(VLOOKUP($B27,'1314_link'!$A$5:$D$331,4,FALSE),0)</f>
        <v>3679.7599999999998</v>
      </c>
      <c r="AV27" s="158">
        <f t="shared" si="35"/>
        <v>0.13603061069200167</v>
      </c>
      <c r="AW27" s="158">
        <f>IF(AR27="Yes",VLOOKUP(B27,'ESA 112'!$B$318:$J$345,8,FALSE),MIN(0.127,AV27))</f>
        <v>0.127</v>
      </c>
      <c r="AX27" s="156">
        <f t="shared" si="36"/>
        <v>467.33</v>
      </c>
      <c r="AY27" s="159">
        <f t="shared" si="37"/>
        <v>514.88</v>
      </c>
      <c r="AZ27" s="127" t="s">
        <v>928</v>
      </c>
      <c r="BA27" s="43">
        <f>IFERROR(VLOOKUP($B27,'1415_link'!$A$5:$D$311,2,FALSE),0)</f>
        <v>50.78</v>
      </c>
      <c r="BB27" s="43">
        <f>IFERROR(VLOOKUP($B27,'1415_link'!$A$5:$D$311,3,FALSE),0)</f>
        <v>492</v>
      </c>
      <c r="BC27" s="160">
        <f>IFERROR(VLOOKUP($B27,'1415_link'!$A$5:$D$332,4,FALSE),0)</f>
        <v>3674.1500000000005</v>
      </c>
      <c r="BD27" s="158">
        <f t="shared" si="38"/>
        <v>0.13390852305975529</v>
      </c>
      <c r="BE27" s="158">
        <f>IF(AZ27="Yes",VLOOKUP(B27,'ESA 112'!$B$286:$J$314,8,FALSE),MIN(0.127,BD27))</f>
        <v>0.127</v>
      </c>
      <c r="BF27" s="156">
        <f t="shared" si="39"/>
        <v>466.62</v>
      </c>
      <c r="BG27" s="159">
        <f t="shared" si="40"/>
        <v>517.4</v>
      </c>
      <c r="BH27" s="127" t="s">
        <v>928</v>
      </c>
      <c r="BI27" s="43">
        <f>IFERROR(VLOOKUP($B27,'1516_link'!$A$5:$D$351,2,FALSE),0)</f>
        <v>48.33</v>
      </c>
      <c r="BJ27" s="43">
        <f>IFERROR(VLOOKUP($B27,'1516_link'!$A$5:$D$351,3,FALSE),0)</f>
        <v>484.34000000000003</v>
      </c>
      <c r="BK27" s="160">
        <f>IFERROR(VLOOKUP($B27,'1516_link'!$A$5:$D$351,4,FALSE),0)</f>
        <v>3668.05</v>
      </c>
      <c r="BL27" s="217">
        <f t="shared" si="41"/>
        <v>0.13204291108354577</v>
      </c>
      <c r="BM27" s="217">
        <f>IF(BH27="Yes",VLOOKUP(B27,'ESA 112'!$B$255:$J$282,8,FALSE),MIN(0.127,BL27))</f>
        <v>0.127</v>
      </c>
      <c r="BN27" s="156">
        <f t="shared" si="42"/>
        <v>465.84</v>
      </c>
      <c r="BO27" s="159">
        <f t="shared" si="43"/>
        <v>514.16999999999996</v>
      </c>
      <c r="BP27" s="127" t="s">
        <v>928</v>
      </c>
      <c r="BQ27" s="43">
        <f>IFERROR(VLOOKUP($B27,'1617_link'!$A$5:$D$351,2,FALSE),0)</f>
        <v>56.56</v>
      </c>
      <c r="BR27" s="43">
        <f>IFERROR(VLOOKUP($B27,'1617_link'!$A$5:$D$351,3,FALSE),0)</f>
        <v>486.89</v>
      </c>
      <c r="BS27" s="160">
        <f>IFERROR(VLOOKUP($B27,'1617_link'!$A$5:$D$351,4,FALSE),0)</f>
        <v>3678.67</v>
      </c>
      <c r="BT27" s="217">
        <f t="shared" si="44"/>
        <v>0.13235490000462122</v>
      </c>
      <c r="BU27" s="217">
        <f>IF(BP27="Yes",VLOOKUP(B27,'ESA 112'!$B$224:$J$250,8,FALSE),MIN(0.127,BT27))</f>
        <v>0.127</v>
      </c>
      <c r="BV27" s="156">
        <f t="shared" si="45"/>
        <v>467.19</v>
      </c>
      <c r="BW27" s="223">
        <f t="shared" si="46"/>
        <v>523.75</v>
      </c>
      <c r="BX27" s="127" t="s">
        <v>928</v>
      </c>
      <c r="BY27" s="43">
        <f>IFERROR(VLOOKUP($B27,'1718_link'!$A$5:$D$351,2,FALSE),0)</f>
        <v>56.45</v>
      </c>
      <c r="BZ27" s="43">
        <f>IFERROR(VLOOKUP($B27,'1718_link'!$A$5:$D$351,3,FALSE),0)</f>
        <v>473</v>
      </c>
      <c r="CA27" s="43">
        <f>IFERROR(VLOOKUP($B27,'1718_link'!$A$5:$D$331,4,FALSE),0)</f>
        <v>3580.01</v>
      </c>
      <c r="CB27" s="217">
        <f t="shared" si="47"/>
        <v>0.13212253597056992</v>
      </c>
      <c r="CC27" s="217">
        <f>IF(BX27="Yes",VLOOKUP(B27,'ESA 112'!$B$194:$J$219,8,FALSE),MIN(0.135,CB27))</f>
        <v>0.13212253597056992</v>
      </c>
      <c r="CD27" s="156">
        <f t="shared" si="48"/>
        <v>473</v>
      </c>
      <c r="CE27" s="159">
        <f t="shared" si="49"/>
        <v>529.45000000000005</v>
      </c>
      <c r="CF27" s="127" t="s">
        <v>928</v>
      </c>
      <c r="CG27" s="43">
        <f>IFERROR(VLOOKUP($B27,'1819_link'!$A$5:$D$351,2,FALSE),0)</f>
        <v>66.11</v>
      </c>
      <c r="CH27" s="43">
        <f>IFERROR(VLOOKUP($B27,'1819_link'!$A$5:$D$351,3,FALSE),0)</f>
        <v>476.55</v>
      </c>
      <c r="CI27" s="43">
        <f>IFERROR(VLOOKUP($B27,'1819_link'!$A$5:$D$331,4,FALSE),0)</f>
        <v>3476.39</v>
      </c>
      <c r="CJ27" s="217">
        <f t="shared" si="50"/>
        <v>0.13708185790432029</v>
      </c>
      <c r="CK27" s="217">
        <f>IF(CF27="Yes",VLOOKUP(B27,'ESA 112'!$B$164:$J$190,8,FALSE),MIN(0.135,CJ27))</f>
        <v>0.13500000000000001</v>
      </c>
      <c r="CL27" s="156">
        <f t="shared" si="51"/>
        <v>469.31</v>
      </c>
      <c r="CM27" s="159">
        <f t="shared" si="52"/>
        <v>535.41999999999996</v>
      </c>
      <c r="CN27" s="127" t="s">
        <v>928</v>
      </c>
      <c r="CO27" s="43">
        <f>IFERROR(VLOOKUP($B27,'1920_link'!$A$5:$D$350,2,FALSE),0)</f>
        <v>63.45</v>
      </c>
      <c r="CP27" s="43">
        <f>IFERROR(VLOOKUP($B27,'1920_link'!$A$5:$D$350,3,FALSE),0)</f>
        <v>489.55</v>
      </c>
      <c r="CQ27" s="43">
        <f>IFERROR(VLOOKUP($B27,'1920_link'!$A$5:$D$330,4,FALSE),0)</f>
        <v>3553.7200000000007</v>
      </c>
      <c r="CR27" s="217">
        <f t="shared" si="17"/>
        <v>0.13775705457942661</v>
      </c>
      <c r="CS27" s="217">
        <f>IF(CN27="Yes",VLOOKUP(B27,'ESA 112'!$B$134:$J$159,8,FALSE),MIN(0.135,CR27))</f>
        <v>0.13500000000000001</v>
      </c>
      <c r="CT27" s="156">
        <f t="shared" si="18"/>
        <v>479.75</v>
      </c>
      <c r="CU27" s="159">
        <f t="shared" si="19"/>
        <v>543.20000000000005</v>
      </c>
      <c r="CV27" s="127" t="s">
        <v>928</v>
      </c>
      <c r="CW27" s="43">
        <f>IFERROR(VLOOKUP($B27,'2021_link'!$A$5:$D$351,2,FALSE),0)</f>
        <v>36.67</v>
      </c>
      <c r="CX27" s="43">
        <f>IFERROR(VLOOKUP($B27,'2021_link'!$A$5:$D$351,3,FALSE),0)</f>
        <v>484</v>
      </c>
      <c r="CY27" s="160">
        <f>IFERROR(VLOOKUP($B27,'2021_link'!$A$5:$D$351,4,FALSE),0)</f>
        <v>3337.48</v>
      </c>
      <c r="CZ27" s="217">
        <f t="shared" si="53"/>
        <v>0.14501959562304492</v>
      </c>
      <c r="DA27" s="217">
        <f>IF(CV27="Yes",VLOOKUP(B27,'ESA 112'!$B$102:$J$130,8,FALSE),MIN(0.135,CZ27))</f>
        <v>0.13500000000000001</v>
      </c>
      <c r="DB27" s="156">
        <f t="shared" si="54"/>
        <v>450.56</v>
      </c>
      <c r="DC27" s="159">
        <f t="shared" si="55"/>
        <v>487.23</v>
      </c>
      <c r="DD27" s="127" t="s">
        <v>928</v>
      </c>
      <c r="DE27" s="43">
        <f>IFERROR(VLOOKUP($B27,'2122_link'!$A$3:$D$352,2,FALSE),0)</f>
        <v>33.11</v>
      </c>
      <c r="DF27" s="43">
        <f>IFERROR(VLOOKUP($B27,'2122_link'!$A$3:$D$352,3,FALSE),0)</f>
        <v>494.11</v>
      </c>
      <c r="DG27" s="160">
        <f>IFERROR(VLOOKUP($B27,'2122_link'!$A$3:$D$352,4,FALSE),0)</f>
        <v>3293.6</v>
      </c>
      <c r="DH27" s="217">
        <f t="shared" si="56"/>
        <v>0.15002125333981056</v>
      </c>
      <c r="DI27" s="217">
        <f>IF(DD27="Yes",VLOOKUP(B27,'ESA 112'!$B$70:$J$99,8,FALSE),MIN(0.135,DH27))</f>
        <v>0.13500000000000001</v>
      </c>
      <c r="DJ27" s="156">
        <f t="shared" si="57"/>
        <v>444.64</v>
      </c>
      <c r="DK27" s="159">
        <f t="shared" si="58"/>
        <v>477.75</v>
      </c>
      <c r="DL27" s="127" t="s">
        <v>928</v>
      </c>
      <c r="DM27" s="43">
        <f>IFERROR(VLOOKUP($B27,'2223_link'!$A$3:$D$352,2,FALSE),0)</f>
        <v>33.56</v>
      </c>
      <c r="DN27" s="43">
        <f>IFERROR(VLOOKUP($B27,'2223_link'!$A$3:$D$352,3,FALSE),0)</f>
        <v>516.89</v>
      </c>
      <c r="DO27" s="160">
        <f>IFERROR(VLOOKUP($B27,'2223_link'!$A$3:$D$352,4,FALSE),0)</f>
        <v>3291.49</v>
      </c>
      <c r="DP27" s="217">
        <f t="shared" si="59"/>
        <v>0.15703830180252712</v>
      </c>
      <c r="DQ27" s="217">
        <f>IF(DL27="Yes",VLOOKUP(B27,'ESA 112'!$B$37:$J$63,8,FALSE),MIN(0.135,DP27))</f>
        <v>0.13500000000000001</v>
      </c>
      <c r="DR27" s="156">
        <f t="shared" si="60"/>
        <v>444.35</v>
      </c>
      <c r="DS27" s="159">
        <f t="shared" si="61"/>
        <v>477.91</v>
      </c>
      <c r="DT27" s="127" t="s">
        <v>928</v>
      </c>
      <c r="DU27" s="43">
        <f>IFERROR(VLOOKUP($B27,'2324_link'!$A$3:$D$352,2,FALSE),0)</f>
        <v>46.89</v>
      </c>
      <c r="DV27" s="43">
        <f>IFERROR(VLOOKUP($B27,'2324_link'!$A$3:$D$352,3,FALSE),0)</f>
        <v>530.22</v>
      </c>
      <c r="DW27" s="160">
        <f>IFERROR(VLOOKUP($B27,'2324_link'!$A$3:$D$352,4,FALSE),0)</f>
        <v>3307.1299999999997</v>
      </c>
      <c r="DX27" s="217">
        <f t="shared" si="62"/>
        <v>0.16032632524273316</v>
      </c>
      <c r="DY27" s="217">
        <f>IF(DT27="Yes",VLOOKUP(B27,'ESA 112'!$B$3:$J$32,8,FALSE),MIN(0.15,DX27))</f>
        <v>0.15</v>
      </c>
      <c r="DZ27" s="156">
        <f t="shared" si="63"/>
        <v>496.07</v>
      </c>
      <c r="EA27" s="159">
        <f t="shared" si="64"/>
        <v>542.96</v>
      </c>
      <c r="EB27" s="18"/>
    </row>
    <row r="28" spans="1:132" ht="14.4" x14ac:dyDescent="0.3">
      <c r="A28" s="15" t="s">
        <v>910</v>
      </c>
      <c r="B28" s="15" t="s">
        <v>66</v>
      </c>
      <c r="C28" s="15" t="s">
        <v>67</v>
      </c>
      <c r="D28" s="127" t="s">
        <v>928</v>
      </c>
      <c r="E28" s="154">
        <f>IFERROR(VLOOKUP($B28,'0809_link'!$A$5:$D$319,2,FALSE),0)</f>
        <v>60.75</v>
      </c>
      <c r="F28" s="154">
        <f>IFERROR(VLOOKUP($B28,'0809_link'!$A$5:$D$319,3,FALSE),0)</f>
        <v>657.12</v>
      </c>
      <c r="G28" s="154">
        <f>IFERROR(VLOOKUP(B28,'0809_link'!$A$5:$D$319,4,FALSE),0)</f>
        <v>5490.8099999999995</v>
      </c>
      <c r="H28" s="50">
        <f t="shared" si="20"/>
        <v>0.1197</v>
      </c>
      <c r="I28" s="155">
        <f>IF(D28="yes",VLOOKUP(B28,'ESA 112'!$B$479:$K$503,8,FALSE),MIN(0.127,H28))</f>
        <v>0.1197</v>
      </c>
      <c r="J28" s="156">
        <f t="shared" si="21"/>
        <v>657.12</v>
      </c>
      <c r="K28" s="157">
        <f t="shared" si="22"/>
        <v>717.87</v>
      </c>
      <c r="L28" s="127" t="s">
        <v>928</v>
      </c>
      <c r="M28" s="43">
        <f>IFERROR(VLOOKUP(B28,'0910_link'!$A$5:$B$302,2,FALSE),0)</f>
        <v>56.25</v>
      </c>
      <c r="N28" s="43">
        <f>IFERROR(VLOOKUP(B28,'0910_link'!$A$5:$C$302,3,FALSE),0)</f>
        <v>688.75</v>
      </c>
      <c r="O28" s="43">
        <f>IFERROR(VLOOKUP($B28,'0910_link'!$A$5:$D$302,4,FALSE),0)</f>
        <v>5619.53</v>
      </c>
      <c r="P28" s="50">
        <f t="shared" si="23"/>
        <v>0.1226</v>
      </c>
      <c r="Q28" s="158">
        <f>IF(L28="Yes",VLOOKUP(B28,'ESA 112'!$B$449:$K$474,8,FALSE),MIN(0.127,P28))</f>
        <v>0.1226</v>
      </c>
      <c r="R28" s="156">
        <f t="shared" si="24"/>
        <v>688.75</v>
      </c>
      <c r="S28" s="157">
        <f t="shared" si="25"/>
        <v>745</v>
      </c>
      <c r="T28" s="127" t="s">
        <v>928</v>
      </c>
      <c r="U28" s="43">
        <f>IFERROR(VLOOKUP($B28,'1011_link'!$A$5:$D$309,2,FALSE),0)</f>
        <v>67.38</v>
      </c>
      <c r="V28" s="43">
        <f>IFERROR(VLOOKUP($B28,'1011_link'!$A$5:$D$309,3,FALSE),0)</f>
        <v>696.25</v>
      </c>
      <c r="W28" s="154">
        <f>IFERROR(VLOOKUP($B28,'1011_link'!$A$5:$D$319,4,FALSE),0)</f>
        <v>5774.0199999999995</v>
      </c>
      <c r="X28" s="50">
        <f t="shared" si="26"/>
        <v>0.1206</v>
      </c>
      <c r="Y28" s="158">
        <f>IF(T28="Yes",VLOOKUP(B28,'ESA 112'!$B$416:$J$444,8,FALSE),MIN(0.127,X28))</f>
        <v>0.1206</v>
      </c>
      <c r="Z28" s="156">
        <f t="shared" si="27"/>
        <v>696.25</v>
      </c>
      <c r="AA28" s="159">
        <f t="shared" si="28"/>
        <v>763.63</v>
      </c>
      <c r="AB28" s="127" t="s">
        <v>928</v>
      </c>
      <c r="AC28" s="43">
        <f>IFERROR(VLOOKUP($B28,'1112_link'!$A$5:$D$310,2,FALSE),0)</f>
        <v>63.78</v>
      </c>
      <c r="AD28" s="43">
        <f>IFERROR(VLOOKUP($B28,'1112_link'!$A$5:$D$310,3,FALSE),0)</f>
        <v>726</v>
      </c>
      <c r="AE28" s="154">
        <f>IFERROR(VLOOKUP($B28,'1112_link'!$A$5:$D$331,4,FALSE),0)</f>
        <v>5994.11</v>
      </c>
      <c r="AF28" s="50">
        <f t="shared" si="29"/>
        <v>0.1211</v>
      </c>
      <c r="AG28" s="158">
        <f>IF(AB28="Yes",VLOOKUP(B28,'ESA 112'!$B$383:$J$411,8,FALSE),MIN(0.127,AF28))</f>
        <v>0.1211</v>
      </c>
      <c r="AH28" s="156">
        <f t="shared" si="30"/>
        <v>726</v>
      </c>
      <c r="AI28" s="159">
        <f t="shared" si="31"/>
        <v>789.78</v>
      </c>
      <c r="AJ28" s="127" t="s">
        <v>928</v>
      </c>
      <c r="AK28" s="43">
        <f>IFERROR(VLOOKUP($B28,'1213_link'!$A$5:$D$310,2,FALSE),0)</f>
        <v>69.89</v>
      </c>
      <c r="AL28" s="43">
        <f>IFERROR(VLOOKUP($B28,'1213_link'!$A$5:$D$310,3,FALSE),0)</f>
        <v>724.89</v>
      </c>
      <c r="AM28" s="154">
        <f>IFERROR(VLOOKUP($B28,'1213_link'!$A$5:$D$331,4,FALSE),0)</f>
        <v>6105.1900000000005</v>
      </c>
      <c r="AN28" s="50">
        <f t="shared" si="32"/>
        <v>0.1187</v>
      </c>
      <c r="AO28" s="158">
        <f>IF(AJ28="Yes",VLOOKUP(B28,'ESA 112'!$B$350:$J$378,8,FALSE),MIN(0.127,AN28))</f>
        <v>0.1187</v>
      </c>
      <c r="AP28" s="156">
        <f t="shared" si="33"/>
        <v>724.89</v>
      </c>
      <c r="AQ28" s="159">
        <f t="shared" si="34"/>
        <v>794.78</v>
      </c>
      <c r="AR28" s="127" t="s">
        <v>928</v>
      </c>
      <c r="AS28" s="43">
        <f>IFERROR(VLOOKUP($B28,'1314_link'!$A$5:$D$310,2,FALSE),0)</f>
        <v>78.88</v>
      </c>
      <c r="AT28" s="43">
        <f>IFERROR(VLOOKUP($B28,'1314_link'!$A$5:$D$310,3,FALSE),0)</f>
        <v>707.67</v>
      </c>
      <c r="AU28" s="154">
        <f>IFERROR(VLOOKUP($B28,'1314_link'!$A$5:$D$331,4,FALSE),0)</f>
        <v>6198.05</v>
      </c>
      <c r="AV28" s="158">
        <f t="shared" si="35"/>
        <v>0.11417623284742781</v>
      </c>
      <c r="AW28" s="158">
        <f>IF(AR28="Yes",VLOOKUP(B28,'ESA 112'!$B$318:$J$345,8,FALSE),MIN(0.127,AV28))</f>
        <v>0.11417623284742781</v>
      </c>
      <c r="AX28" s="156">
        <f t="shared" si="36"/>
        <v>707.67</v>
      </c>
      <c r="AY28" s="159">
        <f t="shared" si="37"/>
        <v>786.55</v>
      </c>
      <c r="AZ28" s="127" t="s">
        <v>928</v>
      </c>
      <c r="BA28" s="43">
        <f>IFERROR(VLOOKUP($B28,'1415_link'!$A$5:$D$311,2,FALSE),0)</f>
        <v>95.78</v>
      </c>
      <c r="BB28" s="43">
        <f>IFERROR(VLOOKUP($B28,'1415_link'!$A$5:$D$311,3,FALSE),0)</f>
        <v>707.55000000000007</v>
      </c>
      <c r="BC28" s="160">
        <f>IFERROR(VLOOKUP($B28,'1415_link'!$A$5:$D$332,4,FALSE),0)</f>
        <v>6392.1800000000012</v>
      </c>
      <c r="BD28" s="158">
        <f t="shared" si="38"/>
        <v>0.11068993676648654</v>
      </c>
      <c r="BE28" s="158">
        <f>IF(AZ28="Yes",VLOOKUP(B28,'ESA 112'!$B$286:$J$314,8,FALSE),MIN(0.127,BD28))</f>
        <v>0.11068993676648654</v>
      </c>
      <c r="BF28" s="156">
        <f t="shared" si="39"/>
        <v>707.55</v>
      </c>
      <c r="BG28" s="159">
        <f t="shared" si="40"/>
        <v>803.32999999999993</v>
      </c>
      <c r="BH28" s="127" t="s">
        <v>928</v>
      </c>
      <c r="BI28" s="43">
        <f>IFERROR(VLOOKUP($B28,'1516_link'!$A$5:$D$351,2,FALSE),0)</f>
        <v>96.44</v>
      </c>
      <c r="BJ28" s="43">
        <f>IFERROR(VLOOKUP($B28,'1516_link'!$A$5:$D$351,3,FALSE),0)</f>
        <v>717</v>
      </c>
      <c r="BK28" s="160">
        <f>IFERROR(VLOOKUP($B28,'1516_link'!$A$5:$D$351,4,FALSE),0)</f>
        <v>6640.46</v>
      </c>
      <c r="BL28" s="217">
        <f t="shared" si="41"/>
        <v>0.10797444755333215</v>
      </c>
      <c r="BM28" s="217">
        <f>IF(BH28="Yes",VLOOKUP(B28,'ESA 112'!$B$255:$J$282,8,FALSE),MIN(0.127,BL28))</f>
        <v>0.10797444755333215</v>
      </c>
      <c r="BN28" s="156">
        <f t="shared" si="42"/>
        <v>717</v>
      </c>
      <c r="BO28" s="159">
        <f t="shared" si="43"/>
        <v>813.44</v>
      </c>
      <c r="BP28" s="127" t="s">
        <v>928</v>
      </c>
      <c r="BQ28" s="43">
        <f>IFERROR(VLOOKUP($B28,'1617_link'!$A$5:$D$351,2,FALSE),0)</f>
        <v>89.12</v>
      </c>
      <c r="BR28" s="43">
        <f>IFERROR(VLOOKUP($B28,'1617_link'!$A$5:$D$351,3,FALSE),0)</f>
        <v>737.56</v>
      </c>
      <c r="BS28" s="160">
        <f>IFERROR(VLOOKUP($B28,'1617_link'!$A$5:$D$351,4,FALSE),0)</f>
        <v>7035.1799999999985</v>
      </c>
      <c r="BT28" s="217">
        <f t="shared" si="44"/>
        <v>0.10483882430868863</v>
      </c>
      <c r="BU28" s="217">
        <f>IF(BP28="Yes",VLOOKUP(B28,'ESA 112'!$B$224:$J$250,8,FALSE),MIN(0.127,BT28))</f>
        <v>0.10483882430868863</v>
      </c>
      <c r="BV28" s="156">
        <f t="shared" si="45"/>
        <v>737.56</v>
      </c>
      <c r="BW28" s="159">
        <f t="shared" si="46"/>
        <v>826.68</v>
      </c>
      <c r="BX28" s="127" t="s">
        <v>928</v>
      </c>
      <c r="BY28" s="43">
        <f>IFERROR(VLOOKUP($B28,'1718_link'!$A$5:$D$351,2,FALSE),0)</f>
        <v>81.22</v>
      </c>
      <c r="BZ28" s="43">
        <f>IFERROR(VLOOKUP($B28,'1718_link'!$A$5:$D$351,3,FALSE),0)</f>
        <v>745</v>
      </c>
      <c r="CA28" s="43">
        <f>IFERROR(VLOOKUP($B28,'1718_link'!$A$5:$D$331,4,FALSE),0)</f>
        <v>7120.7299999999987</v>
      </c>
      <c r="CB28" s="217">
        <f t="shared" si="47"/>
        <v>0.10462410455107835</v>
      </c>
      <c r="CC28" s="217">
        <f>IF(BX28="Yes",VLOOKUP(B28,'ESA 112'!$B$194:$J$219,8,FALSE),MIN(0.135,CB28))</f>
        <v>0.10462410455107835</v>
      </c>
      <c r="CD28" s="156">
        <f t="shared" si="48"/>
        <v>745</v>
      </c>
      <c r="CE28" s="159">
        <f t="shared" si="49"/>
        <v>826.22</v>
      </c>
      <c r="CF28" s="127" t="s">
        <v>928</v>
      </c>
      <c r="CG28" s="43">
        <f>IFERROR(VLOOKUP($B28,'1819_link'!$A$5:$D$351,2,FALSE),0)</f>
        <v>94.78</v>
      </c>
      <c r="CH28" s="43">
        <f>IFERROR(VLOOKUP($B28,'1819_link'!$A$5:$D$351,3,FALSE),0)</f>
        <v>725.11</v>
      </c>
      <c r="CI28" s="43">
        <f>IFERROR(VLOOKUP($B28,'1819_link'!$A$5:$D$331,4,FALSE),0)</f>
        <v>7293.08</v>
      </c>
      <c r="CJ28" s="217">
        <f t="shared" si="50"/>
        <v>9.9424385856181477E-2</v>
      </c>
      <c r="CK28" s="217">
        <f>IF(CF28="Yes",VLOOKUP(B28,'ESA 112'!$B$164:$J$190,8,FALSE),MIN(0.135,CJ28))</f>
        <v>9.9424385856181477E-2</v>
      </c>
      <c r="CL28" s="156">
        <f t="shared" si="51"/>
        <v>725.11</v>
      </c>
      <c r="CM28" s="159">
        <f t="shared" si="52"/>
        <v>819.89</v>
      </c>
      <c r="CN28" s="127" t="s">
        <v>928</v>
      </c>
      <c r="CO28" s="43">
        <f>IFERROR(VLOOKUP($B28,'1920_link'!$A$5:$D$350,2,FALSE),0)</f>
        <v>102.22</v>
      </c>
      <c r="CP28" s="43">
        <f>IFERROR(VLOOKUP($B28,'1920_link'!$A$5:$D$350,3,FALSE),0)</f>
        <v>750.88000000000011</v>
      </c>
      <c r="CQ28" s="43">
        <f>IFERROR(VLOOKUP($B28,'1920_link'!$A$5:$D$330,4,FALSE),0)</f>
        <v>7472.18</v>
      </c>
      <c r="CR28" s="217">
        <f t="shared" si="17"/>
        <v>0.10049008455363764</v>
      </c>
      <c r="CS28" s="217">
        <f>IF(CN28="Yes",VLOOKUP(B28,'ESA 112'!$B$134:$J$159,8,FALSE),MIN(0.135,CR28))</f>
        <v>0.10049008455363764</v>
      </c>
      <c r="CT28" s="156">
        <f t="shared" si="18"/>
        <v>750.88</v>
      </c>
      <c r="CU28" s="159">
        <f t="shared" si="19"/>
        <v>853.1</v>
      </c>
      <c r="CV28" s="127" t="s">
        <v>928</v>
      </c>
      <c r="CW28" s="43">
        <f>IFERROR(VLOOKUP($B28,'2021_link'!$A$5:$D$351,2,FALSE),0)</f>
        <v>50.78</v>
      </c>
      <c r="CX28" s="43">
        <f>IFERROR(VLOOKUP($B28,'2021_link'!$A$5:$D$351,3,FALSE),0)</f>
        <v>751.8900000000001</v>
      </c>
      <c r="CY28" s="160">
        <f>IFERROR(VLOOKUP($B28,'2021_link'!$A$5:$D$351,4,FALSE),0)</f>
        <v>7058.54</v>
      </c>
      <c r="CZ28" s="217">
        <f t="shared" si="53"/>
        <v>0.10652202863481684</v>
      </c>
      <c r="DA28" s="217">
        <f>IF(CV28="Yes",VLOOKUP(B28,'ESA 112'!$B$102:$J$130,8,FALSE),MIN(0.135,CZ28))</f>
        <v>0.10652202863481684</v>
      </c>
      <c r="DB28" s="156">
        <f t="shared" si="54"/>
        <v>751.89</v>
      </c>
      <c r="DC28" s="159">
        <f t="shared" si="55"/>
        <v>802.67</v>
      </c>
      <c r="DD28" s="127" t="s">
        <v>928</v>
      </c>
      <c r="DE28" s="43">
        <f>IFERROR(VLOOKUP($B28,'2122_link'!$A$3:$D$352,2,FALSE),0)</f>
        <v>55.11</v>
      </c>
      <c r="DF28" s="43">
        <f>IFERROR(VLOOKUP($B28,'2122_link'!$A$3:$D$352,3,FALSE),0)</f>
        <v>757.67</v>
      </c>
      <c r="DG28" s="160">
        <f>IFERROR(VLOOKUP($B28,'2122_link'!$A$3:$D$352,4,FALSE),0)</f>
        <v>7096.0899999999992</v>
      </c>
      <c r="DH28" s="217">
        <f t="shared" si="56"/>
        <v>0.10677288478584686</v>
      </c>
      <c r="DI28" s="217">
        <f>IF(DD28="Yes",VLOOKUP(B28,'ESA 112'!$B$70:$J$99,8,FALSE),MIN(0.135,DH28))</f>
        <v>0.10677288478584686</v>
      </c>
      <c r="DJ28" s="156">
        <f t="shared" si="57"/>
        <v>757.67</v>
      </c>
      <c r="DK28" s="159">
        <f t="shared" si="58"/>
        <v>812.78</v>
      </c>
      <c r="DL28" s="127" t="s">
        <v>928</v>
      </c>
      <c r="DM28" s="43">
        <f>IFERROR(VLOOKUP($B28,'2223_link'!$A$3:$D$352,2,FALSE),0)</f>
        <v>57.11</v>
      </c>
      <c r="DN28" s="43">
        <f>IFERROR(VLOOKUP($B28,'2223_link'!$A$3:$D$352,3,FALSE),0)</f>
        <v>830.11</v>
      </c>
      <c r="DO28" s="160">
        <f>IFERROR(VLOOKUP($B28,'2223_link'!$A$3:$D$352,4,FALSE),0)</f>
        <v>7177.19</v>
      </c>
      <c r="DP28" s="217">
        <f t="shared" si="59"/>
        <v>0.11565947118579835</v>
      </c>
      <c r="DQ28" s="217">
        <f>IF(DL28="Yes",VLOOKUP(B28,'ESA 112'!$B$37:$J$63,8,FALSE),MIN(0.135,DP28))</f>
        <v>0.11565947118579835</v>
      </c>
      <c r="DR28" s="156">
        <f t="shared" si="60"/>
        <v>830.11</v>
      </c>
      <c r="DS28" s="159">
        <f t="shared" si="61"/>
        <v>887.22</v>
      </c>
      <c r="DT28" s="127" t="s">
        <v>928</v>
      </c>
      <c r="DU28" s="43">
        <f>IFERROR(VLOOKUP($B28,'2324_link'!$A$3:$D$352,2,FALSE),0)</f>
        <v>60.78</v>
      </c>
      <c r="DV28" s="43">
        <f>IFERROR(VLOOKUP($B28,'2324_link'!$A$3:$D$352,3,FALSE),0)</f>
        <v>879.89</v>
      </c>
      <c r="DW28" s="160">
        <f>IFERROR(VLOOKUP($B28,'2324_link'!$A$3:$D$352,4,FALSE),0)</f>
        <v>7177.9299999999994</v>
      </c>
      <c r="DX28" s="217">
        <f t="shared" si="62"/>
        <v>0.12258269445369348</v>
      </c>
      <c r="DY28" s="217">
        <f>IF(DT28="Yes",VLOOKUP(B28,'ESA 112'!$B$3:$J$32,8,FALSE),MIN(0.15,DX28))</f>
        <v>0.12258269445369348</v>
      </c>
      <c r="DZ28" s="156">
        <f t="shared" si="63"/>
        <v>879.89</v>
      </c>
      <c r="EA28" s="159">
        <f t="shared" si="64"/>
        <v>940.67</v>
      </c>
      <c r="EB28" s="18"/>
    </row>
    <row r="29" spans="1:132" ht="14.4" x14ac:dyDescent="0.3">
      <c r="A29" s="15" t="s">
        <v>910</v>
      </c>
      <c r="B29" s="15" t="s">
        <v>50</v>
      </c>
      <c r="C29" s="15" t="s">
        <v>51</v>
      </c>
      <c r="D29" s="127" t="s">
        <v>928</v>
      </c>
      <c r="E29" s="154">
        <f>IFERROR(VLOOKUP($B29,'0809_link'!$A$5:$D$319,2,FALSE),0)</f>
        <v>1.75</v>
      </c>
      <c r="F29" s="154">
        <f>IFERROR(VLOOKUP($B29,'0809_link'!$A$5:$D$319,3,FALSE),0)</f>
        <v>55.88</v>
      </c>
      <c r="G29" s="154">
        <f>IFERROR(VLOOKUP(B29,'0809_link'!$A$5:$D$319,4,FALSE),0)</f>
        <v>430.65</v>
      </c>
      <c r="H29" s="50">
        <f t="shared" si="20"/>
        <v>0.1298</v>
      </c>
      <c r="I29" s="155">
        <f>IF(D29="yes",VLOOKUP(B29,'ESA 112'!$B$479:$K$503,8,FALSE),MIN(0.127,H29))</f>
        <v>0.127</v>
      </c>
      <c r="J29" s="156">
        <f t="shared" si="21"/>
        <v>54.69</v>
      </c>
      <c r="K29" s="157">
        <f t="shared" si="22"/>
        <v>56.424180000000007</v>
      </c>
      <c r="L29" s="127" t="s">
        <v>928</v>
      </c>
      <c r="M29" s="43">
        <f>IFERROR(VLOOKUP(B29,'0910_link'!$A$5:$B$302,2,FALSE),0)</f>
        <v>1.75</v>
      </c>
      <c r="N29" s="43">
        <f>IFERROR(VLOOKUP(B29,'0910_link'!$A$5:$C$302,3,FALSE),0)</f>
        <v>56</v>
      </c>
      <c r="O29" s="43">
        <f>IFERROR(VLOOKUP($B29,'0910_link'!$A$5:$D$302,4,FALSE),0)</f>
        <v>436.19</v>
      </c>
      <c r="P29" s="50">
        <f t="shared" si="23"/>
        <v>0.12839999999999999</v>
      </c>
      <c r="Q29" s="158">
        <f>IF(L29="Yes",VLOOKUP(B29,'ESA 112'!$B$449:$K$474,8,FALSE),MIN(0.127,P29))</f>
        <v>0.127</v>
      </c>
      <c r="R29" s="156">
        <f t="shared" si="24"/>
        <v>55.4</v>
      </c>
      <c r="S29" s="157">
        <f t="shared" si="25"/>
        <v>57.139334000000005</v>
      </c>
      <c r="T29" s="127" t="s">
        <v>928</v>
      </c>
      <c r="U29" s="43">
        <f>IFERROR(VLOOKUP($B29,'1011_link'!$A$5:$D$309,2,FALSE),0)</f>
        <v>2.62</v>
      </c>
      <c r="V29" s="43">
        <f>IFERROR(VLOOKUP($B29,'1011_link'!$A$5:$D$309,3,FALSE),0)</f>
        <v>55.25</v>
      </c>
      <c r="W29" s="154">
        <f>IFERROR(VLOOKUP($B29,'1011_link'!$A$5:$D$319,4,FALSE),0)</f>
        <v>417.44</v>
      </c>
      <c r="X29" s="50">
        <f t="shared" si="26"/>
        <v>0.13239999999999999</v>
      </c>
      <c r="Y29" s="158">
        <f>IF(T29="Yes",VLOOKUP(B29,'ESA 112'!$B$416:$J$444,8,FALSE),MIN(0.127,X29))</f>
        <v>0.127</v>
      </c>
      <c r="Z29" s="156">
        <f t="shared" si="27"/>
        <v>53.01</v>
      </c>
      <c r="AA29" s="159">
        <f t="shared" si="28"/>
        <v>55.629999999999995</v>
      </c>
      <c r="AB29" s="127" t="s">
        <v>928</v>
      </c>
      <c r="AC29" s="43">
        <f>IFERROR(VLOOKUP($B29,'1112_link'!$A$5:$D$310,2,FALSE),0)</f>
        <v>4.55</v>
      </c>
      <c r="AD29" s="43">
        <f>IFERROR(VLOOKUP($B29,'1112_link'!$A$5:$D$310,3,FALSE),0)</f>
        <v>54</v>
      </c>
      <c r="AE29" s="154">
        <f>IFERROR(VLOOKUP($B29,'1112_link'!$A$5:$D$331,4,FALSE),0)</f>
        <v>421.2</v>
      </c>
      <c r="AF29" s="50">
        <f t="shared" si="29"/>
        <v>0.12820000000000001</v>
      </c>
      <c r="AG29" s="158">
        <f>IF(AB29="Yes",VLOOKUP(B29,'ESA 112'!$B$383:$J$411,8,FALSE),MIN(0.127,AF29))</f>
        <v>0.127</v>
      </c>
      <c r="AH29" s="156">
        <f t="shared" si="30"/>
        <v>53.49</v>
      </c>
      <c r="AI29" s="159">
        <f t="shared" si="31"/>
        <v>58.04</v>
      </c>
      <c r="AJ29" s="127" t="s">
        <v>928</v>
      </c>
      <c r="AK29" s="43">
        <f>IFERROR(VLOOKUP($B29,'1213_link'!$A$5:$D$310,2,FALSE),0)</f>
        <v>4.5599999999999996</v>
      </c>
      <c r="AL29" s="43">
        <f>IFERROR(VLOOKUP($B29,'1213_link'!$A$5:$D$310,3,FALSE),0)</f>
        <v>57</v>
      </c>
      <c r="AM29" s="154">
        <f>IFERROR(VLOOKUP($B29,'1213_link'!$A$5:$D$331,4,FALSE),0)</f>
        <v>430.94</v>
      </c>
      <c r="AN29" s="50">
        <f t="shared" si="32"/>
        <v>0.1323</v>
      </c>
      <c r="AO29" s="158">
        <f>IF(AJ29="Yes",VLOOKUP(B29,'ESA 112'!$B$350:$J$378,8,FALSE),MIN(0.127,AN29))</f>
        <v>0.127</v>
      </c>
      <c r="AP29" s="156">
        <f t="shared" si="33"/>
        <v>54.73</v>
      </c>
      <c r="AQ29" s="159">
        <f t="shared" si="34"/>
        <v>59.29</v>
      </c>
      <c r="AR29" s="127" t="s">
        <v>928</v>
      </c>
      <c r="AS29" s="43">
        <f>IFERROR(VLOOKUP($B29,'1314_link'!$A$5:$D$310,2,FALSE),0)</f>
        <v>7.8900000000000006</v>
      </c>
      <c r="AT29" s="43">
        <f>IFERROR(VLOOKUP($B29,'1314_link'!$A$5:$D$310,3,FALSE),0)</f>
        <v>51.67</v>
      </c>
      <c r="AU29" s="154">
        <f>IFERROR(VLOOKUP($B29,'1314_link'!$A$5:$D$331,4,FALSE),0)</f>
        <v>446.17</v>
      </c>
      <c r="AV29" s="158">
        <f t="shared" si="35"/>
        <v>0.11580787592173387</v>
      </c>
      <c r="AW29" s="158">
        <f>IF(AR29="Yes",VLOOKUP(B29,'ESA 112'!$B$318:$J$345,8,FALSE),MIN(0.127,AV29))</f>
        <v>0.11580787592173387</v>
      </c>
      <c r="AX29" s="156">
        <f t="shared" si="36"/>
        <v>51.67</v>
      </c>
      <c r="AY29" s="159">
        <f t="shared" si="37"/>
        <v>59.56</v>
      </c>
      <c r="AZ29" s="127" t="s">
        <v>928</v>
      </c>
      <c r="BA29" s="43">
        <f>IFERROR(VLOOKUP($B29,'1415_link'!$A$5:$D$311,2,FALSE),0)</f>
        <v>12.440000000000001</v>
      </c>
      <c r="BB29" s="43">
        <f>IFERROR(VLOOKUP($B29,'1415_link'!$A$5:$D$311,3,FALSE),0)</f>
        <v>46.78</v>
      </c>
      <c r="BC29" s="160">
        <f>IFERROR(VLOOKUP($B29,'1415_link'!$A$5:$D$332,4,FALSE),0)</f>
        <v>454.37000000000006</v>
      </c>
      <c r="BD29" s="158">
        <f t="shared" si="38"/>
        <v>0.10295574091599356</v>
      </c>
      <c r="BE29" s="158">
        <f>IF(AZ29="Yes",VLOOKUP(B29,'ESA 112'!$B$286:$J$314,8,FALSE),MIN(0.127,BD29))</f>
        <v>0.10295574091599356</v>
      </c>
      <c r="BF29" s="156">
        <f t="shared" si="39"/>
        <v>46.78</v>
      </c>
      <c r="BG29" s="159">
        <f t="shared" si="40"/>
        <v>59.22</v>
      </c>
      <c r="BH29" s="127" t="s">
        <v>928</v>
      </c>
      <c r="BI29" s="43">
        <f>IFERROR(VLOOKUP($B29,'1516_link'!$A$5:$D$351,2,FALSE),0)</f>
        <v>10.78</v>
      </c>
      <c r="BJ29" s="43">
        <f>IFERROR(VLOOKUP($B29,'1516_link'!$A$5:$D$351,3,FALSE),0)</f>
        <v>53.56</v>
      </c>
      <c r="BK29" s="160">
        <f>IFERROR(VLOOKUP($B29,'1516_link'!$A$5:$D$351,4,FALSE),0)</f>
        <v>462.59000000000003</v>
      </c>
      <c r="BL29" s="217">
        <f t="shared" si="41"/>
        <v>0.11578287468384531</v>
      </c>
      <c r="BM29" s="217">
        <f>IF(BH29="Yes",VLOOKUP(B29,'ESA 112'!$B$255:$J$282,8,FALSE),MIN(0.127,BL29))</f>
        <v>0.11578287468384531</v>
      </c>
      <c r="BN29" s="156">
        <f t="shared" si="42"/>
        <v>53.56</v>
      </c>
      <c r="BO29" s="159">
        <f t="shared" si="43"/>
        <v>64.34</v>
      </c>
      <c r="BP29" s="127" t="s">
        <v>928</v>
      </c>
      <c r="BQ29" s="43">
        <f>IFERROR(VLOOKUP($B29,'1617_link'!$A$5:$D$351,2,FALSE),0)</f>
        <v>14</v>
      </c>
      <c r="BR29" s="43">
        <f>IFERROR(VLOOKUP($B29,'1617_link'!$A$5:$D$351,3,FALSE),0)</f>
        <v>56.44</v>
      </c>
      <c r="BS29" s="160">
        <f>IFERROR(VLOOKUP($B29,'1617_link'!$A$5:$D$351,4,FALSE),0)</f>
        <v>487.97999999999996</v>
      </c>
      <c r="BT29" s="217">
        <f t="shared" si="44"/>
        <v>0.11566047788843806</v>
      </c>
      <c r="BU29" s="217">
        <f>IF(BP29="Yes",VLOOKUP(B29,'ESA 112'!$B$224:$J$250,8,FALSE),MIN(0.127,BT29))</f>
        <v>0.11566047788843806</v>
      </c>
      <c r="BV29" s="156">
        <f t="shared" si="45"/>
        <v>56.44</v>
      </c>
      <c r="BW29" s="159">
        <f t="shared" si="46"/>
        <v>70.44</v>
      </c>
      <c r="BX29" s="127" t="s">
        <v>928</v>
      </c>
      <c r="BY29" s="43">
        <f>IFERROR(VLOOKUP($B29,'1718_link'!$A$5:$D$351,2,FALSE),0)</f>
        <v>12.33</v>
      </c>
      <c r="BZ29" s="43">
        <f>IFERROR(VLOOKUP($B29,'1718_link'!$A$5:$D$351,3,FALSE),0)</f>
        <v>53.67</v>
      </c>
      <c r="CA29" s="43">
        <f>IFERROR(VLOOKUP($B29,'1718_link'!$A$5:$D$331,4,FALSE),0)</f>
        <v>487.2</v>
      </c>
      <c r="CB29" s="217">
        <f t="shared" si="47"/>
        <v>0.11016009852216749</v>
      </c>
      <c r="CC29" s="217">
        <f>IF(BX29="Yes",VLOOKUP(B29,'ESA 112'!$B$194:$J$219,8,FALSE),MIN(0.135,CB29))</f>
        <v>0.11016009852216749</v>
      </c>
      <c r="CD29" s="156">
        <f t="shared" si="48"/>
        <v>53.67</v>
      </c>
      <c r="CE29" s="159">
        <f t="shared" si="49"/>
        <v>66</v>
      </c>
      <c r="CF29" s="127" t="s">
        <v>928</v>
      </c>
      <c r="CG29" s="43">
        <f>IFERROR(VLOOKUP($B29,'1819_link'!$A$5:$D$351,2,FALSE),0)</f>
        <v>10.89</v>
      </c>
      <c r="CH29" s="43">
        <f>IFERROR(VLOOKUP($B29,'1819_link'!$A$5:$D$351,3,FALSE),0)</f>
        <v>63.89</v>
      </c>
      <c r="CI29" s="43">
        <f>IFERROR(VLOOKUP($B29,'1819_link'!$A$5:$D$331,4,FALSE),0)</f>
        <v>496.18</v>
      </c>
      <c r="CJ29" s="217">
        <f t="shared" si="50"/>
        <v>0.12876375508887902</v>
      </c>
      <c r="CK29" s="217">
        <f>IF(CF29="Yes",VLOOKUP(B29,'ESA 112'!$B$164:$J$190,8,FALSE),MIN(0.135,CJ29))</f>
        <v>0.12876375508887902</v>
      </c>
      <c r="CL29" s="156">
        <f t="shared" si="51"/>
        <v>63.89</v>
      </c>
      <c r="CM29" s="159">
        <f t="shared" si="52"/>
        <v>74.78</v>
      </c>
      <c r="CN29" s="127" t="s">
        <v>928</v>
      </c>
      <c r="CO29" s="43">
        <f>IFERROR(VLOOKUP($B29,'1920_link'!$A$5:$D$350,2,FALSE),0)</f>
        <v>16.45</v>
      </c>
      <c r="CP29" s="43">
        <f>IFERROR(VLOOKUP($B29,'1920_link'!$A$5:$D$350,3,FALSE),0)</f>
        <v>69.78</v>
      </c>
      <c r="CQ29" s="43">
        <f>IFERROR(VLOOKUP($B29,'1920_link'!$A$5:$D$330,4,FALSE),0)</f>
        <v>512.47</v>
      </c>
      <c r="CR29" s="217">
        <f t="shared" si="17"/>
        <v>0.13616406814057408</v>
      </c>
      <c r="CS29" s="217">
        <f>IF(CN29="Yes",VLOOKUP(B29,'ESA 112'!$B$134:$J$159,8,FALSE),MIN(0.135,CR29))</f>
        <v>0.13500000000000001</v>
      </c>
      <c r="CT29" s="156">
        <f t="shared" si="18"/>
        <v>69.180000000000007</v>
      </c>
      <c r="CU29" s="159">
        <f t="shared" si="19"/>
        <v>85.63000000000001</v>
      </c>
      <c r="CV29" s="127" t="s">
        <v>928</v>
      </c>
      <c r="CW29" s="43">
        <f>IFERROR(VLOOKUP($B29,'2021_link'!$A$5:$D$351,2,FALSE),0)</f>
        <v>6.78</v>
      </c>
      <c r="CX29" s="43">
        <f>IFERROR(VLOOKUP($B29,'2021_link'!$A$5:$D$351,3,FALSE),0)</f>
        <v>72.56</v>
      </c>
      <c r="CY29" s="160">
        <f>IFERROR(VLOOKUP($B29,'2021_link'!$A$5:$D$351,4,FALSE),0)</f>
        <v>507.25</v>
      </c>
      <c r="CZ29" s="217">
        <f t="shared" si="53"/>
        <v>0.14304583538689009</v>
      </c>
      <c r="DA29" s="217">
        <f>IF(CV29="Yes",VLOOKUP(B29,'ESA 112'!$B$102:$J$130,8,FALSE),MIN(0.135,CZ29))</f>
        <v>0.13500000000000001</v>
      </c>
      <c r="DB29" s="156">
        <f t="shared" si="54"/>
        <v>68.48</v>
      </c>
      <c r="DC29" s="159">
        <f t="shared" si="55"/>
        <v>75.260000000000005</v>
      </c>
      <c r="DD29" s="127" t="s">
        <v>928</v>
      </c>
      <c r="DE29" s="43">
        <f>IFERROR(VLOOKUP($B29,'2122_link'!$A$3:$D$352,2,FALSE),0)</f>
        <v>3.44</v>
      </c>
      <c r="DF29" s="43">
        <f>IFERROR(VLOOKUP($B29,'2122_link'!$A$3:$D$352,3,FALSE),0)</f>
        <v>71</v>
      </c>
      <c r="DG29" s="160">
        <f>IFERROR(VLOOKUP($B29,'2122_link'!$A$3:$D$352,4,FALSE),0)</f>
        <v>478</v>
      </c>
      <c r="DH29" s="217">
        <f t="shared" si="56"/>
        <v>0.14853556485355648</v>
      </c>
      <c r="DI29" s="217">
        <f>IF(DD29="Yes",VLOOKUP(B29,'ESA 112'!$B$70:$J$99,8,FALSE),MIN(0.135,DH29))</f>
        <v>0.13500000000000001</v>
      </c>
      <c r="DJ29" s="156">
        <f t="shared" si="57"/>
        <v>64.53</v>
      </c>
      <c r="DK29" s="159">
        <f t="shared" si="58"/>
        <v>67.97</v>
      </c>
      <c r="DL29" s="127" t="s">
        <v>928</v>
      </c>
      <c r="DM29" s="43">
        <f>IFERROR(VLOOKUP($B29,'2223_link'!$A$3:$D$352,2,FALSE),0)</f>
        <v>3</v>
      </c>
      <c r="DN29" s="43">
        <f>IFERROR(VLOOKUP($B29,'2223_link'!$A$3:$D$352,3,FALSE),0)</f>
        <v>74.44</v>
      </c>
      <c r="DO29" s="160">
        <f>IFERROR(VLOOKUP($B29,'2223_link'!$A$3:$D$352,4,FALSE),0)</f>
        <v>480.91999999999996</v>
      </c>
      <c r="DP29" s="217">
        <f t="shared" si="59"/>
        <v>0.15478665890376778</v>
      </c>
      <c r="DQ29" s="217">
        <f>IF(DL29="Yes",VLOOKUP(B29,'ESA 112'!$B$37:$J$63,8,FALSE),MIN(0.135,DP29))</f>
        <v>0.13500000000000001</v>
      </c>
      <c r="DR29" s="156">
        <f t="shared" si="60"/>
        <v>64.92</v>
      </c>
      <c r="DS29" s="159">
        <f t="shared" si="61"/>
        <v>67.92</v>
      </c>
      <c r="DT29" s="127" t="s">
        <v>928</v>
      </c>
      <c r="DU29" s="43">
        <f>IFERROR(VLOOKUP($B29,'2324_link'!$A$3:$D$352,2,FALSE),0)</f>
        <v>3.89</v>
      </c>
      <c r="DV29" s="43">
        <f>IFERROR(VLOOKUP($B29,'2324_link'!$A$3:$D$352,3,FALSE),0)</f>
        <v>78.67</v>
      </c>
      <c r="DW29" s="160">
        <f>IFERROR(VLOOKUP($B29,'2324_link'!$A$3:$D$352,4,FALSE),0)</f>
        <v>487.18</v>
      </c>
      <c r="DX29" s="217">
        <f t="shared" si="62"/>
        <v>0.16148035633646701</v>
      </c>
      <c r="DY29" s="217">
        <f>IF(DT29="Yes",VLOOKUP(B29,'ESA 112'!$B$3:$J$32,8,FALSE),MIN(0.15,DX29))</f>
        <v>0.15</v>
      </c>
      <c r="DZ29" s="156">
        <f t="shared" si="63"/>
        <v>73.08</v>
      </c>
      <c r="EA29" s="159">
        <f t="shared" si="64"/>
        <v>76.97</v>
      </c>
      <c r="EB29" s="18"/>
    </row>
    <row r="30" spans="1:132" ht="14.4" x14ac:dyDescent="0.3">
      <c r="A30" s="15" t="s">
        <v>910</v>
      </c>
      <c r="B30" s="15" t="s">
        <v>362</v>
      </c>
      <c r="C30" s="15" t="s">
        <v>363</v>
      </c>
      <c r="D30" s="127" t="s">
        <v>928</v>
      </c>
      <c r="E30" s="154">
        <f>IFERROR(VLOOKUP($B30,'0809_link'!$A$5:$D$319,2,FALSE),0)</f>
        <v>1.1200000000000001</v>
      </c>
      <c r="F30" s="154">
        <f>IFERROR(VLOOKUP($B30,'0809_link'!$A$5:$D$319,3,FALSE),0)</f>
        <v>18.5</v>
      </c>
      <c r="G30" s="154">
        <f>IFERROR(VLOOKUP(B30,'0809_link'!$A$5:$D$319,4,FALSE),0)</f>
        <v>168.99</v>
      </c>
      <c r="H30" s="50">
        <f t="shared" si="20"/>
        <v>0.1095</v>
      </c>
      <c r="I30" s="155">
        <f>IF(D30="yes",VLOOKUP(B30,'ESA 112'!$B$479:$K$503,8,FALSE),MIN(0.127,H30))</f>
        <v>0.1095</v>
      </c>
      <c r="J30" s="156">
        <f t="shared" si="21"/>
        <v>18.5</v>
      </c>
      <c r="K30" s="157">
        <f t="shared" si="22"/>
        <v>19.62</v>
      </c>
      <c r="L30" s="127" t="s">
        <v>928</v>
      </c>
      <c r="M30" s="43">
        <f>IFERROR(VLOOKUP(B30,'0910_link'!$A$5:$B$302,2,FALSE),0)</f>
        <v>1</v>
      </c>
      <c r="N30" s="43">
        <f>IFERROR(VLOOKUP(B30,'0910_link'!$A$5:$C$302,3,FALSE),0)</f>
        <v>18.5</v>
      </c>
      <c r="O30" s="43">
        <f>IFERROR(VLOOKUP($B30,'0910_link'!$A$5:$D$302,4,FALSE),0)</f>
        <v>172.37</v>
      </c>
      <c r="P30" s="50">
        <f t="shared" si="23"/>
        <v>0.10730000000000001</v>
      </c>
      <c r="Q30" s="158">
        <f>IF(L30="Yes",VLOOKUP(B30,'ESA 112'!$B$449:$K$474,8,FALSE),MIN(0.127,P30))</f>
        <v>0.10730000000000001</v>
      </c>
      <c r="R30" s="156">
        <f t="shared" si="24"/>
        <v>18.5</v>
      </c>
      <c r="S30" s="157">
        <f t="shared" si="25"/>
        <v>19.5</v>
      </c>
      <c r="T30" s="127" t="s">
        <v>928</v>
      </c>
      <c r="U30" s="43">
        <f>IFERROR(VLOOKUP($B30,'1011_link'!$A$5:$D$309,2,FALSE),0)</f>
        <v>2</v>
      </c>
      <c r="V30" s="43">
        <f>IFERROR(VLOOKUP($B30,'1011_link'!$A$5:$D$309,3,FALSE),0)</f>
        <v>18.25</v>
      </c>
      <c r="W30" s="154">
        <f>IFERROR(VLOOKUP($B30,'1011_link'!$A$5:$D$319,4,FALSE),0)</f>
        <v>177.06</v>
      </c>
      <c r="X30" s="50">
        <f t="shared" si="26"/>
        <v>0.1031</v>
      </c>
      <c r="Y30" s="158">
        <f>IF(T30="Yes",VLOOKUP(B30,'ESA 112'!$B$416:$J$444,8,FALSE),MIN(0.127,X30))</f>
        <v>0.1031</v>
      </c>
      <c r="Z30" s="156">
        <f t="shared" si="27"/>
        <v>18.25</v>
      </c>
      <c r="AA30" s="159">
        <f t="shared" si="28"/>
        <v>20.25</v>
      </c>
      <c r="AB30" s="127" t="s">
        <v>928</v>
      </c>
      <c r="AC30" s="43">
        <f>IFERROR(VLOOKUP($B30,'1112_link'!$A$5:$D$310,2,FALSE),0)</f>
        <v>1</v>
      </c>
      <c r="AD30" s="43">
        <f>IFERROR(VLOOKUP($B30,'1112_link'!$A$5:$D$310,3,FALSE),0)</f>
        <v>16.440000000000001</v>
      </c>
      <c r="AE30" s="154">
        <f>IFERROR(VLOOKUP($B30,'1112_link'!$A$5:$D$331,4,FALSE),0)</f>
        <v>174.2</v>
      </c>
      <c r="AF30" s="50">
        <f t="shared" si="29"/>
        <v>9.4399999999999998E-2</v>
      </c>
      <c r="AG30" s="158">
        <f>IF(AB30="Yes",VLOOKUP(B30,'ESA 112'!$B$383:$J$411,8,FALSE),MIN(0.127,AF30))</f>
        <v>9.4399999999999998E-2</v>
      </c>
      <c r="AH30" s="156">
        <f t="shared" si="30"/>
        <v>16.440000000000001</v>
      </c>
      <c r="AI30" s="159">
        <f t="shared" si="31"/>
        <v>17.440000000000001</v>
      </c>
      <c r="AJ30" s="127" t="s">
        <v>928</v>
      </c>
      <c r="AK30" s="43">
        <f>IFERROR(VLOOKUP($B30,'1213_link'!$A$5:$D$310,2,FALSE),0)</f>
        <v>0.78</v>
      </c>
      <c r="AL30" s="43">
        <f>IFERROR(VLOOKUP($B30,'1213_link'!$A$5:$D$310,3,FALSE),0)</f>
        <v>18.78</v>
      </c>
      <c r="AM30" s="154">
        <f>IFERROR(VLOOKUP($B30,'1213_link'!$A$5:$D$331,4,FALSE),0)</f>
        <v>170.45</v>
      </c>
      <c r="AN30" s="50">
        <f t="shared" si="32"/>
        <v>0.11020000000000001</v>
      </c>
      <c r="AO30" s="158">
        <f>IF(AJ30="Yes",VLOOKUP(B30,'ESA 112'!$B$350:$J$378,8,FALSE),MIN(0.127,AN30))</f>
        <v>0.11020000000000001</v>
      </c>
      <c r="AP30" s="156">
        <f t="shared" si="33"/>
        <v>18.78</v>
      </c>
      <c r="AQ30" s="159">
        <f t="shared" si="34"/>
        <v>19.560000000000002</v>
      </c>
      <c r="AR30" s="127" t="s">
        <v>928</v>
      </c>
      <c r="AS30" s="43">
        <f>IFERROR(VLOOKUP($B30,'1314_link'!$A$5:$D$310,2,FALSE),0)</f>
        <v>4.330000000000001</v>
      </c>
      <c r="AT30" s="43">
        <f>IFERROR(VLOOKUP($B30,'1314_link'!$A$5:$D$310,3,FALSE),0)</f>
        <v>22</v>
      </c>
      <c r="AU30" s="154">
        <f>IFERROR(VLOOKUP($B30,'1314_link'!$A$5:$D$331,4,FALSE),0)</f>
        <v>176.8</v>
      </c>
      <c r="AV30" s="158">
        <f t="shared" si="35"/>
        <v>0.12443438914027148</v>
      </c>
      <c r="AW30" s="158">
        <f>IF(AR30="Yes",VLOOKUP(B30,'ESA 112'!$B$318:$J$345,8,FALSE),MIN(0.127,AV30))</f>
        <v>0.12443438914027148</v>
      </c>
      <c r="AX30" s="156">
        <f t="shared" si="36"/>
        <v>22</v>
      </c>
      <c r="AY30" s="159">
        <f t="shared" si="37"/>
        <v>26.330000000000002</v>
      </c>
      <c r="AZ30" s="127" t="s">
        <v>928</v>
      </c>
      <c r="BA30" s="43">
        <f>IFERROR(VLOOKUP($B30,'1415_link'!$A$5:$D$311,2,FALSE),0)</f>
        <v>5</v>
      </c>
      <c r="BB30" s="43">
        <f>IFERROR(VLOOKUP($B30,'1415_link'!$A$5:$D$311,3,FALSE),0)</f>
        <v>20.67</v>
      </c>
      <c r="BC30" s="160">
        <f>IFERROR(VLOOKUP($B30,'1415_link'!$A$5:$D$332,4,FALSE),0)</f>
        <v>175.15</v>
      </c>
      <c r="BD30" s="158">
        <f t="shared" si="38"/>
        <v>0.11801313160148445</v>
      </c>
      <c r="BE30" s="158">
        <f>IF(AZ30="Yes",VLOOKUP(B30,'ESA 112'!$B$286:$J$314,8,FALSE),MIN(0.127,BD30))</f>
        <v>0.11801313160148445</v>
      </c>
      <c r="BF30" s="156">
        <f t="shared" si="39"/>
        <v>20.67</v>
      </c>
      <c r="BG30" s="159">
        <f t="shared" si="40"/>
        <v>25.67</v>
      </c>
      <c r="BH30" s="127" t="s">
        <v>928</v>
      </c>
      <c r="BI30" s="43">
        <f>IFERROR(VLOOKUP($B30,'1516_link'!$A$5:$D$351,2,FALSE),0)</f>
        <v>2.33</v>
      </c>
      <c r="BJ30" s="43">
        <f>IFERROR(VLOOKUP($B30,'1516_link'!$A$5:$D$351,3,FALSE),0)</f>
        <v>20.78</v>
      </c>
      <c r="BK30" s="160">
        <f>IFERROR(VLOOKUP($B30,'1516_link'!$A$5:$D$351,4,FALSE),0)</f>
        <v>168.78</v>
      </c>
      <c r="BL30" s="217">
        <f t="shared" si="41"/>
        <v>0.1231188529446617</v>
      </c>
      <c r="BM30" s="217">
        <f>IF(BH30="Yes",VLOOKUP(B30,'ESA 112'!$B$255:$J$282,8,FALSE),MIN(0.127,BL30))</f>
        <v>0.1231188529446617</v>
      </c>
      <c r="BN30" s="156">
        <f t="shared" si="42"/>
        <v>20.78</v>
      </c>
      <c r="BO30" s="159">
        <f t="shared" si="43"/>
        <v>23.11</v>
      </c>
      <c r="BP30" s="127" t="s">
        <v>928</v>
      </c>
      <c r="BQ30" s="43">
        <f>IFERROR(VLOOKUP($B30,'1617_link'!$A$5:$D$351,2,FALSE),0)</f>
        <v>2.11</v>
      </c>
      <c r="BR30" s="43">
        <f>IFERROR(VLOOKUP($B30,'1617_link'!$A$5:$D$351,3,FALSE),0)</f>
        <v>22.78</v>
      </c>
      <c r="BS30" s="160">
        <f>IFERROR(VLOOKUP($B30,'1617_link'!$A$5:$D$351,4,FALSE),0)</f>
        <v>178.04</v>
      </c>
      <c r="BT30" s="217">
        <f t="shared" si="44"/>
        <v>0.12794877555605483</v>
      </c>
      <c r="BU30" s="217">
        <f>IF(BP30="Yes",VLOOKUP(B30,'ESA 112'!$B$224:$J$250,8,FALSE),MIN(0.127,BT30))</f>
        <v>0.127</v>
      </c>
      <c r="BV30" s="156">
        <f t="shared" si="45"/>
        <v>22.61</v>
      </c>
      <c r="BW30" s="223">
        <f t="shared" si="46"/>
        <v>24.72</v>
      </c>
      <c r="BX30" s="127" t="s">
        <v>928</v>
      </c>
      <c r="BY30" s="43">
        <f>IFERROR(VLOOKUP($B30,'1718_link'!$A$5:$D$351,2,FALSE),0)</f>
        <v>2</v>
      </c>
      <c r="BZ30" s="43">
        <f>IFERROR(VLOOKUP($B30,'1718_link'!$A$5:$D$351,3,FALSE),0)</f>
        <v>25.89</v>
      </c>
      <c r="CA30" s="43">
        <f>IFERROR(VLOOKUP($B30,'1718_link'!$A$5:$D$331,4,FALSE),0)</f>
        <v>177.4</v>
      </c>
      <c r="CB30" s="217">
        <f t="shared" si="47"/>
        <v>0.14594137542277338</v>
      </c>
      <c r="CC30" s="217">
        <f>IF(BX30="Yes",VLOOKUP(B30,'ESA 112'!$B$194:$J$219,8,FALSE),MIN(0.135,CB30))</f>
        <v>0.13500000000000001</v>
      </c>
      <c r="CD30" s="156">
        <f t="shared" si="48"/>
        <v>23.95</v>
      </c>
      <c r="CE30" s="159">
        <f t="shared" si="49"/>
        <v>25.95</v>
      </c>
      <c r="CF30" s="127" t="s">
        <v>928</v>
      </c>
      <c r="CG30" s="43">
        <f>IFERROR(VLOOKUP($B30,'1819_link'!$A$5:$D$351,2,FALSE),0)</f>
        <v>2.89</v>
      </c>
      <c r="CH30" s="43">
        <f>IFERROR(VLOOKUP($B30,'1819_link'!$A$5:$D$351,3,FALSE),0)</f>
        <v>25.89</v>
      </c>
      <c r="CI30" s="43">
        <f>IFERROR(VLOOKUP($B30,'1819_link'!$A$5:$D$331,4,FALSE),0)</f>
        <v>177.18</v>
      </c>
      <c r="CJ30" s="217">
        <f t="shared" si="50"/>
        <v>0.14612258719945817</v>
      </c>
      <c r="CK30" s="217">
        <f>IF(CF30="Yes",VLOOKUP(B30,'ESA 112'!$B$164:$J$190,8,FALSE),MIN(0.135,CJ30))</f>
        <v>0.13500000000000001</v>
      </c>
      <c r="CL30" s="156">
        <f t="shared" si="51"/>
        <v>23.92</v>
      </c>
      <c r="CM30" s="159">
        <f t="shared" si="52"/>
        <v>26.810000000000002</v>
      </c>
      <c r="CN30" s="127" t="s">
        <v>928</v>
      </c>
      <c r="CO30" s="43">
        <f>IFERROR(VLOOKUP($B30,'1920_link'!$A$5:$D$350,2,FALSE),0)</f>
        <v>2.78</v>
      </c>
      <c r="CP30" s="43">
        <f>IFERROR(VLOOKUP($B30,'1920_link'!$A$5:$D$350,3,FALSE),0)</f>
        <v>24.11</v>
      </c>
      <c r="CQ30" s="43">
        <f>IFERROR(VLOOKUP($B30,'1920_link'!$A$5:$D$330,4,FALSE),0)</f>
        <v>182.38</v>
      </c>
      <c r="CR30" s="217">
        <f t="shared" si="17"/>
        <v>0.13219651277552363</v>
      </c>
      <c r="CS30" s="217">
        <f>IF(CN30="Yes",VLOOKUP(B30,'ESA 112'!$B$134:$J$159,8,FALSE),MIN(0.135,CR30))</f>
        <v>0.13219651277552363</v>
      </c>
      <c r="CT30" s="156">
        <f t="shared" si="18"/>
        <v>24.11</v>
      </c>
      <c r="CU30" s="159">
        <f t="shared" si="19"/>
        <v>26.89</v>
      </c>
      <c r="CV30" s="127" t="s">
        <v>928</v>
      </c>
      <c r="CW30" s="43">
        <f>IFERROR(VLOOKUP($B30,'2021_link'!$A$5:$D$351,2,FALSE),0)</f>
        <v>4.8899999999999997</v>
      </c>
      <c r="CX30" s="43">
        <f>IFERROR(VLOOKUP($B30,'2021_link'!$A$5:$D$351,3,FALSE),0)</f>
        <v>28.33</v>
      </c>
      <c r="CY30" s="160">
        <f>IFERROR(VLOOKUP($B30,'2021_link'!$A$5:$D$351,4,FALSE),0)</f>
        <v>189.17</v>
      </c>
      <c r="CZ30" s="217">
        <f t="shared" si="53"/>
        <v>0.14975947560395411</v>
      </c>
      <c r="DA30" s="217">
        <f>IF(CV30="Yes",VLOOKUP(B30,'ESA 112'!$B$102:$J$130,8,FALSE),MIN(0.135,CZ30))</f>
        <v>0.13500000000000001</v>
      </c>
      <c r="DB30" s="156">
        <f t="shared" si="54"/>
        <v>25.54</v>
      </c>
      <c r="DC30" s="159">
        <f t="shared" si="55"/>
        <v>30.43</v>
      </c>
      <c r="DD30" s="127" t="s">
        <v>928</v>
      </c>
      <c r="DE30" s="43">
        <f>IFERROR(VLOOKUP($B30,'2122_link'!$A$3:$D$352,2,FALSE),0)</f>
        <v>2.78</v>
      </c>
      <c r="DF30" s="43">
        <f>IFERROR(VLOOKUP($B30,'2122_link'!$A$3:$D$352,3,FALSE),0)</f>
        <v>28</v>
      </c>
      <c r="DG30" s="160">
        <f>IFERROR(VLOOKUP($B30,'2122_link'!$A$3:$D$352,4,FALSE),0)</f>
        <v>180.01</v>
      </c>
      <c r="DH30" s="217">
        <f t="shared" si="56"/>
        <v>0.15554691406033</v>
      </c>
      <c r="DI30" s="217">
        <f>IF(DD30="Yes",VLOOKUP(B30,'ESA 112'!$B$70:$J$99,8,FALSE),MIN(0.135,DH30))</f>
        <v>0.13500000000000001</v>
      </c>
      <c r="DJ30" s="156">
        <f t="shared" si="57"/>
        <v>24.3</v>
      </c>
      <c r="DK30" s="159">
        <f t="shared" si="58"/>
        <v>27.080000000000002</v>
      </c>
      <c r="DL30" s="127" t="s">
        <v>928</v>
      </c>
      <c r="DM30" s="43">
        <f>IFERROR(VLOOKUP($B30,'2223_link'!$A$3:$D$352,2,FALSE),0)</f>
        <v>1.67</v>
      </c>
      <c r="DN30" s="43">
        <f>IFERROR(VLOOKUP($B30,'2223_link'!$A$3:$D$352,3,FALSE),0)</f>
        <v>31.669999999999998</v>
      </c>
      <c r="DO30" s="160">
        <f>IFERROR(VLOOKUP($B30,'2223_link'!$A$3:$D$352,4,FALSE),0)</f>
        <v>183.33</v>
      </c>
      <c r="DP30" s="217">
        <f t="shared" si="59"/>
        <v>0.17274859542900778</v>
      </c>
      <c r="DQ30" s="217">
        <f>IF(DL30="Yes",VLOOKUP(B30,'ESA 112'!$B$37:$J$63,8,FALSE),MIN(0.135,DP30))</f>
        <v>0.13500000000000001</v>
      </c>
      <c r="DR30" s="156">
        <f t="shared" si="60"/>
        <v>24.75</v>
      </c>
      <c r="DS30" s="159">
        <f t="shared" si="61"/>
        <v>26.42</v>
      </c>
      <c r="DT30" s="127" t="s">
        <v>928</v>
      </c>
      <c r="DU30" s="43">
        <f>IFERROR(VLOOKUP($B30,'2324_link'!$A$3:$D$352,2,FALSE),0)</f>
        <v>3</v>
      </c>
      <c r="DV30" s="43">
        <f>IFERROR(VLOOKUP($B30,'2324_link'!$A$3:$D$352,3,FALSE),0)</f>
        <v>30.67</v>
      </c>
      <c r="DW30" s="160">
        <f>IFERROR(VLOOKUP($B30,'2324_link'!$A$3:$D$352,4,FALSE),0)</f>
        <v>177.65</v>
      </c>
      <c r="DX30" s="217">
        <f t="shared" si="62"/>
        <v>0.17264283703912187</v>
      </c>
      <c r="DY30" s="217">
        <f>IF(DT30="Yes",VLOOKUP(B30,'ESA 112'!$B$3:$J$32,8,FALSE),MIN(0.15,DX30))</f>
        <v>0.15</v>
      </c>
      <c r="DZ30" s="156">
        <f t="shared" si="63"/>
        <v>26.65</v>
      </c>
      <c r="EA30" s="159">
        <f t="shared" si="64"/>
        <v>29.65</v>
      </c>
      <c r="EB30" s="18"/>
    </row>
    <row r="31" spans="1:132" s="10" customFormat="1" ht="15.6" x14ac:dyDescent="0.3">
      <c r="A31" s="15" t="s">
        <v>952</v>
      </c>
      <c r="B31" s="15" t="s">
        <v>40</v>
      </c>
      <c r="C31" s="15" t="s">
        <v>41</v>
      </c>
      <c r="D31" s="127" t="s">
        <v>928</v>
      </c>
      <c r="E31" s="156">
        <f>IFERROR(VLOOKUP($B31,'0809_link'!$A$5:$D$319,2,FALSE),0)</f>
        <v>14.75</v>
      </c>
      <c r="F31" s="156">
        <f>IFERROR(VLOOKUP($B31,'0809_link'!$A$5:$D$319,3,FALSE),0)</f>
        <v>105.62</v>
      </c>
      <c r="G31" s="156">
        <f>IFERROR(VLOOKUP(B31,'0809_link'!$A$5:$D$319,4,FALSE),0)</f>
        <v>1183.4099999999999</v>
      </c>
      <c r="H31" s="50">
        <f t="shared" si="20"/>
        <v>8.9300000000000004E-2</v>
      </c>
      <c r="I31" s="155">
        <f>IF(D31="yes",VLOOKUP(B31,'ESA 112'!$B$479:$K$503,8,FALSE),MIN(0.127,H31))</f>
        <v>8.9300000000000004E-2</v>
      </c>
      <c r="J31" s="156">
        <f t="shared" si="21"/>
        <v>105.62</v>
      </c>
      <c r="K31" s="157">
        <f t="shared" si="22"/>
        <v>120.37</v>
      </c>
      <c r="L31" s="127" t="s">
        <v>928</v>
      </c>
      <c r="M31" s="43">
        <f>IFERROR(VLOOKUP(B31,'0910_link'!$A$5:$B$302,2,FALSE),0)</f>
        <v>16.38</v>
      </c>
      <c r="N31" s="43">
        <f>IFERROR(VLOOKUP(B31,'0910_link'!$A$5:$C$302,3,FALSE),0)</f>
        <v>109.25</v>
      </c>
      <c r="O31" s="255">
        <f>IFERROR(VLOOKUP($B31,'0910_link'!$A$5:$D$302,4,FALSE),0)</f>
        <v>1176.51</v>
      </c>
      <c r="P31" s="50">
        <f t="shared" si="23"/>
        <v>9.2899999999999996E-2</v>
      </c>
      <c r="Q31" s="158">
        <f>IF(L31="Yes",VLOOKUP(B31,'ESA 112'!$B$449:$K$474,8,FALSE),MIN(0.127,P31))</f>
        <v>9.2899999999999996E-2</v>
      </c>
      <c r="R31" s="156">
        <f t="shared" si="24"/>
        <v>109.25</v>
      </c>
      <c r="S31" s="157">
        <f t="shared" si="25"/>
        <v>125.63</v>
      </c>
      <c r="T31" s="127" t="s">
        <v>928</v>
      </c>
      <c r="U31" s="43">
        <f>IFERROR(VLOOKUP($B31,'1011_link'!$A$5:$D$309,2,FALSE),0)</f>
        <v>23.75</v>
      </c>
      <c r="V31" s="43">
        <f>IFERROR(VLOOKUP($B31,'1011_link'!$A$5:$D$309,3,FALSE),0)</f>
        <v>108.75</v>
      </c>
      <c r="W31" s="154">
        <f>IFERROR(VLOOKUP($B31,'1011_link'!$A$5:$D$319,4,FALSE),0)</f>
        <v>1182.3799999999999</v>
      </c>
      <c r="X31" s="50">
        <f t="shared" si="26"/>
        <v>9.1999999999999998E-2</v>
      </c>
      <c r="Y31" s="158">
        <f>IF(T31="Yes",VLOOKUP(B31,'ESA 112'!$B$416:$J$444,8,FALSE),MIN(0.127,X31))</f>
        <v>9.1999999999999998E-2</v>
      </c>
      <c r="Z31" s="156">
        <f t="shared" si="27"/>
        <v>108.75</v>
      </c>
      <c r="AA31" s="159">
        <f t="shared" si="28"/>
        <v>132.5</v>
      </c>
      <c r="AB31" s="127" t="s">
        <v>928</v>
      </c>
      <c r="AC31" s="43">
        <f>IFERROR(VLOOKUP($B31,'1112_link'!$A$5:$D$310,2,FALSE),0)</f>
        <v>18.439999999999998</v>
      </c>
      <c r="AD31" s="43">
        <f>IFERROR(VLOOKUP($B31,'1112_link'!$A$5:$D$310,3,FALSE),0)</f>
        <v>107.22</v>
      </c>
      <c r="AE31" s="154">
        <f>IFERROR(VLOOKUP($B31,'1112_link'!$A$5:$D$331,4,FALSE),0)</f>
        <v>1174.0600000000002</v>
      </c>
      <c r="AF31" s="50">
        <f t="shared" si="29"/>
        <v>9.1300000000000006E-2</v>
      </c>
      <c r="AG31" s="158">
        <f>IF(AB31="Yes",VLOOKUP(B31,'ESA 112'!$B$383:$J$411,8,FALSE),MIN(0.127,AF31))</f>
        <v>9.1300000000000006E-2</v>
      </c>
      <c r="AH31" s="156">
        <f t="shared" si="30"/>
        <v>107.22</v>
      </c>
      <c r="AI31" s="159">
        <f t="shared" si="31"/>
        <v>125.66</v>
      </c>
      <c r="AJ31" s="127" t="s">
        <v>928</v>
      </c>
      <c r="AK31" s="43">
        <f>IFERROR(VLOOKUP($B31,'1213_link'!$A$5:$D$310,2,FALSE),0)</f>
        <v>21.66</v>
      </c>
      <c r="AL31" s="43">
        <f>IFERROR(VLOOKUP($B31,'1213_link'!$A$5:$D$310,3,FALSE),0)</f>
        <v>113.44</v>
      </c>
      <c r="AM31" s="154">
        <f>IFERROR(VLOOKUP($B31,'1213_link'!$A$5:$D$331,4,FALSE),0)</f>
        <v>1262.3500000000001</v>
      </c>
      <c r="AN31" s="50">
        <f t="shared" si="32"/>
        <v>8.9899999999999994E-2</v>
      </c>
      <c r="AO31" s="158">
        <f>IF(AJ31="Yes",VLOOKUP(B31,'ESA 112'!$B$350:$J$378,8,FALSE),MIN(0.127,AN31))</f>
        <v>8.9899999999999994E-2</v>
      </c>
      <c r="AP31" s="156">
        <f t="shared" si="33"/>
        <v>113.44</v>
      </c>
      <c r="AQ31" s="159">
        <f t="shared" si="34"/>
        <v>135.1</v>
      </c>
      <c r="AR31" s="127" t="s">
        <v>928</v>
      </c>
      <c r="AS31" s="43">
        <f>IFERROR(VLOOKUP($B31,'1314_link'!$A$5:$D$310,2,FALSE),0)</f>
        <v>13.11</v>
      </c>
      <c r="AT31" s="43">
        <f>IFERROR(VLOOKUP($B31,'1314_link'!$A$5:$D$310,3,FALSE),0)</f>
        <v>119.44</v>
      </c>
      <c r="AU31" s="154">
        <f>IFERROR(VLOOKUP($B31,'1314_link'!$A$5:$D$331,4,FALSE),0)</f>
        <v>1253.3400000000001</v>
      </c>
      <c r="AV31" s="158">
        <f t="shared" si="35"/>
        <v>9.529736543954552E-2</v>
      </c>
      <c r="AW31" s="158">
        <f>IF(AR31="Yes",VLOOKUP(B31,'ESA 112'!$B$318:$J$345,8,FALSE),MIN(0.127,AV31))</f>
        <v>9.529736543954552E-2</v>
      </c>
      <c r="AX31" s="156">
        <f t="shared" si="36"/>
        <v>119.44</v>
      </c>
      <c r="AY31" s="159">
        <f t="shared" si="37"/>
        <v>132.55000000000001</v>
      </c>
      <c r="AZ31" s="127" t="s">
        <v>928</v>
      </c>
      <c r="BA31" s="43">
        <f>IFERROR(VLOOKUP($B31,'1415_link'!$A$5:$D$311,2,FALSE),0)</f>
        <v>12.56</v>
      </c>
      <c r="BB31" s="43">
        <f>IFERROR(VLOOKUP($B31,'1415_link'!$A$5:$D$311,3,FALSE),0)</f>
        <v>126.89</v>
      </c>
      <c r="BC31" s="160">
        <f>IFERROR(VLOOKUP($B31,'1415_link'!$A$5:$D$332,4,FALSE),0)</f>
        <v>1246.5099999999998</v>
      </c>
      <c r="BD31" s="158">
        <f t="shared" si="38"/>
        <v>0.10179621503237039</v>
      </c>
      <c r="BE31" s="158">
        <f>IF(AZ31="Yes",VLOOKUP(B31,'ESA 112'!$B$286:$J$314,8,FALSE),MIN(0.127,BD31))</f>
        <v>0.10179621503237039</v>
      </c>
      <c r="BF31" s="156">
        <f t="shared" si="39"/>
        <v>126.89</v>
      </c>
      <c r="BG31" s="159">
        <f t="shared" si="40"/>
        <v>139.44999999999999</v>
      </c>
      <c r="BH31" s="127" t="s">
        <v>928</v>
      </c>
      <c r="BI31" s="43">
        <f>IFERROR(VLOOKUP($B31,'1516_link'!$A$5:$D$351,2,FALSE),0)</f>
        <v>10.56</v>
      </c>
      <c r="BJ31" s="43">
        <f>IFERROR(VLOOKUP($B31,'1516_link'!$A$5:$D$351,3,FALSE),0)</f>
        <v>132</v>
      </c>
      <c r="BK31" s="160">
        <f>IFERROR(VLOOKUP($B31,'1516_link'!$A$5:$D$351,4,FALSE),0)</f>
        <v>1322.69</v>
      </c>
      <c r="BL31" s="217">
        <f t="shared" si="41"/>
        <v>9.9796626571607858E-2</v>
      </c>
      <c r="BM31" s="217">
        <f>IF(BH31="Yes",VLOOKUP(B31,'ESA 112'!$B$255:$J$282,8,FALSE),MIN(0.127,BL31))</f>
        <v>9.9796626571607858E-2</v>
      </c>
      <c r="BN31" s="156">
        <f t="shared" si="42"/>
        <v>132</v>
      </c>
      <c r="BO31" s="159">
        <f t="shared" si="43"/>
        <v>142.56</v>
      </c>
      <c r="BP31" s="127" t="s">
        <v>928</v>
      </c>
      <c r="BQ31" s="43">
        <f>IFERROR(VLOOKUP($B31,'1617_link'!$A$5:$D$351,2,FALSE),0)</f>
        <v>14.33</v>
      </c>
      <c r="BR31" s="43">
        <f>IFERROR(VLOOKUP($B31,'1617_link'!$A$5:$D$351,3,FALSE),0)</f>
        <v>129.11000000000001</v>
      </c>
      <c r="BS31" s="160">
        <f>IFERROR(VLOOKUP($B31,'1617_link'!$A$5:$D$351,4,FALSE),0)</f>
        <v>1310.8400000000001</v>
      </c>
      <c r="BT31" s="217">
        <f t="shared" si="44"/>
        <v>9.849409538921608E-2</v>
      </c>
      <c r="BU31" s="217">
        <f>IF(BP31="Yes",VLOOKUP(B31,'ESA 112'!$B$224:$J$250,8,FALSE),MIN(0.127,BT31))</f>
        <v>9.849409538921608E-2</v>
      </c>
      <c r="BV31" s="156">
        <f t="shared" si="45"/>
        <v>129.11000000000001</v>
      </c>
      <c r="BW31" s="159">
        <f t="shared" si="46"/>
        <v>143.44000000000003</v>
      </c>
      <c r="BX31" s="127" t="s">
        <v>928</v>
      </c>
      <c r="BY31" s="43">
        <f>IFERROR(VLOOKUP($B31,'1718_link'!$A$5:$D$351,2,FALSE),0)</f>
        <v>18.440000000000001</v>
      </c>
      <c r="BZ31" s="43">
        <f>IFERROR(VLOOKUP($B31,'1718_link'!$A$5:$D$351,3,FALSE),0)</f>
        <v>122.67</v>
      </c>
      <c r="CA31" s="43">
        <f>IFERROR(VLOOKUP($B31,'1718_link'!$A$5:$D$331,4,FALSE),0)</f>
        <v>1331.6399999999999</v>
      </c>
      <c r="CB31" s="217">
        <f t="shared" si="47"/>
        <v>9.2119491754528257E-2</v>
      </c>
      <c r="CC31" s="217">
        <f>IF(BX31="Yes",VLOOKUP(B31,'ESA 112'!$B$194:$J$219,8,FALSE),MIN(0.135,CB31))</f>
        <v>9.2119491754528257E-2</v>
      </c>
      <c r="CD31" s="156">
        <f t="shared" si="48"/>
        <v>122.67</v>
      </c>
      <c r="CE31" s="159">
        <f t="shared" si="49"/>
        <v>141.11000000000001</v>
      </c>
      <c r="CF31" s="127" t="s">
        <v>928</v>
      </c>
      <c r="CG31" s="43">
        <f>IFERROR(VLOOKUP($B31,'1819_link'!$A$5:$D$351,2,FALSE),0)</f>
        <v>20.89</v>
      </c>
      <c r="CH31" s="43">
        <f>IFERROR(VLOOKUP($B31,'1819_link'!$A$5:$D$351,3,FALSE),0)</f>
        <v>124.67</v>
      </c>
      <c r="CI31" s="43">
        <f>IFERROR(VLOOKUP($B31,'1819_link'!$A$5:$D$331,4,FALSE),0)</f>
        <v>1303.3599999999999</v>
      </c>
      <c r="CJ31" s="217">
        <f t="shared" si="50"/>
        <v>9.5652774367787879E-2</v>
      </c>
      <c r="CK31" s="217">
        <f>IF(CF31="Yes",VLOOKUP(B31,'ESA 112'!$B$164:$J$190,8,FALSE),MIN(0.135,CJ31))</f>
        <v>9.5652774367787879E-2</v>
      </c>
      <c r="CL31" s="156">
        <f t="shared" si="51"/>
        <v>124.67</v>
      </c>
      <c r="CM31" s="159">
        <f t="shared" si="52"/>
        <v>145.56</v>
      </c>
      <c r="CN31" s="127" t="s">
        <v>928</v>
      </c>
      <c r="CO31" s="43">
        <f>IFERROR(VLOOKUP($B31,'1920_link'!$A$5:$D$350,2,FALSE),0)</f>
        <v>18.22</v>
      </c>
      <c r="CP31" s="43">
        <f>IFERROR(VLOOKUP($B31,'1920_link'!$A$5:$D$350,3,FALSE),0)</f>
        <v>127.44</v>
      </c>
      <c r="CQ31" s="43">
        <f>IFERROR(VLOOKUP($B31,'1920_link'!$A$5:$D$330,4,FALSE),0)</f>
        <v>1311.05</v>
      </c>
      <c r="CR31" s="217">
        <f t="shared" si="17"/>
        <v>9.7204530719652182E-2</v>
      </c>
      <c r="CS31" s="217">
        <f>IF(CN31="Yes",VLOOKUP(B31,'ESA 112'!$B$134:$J$159,8,FALSE),MIN(0.135,CR31))</f>
        <v>9.7204530719652182E-2</v>
      </c>
      <c r="CT31" s="156">
        <f t="shared" si="18"/>
        <v>127.44</v>
      </c>
      <c r="CU31" s="159">
        <f t="shared" si="19"/>
        <v>145.66</v>
      </c>
      <c r="CV31" s="127" t="s">
        <v>928</v>
      </c>
      <c r="CW31" s="43">
        <f>IFERROR(VLOOKUP($B31,'2021_link'!$A$5:$D$351,2,FALSE),0)</f>
        <v>5.56</v>
      </c>
      <c r="CX31" s="43">
        <f>IFERROR(VLOOKUP($B31,'2021_link'!$A$5:$D$351,3,FALSE),0)</f>
        <v>112.11</v>
      </c>
      <c r="CY31" s="160">
        <f>IFERROR(VLOOKUP($B31,'2021_link'!$A$5:$D$351,4,FALSE),0)</f>
        <v>1215.1999999999998</v>
      </c>
      <c r="CZ31" s="217">
        <f t="shared" si="53"/>
        <v>9.225641869651087E-2</v>
      </c>
      <c r="DA31" s="217">
        <f>IF(CV31="Yes",VLOOKUP(B31,'ESA 112'!$B$102:$J$130,8,FALSE),MIN(0.135,CZ31))</f>
        <v>9.225641869651087E-2</v>
      </c>
      <c r="DB31" s="156">
        <f t="shared" si="54"/>
        <v>112.11</v>
      </c>
      <c r="DC31" s="159">
        <f t="shared" si="55"/>
        <v>117.67</v>
      </c>
      <c r="DD31" s="127" t="s">
        <v>928</v>
      </c>
      <c r="DE31" s="43">
        <f>IFERROR(VLOOKUP($B31,'2122_link'!$A$3:$D$352,2,FALSE),0)</f>
        <v>3.78</v>
      </c>
      <c r="DF31" s="43">
        <f>IFERROR(VLOOKUP($B31,'2122_link'!$A$3:$D$352,3,FALSE),0)</f>
        <v>111.11</v>
      </c>
      <c r="DG31" s="160">
        <f>IFERROR(VLOOKUP($B31,'2122_link'!$A$3:$D$352,4,FALSE),0)</f>
        <v>1234.44</v>
      </c>
      <c r="DH31" s="217">
        <f t="shared" si="56"/>
        <v>9.0008424872816822E-2</v>
      </c>
      <c r="DI31" s="217">
        <f>IF(DD31="Yes",VLOOKUP(B31,'ESA 112'!$B$70:$J$99,8,FALSE),MIN(0.135,DH31))</f>
        <v>9.0008424872816822E-2</v>
      </c>
      <c r="DJ31" s="156">
        <f t="shared" si="57"/>
        <v>111.11</v>
      </c>
      <c r="DK31" s="159">
        <f t="shared" si="58"/>
        <v>114.89</v>
      </c>
      <c r="DL31" s="127" t="s">
        <v>928</v>
      </c>
      <c r="DM31" s="43">
        <f>IFERROR(VLOOKUP($B31,'2223_link'!$A$3:$D$352,2,FALSE),0)</f>
        <v>8.2200000000000006</v>
      </c>
      <c r="DN31" s="43">
        <f>IFERROR(VLOOKUP($B31,'2223_link'!$A$3:$D$352,3,FALSE),0)</f>
        <v>120.66</v>
      </c>
      <c r="DO31" s="160">
        <f>IFERROR(VLOOKUP($B31,'2223_link'!$A$3:$D$352,4,FALSE),0)</f>
        <v>1230.92</v>
      </c>
      <c r="DP31" s="217">
        <f t="shared" si="59"/>
        <v>9.8024242030351275E-2</v>
      </c>
      <c r="DQ31" s="217">
        <f>IF(DL31="Yes",VLOOKUP(B31,'ESA 112'!$B$37:$J$63,8,FALSE),MIN(0.135,DP31))</f>
        <v>9.8024242030351275E-2</v>
      </c>
      <c r="DR31" s="156">
        <f t="shared" si="60"/>
        <v>120.66</v>
      </c>
      <c r="DS31" s="159">
        <f t="shared" si="61"/>
        <v>128.88</v>
      </c>
      <c r="DT31" s="127" t="s">
        <v>928</v>
      </c>
      <c r="DU31" s="43">
        <f>IFERROR(VLOOKUP($B31,'2324_link'!$A$3:$D$352,2,FALSE),0)</f>
        <v>14.11</v>
      </c>
      <c r="DV31" s="43">
        <f>IFERROR(VLOOKUP($B31,'2324_link'!$A$3:$D$352,3,FALSE),0)</f>
        <v>128</v>
      </c>
      <c r="DW31" s="160">
        <f>IFERROR(VLOOKUP($B31,'2324_link'!$A$3:$D$352,4,FALSE),0)</f>
        <v>1223.7600000000002</v>
      </c>
      <c r="DX31" s="217">
        <f t="shared" si="62"/>
        <v>0.10459567235405633</v>
      </c>
      <c r="DY31" s="217">
        <f>IF(DT31="Yes",VLOOKUP(B31,'ESA 112'!$B$3:$J$32,8,FALSE),MIN(0.15,DX31))</f>
        <v>0.10459567235405633</v>
      </c>
      <c r="DZ31" s="156">
        <f t="shared" si="63"/>
        <v>128</v>
      </c>
      <c r="EA31" s="159">
        <f t="shared" si="64"/>
        <v>142.11000000000001</v>
      </c>
      <c r="EB31" s="18"/>
    </row>
    <row r="32" spans="1:132" ht="14.4" x14ac:dyDescent="0.3">
      <c r="A32" s="15" t="s">
        <v>911</v>
      </c>
      <c r="B32" s="15" t="s">
        <v>38</v>
      </c>
      <c r="C32" s="15" t="s">
        <v>39</v>
      </c>
      <c r="D32" s="127" t="s">
        <v>928</v>
      </c>
      <c r="E32" s="154">
        <f>IFERROR(VLOOKUP($B32,'0809_link'!$A$5:$D$319,2,FALSE),0)</f>
        <v>26.88</v>
      </c>
      <c r="F32" s="154">
        <f>IFERROR(VLOOKUP($B32,'0809_link'!$A$5:$D$319,3,FALSE),0)</f>
        <v>93.62</v>
      </c>
      <c r="G32" s="154">
        <f>IFERROR(VLOOKUP(B32,'0809_link'!$A$5:$D$319,4,FALSE),0)</f>
        <v>1423.8600000000001</v>
      </c>
      <c r="H32" s="50">
        <f t="shared" si="20"/>
        <v>6.5799999999999997E-2</v>
      </c>
      <c r="I32" s="155">
        <f>IF(D32="yes",VLOOKUP(B32,'ESA 112'!$B$479:$K$503,8,FALSE),MIN(0.127,H32))</f>
        <v>6.5799999999999997E-2</v>
      </c>
      <c r="J32" s="156">
        <f t="shared" si="21"/>
        <v>93.62</v>
      </c>
      <c r="K32" s="157">
        <f t="shared" si="22"/>
        <v>120.5</v>
      </c>
      <c r="L32" s="127" t="s">
        <v>928</v>
      </c>
      <c r="M32" s="43">
        <f>IFERROR(VLOOKUP(B32,'0910_link'!$A$5:$B$302,2,FALSE),0)</f>
        <v>19.5</v>
      </c>
      <c r="N32" s="43">
        <f>IFERROR(VLOOKUP(B32,'0910_link'!$A$5:$C$302,3,FALSE),0)</f>
        <v>94</v>
      </c>
      <c r="O32" s="43">
        <f>IFERROR(VLOOKUP($B32,'0910_link'!$A$5:$D$302,4,FALSE),0)</f>
        <v>1399.3700000000001</v>
      </c>
      <c r="P32" s="50">
        <f t="shared" si="23"/>
        <v>6.7199999999999996E-2</v>
      </c>
      <c r="Q32" s="158">
        <f>IF(L32="Yes",VLOOKUP(B32,'ESA 112'!$B$449:$K$474,8,FALSE),MIN(0.127,P32))</f>
        <v>6.7199999999999996E-2</v>
      </c>
      <c r="R32" s="156">
        <f t="shared" si="24"/>
        <v>94</v>
      </c>
      <c r="S32" s="157">
        <f t="shared" si="25"/>
        <v>113.5</v>
      </c>
      <c r="T32" s="127" t="s">
        <v>928</v>
      </c>
      <c r="U32" s="43">
        <f>IFERROR(VLOOKUP($B32,'1011_link'!$A$5:$D$309,2,FALSE),0)</f>
        <v>25.5</v>
      </c>
      <c r="V32" s="43">
        <f>IFERROR(VLOOKUP($B32,'1011_link'!$A$5:$D$309,3,FALSE),0)</f>
        <v>93.62</v>
      </c>
      <c r="W32" s="154">
        <f>IFERROR(VLOOKUP($B32,'1011_link'!$A$5:$D$319,4,FALSE),0)</f>
        <v>1374.87</v>
      </c>
      <c r="X32" s="50">
        <f t="shared" si="26"/>
        <v>6.8099999999999994E-2</v>
      </c>
      <c r="Y32" s="158">
        <f>IF(T32="Yes",VLOOKUP(B32,'ESA 112'!$B$416:$J$444,8,FALSE),MIN(0.127,X32))</f>
        <v>6.8099999999999994E-2</v>
      </c>
      <c r="Z32" s="156">
        <f t="shared" si="27"/>
        <v>93.62</v>
      </c>
      <c r="AA32" s="159">
        <f t="shared" si="28"/>
        <v>119.12</v>
      </c>
      <c r="AB32" s="127" t="s">
        <v>928</v>
      </c>
      <c r="AC32" s="43">
        <f>IFERROR(VLOOKUP($B32,'1112_link'!$A$5:$D$310,2,FALSE),0)</f>
        <v>28.560000000000002</v>
      </c>
      <c r="AD32" s="43">
        <f>IFERROR(VLOOKUP($B32,'1112_link'!$A$5:$D$310,3,FALSE),0)</f>
        <v>87.67</v>
      </c>
      <c r="AE32" s="154">
        <f>IFERROR(VLOOKUP($B32,'1112_link'!$A$5:$D$331,4,FALSE),0)</f>
        <v>1411.0100000000002</v>
      </c>
      <c r="AF32" s="50">
        <f t="shared" si="29"/>
        <v>6.2100000000000002E-2</v>
      </c>
      <c r="AG32" s="158">
        <f>IF(AB32="Yes",VLOOKUP(B32,'ESA 112'!$B$383:$J$411,8,FALSE),MIN(0.127,AF32))</f>
        <v>6.2100000000000002E-2</v>
      </c>
      <c r="AH32" s="156">
        <f t="shared" si="30"/>
        <v>87.67</v>
      </c>
      <c r="AI32" s="159">
        <f t="shared" si="31"/>
        <v>116.23</v>
      </c>
      <c r="AJ32" s="127" t="s">
        <v>928</v>
      </c>
      <c r="AK32" s="43">
        <f>IFERROR(VLOOKUP($B32,'1213_link'!$A$5:$D$310,2,FALSE),0)</f>
        <v>18.55</v>
      </c>
      <c r="AL32" s="43">
        <f>IFERROR(VLOOKUP($B32,'1213_link'!$A$5:$D$310,3,FALSE),0)</f>
        <v>90.56</v>
      </c>
      <c r="AM32" s="154">
        <f>IFERROR(VLOOKUP($B32,'1213_link'!$A$5:$D$331,4,FALSE),0)</f>
        <v>1425.16</v>
      </c>
      <c r="AN32" s="50">
        <f t="shared" si="32"/>
        <v>6.3500000000000001E-2</v>
      </c>
      <c r="AO32" s="158">
        <f>IF(AJ32="Yes",VLOOKUP(B32,'ESA 112'!$B$350:$J$378,8,FALSE),MIN(0.127,AN32))</f>
        <v>6.3500000000000001E-2</v>
      </c>
      <c r="AP32" s="156">
        <f t="shared" si="33"/>
        <v>90.56</v>
      </c>
      <c r="AQ32" s="159">
        <f t="shared" si="34"/>
        <v>109.11</v>
      </c>
      <c r="AR32" s="127" t="s">
        <v>928</v>
      </c>
      <c r="AS32" s="43">
        <f>IFERROR(VLOOKUP($B32,'1314_link'!$A$5:$D$310,2,FALSE),0)</f>
        <v>19.670000000000002</v>
      </c>
      <c r="AT32" s="43">
        <f>IFERROR(VLOOKUP($B32,'1314_link'!$A$5:$D$310,3,FALSE),0)</f>
        <v>101.33</v>
      </c>
      <c r="AU32" s="154">
        <f>IFERROR(VLOOKUP($B32,'1314_link'!$A$5:$D$331,4,FALSE),0)</f>
        <v>1446.1399999999999</v>
      </c>
      <c r="AV32" s="158">
        <f t="shared" si="35"/>
        <v>7.0069287897437327E-2</v>
      </c>
      <c r="AW32" s="158">
        <f>IF(AR32="Yes",VLOOKUP(B32,'ESA 112'!$B$318:$J$345,8,FALSE),MIN(0.127,AV32))</f>
        <v>7.0069287897437327E-2</v>
      </c>
      <c r="AX32" s="156">
        <f t="shared" si="36"/>
        <v>101.33</v>
      </c>
      <c r="AY32" s="159">
        <f t="shared" si="37"/>
        <v>121</v>
      </c>
      <c r="AZ32" s="127" t="s">
        <v>928</v>
      </c>
      <c r="BA32" s="43">
        <f>IFERROR(VLOOKUP($B32,'1415_link'!$A$5:$D$311,2,FALSE),0)</f>
        <v>13.889999999999999</v>
      </c>
      <c r="BB32" s="43">
        <f>IFERROR(VLOOKUP($B32,'1415_link'!$A$5:$D$311,3,FALSE),0)</f>
        <v>119.44</v>
      </c>
      <c r="BC32" s="160">
        <f>IFERROR(VLOOKUP($B32,'1415_link'!$A$5:$D$332,4,FALSE),0)</f>
        <v>1491.99</v>
      </c>
      <c r="BD32" s="158">
        <f t="shared" si="38"/>
        <v>8.005415585895348E-2</v>
      </c>
      <c r="BE32" s="158">
        <f>IF(AZ32="Yes",VLOOKUP(B32,'ESA 112'!$B$286:$J$314,8,FALSE),MIN(0.127,BD32))</f>
        <v>8.005415585895348E-2</v>
      </c>
      <c r="BF32" s="156">
        <f t="shared" si="39"/>
        <v>119.44</v>
      </c>
      <c r="BG32" s="159">
        <f t="shared" si="40"/>
        <v>133.32999999999998</v>
      </c>
      <c r="BH32" s="127" t="s">
        <v>928</v>
      </c>
      <c r="BI32" s="43">
        <f>IFERROR(VLOOKUP($B32,'1516_link'!$A$5:$D$351,2,FALSE),0)</f>
        <v>13.34</v>
      </c>
      <c r="BJ32" s="43">
        <f>IFERROR(VLOOKUP($B32,'1516_link'!$A$5:$D$351,3,FALSE),0)</f>
        <v>138</v>
      </c>
      <c r="BK32" s="160">
        <f>IFERROR(VLOOKUP($B32,'1516_link'!$A$5:$D$351,4,FALSE),0)</f>
        <v>1541.8799999999999</v>
      </c>
      <c r="BL32" s="217">
        <f t="shared" si="41"/>
        <v>8.9501128492489701E-2</v>
      </c>
      <c r="BM32" s="217">
        <f>IF(BH32="Yes",VLOOKUP(B32,'ESA 112'!$B$255:$J$282,8,FALSE),MIN(0.127,BL32))</f>
        <v>8.9501128492489701E-2</v>
      </c>
      <c r="BN32" s="156">
        <f t="shared" si="42"/>
        <v>138</v>
      </c>
      <c r="BO32" s="159">
        <f t="shared" si="43"/>
        <v>151.34</v>
      </c>
      <c r="BP32" s="127" t="s">
        <v>928</v>
      </c>
      <c r="BQ32" s="43">
        <f>IFERROR(VLOOKUP($B32,'1617_link'!$A$5:$D$351,2,FALSE),0)</f>
        <v>18.22</v>
      </c>
      <c r="BR32" s="43">
        <f>IFERROR(VLOOKUP($B32,'1617_link'!$A$5:$D$351,3,FALSE),0)</f>
        <v>149.78</v>
      </c>
      <c r="BS32" s="160">
        <f>IFERROR(VLOOKUP($B32,'1617_link'!$A$5:$D$351,4,FALSE),0)</f>
        <v>1583.0499999999997</v>
      </c>
      <c r="BT32" s="217">
        <f t="shared" si="44"/>
        <v>9.4614825810934611E-2</v>
      </c>
      <c r="BU32" s="217">
        <f>IF(BP32="Yes",VLOOKUP(B32,'ESA 112'!$B$224:$J$250,8,FALSE),MIN(0.127,BT32))</f>
        <v>9.4614825810934611E-2</v>
      </c>
      <c r="BV32" s="156">
        <f t="shared" si="45"/>
        <v>149.78</v>
      </c>
      <c r="BW32" s="159">
        <f t="shared" si="46"/>
        <v>168</v>
      </c>
      <c r="BX32" s="127" t="s">
        <v>928</v>
      </c>
      <c r="BY32" s="43">
        <f>IFERROR(VLOOKUP($B32,'1718_link'!$A$5:$D$351,2,FALSE),0)</f>
        <v>23.12</v>
      </c>
      <c r="BZ32" s="43">
        <f>IFERROR(VLOOKUP($B32,'1718_link'!$A$5:$D$351,3,FALSE),0)</f>
        <v>163.44</v>
      </c>
      <c r="CA32" s="43">
        <f>IFERROR(VLOOKUP($B32,'1718_link'!$A$5:$D$331,4,FALSE),0)</f>
        <v>1596.0400000000002</v>
      </c>
      <c r="CB32" s="217">
        <f t="shared" si="47"/>
        <v>0.10240344853512443</v>
      </c>
      <c r="CC32" s="217">
        <f>IF(BX32="Yes",VLOOKUP(B32,'ESA 112'!$B$194:$J$219,8,FALSE),MIN(0.135,CB32))</f>
        <v>0.10240344853512443</v>
      </c>
      <c r="CD32" s="156">
        <f t="shared" si="48"/>
        <v>163.44</v>
      </c>
      <c r="CE32" s="159">
        <f t="shared" si="49"/>
        <v>186.56</v>
      </c>
      <c r="CF32" s="127" t="s">
        <v>928</v>
      </c>
      <c r="CG32" s="43">
        <f>IFERROR(VLOOKUP($B32,'1819_link'!$A$5:$D$351,2,FALSE),0)</f>
        <v>27.34</v>
      </c>
      <c r="CH32" s="43">
        <f>IFERROR(VLOOKUP($B32,'1819_link'!$A$5:$D$351,3,FALSE),0)</f>
        <v>185</v>
      </c>
      <c r="CI32" s="43">
        <f>IFERROR(VLOOKUP($B32,'1819_link'!$A$5:$D$331,4,FALSE),0)</f>
        <v>1604.4299999999998</v>
      </c>
      <c r="CJ32" s="217">
        <f t="shared" si="50"/>
        <v>0.11530574721240566</v>
      </c>
      <c r="CK32" s="217">
        <f>IF(CF32="Yes",VLOOKUP(B32,'ESA 112'!$B$164:$J$190,8,FALSE),MIN(0.135,CJ32))</f>
        <v>0.11530574721240566</v>
      </c>
      <c r="CL32" s="156">
        <f t="shared" si="51"/>
        <v>185</v>
      </c>
      <c r="CM32" s="159">
        <f t="shared" si="52"/>
        <v>212.34</v>
      </c>
      <c r="CN32" s="127" t="s">
        <v>928</v>
      </c>
      <c r="CO32" s="43">
        <f>IFERROR(VLOOKUP($B32,'1920_link'!$A$5:$D$350,2,FALSE),0)</f>
        <v>27.89</v>
      </c>
      <c r="CP32" s="43">
        <f>IFERROR(VLOOKUP($B32,'1920_link'!$A$5:$D$350,3,FALSE),0)</f>
        <v>198.78</v>
      </c>
      <c r="CQ32" s="43">
        <f>IFERROR(VLOOKUP($B32,'1920_link'!$A$5:$D$330,4,FALSE),0)</f>
        <v>1587.92</v>
      </c>
      <c r="CR32" s="217">
        <f t="shared" si="17"/>
        <v>0.1251826288478009</v>
      </c>
      <c r="CS32" s="217">
        <f>IF(CN32="Yes",VLOOKUP(B32,'ESA 112'!$B$134:$J$159,8,FALSE),MIN(0.135,CR32))</f>
        <v>0.1251826288478009</v>
      </c>
      <c r="CT32" s="156">
        <f t="shared" si="18"/>
        <v>198.78</v>
      </c>
      <c r="CU32" s="159">
        <f t="shared" si="19"/>
        <v>226.67000000000002</v>
      </c>
      <c r="CV32" s="127" t="s">
        <v>928</v>
      </c>
      <c r="CW32" s="43">
        <f>IFERROR(VLOOKUP($B32,'2021_link'!$A$5:$D$351,2,FALSE),0)</f>
        <v>17.559999999999999</v>
      </c>
      <c r="CX32" s="43">
        <f>IFERROR(VLOOKUP($B32,'2021_link'!$A$5:$D$351,3,FALSE),0)</f>
        <v>202.33999999999997</v>
      </c>
      <c r="CY32" s="160">
        <f>IFERROR(VLOOKUP($B32,'2021_link'!$A$5:$D$351,4,FALSE),0)</f>
        <v>1562.9299999999998</v>
      </c>
      <c r="CZ32" s="217">
        <f t="shared" si="53"/>
        <v>0.12946197206528762</v>
      </c>
      <c r="DA32" s="217">
        <f>IF(CV32="Yes",VLOOKUP(B32,'ESA 112'!$B$102:$J$130,8,FALSE),MIN(0.135,CZ32))</f>
        <v>0.12946197206528762</v>
      </c>
      <c r="DB32" s="156">
        <f t="shared" si="54"/>
        <v>202.34</v>
      </c>
      <c r="DC32" s="159">
        <f t="shared" si="55"/>
        <v>219.9</v>
      </c>
      <c r="DD32" s="127" t="s">
        <v>928</v>
      </c>
      <c r="DE32" s="43">
        <f>IFERROR(VLOOKUP($B32,'2122_link'!$A$3:$D$352,2,FALSE),0)</f>
        <v>21.11</v>
      </c>
      <c r="DF32" s="43">
        <f>IFERROR(VLOOKUP($B32,'2122_link'!$A$3:$D$352,3,FALSE),0)</f>
        <v>182.34</v>
      </c>
      <c r="DG32" s="160">
        <f>IFERROR(VLOOKUP($B32,'2122_link'!$A$3:$D$352,4,FALSE),0)</f>
        <v>1571.1899999999998</v>
      </c>
      <c r="DH32" s="217">
        <f t="shared" si="56"/>
        <v>0.116052164283123</v>
      </c>
      <c r="DI32" s="217">
        <f>IF(DD32="Yes",VLOOKUP(B32,'ESA 112'!$B$70:$J$99,8,FALSE),MIN(0.135,DH32))</f>
        <v>0.116052164283123</v>
      </c>
      <c r="DJ32" s="156">
        <f t="shared" si="57"/>
        <v>182.34</v>
      </c>
      <c r="DK32" s="159">
        <f t="shared" si="58"/>
        <v>203.45</v>
      </c>
      <c r="DL32" s="127" t="s">
        <v>928</v>
      </c>
      <c r="DM32" s="43">
        <f>IFERROR(VLOOKUP($B32,'2223_link'!$A$3:$D$352,2,FALSE),0)</f>
        <v>18.329999999999998</v>
      </c>
      <c r="DN32" s="43">
        <f>IFERROR(VLOOKUP($B32,'2223_link'!$A$3:$D$352,3,FALSE),0)</f>
        <v>173.66000000000003</v>
      </c>
      <c r="DO32" s="160">
        <f>IFERROR(VLOOKUP($B32,'2223_link'!$A$3:$D$352,4,FALSE),0)</f>
        <v>1604.7600000000002</v>
      </c>
      <c r="DP32" s="217">
        <f t="shared" si="59"/>
        <v>0.10821555871282933</v>
      </c>
      <c r="DQ32" s="217">
        <f>IF(DL32="Yes",VLOOKUP(B32,'ESA 112'!$B$37:$J$63,8,FALSE),MIN(0.135,DP32))</f>
        <v>0.10821555871282933</v>
      </c>
      <c r="DR32" s="156">
        <f t="shared" si="60"/>
        <v>173.66</v>
      </c>
      <c r="DS32" s="159">
        <f t="shared" si="61"/>
        <v>191.99</v>
      </c>
      <c r="DT32" s="127" t="s">
        <v>928</v>
      </c>
      <c r="DU32" s="43">
        <f>IFERROR(VLOOKUP($B32,'2324_link'!$A$3:$D$352,2,FALSE),0)</f>
        <v>19.559999999999999</v>
      </c>
      <c r="DV32" s="43">
        <f>IFERROR(VLOOKUP($B32,'2324_link'!$A$3:$D$352,3,FALSE),0)</f>
        <v>171.45</v>
      </c>
      <c r="DW32" s="160">
        <f>IFERROR(VLOOKUP($B32,'2324_link'!$A$3:$D$352,4,FALSE),0)</f>
        <v>1613.89</v>
      </c>
      <c r="DX32" s="217">
        <f t="shared" si="62"/>
        <v>0.10623400603510771</v>
      </c>
      <c r="DY32" s="217">
        <f>IF(DT32="Yes",VLOOKUP(B32,'ESA 112'!$B$3:$J$32,8,FALSE),MIN(0.15,DX32))</f>
        <v>0.10623400603510771</v>
      </c>
      <c r="DZ32" s="156">
        <f t="shared" si="63"/>
        <v>171.45</v>
      </c>
      <c r="EA32" s="159">
        <f t="shared" si="64"/>
        <v>191.01</v>
      </c>
      <c r="EB32" s="18"/>
    </row>
    <row r="33" spans="1:132" ht="14.4" x14ac:dyDescent="0.3">
      <c r="A33" s="15" t="s">
        <v>911</v>
      </c>
      <c r="B33" s="15" t="s">
        <v>82</v>
      </c>
      <c r="C33" s="15" t="s">
        <v>83</v>
      </c>
      <c r="D33" s="127" t="s">
        <v>928</v>
      </c>
      <c r="E33" s="154">
        <f>IFERROR(VLOOKUP($B33,'0809_link'!$A$5:$D$319,2,FALSE),0)</f>
        <v>23.62</v>
      </c>
      <c r="F33" s="154">
        <f>IFERROR(VLOOKUP($B33,'0809_link'!$A$5:$D$319,3,FALSE),0)</f>
        <v>187</v>
      </c>
      <c r="G33" s="154">
        <f>IFERROR(VLOOKUP(B33,'0809_link'!$A$5:$D$319,4,FALSE),0)</f>
        <v>1311.58</v>
      </c>
      <c r="H33" s="50">
        <f t="shared" si="20"/>
        <v>0.1426</v>
      </c>
      <c r="I33" s="155">
        <f>IF(D33="yes",VLOOKUP(B33,'ESA 112'!$B$479:$K$503,8,FALSE),MIN(0.127,H33))</f>
        <v>0.127</v>
      </c>
      <c r="J33" s="156">
        <f t="shared" si="21"/>
        <v>166.57</v>
      </c>
      <c r="K33" s="157">
        <f t="shared" si="22"/>
        <v>190.15935200000001</v>
      </c>
      <c r="L33" s="127" t="s">
        <v>928</v>
      </c>
      <c r="M33" s="43">
        <f>IFERROR(VLOOKUP(B33,'0910_link'!$A$5:$B$302,2,FALSE),0)</f>
        <v>26</v>
      </c>
      <c r="N33" s="43">
        <f>IFERROR(VLOOKUP(B33,'0910_link'!$A$5:$C$302,3,FALSE),0)</f>
        <v>196.5</v>
      </c>
      <c r="O33" s="43">
        <f>IFERROR(VLOOKUP($B33,'0910_link'!$A$5:$D$302,4,FALSE),0)</f>
        <v>1331.0300000000002</v>
      </c>
      <c r="P33" s="50">
        <f t="shared" si="23"/>
        <v>0.14760000000000001</v>
      </c>
      <c r="Q33" s="158">
        <f>IF(L33="Yes",VLOOKUP(B33,'ESA 112'!$B$449:$K$474,8,FALSE),MIN(0.127,P33))</f>
        <v>0.127</v>
      </c>
      <c r="R33" s="156">
        <f t="shared" si="24"/>
        <v>169.04</v>
      </c>
      <c r="S33" s="157">
        <f t="shared" si="25"/>
        <v>195.080782</v>
      </c>
      <c r="T33" s="127" t="s">
        <v>928</v>
      </c>
      <c r="U33" s="43">
        <f>IFERROR(VLOOKUP($B33,'1011_link'!$A$5:$D$309,2,FALSE),0)</f>
        <v>24.62</v>
      </c>
      <c r="V33" s="43">
        <f>IFERROR(VLOOKUP($B33,'1011_link'!$A$5:$D$309,3,FALSE),0)</f>
        <v>205.62</v>
      </c>
      <c r="W33" s="154">
        <f>IFERROR(VLOOKUP($B33,'1011_link'!$A$5:$D$319,4,FALSE),0)</f>
        <v>1296.8300000000002</v>
      </c>
      <c r="X33" s="50">
        <f t="shared" si="26"/>
        <v>0.15859999999999999</v>
      </c>
      <c r="Y33" s="158">
        <f>IF(T33="Yes",VLOOKUP(B33,'ESA 112'!$B$416:$J$444,8,FALSE),MIN(0.127,X33))</f>
        <v>0.127</v>
      </c>
      <c r="Z33" s="156">
        <f t="shared" si="27"/>
        <v>164.7</v>
      </c>
      <c r="AA33" s="159">
        <f t="shared" si="28"/>
        <v>189.32</v>
      </c>
      <c r="AB33" s="127" t="s">
        <v>928</v>
      </c>
      <c r="AC33" s="43">
        <f>IFERROR(VLOOKUP($B33,'1112_link'!$A$5:$D$310,2,FALSE),0)</f>
        <v>19.11</v>
      </c>
      <c r="AD33" s="43">
        <f>IFERROR(VLOOKUP($B33,'1112_link'!$A$5:$D$310,3,FALSE),0)</f>
        <v>218.33</v>
      </c>
      <c r="AE33" s="154">
        <f>IFERROR(VLOOKUP($B33,'1112_link'!$A$5:$D$331,4,FALSE),0)</f>
        <v>1301.95</v>
      </c>
      <c r="AF33" s="50">
        <f t="shared" si="29"/>
        <v>0.16769999999999999</v>
      </c>
      <c r="AG33" s="158">
        <f>IF(AB33="Yes",VLOOKUP(B33,'ESA 112'!$B$383:$J$411,8,FALSE),MIN(0.127,AF33))</f>
        <v>0.127</v>
      </c>
      <c r="AH33" s="156">
        <f t="shared" si="30"/>
        <v>165.35</v>
      </c>
      <c r="AI33" s="159">
        <f t="shared" si="31"/>
        <v>184.45999999999998</v>
      </c>
      <c r="AJ33" s="127" t="s">
        <v>928</v>
      </c>
      <c r="AK33" s="43">
        <f>IFERROR(VLOOKUP($B33,'1213_link'!$A$5:$D$310,2,FALSE),0)</f>
        <v>20</v>
      </c>
      <c r="AL33" s="43">
        <f>IFERROR(VLOOKUP($B33,'1213_link'!$A$5:$D$310,3,FALSE),0)</f>
        <v>220.22</v>
      </c>
      <c r="AM33" s="154">
        <f>IFERROR(VLOOKUP($B33,'1213_link'!$A$5:$D$331,4,FALSE),0)</f>
        <v>1263.5000000000002</v>
      </c>
      <c r="AN33" s="50">
        <f t="shared" si="32"/>
        <v>0.17430000000000001</v>
      </c>
      <c r="AO33" s="158">
        <f>IF(AJ33="Yes",VLOOKUP(B33,'ESA 112'!$B$350:$J$378,8,FALSE),MIN(0.127,AN33))</f>
        <v>0.127</v>
      </c>
      <c r="AP33" s="156">
        <f t="shared" si="33"/>
        <v>160.46</v>
      </c>
      <c r="AQ33" s="159">
        <f t="shared" si="34"/>
        <v>180.46</v>
      </c>
      <c r="AR33" s="127" t="s">
        <v>928</v>
      </c>
      <c r="AS33" s="43">
        <f>IFERROR(VLOOKUP($B33,'1314_link'!$A$5:$D$310,2,FALSE),0)</f>
        <v>16.55</v>
      </c>
      <c r="AT33" s="43">
        <f>IFERROR(VLOOKUP($B33,'1314_link'!$A$5:$D$310,3,FALSE),0)</f>
        <v>201.22</v>
      </c>
      <c r="AU33" s="154">
        <f>IFERROR(VLOOKUP($B33,'1314_link'!$A$5:$D$331,4,FALSE),0)</f>
        <v>1280.8699999999999</v>
      </c>
      <c r="AV33" s="158">
        <f t="shared" si="35"/>
        <v>0.15709634857557755</v>
      </c>
      <c r="AW33" s="158">
        <f>IF(AR33="Yes",VLOOKUP(B33,'ESA 112'!$B$318:$J$345,8,FALSE),MIN(0.127,AV33))</f>
        <v>0.127</v>
      </c>
      <c r="AX33" s="156">
        <f t="shared" si="36"/>
        <v>162.66999999999999</v>
      </c>
      <c r="AY33" s="159">
        <f t="shared" si="37"/>
        <v>179.22</v>
      </c>
      <c r="AZ33" s="127" t="s">
        <v>928</v>
      </c>
      <c r="BA33" s="43">
        <f>IFERROR(VLOOKUP($B33,'1415_link'!$A$5:$D$311,2,FALSE),0)</f>
        <v>19.440000000000001</v>
      </c>
      <c r="BB33" s="43">
        <f>IFERROR(VLOOKUP($B33,'1415_link'!$A$5:$D$311,3,FALSE),0)</f>
        <v>184.33</v>
      </c>
      <c r="BC33" s="160">
        <f>IFERROR(VLOOKUP($B33,'1415_link'!$A$5:$D$332,4,FALSE),0)</f>
        <v>1249.8399999999999</v>
      </c>
      <c r="BD33" s="158">
        <f t="shared" si="38"/>
        <v>0.1474828778083595</v>
      </c>
      <c r="BE33" s="158">
        <f>IF(AZ33="Yes",VLOOKUP(B33,'ESA 112'!$B$286:$J$314,8,FALSE),MIN(0.127,BD33))</f>
        <v>0.127</v>
      </c>
      <c r="BF33" s="156">
        <f t="shared" si="39"/>
        <v>158.72999999999999</v>
      </c>
      <c r="BG33" s="159">
        <f t="shared" si="40"/>
        <v>178.17</v>
      </c>
      <c r="BH33" s="127" t="s">
        <v>928</v>
      </c>
      <c r="BI33" s="43">
        <f>IFERROR(VLOOKUP($B33,'1516_link'!$A$5:$D$351,2,FALSE),0)</f>
        <v>23.22</v>
      </c>
      <c r="BJ33" s="43">
        <f>IFERROR(VLOOKUP($B33,'1516_link'!$A$5:$D$351,3,FALSE),0)</f>
        <v>181.56</v>
      </c>
      <c r="BK33" s="160">
        <f>IFERROR(VLOOKUP($B33,'1516_link'!$A$5:$D$351,4,FALSE),0)</f>
        <v>1212.9299999999998</v>
      </c>
      <c r="BL33" s="217">
        <f t="shared" si="41"/>
        <v>0.14968712126833372</v>
      </c>
      <c r="BM33" s="217">
        <f>IF(BH33="Yes",VLOOKUP(B33,'ESA 112'!$B$255:$J$282,8,FALSE),MIN(0.127,BL33))</f>
        <v>0.127</v>
      </c>
      <c r="BN33" s="156">
        <f t="shared" si="42"/>
        <v>154.04</v>
      </c>
      <c r="BO33" s="159">
        <f t="shared" si="43"/>
        <v>177.26</v>
      </c>
      <c r="BP33" s="127" t="s">
        <v>928</v>
      </c>
      <c r="BQ33" s="43">
        <f>IFERROR(VLOOKUP($B33,'1617_link'!$A$5:$D$351,2,FALSE),0)</f>
        <v>17.22</v>
      </c>
      <c r="BR33" s="43">
        <f>IFERROR(VLOOKUP($B33,'1617_link'!$A$5:$D$351,3,FALSE),0)</f>
        <v>204.22</v>
      </c>
      <c r="BS33" s="160">
        <f>IFERROR(VLOOKUP($B33,'1617_link'!$A$5:$D$351,4,FALSE),0)</f>
        <v>1263.33</v>
      </c>
      <c r="BT33" s="217">
        <f t="shared" si="44"/>
        <v>0.16165214156237881</v>
      </c>
      <c r="BU33" s="217">
        <f>IF(BP33="Yes",VLOOKUP(B33,'ESA 112'!$B$224:$J$250,8,FALSE),MIN(0.127,BT33))</f>
        <v>0.127</v>
      </c>
      <c r="BV33" s="156">
        <f t="shared" si="45"/>
        <v>160.44</v>
      </c>
      <c r="BW33" s="159">
        <f t="shared" si="46"/>
        <v>177.66</v>
      </c>
      <c r="BX33" s="127" t="s">
        <v>928</v>
      </c>
      <c r="BY33" s="43">
        <f>IFERROR(VLOOKUP($B33,'1718_link'!$A$5:$D$351,2,FALSE),0)</f>
        <v>22.22</v>
      </c>
      <c r="BZ33" s="43">
        <f>IFERROR(VLOOKUP($B33,'1718_link'!$A$5:$D$351,3,FALSE),0)</f>
        <v>217.33</v>
      </c>
      <c r="CA33" s="43">
        <f>IFERROR(VLOOKUP($B33,'1718_link'!$A$5:$D$331,4,FALSE),0)</f>
        <v>1321.8400000000001</v>
      </c>
      <c r="CB33" s="217">
        <f t="shared" si="47"/>
        <v>0.1644147551897355</v>
      </c>
      <c r="CC33" s="217">
        <f>IF(BX33="Yes",VLOOKUP(B33,'ESA 112'!$B$194:$J$219,8,FALSE),MIN(0.135,CB33))</f>
        <v>0.13500000000000001</v>
      </c>
      <c r="CD33" s="156">
        <f t="shared" si="48"/>
        <v>178.45</v>
      </c>
      <c r="CE33" s="159">
        <f t="shared" si="49"/>
        <v>200.67</v>
      </c>
      <c r="CF33" s="127" t="s">
        <v>928</v>
      </c>
      <c r="CG33" s="43">
        <f>IFERROR(VLOOKUP($B33,'1819_link'!$A$5:$D$351,2,FALSE),0)</f>
        <v>34.67</v>
      </c>
      <c r="CH33" s="43">
        <f>IFERROR(VLOOKUP($B33,'1819_link'!$A$5:$D$351,3,FALSE),0)</f>
        <v>230.44</v>
      </c>
      <c r="CI33" s="43">
        <f>IFERROR(VLOOKUP($B33,'1819_link'!$A$5:$D$331,4,FALSE),0)</f>
        <v>1385.02</v>
      </c>
      <c r="CJ33" s="217">
        <f t="shared" si="50"/>
        <v>0.16638026887698373</v>
      </c>
      <c r="CK33" s="217">
        <f>IF(CF33="Yes",VLOOKUP(B33,'ESA 112'!$B$164:$J$190,8,FALSE),MIN(0.135,CJ33))</f>
        <v>0.13500000000000001</v>
      </c>
      <c r="CL33" s="156">
        <f t="shared" si="51"/>
        <v>186.98</v>
      </c>
      <c r="CM33" s="159">
        <f t="shared" si="52"/>
        <v>221.64999999999998</v>
      </c>
      <c r="CN33" s="127" t="s">
        <v>928</v>
      </c>
      <c r="CO33" s="43">
        <f>IFERROR(VLOOKUP($B33,'1920_link'!$A$5:$D$350,2,FALSE),0)</f>
        <v>32.340000000000003</v>
      </c>
      <c r="CP33" s="43">
        <f>IFERROR(VLOOKUP($B33,'1920_link'!$A$5:$D$350,3,FALSE),0)</f>
        <v>263.56</v>
      </c>
      <c r="CQ33" s="43">
        <f>IFERROR(VLOOKUP($B33,'1920_link'!$A$5:$D$330,4,FALSE),0)</f>
        <v>1433.8600000000001</v>
      </c>
      <c r="CR33" s="217">
        <f t="shared" si="17"/>
        <v>0.18381152971698769</v>
      </c>
      <c r="CS33" s="217">
        <f>IF(CN33="Yes",VLOOKUP(B33,'ESA 112'!$B$134:$J$159,8,FALSE),MIN(0.135,CR33))</f>
        <v>0.13500000000000001</v>
      </c>
      <c r="CT33" s="156">
        <f t="shared" si="18"/>
        <v>193.57</v>
      </c>
      <c r="CU33" s="159">
        <f t="shared" si="19"/>
        <v>225.91</v>
      </c>
      <c r="CV33" s="127" t="s">
        <v>928</v>
      </c>
      <c r="CW33" s="43">
        <f>IFERROR(VLOOKUP($B33,'2021_link'!$A$5:$D$351,2,FALSE),0)</f>
        <v>14.78</v>
      </c>
      <c r="CX33" s="43">
        <f>IFERROR(VLOOKUP($B33,'2021_link'!$A$5:$D$351,3,FALSE),0)</f>
        <v>256.11</v>
      </c>
      <c r="CY33" s="160">
        <f>IFERROR(VLOOKUP($B33,'2021_link'!$A$5:$D$351,4,FALSE),0)</f>
        <v>1362.35</v>
      </c>
      <c r="CZ33" s="217">
        <f t="shared" si="53"/>
        <v>0.18799133849598124</v>
      </c>
      <c r="DA33" s="217">
        <f>IF(CV33="Yes",VLOOKUP(B33,'ESA 112'!$B$102:$J$130,8,FALSE),MIN(0.135,CZ33))</f>
        <v>0.13500000000000001</v>
      </c>
      <c r="DB33" s="156">
        <f t="shared" si="54"/>
        <v>183.92</v>
      </c>
      <c r="DC33" s="159">
        <f t="shared" si="55"/>
        <v>198.7</v>
      </c>
      <c r="DD33" s="127" t="s">
        <v>928</v>
      </c>
      <c r="DE33" s="43">
        <f>IFERROR(VLOOKUP($B33,'2122_link'!$A$3:$D$352,2,FALSE),0)</f>
        <v>19.440000000000001</v>
      </c>
      <c r="DF33" s="43">
        <f>IFERROR(VLOOKUP($B33,'2122_link'!$A$3:$D$352,3,FALSE),0)</f>
        <v>232.22</v>
      </c>
      <c r="DG33" s="160">
        <f>IFERROR(VLOOKUP($B33,'2122_link'!$A$3:$D$352,4,FALSE),0)</f>
        <v>1403.13</v>
      </c>
      <c r="DH33" s="217">
        <f t="shared" si="56"/>
        <v>0.16550141469429061</v>
      </c>
      <c r="DI33" s="217">
        <f>IF(DD33="Yes",VLOOKUP(B33,'ESA 112'!$B$70:$J$99,8,FALSE),MIN(0.135,DH33))</f>
        <v>0.13500000000000001</v>
      </c>
      <c r="DJ33" s="156">
        <f t="shared" si="57"/>
        <v>189.42</v>
      </c>
      <c r="DK33" s="159">
        <f t="shared" si="58"/>
        <v>208.85999999999999</v>
      </c>
      <c r="DL33" s="127" t="s">
        <v>928</v>
      </c>
      <c r="DM33" s="43">
        <f>IFERROR(VLOOKUP($B33,'2223_link'!$A$3:$D$352,2,FALSE),0)</f>
        <v>17.89</v>
      </c>
      <c r="DN33" s="43">
        <f>IFERROR(VLOOKUP($B33,'2223_link'!$A$3:$D$352,3,FALSE),0)</f>
        <v>223.89</v>
      </c>
      <c r="DO33" s="160">
        <f>IFERROR(VLOOKUP($B33,'2223_link'!$A$3:$D$352,4,FALSE),0)</f>
        <v>1437.05</v>
      </c>
      <c r="DP33" s="217">
        <f t="shared" si="59"/>
        <v>0.15579833687067254</v>
      </c>
      <c r="DQ33" s="217">
        <f>IF(DL33="Yes",VLOOKUP(B33,'ESA 112'!$B$37:$J$63,8,FALSE),MIN(0.135,DP33))</f>
        <v>0.13500000000000001</v>
      </c>
      <c r="DR33" s="156">
        <f t="shared" si="60"/>
        <v>194</v>
      </c>
      <c r="DS33" s="159">
        <f t="shared" si="61"/>
        <v>211.89</v>
      </c>
      <c r="DT33" s="127" t="s">
        <v>928</v>
      </c>
      <c r="DU33" s="43">
        <f>IFERROR(VLOOKUP($B33,'2324_link'!$A$3:$D$352,2,FALSE),0)</f>
        <v>23.33</v>
      </c>
      <c r="DV33" s="43">
        <f>IFERROR(VLOOKUP($B33,'2324_link'!$A$3:$D$352,3,FALSE),0)</f>
        <v>207.56</v>
      </c>
      <c r="DW33" s="160">
        <f>IFERROR(VLOOKUP($B33,'2324_link'!$A$3:$D$352,4,FALSE),0)</f>
        <v>1400.39</v>
      </c>
      <c r="DX33" s="217">
        <f t="shared" si="62"/>
        <v>0.14821585415491398</v>
      </c>
      <c r="DY33" s="217">
        <f>IF(DT33="Yes",VLOOKUP(B33,'ESA 112'!$B$3:$J$32,8,FALSE),MIN(0.15,DX33))</f>
        <v>0.14821585415491398</v>
      </c>
      <c r="DZ33" s="156">
        <f t="shared" si="63"/>
        <v>207.56</v>
      </c>
      <c r="EA33" s="159">
        <f t="shared" si="64"/>
        <v>230.89</v>
      </c>
      <c r="EB33" s="18"/>
    </row>
    <row r="34" spans="1:132" ht="15.6" x14ac:dyDescent="0.3">
      <c r="A34" s="15" t="s">
        <v>911</v>
      </c>
      <c r="B34" s="240" t="s">
        <v>1043</v>
      </c>
      <c r="C34" s="249" t="s">
        <v>1044</v>
      </c>
      <c r="D34" s="250"/>
      <c r="E34" s="253"/>
      <c r="F34" s="253"/>
      <c r="G34" s="253"/>
      <c r="H34" s="250"/>
      <c r="I34" s="250"/>
      <c r="J34" s="250"/>
      <c r="K34" s="250"/>
      <c r="L34" s="250"/>
      <c r="M34" s="218"/>
      <c r="N34" s="218"/>
      <c r="O34" s="250"/>
      <c r="P34" s="218"/>
      <c r="Q34" s="218"/>
      <c r="R34" s="250"/>
      <c r="S34" s="250"/>
      <c r="T34" s="218"/>
      <c r="U34" s="250"/>
      <c r="V34" s="250"/>
      <c r="W34" s="253"/>
      <c r="X34" s="250"/>
      <c r="Y34" s="250"/>
      <c r="Z34" s="250"/>
      <c r="AA34" s="250"/>
      <c r="AB34" s="250"/>
      <c r="AC34" s="250"/>
      <c r="AD34" s="250"/>
      <c r="AE34" s="253"/>
      <c r="AF34" s="250"/>
      <c r="AG34" s="250"/>
      <c r="AH34" s="250"/>
      <c r="AI34" s="250"/>
      <c r="AJ34" s="250"/>
      <c r="AK34" s="250"/>
      <c r="AL34" s="250"/>
      <c r="AM34" s="253"/>
      <c r="AN34" s="250"/>
      <c r="AO34" s="250"/>
      <c r="AP34" s="250"/>
      <c r="AQ34" s="250"/>
      <c r="AR34" s="250"/>
      <c r="AS34" s="250"/>
      <c r="AT34" s="250"/>
      <c r="AU34" s="253"/>
      <c r="AV34" s="250"/>
      <c r="AW34" s="250"/>
      <c r="AX34" s="250"/>
      <c r="AY34" s="250"/>
      <c r="AZ34" s="250"/>
      <c r="BA34" s="250"/>
      <c r="BB34" s="250"/>
      <c r="BC34" s="253"/>
      <c r="BD34" s="250"/>
      <c r="BE34" s="250"/>
      <c r="BF34" s="250"/>
      <c r="BG34" s="218"/>
      <c r="BH34" s="250"/>
      <c r="BI34" s="250"/>
      <c r="BJ34" s="250"/>
      <c r="BK34" s="253"/>
      <c r="BL34" s="250"/>
      <c r="BM34" s="250"/>
      <c r="BN34" s="250"/>
      <c r="BO34" s="250"/>
      <c r="BP34" s="250"/>
      <c r="BQ34" s="250"/>
      <c r="BR34" s="250"/>
      <c r="BS34" s="253"/>
      <c r="BT34" s="250"/>
      <c r="BU34" s="250"/>
      <c r="BV34" s="250"/>
      <c r="BW34" s="250"/>
      <c r="BX34" s="250"/>
      <c r="BY34" s="250"/>
      <c r="BZ34" s="250"/>
      <c r="CA34" s="250"/>
      <c r="CB34" s="250"/>
      <c r="CC34" s="250"/>
      <c r="CD34" s="250"/>
      <c r="CE34" s="250"/>
      <c r="CF34" s="251"/>
      <c r="CG34" s="251"/>
      <c r="CH34" s="250"/>
      <c r="CI34" s="250"/>
      <c r="CJ34" s="250"/>
      <c r="CK34" s="250"/>
      <c r="CL34" s="250"/>
      <c r="CM34" s="250"/>
      <c r="CN34" s="251"/>
      <c r="CO34" s="250"/>
      <c r="CP34" s="250"/>
      <c r="CQ34" s="250"/>
      <c r="CR34" s="250"/>
      <c r="CS34" s="250"/>
      <c r="CT34" s="250"/>
      <c r="CU34" s="250"/>
      <c r="CV34" s="127" t="s">
        <v>928</v>
      </c>
      <c r="CW34" s="43">
        <f>IFERROR(VLOOKUP($B34,'2021_link'!$A$5:$D$351,2,FALSE),0)</f>
        <v>0</v>
      </c>
      <c r="CX34" s="43">
        <f>IFERROR(VLOOKUP($B34,'2021_link'!$A$5:$D$351,3,FALSE),0)</f>
        <v>17.889999999999997</v>
      </c>
      <c r="CY34" s="160">
        <f>IFERROR(VLOOKUP($B34,'2021_link'!$A$5:$D$351,4,FALSE),0)</f>
        <v>165.4</v>
      </c>
      <c r="CZ34" s="217">
        <f t="shared" si="53"/>
        <v>0.10816203143893589</v>
      </c>
      <c r="DA34" s="217">
        <f>IF(CV34="Yes",VLOOKUP(B34,'ESA 112'!$B$102:$J$130,8,FALSE),MIN(0.135,CZ34))</f>
        <v>0.10816203143893589</v>
      </c>
      <c r="DB34" s="156">
        <f t="shared" si="54"/>
        <v>17.89</v>
      </c>
      <c r="DC34" s="159">
        <f t="shared" si="55"/>
        <v>17.89</v>
      </c>
      <c r="DD34" s="127" t="s">
        <v>928</v>
      </c>
      <c r="DE34" s="43">
        <f>IFERROR(VLOOKUP($B34,'2122_link'!$A$3:$D$352,2,FALSE),0)</f>
        <v>0</v>
      </c>
      <c r="DF34" s="43">
        <f>IFERROR(VLOOKUP($B34,'2122_link'!$A$3:$D$352,3,FALSE),0)</f>
        <v>29.439999999999998</v>
      </c>
      <c r="DG34" s="160">
        <f>IFERROR(VLOOKUP($B34,'2122_link'!$A$3:$D$352,4,FALSE),0)</f>
        <v>297.89999999999998</v>
      </c>
      <c r="DH34" s="217">
        <f t="shared" si="56"/>
        <v>9.882510909701242E-2</v>
      </c>
      <c r="DI34" s="217">
        <f>IF(DD34="Yes",VLOOKUP(B34,'ESA 112'!$B$70:$J$99,8,FALSE),MIN(0.135,DH34))</f>
        <v>9.882510909701242E-2</v>
      </c>
      <c r="DJ34" s="156">
        <f t="shared" si="57"/>
        <v>29.44</v>
      </c>
      <c r="DK34" s="159">
        <f t="shared" si="58"/>
        <v>29.44</v>
      </c>
      <c r="DL34" s="127" t="s">
        <v>928</v>
      </c>
      <c r="DM34" s="43">
        <f>IFERROR(VLOOKUP($B34,'2223_link'!$A$3:$D$352,2,FALSE),0)</f>
        <v>0</v>
      </c>
      <c r="DN34" s="43">
        <f>IFERROR(VLOOKUP($B34,'2223_link'!$A$3:$D$352,3,FALSE),0)</f>
        <v>55.67</v>
      </c>
      <c r="DO34" s="160">
        <f>IFERROR(VLOOKUP($B34,'2223_link'!$A$3:$D$352,4,FALSE),0)</f>
        <v>439</v>
      </c>
      <c r="DP34" s="217">
        <f t="shared" si="59"/>
        <v>0.1268109339407745</v>
      </c>
      <c r="DQ34" s="217">
        <f>IF(DL34="Yes",VLOOKUP(B34,'ESA 112'!$B$37:$J$63,8,FALSE),MIN(0.135,DP34))</f>
        <v>0.1268109339407745</v>
      </c>
      <c r="DR34" s="156">
        <f t="shared" si="60"/>
        <v>55.67</v>
      </c>
      <c r="DS34" s="159">
        <f t="shared" si="61"/>
        <v>55.67</v>
      </c>
      <c r="DT34" s="127" t="s">
        <v>928</v>
      </c>
      <c r="DU34" s="43">
        <f>IFERROR(VLOOKUP($B34,'2324_link'!$A$3:$D$352,2,FALSE),0)</f>
        <v>0</v>
      </c>
      <c r="DV34" s="43">
        <f>IFERROR(VLOOKUP($B34,'2324_link'!$A$3:$D$352,3,FALSE),0)</f>
        <v>63.66</v>
      </c>
      <c r="DW34" s="160">
        <f>IFERROR(VLOOKUP($B34,'2324_link'!$A$3:$D$352,4,FALSE),0)</f>
        <v>481.02</v>
      </c>
      <c r="DX34" s="217">
        <f t="shared" si="62"/>
        <v>0.13234376948983409</v>
      </c>
      <c r="DY34" s="217">
        <f>IF(DT34="Yes",VLOOKUP(B34,'ESA 112'!$B$3:$J$32,8,FALSE),MIN(0.15,DX34))</f>
        <v>0.13234376948983409</v>
      </c>
      <c r="DZ34" s="156">
        <f t="shared" si="63"/>
        <v>63.66</v>
      </c>
      <c r="EA34" s="159">
        <f t="shared" si="64"/>
        <v>63.66</v>
      </c>
      <c r="EB34" s="18"/>
    </row>
    <row r="35" spans="1:132" ht="14.4" x14ac:dyDescent="0.3">
      <c r="A35" s="15" t="s">
        <v>911</v>
      </c>
      <c r="B35" s="15" t="s">
        <v>248</v>
      </c>
      <c r="C35" s="15" t="s">
        <v>249</v>
      </c>
      <c r="D35" s="127" t="s">
        <v>929</v>
      </c>
      <c r="E35" s="154">
        <f>IFERROR(VLOOKUP($B35,'0809_link'!$A$5:$D$319,2,FALSE),0)</f>
        <v>1.75</v>
      </c>
      <c r="F35" s="154">
        <f>IFERROR(VLOOKUP($B35,'0809_link'!$A$5:$D$319,3,FALSE),0)</f>
        <v>8.75</v>
      </c>
      <c r="G35" s="154">
        <f>IFERROR(VLOOKUP(B35,'0809_link'!$A$5:$D$319,4,FALSE),0)</f>
        <v>74.38</v>
      </c>
      <c r="H35" s="50">
        <f t="shared" ref="H35:H41" si="65">IF(F35=0,0,ROUND((F35/G35),4))</f>
        <v>0.1176</v>
      </c>
      <c r="I35" s="155">
        <f>IF(D35="yes",VLOOKUP(B35,'ESA 112'!$B$479:$K$503,8,FALSE),MIN(0.127,H35))</f>
        <v>0.11409999999999999</v>
      </c>
      <c r="J35" s="156">
        <f t="shared" ref="J35:J41" si="66">ROUND(IF(H35=I35,F35,G35*I35),2)</f>
        <v>8.49</v>
      </c>
      <c r="K35" s="157">
        <f t="shared" ref="K35:K41" si="67">IF(I35=0.127,((E35+F35)-((H35-I35)*G35)),E35+F35)</f>
        <v>10.5</v>
      </c>
      <c r="L35" s="127" t="s">
        <v>929</v>
      </c>
      <c r="M35" s="43">
        <f>IFERROR(VLOOKUP(B35,'0910_link'!$A$5:$B$302,2,FALSE),0)</f>
        <v>1.5</v>
      </c>
      <c r="N35" s="43">
        <f>IFERROR(VLOOKUP(B35,'0910_link'!$A$5:$C$302,3,FALSE),0)</f>
        <v>8.1199999999999992</v>
      </c>
      <c r="O35" s="43">
        <f>IFERROR(VLOOKUP($B35,'0910_link'!$A$5:$D$302,4,FALSE),0)</f>
        <v>80.39</v>
      </c>
      <c r="P35" s="50">
        <f t="shared" ref="P35:P41" si="68">IF(N35=0,0,ROUND((N35/O35),4))</f>
        <v>0.10100000000000001</v>
      </c>
      <c r="Q35" s="158">
        <f>IF(L35="Yes",VLOOKUP(B35,'ESA 112'!$B$449:$K$474,8,FALSE),MIN(0.127,P35))</f>
        <v>0.10100000000000001</v>
      </c>
      <c r="R35" s="156">
        <f t="shared" ref="R35:R41" si="69">ROUND(IF(P35=Q35,N35,O35*Q35),2)</f>
        <v>8.1199999999999992</v>
      </c>
      <c r="S35" s="157">
        <f t="shared" ref="S35:S41" si="70">IF(Q35=0.127,((M35+N35)-((P35-Q35)*O35)),M35+N35)</f>
        <v>9.6199999999999992</v>
      </c>
      <c r="T35" s="127" t="s">
        <v>929</v>
      </c>
      <c r="U35" s="43">
        <f>IFERROR(VLOOKUP($B35,'1011_link'!$A$5:$D$309,2,FALSE),0)</f>
        <v>1</v>
      </c>
      <c r="V35" s="43">
        <f>IFERROR(VLOOKUP($B35,'1011_link'!$A$5:$D$309,3,FALSE),0)</f>
        <v>5.5</v>
      </c>
      <c r="W35" s="154">
        <f>IFERROR(VLOOKUP($B35,'1011_link'!$A$5:$D$319,4,FALSE),0)</f>
        <v>80.44</v>
      </c>
      <c r="X35" s="50">
        <f t="shared" ref="X35:X41" si="71">IF(V35=0,0,ROUND((V35/W35),4))</f>
        <v>6.8400000000000002E-2</v>
      </c>
      <c r="Y35" s="158">
        <f>IF(T35="Yes",VLOOKUP(B35,'ESA 112'!$B$416:$J$444,8,FALSE),MIN(0.127,X35))</f>
        <v>6.7699999999999996E-2</v>
      </c>
      <c r="Z35" s="156">
        <f t="shared" ref="Z35:Z41" si="72">ROUND(IF(X35=Y35,V35,W35*Y35),2)</f>
        <v>5.45</v>
      </c>
      <c r="AA35" s="159">
        <f t="shared" ref="AA35:AA41" si="73">Z35+U35</f>
        <v>6.45</v>
      </c>
      <c r="AB35" s="127" t="s">
        <v>929</v>
      </c>
      <c r="AC35" s="43">
        <f>IFERROR(VLOOKUP($B35,'1112_link'!$A$5:$D$310,2,FALSE),0)</f>
        <v>1</v>
      </c>
      <c r="AD35" s="43">
        <f>IFERROR(VLOOKUP($B35,'1112_link'!$A$5:$D$310,3,FALSE),0)</f>
        <v>6.89</v>
      </c>
      <c r="AE35" s="154">
        <f>IFERROR(VLOOKUP($B35,'1112_link'!$A$5:$D$331,4,FALSE),0)</f>
        <v>79.45</v>
      </c>
      <c r="AF35" s="50">
        <f t="shared" ref="AF35:AF41" si="74">IF(AD35=0,0,ROUND((AD35/AE35),4))</f>
        <v>8.6699999999999999E-2</v>
      </c>
      <c r="AG35" s="158">
        <f>IF(AB35="Yes",VLOOKUP(B35,'ESA 112'!$B$383:$J$411,8,FALSE),MIN(0.127,AF35))</f>
        <v>8.4199999999999997E-2</v>
      </c>
      <c r="AH35" s="156">
        <f t="shared" ref="AH35:AH41" si="75">ROUND(IF(AF35=AG35,AD35,AE35*AG35),2)</f>
        <v>6.69</v>
      </c>
      <c r="AI35" s="159">
        <f t="shared" ref="AI35:AI41" si="76">AH35+AC35</f>
        <v>7.69</v>
      </c>
      <c r="AJ35" s="127" t="s">
        <v>929</v>
      </c>
      <c r="AK35" s="43">
        <f>IFERROR(VLOOKUP($B35,'1213_link'!$A$5:$D$310,2,FALSE),0)</f>
        <v>0.11</v>
      </c>
      <c r="AL35" s="43">
        <f>IFERROR(VLOOKUP($B35,'1213_link'!$A$5:$D$310,3,FALSE),0)</f>
        <v>8.11</v>
      </c>
      <c r="AM35" s="154">
        <f>IFERROR(VLOOKUP($B35,'1213_link'!$A$5:$D$331,4,FALSE),0)</f>
        <v>77.099999999999994</v>
      </c>
      <c r="AN35" s="50">
        <f t="shared" ref="AN35:AN41" si="77">IF(AL35=0,0,ROUND((AL35/AM35),4))</f>
        <v>0.1052</v>
      </c>
      <c r="AO35" s="158">
        <f>IF(AJ35="Yes",VLOOKUP(B35,'ESA 112'!$B$350:$J$378,8,FALSE),MIN(0.127,AN35))</f>
        <v>9.9699999999999997E-2</v>
      </c>
      <c r="AP35" s="156">
        <f t="shared" ref="AP35:AP41" si="78">ROUND(IF(AN35=AO35,AL35,AM35*AO35),2)</f>
        <v>7.69</v>
      </c>
      <c r="AQ35" s="159">
        <f t="shared" ref="AQ35:AQ41" si="79">AP35+AK35</f>
        <v>7.8000000000000007</v>
      </c>
      <c r="AR35" s="127" t="s">
        <v>929</v>
      </c>
      <c r="AS35" s="43">
        <f>IFERROR(VLOOKUP($B35,'1314_link'!$A$5:$D$310,2,FALSE),0)</f>
        <v>0</v>
      </c>
      <c r="AT35" s="43">
        <f>IFERROR(VLOOKUP($B35,'1314_link'!$A$5:$D$310,3,FALSE),0)</f>
        <v>3.11</v>
      </c>
      <c r="AU35" s="154">
        <f>IFERROR(VLOOKUP($B35,'1314_link'!$A$5:$D$331,4,FALSE),0)</f>
        <v>73.099999999999994</v>
      </c>
      <c r="AV35" s="158">
        <f t="shared" ref="AV35:AV41" si="80">AT35/AU35</f>
        <v>4.2544459644322845E-2</v>
      </c>
      <c r="AW35" s="158">
        <f>IF(AR35="Yes",VLOOKUP(B35,'ESA 112'!$B$318:$J$345,8,FALSE),MIN(0.127,AV35))</f>
        <v>4.1200000000000001E-2</v>
      </c>
      <c r="AX35" s="156">
        <f t="shared" ref="AX35:AX41" si="81">ROUND(IF(AV35=AW35,AT35,AU35*AW35),2)</f>
        <v>3.01</v>
      </c>
      <c r="AY35" s="159">
        <f t="shared" ref="AY35:AY41" si="82">AX35+AS35</f>
        <v>3.01</v>
      </c>
      <c r="AZ35" s="127" t="s">
        <v>929</v>
      </c>
      <c r="BA35" s="43">
        <f>IFERROR(VLOOKUP($B35,'1415_link'!$A$5:$D$311,2,FALSE),0)</f>
        <v>0</v>
      </c>
      <c r="BB35" s="43">
        <f>IFERROR(VLOOKUP($B35,'1415_link'!$A$5:$D$311,3,FALSE),0)</f>
        <v>3.33</v>
      </c>
      <c r="BC35" s="160">
        <f>IFERROR(VLOOKUP($B35,'1415_link'!$A$5:$D$332,4,FALSE),0)</f>
        <v>75.45</v>
      </c>
      <c r="BD35" s="158">
        <f t="shared" ref="BD35:BD41" si="83">BB35/BC35</f>
        <v>4.4135188866799201E-2</v>
      </c>
      <c r="BE35" s="158">
        <f>IF(AZ35="Yes",VLOOKUP(B35,'ESA 112'!$B$286:$J$314,8,FALSE),MIN(0.127,BD35))</f>
        <v>4.36E-2</v>
      </c>
      <c r="BF35" s="156">
        <f t="shared" ref="BF35:BF41" si="84">ROUND(IF(BD35=BE35,BB35,BC35*BE35),2)</f>
        <v>3.29</v>
      </c>
      <c r="BG35" s="159">
        <f t="shared" ref="BG35:BG41" si="85">BF35+BA35</f>
        <v>3.29</v>
      </c>
      <c r="BH35" s="127" t="s">
        <v>929</v>
      </c>
      <c r="BI35" s="43">
        <f>IFERROR(VLOOKUP($B35,'1516_link'!$A$5:$D$351,2,FALSE),0)</f>
        <v>0.89</v>
      </c>
      <c r="BJ35" s="43">
        <f>IFERROR(VLOOKUP($B35,'1516_link'!$A$5:$D$351,3,FALSE),0)</f>
        <v>5.56</v>
      </c>
      <c r="BK35" s="160">
        <f>IFERROR(VLOOKUP($B35,'1516_link'!$A$5:$D$351,4,FALSE),0)</f>
        <v>80.2</v>
      </c>
      <c r="BL35" s="217">
        <f t="shared" ref="BL35:BL41" si="86">BJ35/BK35</f>
        <v>6.9326683291770566E-2</v>
      </c>
      <c r="BM35" s="217">
        <f>IF(BH35="Yes",VLOOKUP(B35,'ESA 112'!$B$255:$J$282,8,FALSE),MIN(0.127,BL35))</f>
        <v>6.83E-2</v>
      </c>
      <c r="BN35" s="156">
        <f t="shared" ref="BN35:BN41" si="87">ROUND(IF(BL35=BM35,BJ35,BK35*BM35),2)</f>
        <v>5.48</v>
      </c>
      <c r="BO35" s="159">
        <f t="shared" ref="BO35:BO41" si="88">BN35+BI35</f>
        <v>6.37</v>
      </c>
      <c r="BP35" s="127" t="s">
        <v>929</v>
      </c>
      <c r="BQ35" s="43">
        <f>IFERROR(VLOOKUP($B35,'1617_link'!$A$5:$D$351,2,FALSE),0)</f>
        <v>1</v>
      </c>
      <c r="BR35" s="43">
        <f>IFERROR(VLOOKUP($B35,'1617_link'!$A$5:$D$351,3,FALSE),0)</f>
        <v>6</v>
      </c>
      <c r="BS35" s="160">
        <f>IFERROR(VLOOKUP($B35,'1617_link'!$A$5:$D$351,4,FALSE),0)</f>
        <v>88.74</v>
      </c>
      <c r="BT35" s="217">
        <f t="shared" ref="BT35:BT41" si="89">BR35/BS35</f>
        <v>6.7613252197430695E-2</v>
      </c>
      <c r="BU35" s="217">
        <f>IF(BP35="Yes",VLOOKUP(B35,'ESA 112'!$B$224:$J$250,8,FALSE),MIN(0.127,BT35))</f>
        <v>6.6199999999999995E-2</v>
      </c>
      <c r="BV35" s="156">
        <f t="shared" ref="BV35:BV41" si="90">ROUND(IF(BT35=BU35,BR35,BS35*BU35),2)</f>
        <v>5.87</v>
      </c>
      <c r="BW35" s="223">
        <f t="shared" ref="BW35:BW41" si="91">BV35+BQ35</f>
        <v>6.87</v>
      </c>
      <c r="BX35" s="127" t="s">
        <v>929</v>
      </c>
      <c r="BY35" s="43">
        <f>IFERROR(VLOOKUP($B35,'1718_link'!$A$5:$D$351,2,FALSE),0)</f>
        <v>0.77</v>
      </c>
      <c r="BZ35" s="43">
        <f>IFERROR(VLOOKUP($B35,'1718_link'!$A$5:$D$351,3,FALSE),0)</f>
        <v>9.11</v>
      </c>
      <c r="CA35" s="43">
        <f>IFERROR(VLOOKUP($B35,'1718_link'!$A$5:$D$331,4,FALSE),0)</f>
        <v>90.62</v>
      </c>
      <c r="CB35" s="217">
        <f t="shared" ref="CB35:CB41" si="92">BZ35/CA35</f>
        <v>0.10052968439638048</v>
      </c>
      <c r="CC35" s="217">
        <f>IF(BX35="Yes",VLOOKUP(B35,'ESA 112'!$B$194:$J$219,8,FALSE),MIN(0.135,CB35))</f>
        <v>9.6600000000000005E-2</v>
      </c>
      <c r="CD35" s="156">
        <f t="shared" ref="CD35:CD41" si="93">ROUND(IF(CB35=CC35,BZ35,CA35*CC35),2)</f>
        <v>8.75</v>
      </c>
      <c r="CE35" s="159">
        <f t="shared" ref="CE35:CE41" si="94">CD35+BY35</f>
        <v>9.52</v>
      </c>
      <c r="CF35" s="127" t="s">
        <v>929</v>
      </c>
      <c r="CG35" s="43">
        <f>IFERROR(VLOOKUP($B35,'1819_link'!$A$5:$D$351,2,FALSE),0)</f>
        <v>0</v>
      </c>
      <c r="CH35" s="43">
        <f>IFERROR(VLOOKUP($B35,'1819_link'!$A$5:$D$351,3,FALSE),0)</f>
        <v>7</v>
      </c>
      <c r="CI35" s="43">
        <f>IFERROR(VLOOKUP($B35,'1819_link'!$A$5:$D$331,4,FALSE),0)</f>
        <v>86.1</v>
      </c>
      <c r="CJ35" s="217">
        <f t="shared" ref="CJ35:CJ66" si="95">IFERROR((CH35/CI35),0)</f>
        <v>8.1300813008130093E-2</v>
      </c>
      <c r="CK35" s="217">
        <f>IF(CF35="Yes",VLOOKUP(B35,'ESA 112'!$B$164:$J$190,8,FALSE),MIN(0.135,CJ35))</f>
        <v>7.4099999999999999E-2</v>
      </c>
      <c r="CL35" s="156">
        <f t="shared" ref="CL35:CL66" si="96">ROUND(IF(CJ35=CK35,CH35,CI35*CK35),2)</f>
        <v>6.38</v>
      </c>
      <c r="CM35" s="159">
        <f t="shared" ref="CM35:CM66" si="97">CL35+CG35</f>
        <v>6.38</v>
      </c>
      <c r="CN35" s="127" t="s">
        <v>929</v>
      </c>
      <c r="CO35" s="43">
        <f>IFERROR(VLOOKUP($B35,'1920_link'!$A$5:$D$350,2,FALSE),0)</f>
        <v>0</v>
      </c>
      <c r="CP35" s="43">
        <f>IFERROR(VLOOKUP($B35,'1920_link'!$A$5:$D$350,3,FALSE),0)</f>
        <v>6.56</v>
      </c>
      <c r="CQ35" s="43">
        <f>IFERROR(VLOOKUP($B35,'1920_link'!$A$5:$D$330,4,FALSE),0)</f>
        <v>85.09</v>
      </c>
      <c r="CR35" s="217">
        <f t="shared" ref="CR35:CR66" si="98">IFERROR((CP35/CQ35),0)</f>
        <v>7.7094840756845681E-2</v>
      </c>
      <c r="CS35" s="217">
        <f>IF(CN35="Yes",VLOOKUP(B35,'ESA 112'!$B$134:$J$159,8,FALSE),MIN(0.135,CR35))</f>
        <v>6.88E-2</v>
      </c>
      <c r="CT35" s="156">
        <f t="shared" ref="CT35:CT66" si="99">ROUND(IF(CR35=CS35,CP35,CQ35*CS35),2)</f>
        <v>5.85</v>
      </c>
      <c r="CU35" s="159">
        <f t="shared" ref="CU35:CU66" si="100">CT35+CO35</f>
        <v>5.85</v>
      </c>
      <c r="CV35" s="127" t="s">
        <v>929</v>
      </c>
      <c r="CW35" s="43">
        <f>IFERROR(VLOOKUP($B35,'2021_link'!$A$5:$D$351,2,FALSE),0)</f>
        <v>0</v>
      </c>
      <c r="CX35" s="43">
        <f>IFERROR(VLOOKUP($B35,'2021_link'!$A$5:$D$351,3,FALSE),0)</f>
        <v>5.78</v>
      </c>
      <c r="CY35" s="160">
        <f>IFERROR(VLOOKUP($B35,'2021_link'!$A$5:$D$351,4,FALSE),0)</f>
        <v>87.2</v>
      </c>
      <c r="CZ35" s="217">
        <f t="shared" si="53"/>
        <v>6.6284403669724767E-2</v>
      </c>
      <c r="DA35" s="217">
        <f>IF(CV35="Yes",VLOOKUP(B35,'ESA 112'!$B$102:$J$130,8,FALSE),MIN(0.135,CZ35))</f>
        <v>5.9400000000000001E-2</v>
      </c>
      <c r="DB35" s="156">
        <f t="shared" si="54"/>
        <v>5.18</v>
      </c>
      <c r="DC35" s="159">
        <f t="shared" si="55"/>
        <v>5.18</v>
      </c>
      <c r="DD35" s="127" t="s">
        <v>929</v>
      </c>
      <c r="DE35" s="43">
        <f>IFERROR(VLOOKUP($B35,'2122_link'!$A$3:$D$352,2,FALSE),0)</f>
        <v>0</v>
      </c>
      <c r="DF35" s="43">
        <f>IFERROR(VLOOKUP($B35,'2122_link'!$A$3:$D$352,3,FALSE),0)</f>
        <v>7.8900000000000006</v>
      </c>
      <c r="DG35" s="160">
        <f>IFERROR(VLOOKUP($B35,'2122_link'!$A$3:$D$352,4,FALSE),0)</f>
        <v>86.3</v>
      </c>
      <c r="DH35" s="217">
        <f t="shared" si="56"/>
        <v>9.1425260718424106E-2</v>
      </c>
      <c r="DI35" s="217">
        <f>IF(DD35="Yes",VLOOKUP(B35,'ESA 112'!$B$70:$J$99,8,FALSE),MIN(0.135,DH35))</f>
        <v>8.0799999999999997E-2</v>
      </c>
      <c r="DJ35" s="156">
        <f t="shared" si="57"/>
        <v>6.97</v>
      </c>
      <c r="DK35" s="159">
        <f t="shared" si="58"/>
        <v>6.97</v>
      </c>
      <c r="DL35" s="127" t="s">
        <v>929</v>
      </c>
      <c r="DM35" s="43">
        <f>IFERROR(VLOOKUP($B35,'2223_link'!$A$3:$D$352,2,FALSE),0)</f>
        <v>0</v>
      </c>
      <c r="DN35" s="43">
        <f>IFERROR(VLOOKUP($B35,'2223_link'!$A$3:$D$352,3,FALSE),0)</f>
        <v>8.11</v>
      </c>
      <c r="DO35" s="160">
        <f>IFERROR(VLOOKUP($B35,'2223_link'!$A$3:$D$352,4,FALSE),0)</f>
        <v>95.9</v>
      </c>
      <c r="DP35" s="217">
        <f t="shared" si="59"/>
        <v>8.4567257559958281E-2</v>
      </c>
      <c r="DQ35" s="217">
        <f>IF(DL35="Yes",VLOOKUP(B35,'ESA 112'!$B$37:$J$63,8,FALSE),MIN(0.135,DP35))</f>
        <v>7.6100000000000001E-2</v>
      </c>
      <c r="DR35" s="156">
        <f t="shared" si="60"/>
        <v>7.3</v>
      </c>
      <c r="DS35" s="159">
        <f t="shared" si="61"/>
        <v>7.3</v>
      </c>
      <c r="DT35" s="127" t="s">
        <v>929</v>
      </c>
      <c r="DU35" s="43">
        <f>IFERROR(VLOOKUP($B35,'2324_link'!$A$3:$D$352,2,FALSE),0)</f>
        <v>0</v>
      </c>
      <c r="DV35" s="43">
        <f>IFERROR(VLOOKUP($B35,'2324_link'!$A$3:$D$352,3,FALSE),0)</f>
        <v>10.220000000000001</v>
      </c>
      <c r="DW35" s="160">
        <f>IFERROR(VLOOKUP($B35,'2324_link'!$A$3:$D$352,4,FALSE),0)</f>
        <v>90.3</v>
      </c>
      <c r="DX35" s="217">
        <f t="shared" si="62"/>
        <v>0.11317829457364342</v>
      </c>
      <c r="DY35" s="217">
        <f>IF(DT35="Yes",VLOOKUP(B35,'ESA 112'!$B$3:$J$32,8,FALSE),MIN(0.15,DX35))</f>
        <v>0.1132</v>
      </c>
      <c r="DZ35" s="156">
        <f t="shared" si="63"/>
        <v>10.220000000000001</v>
      </c>
      <c r="EA35" s="159">
        <f t="shared" si="64"/>
        <v>10.220000000000001</v>
      </c>
      <c r="EB35" s="18"/>
    </row>
    <row r="36" spans="1:132" ht="14.4" x14ac:dyDescent="0.3">
      <c r="A36" s="15" t="s">
        <v>911</v>
      </c>
      <c r="B36" s="15" t="s">
        <v>228</v>
      </c>
      <c r="C36" s="15" t="s">
        <v>229</v>
      </c>
      <c r="D36" s="127" t="s">
        <v>928</v>
      </c>
      <c r="E36" s="154">
        <f>IFERROR(VLOOKUP($B36,'0809_link'!$A$5:$D$319,2,FALSE),0)</f>
        <v>234.75</v>
      </c>
      <c r="F36" s="154">
        <f>IFERROR(VLOOKUP($B36,'0809_link'!$A$5:$D$319,3,FALSE),0)</f>
        <v>1479.88</v>
      </c>
      <c r="G36" s="154">
        <f>IFERROR(VLOOKUP(B36,'0809_link'!$A$5:$D$319,4,FALSE),0)</f>
        <v>11525.25</v>
      </c>
      <c r="H36" s="50">
        <f t="shared" si="65"/>
        <v>0.12839999999999999</v>
      </c>
      <c r="I36" s="155">
        <f>IF(D36="yes",VLOOKUP(B36,'ESA 112'!$B$479:$K$503,8,FALSE),MIN(0.127,H36))</f>
        <v>0.127</v>
      </c>
      <c r="J36" s="156">
        <f t="shared" si="66"/>
        <v>1463.71</v>
      </c>
      <c r="K36" s="157">
        <f t="shared" si="67"/>
        <v>1698.4946500000003</v>
      </c>
      <c r="L36" s="127" t="s">
        <v>928</v>
      </c>
      <c r="M36" s="43">
        <f>IFERROR(VLOOKUP(B36,'0910_link'!$A$5:$B$302,2,FALSE),0)</f>
        <v>240.62</v>
      </c>
      <c r="N36" s="43">
        <f>IFERROR(VLOOKUP(B36,'0910_link'!$A$5:$C$302,3,FALSE),0)</f>
        <v>1513.75</v>
      </c>
      <c r="O36" s="43">
        <f>IFERROR(VLOOKUP($B36,'0910_link'!$A$5:$D$302,4,FALSE),0)</f>
        <v>11261.840000000002</v>
      </c>
      <c r="P36" s="50">
        <f t="shared" si="68"/>
        <v>0.13439999999999999</v>
      </c>
      <c r="Q36" s="158">
        <f>IF(L36="Yes",VLOOKUP(B36,'ESA 112'!$B$449:$K$474,8,FALSE),MIN(0.127,P36))</f>
        <v>0.127</v>
      </c>
      <c r="R36" s="156">
        <f t="shared" si="69"/>
        <v>1430.25</v>
      </c>
      <c r="S36" s="157">
        <f t="shared" si="70"/>
        <v>1671.0323840000001</v>
      </c>
      <c r="T36" s="127" t="s">
        <v>928</v>
      </c>
      <c r="U36" s="43">
        <f>IFERROR(VLOOKUP($B36,'1011_link'!$A$5:$D$309,2,FALSE),0)</f>
        <v>261.12</v>
      </c>
      <c r="V36" s="43">
        <f>IFERROR(VLOOKUP($B36,'1011_link'!$A$5:$D$309,3,FALSE),0)</f>
        <v>1568.5</v>
      </c>
      <c r="W36" s="154">
        <f>IFERROR(VLOOKUP($B36,'1011_link'!$A$5:$D$319,4,FALSE),0)</f>
        <v>11141.560000000001</v>
      </c>
      <c r="X36" s="50">
        <f t="shared" si="71"/>
        <v>0.14080000000000001</v>
      </c>
      <c r="Y36" s="158">
        <f>IF(T36="Yes",VLOOKUP(B36,'ESA 112'!$B$416:$J$444,8,FALSE),MIN(0.127,X36))</f>
        <v>0.127</v>
      </c>
      <c r="Z36" s="156">
        <f t="shared" si="72"/>
        <v>1414.98</v>
      </c>
      <c r="AA36" s="159">
        <f t="shared" si="73"/>
        <v>1676.1</v>
      </c>
      <c r="AB36" s="127" t="s">
        <v>928</v>
      </c>
      <c r="AC36" s="43">
        <f>IFERROR(VLOOKUP($B36,'1112_link'!$A$5:$D$310,2,FALSE),0)</f>
        <v>249.11</v>
      </c>
      <c r="AD36" s="43">
        <f>IFERROR(VLOOKUP($B36,'1112_link'!$A$5:$D$310,3,FALSE),0)</f>
        <v>1597.67</v>
      </c>
      <c r="AE36" s="154">
        <f>IFERROR(VLOOKUP($B36,'1112_link'!$A$5:$D$331,4,FALSE),0)</f>
        <v>10988.380000000001</v>
      </c>
      <c r="AF36" s="50">
        <f t="shared" si="74"/>
        <v>0.1454</v>
      </c>
      <c r="AG36" s="158">
        <f>IF(AB36="Yes",VLOOKUP(B36,'ESA 112'!$B$383:$J$411,8,FALSE),MIN(0.127,AF36))</f>
        <v>0.127</v>
      </c>
      <c r="AH36" s="156">
        <f t="shared" si="75"/>
        <v>1395.52</v>
      </c>
      <c r="AI36" s="159">
        <f t="shared" si="76"/>
        <v>1644.63</v>
      </c>
      <c r="AJ36" s="127" t="s">
        <v>928</v>
      </c>
      <c r="AK36" s="43">
        <f>IFERROR(VLOOKUP($B36,'1213_link'!$A$5:$D$310,2,FALSE),0)</f>
        <v>242.22</v>
      </c>
      <c r="AL36" s="43">
        <f>IFERROR(VLOOKUP($B36,'1213_link'!$A$5:$D$310,3,FALSE),0)</f>
        <v>1600.56</v>
      </c>
      <c r="AM36" s="154">
        <f>IFERROR(VLOOKUP($B36,'1213_link'!$A$5:$D$331,4,FALSE),0)</f>
        <v>10742.529999999999</v>
      </c>
      <c r="AN36" s="50">
        <f t="shared" si="77"/>
        <v>0.14899999999999999</v>
      </c>
      <c r="AO36" s="158">
        <f>IF(AJ36="Yes",VLOOKUP(B36,'ESA 112'!$B$350:$J$378,8,FALSE),MIN(0.127,AN36))</f>
        <v>0.127</v>
      </c>
      <c r="AP36" s="156">
        <f t="shared" si="78"/>
        <v>1364.3</v>
      </c>
      <c r="AQ36" s="159">
        <f t="shared" si="79"/>
        <v>1606.52</v>
      </c>
      <c r="AR36" s="127" t="s">
        <v>928</v>
      </c>
      <c r="AS36" s="43">
        <f>IFERROR(VLOOKUP($B36,'1314_link'!$A$5:$D$310,2,FALSE),0)</f>
        <v>254.11</v>
      </c>
      <c r="AT36" s="43">
        <f>IFERROR(VLOOKUP($B36,'1314_link'!$A$5:$D$310,3,FALSE),0)</f>
        <v>1561.56</v>
      </c>
      <c r="AU36" s="154">
        <f>IFERROR(VLOOKUP($B36,'1314_link'!$A$5:$D$331,4,FALSE),0)</f>
        <v>10603.51</v>
      </c>
      <c r="AV36" s="158">
        <f t="shared" si="80"/>
        <v>0.1472682159020928</v>
      </c>
      <c r="AW36" s="158">
        <f>IF(AR36="Yes",VLOOKUP(B36,'ESA 112'!$B$318:$J$345,8,FALSE),MIN(0.127,AV36))</f>
        <v>0.127</v>
      </c>
      <c r="AX36" s="156">
        <f t="shared" si="81"/>
        <v>1346.65</v>
      </c>
      <c r="AY36" s="159">
        <f t="shared" si="82"/>
        <v>1600.7600000000002</v>
      </c>
      <c r="AZ36" s="127" t="s">
        <v>928</v>
      </c>
      <c r="BA36" s="43">
        <f>IFERROR(VLOOKUP($B36,'1415_link'!$A$5:$D$311,2,FALSE),0)</f>
        <v>257.77999999999997</v>
      </c>
      <c r="BB36" s="43">
        <f>IFERROR(VLOOKUP($B36,'1415_link'!$A$5:$D$311,3,FALSE),0)</f>
        <v>1568.67</v>
      </c>
      <c r="BC36" s="160">
        <f>IFERROR(VLOOKUP($B36,'1415_link'!$A$5:$D$332,4,FALSE),0)</f>
        <v>10592.980000000001</v>
      </c>
      <c r="BD36" s="158">
        <f t="shared" si="83"/>
        <v>0.14808580777080668</v>
      </c>
      <c r="BE36" s="158">
        <f>IF(AZ36="Yes",VLOOKUP(B36,'ESA 112'!$B$286:$J$314,8,FALSE),MIN(0.127,BD36))</f>
        <v>0.127</v>
      </c>
      <c r="BF36" s="156">
        <f t="shared" si="84"/>
        <v>1345.31</v>
      </c>
      <c r="BG36" s="159">
        <f t="shared" si="85"/>
        <v>1603.09</v>
      </c>
      <c r="BH36" s="127" t="s">
        <v>928</v>
      </c>
      <c r="BI36" s="43">
        <f>IFERROR(VLOOKUP($B36,'1516_link'!$A$5:$D$351,2,FALSE),0)</f>
        <v>287.45</v>
      </c>
      <c r="BJ36" s="43">
        <f>IFERROR(VLOOKUP($B36,'1516_link'!$A$5:$D$351,3,FALSE),0)</f>
        <v>1527.22</v>
      </c>
      <c r="BK36" s="160">
        <f>IFERROR(VLOOKUP($B36,'1516_link'!$A$5:$D$351,4,FALSE),0)</f>
        <v>10826.84</v>
      </c>
      <c r="BL36" s="217">
        <f t="shared" si="86"/>
        <v>0.14105870226215589</v>
      </c>
      <c r="BM36" s="217">
        <f>IF(BH36="Yes",VLOOKUP(B36,'ESA 112'!$B$255:$J$282,8,FALSE),MIN(0.127,BL36))</f>
        <v>0.127</v>
      </c>
      <c r="BN36" s="156">
        <f t="shared" si="87"/>
        <v>1375.01</v>
      </c>
      <c r="BO36" s="159">
        <f t="shared" si="88"/>
        <v>1662.46</v>
      </c>
      <c r="BP36" s="127" t="s">
        <v>928</v>
      </c>
      <c r="BQ36" s="43">
        <f>IFERROR(VLOOKUP($B36,'1617_link'!$A$5:$D$351,2,FALSE),0)</f>
        <v>275.11</v>
      </c>
      <c r="BR36" s="43">
        <f>IFERROR(VLOOKUP($B36,'1617_link'!$A$5:$D$351,3,FALSE),0)</f>
        <v>1568.22</v>
      </c>
      <c r="BS36" s="160">
        <f>IFERROR(VLOOKUP($B36,'1617_link'!$A$5:$D$351,4,FALSE),0)</f>
        <v>11008.900000000001</v>
      </c>
      <c r="BT36" s="217">
        <f t="shared" si="89"/>
        <v>0.14245019938413464</v>
      </c>
      <c r="BU36" s="217">
        <f>IF(BP36="Yes",VLOOKUP(B36,'ESA 112'!$B$224:$J$250,8,FALSE),MIN(0.127,BT36))</f>
        <v>0.127</v>
      </c>
      <c r="BV36" s="156">
        <f t="shared" si="90"/>
        <v>1398.13</v>
      </c>
      <c r="BW36" s="223">
        <f t="shared" si="91"/>
        <v>1673.2400000000002</v>
      </c>
      <c r="BX36" s="127" t="s">
        <v>928</v>
      </c>
      <c r="BY36" s="43">
        <f>IFERROR(VLOOKUP($B36,'1718_link'!$A$5:$D$351,2,FALSE),0)</f>
        <v>297.44</v>
      </c>
      <c r="BZ36" s="43">
        <f>IFERROR(VLOOKUP($B36,'1718_link'!$A$5:$D$351,3,FALSE),0)</f>
        <v>1598.56</v>
      </c>
      <c r="CA36" s="43">
        <f>IFERROR(VLOOKUP($B36,'1718_link'!$A$5:$D$331,4,FALSE),0)</f>
        <v>11209.220000000001</v>
      </c>
      <c r="CB36" s="217">
        <f t="shared" si="92"/>
        <v>0.1426111718745818</v>
      </c>
      <c r="CC36" s="217">
        <f>IF(BX36="Yes",VLOOKUP(B36,'ESA 112'!$B$194:$J$219,8,FALSE),MIN(0.135,CB36))</f>
        <v>0.13500000000000001</v>
      </c>
      <c r="CD36" s="156">
        <f t="shared" si="93"/>
        <v>1513.24</v>
      </c>
      <c r="CE36" s="159">
        <f t="shared" si="94"/>
        <v>1810.68</v>
      </c>
      <c r="CF36" s="127" t="s">
        <v>928</v>
      </c>
      <c r="CG36" s="43">
        <f>IFERROR(VLOOKUP($B36,'1819_link'!$A$5:$D$351,2,FALSE),0)</f>
        <v>317.56</v>
      </c>
      <c r="CH36" s="43">
        <f>IFERROR(VLOOKUP($B36,'1819_link'!$A$5:$D$351,3,FALSE),0)</f>
        <v>1588.11</v>
      </c>
      <c r="CI36" s="43">
        <f>IFERROR(VLOOKUP($B36,'1819_link'!$A$5:$D$331,4,FALSE),0)</f>
        <v>11234.890000000001</v>
      </c>
      <c r="CJ36" s="217">
        <f t="shared" si="95"/>
        <v>0.14135518905837083</v>
      </c>
      <c r="CK36" s="217">
        <f>IF(CF36="Yes",VLOOKUP(B36,'ESA 112'!$B$164:$J$190,8,FALSE),MIN(0.135,CJ36))</f>
        <v>0.13500000000000001</v>
      </c>
      <c r="CL36" s="156">
        <f t="shared" si="96"/>
        <v>1516.71</v>
      </c>
      <c r="CM36" s="159">
        <f t="shared" si="97"/>
        <v>1834.27</v>
      </c>
      <c r="CN36" s="127" t="s">
        <v>928</v>
      </c>
      <c r="CO36" s="43">
        <f>IFERROR(VLOOKUP($B36,'1920_link'!$A$5:$D$350,2,FALSE),0)</f>
        <v>312.22000000000003</v>
      </c>
      <c r="CP36" s="43">
        <f>IFERROR(VLOOKUP($B36,'1920_link'!$A$5:$D$350,3,FALSE),0)</f>
        <v>1696.8899999999999</v>
      </c>
      <c r="CQ36" s="43">
        <f>IFERROR(VLOOKUP($B36,'1920_link'!$A$5:$D$330,4,FALSE),0)</f>
        <v>11602.920000000002</v>
      </c>
      <c r="CR36" s="217">
        <f t="shared" si="98"/>
        <v>0.14624680683827859</v>
      </c>
      <c r="CS36" s="217">
        <f>IF(CN36="Yes",VLOOKUP(B36,'ESA 112'!$B$134:$J$159,8,FALSE),MIN(0.135,CR36))</f>
        <v>0.13500000000000001</v>
      </c>
      <c r="CT36" s="156">
        <f t="shared" si="99"/>
        <v>1566.39</v>
      </c>
      <c r="CU36" s="159">
        <f t="shared" si="100"/>
        <v>1878.6100000000001</v>
      </c>
      <c r="CV36" s="127" t="s">
        <v>928</v>
      </c>
      <c r="CW36" s="43">
        <f>IFERROR(VLOOKUP($B36,'2021_link'!$A$5:$D$351,2,FALSE),0)</f>
        <v>160.66999999999999</v>
      </c>
      <c r="CX36" s="43">
        <f>IFERROR(VLOOKUP($B36,'2021_link'!$A$5:$D$351,3,FALSE),0)</f>
        <v>1567</v>
      </c>
      <c r="CY36" s="160">
        <f>IFERROR(VLOOKUP($B36,'2021_link'!$A$5:$D$351,4,FALSE),0)</f>
        <v>10844.579999999998</v>
      </c>
      <c r="CZ36" s="217">
        <f t="shared" si="53"/>
        <v>0.14449614461786442</v>
      </c>
      <c r="DA36" s="217">
        <f>IF(CV36="Yes",VLOOKUP(B36,'ESA 112'!$B$102:$J$130,8,FALSE),MIN(0.135,CZ36))</f>
        <v>0.13500000000000001</v>
      </c>
      <c r="DB36" s="156">
        <f t="shared" si="54"/>
        <v>1464.02</v>
      </c>
      <c r="DC36" s="159">
        <f t="shared" si="55"/>
        <v>1624.69</v>
      </c>
      <c r="DD36" s="127" t="s">
        <v>928</v>
      </c>
      <c r="DE36" s="43">
        <f>IFERROR(VLOOKUP($B36,'2122_link'!$A$3:$D$352,2,FALSE),0)</f>
        <v>155.56</v>
      </c>
      <c r="DF36" s="43">
        <f>IFERROR(VLOOKUP($B36,'2122_link'!$A$3:$D$352,3,FALSE),0)</f>
        <v>1595.2200000000003</v>
      </c>
      <c r="DG36" s="160">
        <f>IFERROR(VLOOKUP($B36,'2122_link'!$A$3:$D$352,4,FALSE),0)</f>
        <v>11056.95</v>
      </c>
      <c r="DH36" s="217">
        <f t="shared" si="56"/>
        <v>0.14427305902622334</v>
      </c>
      <c r="DI36" s="217">
        <f>IF(DD36="Yes",VLOOKUP(B36,'ESA 112'!$B$70:$J$99,8,FALSE),MIN(0.135,DH36))</f>
        <v>0.13500000000000001</v>
      </c>
      <c r="DJ36" s="156">
        <f t="shared" si="57"/>
        <v>1492.69</v>
      </c>
      <c r="DK36" s="159">
        <f t="shared" si="58"/>
        <v>1648.25</v>
      </c>
      <c r="DL36" s="127" t="s">
        <v>928</v>
      </c>
      <c r="DM36" s="43">
        <f>IFERROR(VLOOKUP($B36,'2223_link'!$A$3:$D$352,2,FALSE),0)</f>
        <v>177.89</v>
      </c>
      <c r="DN36" s="43">
        <f>IFERROR(VLOOKUP($B36,'2223_link'!$A$3:$D$352,3,FALSE),0)</f>
        <v>1623.56</v>
      </c>
      <c r="DO36" s="160">
        <f>IFERROR(VLOOKUP($B36,'2223_link'!$A$3:$D$352,4,FALSE),0)</f>
        <v>10906.06</v>
      </c>
      <c r="DP36" s="217">
        <f t="shared" si="59"/>
        <v>0.14886769374091102</v>
      </c>
      <c r="DQ36" s="217">
        <f>IF(DL36="Yes",VLOOKUP(B36,'ESA 112'!$B$37:$J$63,8,FALSE),MIN(0.135,DP36))</f>
        <v>0.13500000000000001</v>
      </c>
      <c r="DR36" s="156">
        <f t="shared" si="60"/>
        <v>1472.32</v>
      </c>
      <c r="DS36" s="159">
        <f t="shared" si="61"/>
        <v>1650.21</v>
      </c>
      <c r="DT36" s="127" t="s">
        <v>928</v>
      </c>
      <c r="DU36" s="43">
        <f>IFERROR(VLOOKUP($B36,'2324_link'!$A$3:$D$352,2,FALSE),0)</f>
        <v>154.22</v>
      </c>
      <c r="DV36" s="43">
        <f>IFERROR(VLOOKUP($B36,'2324_link'!$A$3:$D$352,3,FALSE),0)</f>
        <v>1662.22</v>
      </c>
      <c r="DW36" s="160">
        <f>IFERROR(VLOOKUP($B36,'2324_link'!$A$3:$D$352,4,FALSE),0)</f>
        <v>10827.1</v>
      </c>
      <c r="DX36" s="217">
        <f t="shared" si="62"/>
        <v>0.15352402767130627</v>
      </c>
      <c r="DY36" s="217">
        <f>IF(DT36="Yes",VLOOKUP(B36,'ESA 112'!$B$3:$J$32,8,FALSE),MIN(0.15,DX36))</f>
        <v>0.15</v>
      </c>
      <c r="DZ36" s="156">
        <f t="shared" si="63"/>
        <v>1624.07</v>
      </c>
      <c r="EA36" s="159">
        <f t="shared" si="64"/>
        <v>1778.29</v>
      </c>
      <c r="EB36" s="18"/>
    </row>
    <row r="37" spans="1:132" ht="14.4" x14ac:dyDescent="0.3">
      <c r="A37" s="15" t="s">
        <v>911</v>
      </c>
      <c r="B37" s="15" t="s">
        <v>456</v>
      </c>
      <c r="C37" s="15" t="s">
        <v>457</v>
      </c>
      <c r="D37" s="127" t="s">
        <v>928</v>
      </c>
      <c r="E37" s="154">
        <f>IFERROR(VLOOKUP($B37,'0809_link'!$A$5:$D$319,2,FALSE),0)</f>
        <v>152.38</v>
      </c>
      <c r="F37" s="154">
        <f>IFERROR(VLOOKUP($B37,'0809_link'!$A$5:$D$319,3,FALSE),0)</f>
        <v>1468</v>
      </c>
      <c r="G37" s="154">
        <f>IFERROR(VLOOKUP(B37,'0809_link'!$A$5:$D$319,4,FALSE),0)</f>
        <v>12214.250000000002</v>
      </c>
      <c r="H37" s="50">
        <f t="shared" si="65"/>
        <v>0.1202</v>
      </c>
      <c r="I37" s="155">
        <f>IF(D37="yes",VLOOKUP(B37,'ESA 112'!$B$479:$K$503,8,FALSE),MIN(0.127,H37))</f>
        <v>0.1202</v>
      </c>
      <c r="J37" s="156">
        <f t="shared" si="66"/>
        <v>1468</v>
      </c>
      <c r="K37" s="157">
        <f t="shared" si="67"/>
        <v>1620.38</v>
      </c>
      <c r="L37" s="127" t="s">
        <v>928</v>
      </c>
      <c r="M37" s="43">
        <f>IFERROR(VLOOKUP(B37,'0910_link'!$A$5:$B$302,2,FALSE),0)</f>
        <v>175.62</v>
      </c>
      <c r="N37" s="43">
        <f>IFERROR(VLOOKUP(B37,'0910_link'!$A$5:$C$302,3,FALSE),0)</f>
        <v>1544.37</v>
      </c>
      <c r="O37" s="43">
        <f>IFERROR(VLOOKUP($B37,'0910_link'!$A$5:$D$302,4,FALSE),0)</f>
        <v>12234.460000000001</v>
      </c>
      <c r="P37" s="50">
        <f t="shared" si="68"/>
        <v>0.12620000000000001</v>
      </c>
      <c r="Q37" s="158">
        <f>IF(L37="Yes",VLOOKUP(B37,'ESA 112'!$B$449:$K$474,8,FALSE),MIN(0.127,P37))</f>
        <v>0.12620000000000001</v>
      </c>
      <c r="R37" s="156">
        <f t="shared" si="69"/>
        <v>1544.37</v>
      </c>
      <c r="S37" s="157">
        <f t="shared" si="70"/>
        <v>1719.9899999999998</v>
      </c>
      <c r="T37" s="127" t="s">
        <v>928</v>
      </c>
      <c r="U37" s="43">
        <f>IFERROR(VLOOKUP($B37,'1011_link'!$A$5:$D$309,2,FALSE),0)</f>
        <v>181</v>
      </c>
      <c r="V37" s="43">
        <f>IFERROR(VLOOKUP($B37,'1011_link'!$A$5:$D$309,3,FALSE),0)</f>
        <v>1572.25</v>
      </c>
      <c r="W37" s="154">
        <f>IFERROR(VLOOKUP($B37,'1011_link'!$A$5:$D$319,4,FALSE),0)</f>
        <v>12179.710000000001</v>
      </c>
      <c r="X37" s="50">
        <f t="shared" si="71"/>
        <v>0.12909999999999999</v>
      </c>
      <c r="Y37" s="158">
        <f>IF(T37="Yes",VLOOKUP(B37,'ESA 112'!$B$416:$J$444,8,FALSE),MIN(0.127,X37))</f>
        <v>0.127</v>
      </c>
      <c r="Z37" s="156">
        <f t="shared" si="72"/>
        <v>1546.82</v>
      </c>
      <c r="AA37" s="159">
        <f t="shared" si="73"/>
        <v>1727.82</v>
      </c>
      <c r="AB37" s="127" t="s">
        <v>928</v>
      </c>
      <c r="AC37" s="43">
        <f>IFERROR(VLOOKUP($B37,'1112_link'!$A$5:$D$310,2,FALSE),0)</f>
        <v>210.56</v>
      </c>
      <c r="AD37" s="43">
        <f>IFERROR(VLOOKUP($B37,'1112_link'!$A$5:$D$310,3,FALSE),0)</f>
        <v>1567.1100000000001</v>
      </c>
      <c r="AE37" s="154">
        <f>IFERROR(VLOOKUP($B37,'1112_link'!$A$5:$D$331,4,FALSE),0)</f>
        <v>12179.86</v>
      </c>
      <c r="AF37" s="50">
        <f t="shared" si="74"/>
        <v>0.12870000000000001</v>
      </c>
      <c r="AG37" s="158">
        <f>IF(AB37="Yes",VLOOKUP(B37,'ESA 112'!$B$383:$J$411,8,FALSE),MIN(0.127,AF37))</f>
        <v>0.127</v>
      </c>
      <c r="AH37" s="156">
        <f t="shared" si="75"/>
        <v>1546.84</v>
      </c>
      <c r="AI37" s="159">
        <f t="shared" si="76"/>
        <v>1757.3999999999999</v>
      </c>
      <c r="AJ37" s="127" t="s">
        <v>928</v>
      </c>
      <c r="AK37" s="43">
        <f>IFERROR(VLOOKUP($B37,'1213_link'!$A$5:$D$310,2,FALSE),0)</f>
        <v>248.44</v>
      </c>
      <c r="AL37" s="43">
        <f>IFERROR(VLOOKUP($B37,'1213_link'!$A$5:$D$310,3,FALSE),0)</f>
        <v>1572.66</v>
      </c>
      <c r="AM37" s="154">
        <f>IFERROR(VLOOKUP($B37,'1213_link'!$A$5:$D$331,4,FALSE),0)</f>
        <v>12452.88</v>
      </c>
      <c r="AN37" s="50">
        <f t="shared" si="77"/>
        <v>0.1263</v>
      </c>
      <c r="AO37" s="158">
        <f>IF(AJ37="Yes",VLOOKUP(B37,'ESA 112'!$B$350:$J$378,8,FALSE),MIN(0.127,AN37))</f>
        <v>0.1263</v>
      </c>
      <c r="AP37" s="156">
        <f t="shared" si="78"/>
        <v>1572.66</v>
      </c>
      <c r="AQ37" s="159">
        <f t="shared" si="79"/>
        <v>1821.1000000000001</v>
      </c>
      <c r="AR37" s="127" t="s">
        <v>928</v>
      </c>
      <c r="AS37" s="43">
        <f>IFERROR(VLOOKUP($B37,'1314_link'!$A$5:$D$310,2,FALSE),0)</f>
        <v>239.78</v>
      </c>
      <c r="AT37" s="43">
        <f>IFERROR(VLOOKUP($B37,'1314_link'!$A$5:$D$310,3,FALSE),0)</f>
        <v>1721.7800000000002</v>
      </c>
      <c r="AU37" s="154">
        <f>IFERROR(VLOOKUP($B37,'1314_link'!$A$5:$D$331,4,FALSE),0)</f>
        <v>12645.619999999999</v>
      </c>
      <c r="AV37" s="158">
        <f t="shared" si="80"/>
        <v>0.13615623433251992</v>
      </c>
      <c r="AW37" s="158">
        <f>IF(AR37="Yes",VLOOKUP(B37,'ESA 112'!$B$318:$J$345,8,FALSE),MIN(0.127,AV37))</f>
        <v>0.127</v>
      </c>
      <c r="AX37" s="156">
        <f t="shared" si="81"/>
        <v>1605.99</v>
      </c>
      <c r="AY37" s="159">
        <f t="shared" si="82"/>
        <v>1845.77</v>
      </c>
      <c r="AZ37" s="127" t="s">
        <v>928</v>
      </c>
      <c r="BA37" s="43">
        <f>IFERROR(VLOOKUP($B37,'1415_link'!$A$5:$D$311,2,FALSE),0)</f>
        <v>257.89</v>
      </c>
      <c r="BB37" s="43">
        <f>IFERROR(VLOOKUP($B37,'1415_link'!$A$5:$D$311,3,FALSE),0)</f>
        <v>1782.78</v>
      </c>
      <c r="BC37" s="160">
        <f>IFERROR(VLOOKUP($B37,'1415_link'!$A$5:$D$332,4,FALSE),0)</f>
        <v>12932.63</v>
      </c>
      <c r="BD37" s="158">
        <f t="shared" si="83"/>
        <v>0.13785131098624179</v>
      </c>
      <c r="BE37" s="158">
        <f>IF(AZ37="Yes",VLOOKUP(B37,'ESA 112'!$B$286:$J$314,8,FALSE),MIN(0.127,BD37))</f>
        <v>0.127</v>
      </c>
      <c r="BF37" s="156">
        <f t="shared" si="84"/>
        <v>1642.44</v>
      </c>
      <c r="BG37" s="159">
        <f t="shared" si="85"/>
        <v>1900.33</v>
      </c>
      <c r="BH37" s="127" t="s">
        <v>928</v>
      </c>
      <c r="BI37" s="43">
        <f>IFERROR(VLOOKUP($B37,'1516_link'!$A$5:$D$351,2,FALSE),0)</f>
        <v>308.33000000000004</v>
      </c>
      <c r="BJ37" s="43">
        <f>IFERROR(VLOOKUP($B37,'1516_link'!$A$5:$D$351,3,FALSE),0)</f>
        <v>1760.8899999999999</v>
      </c>
      <c r="BK37" s="160">
        <f>IFERROR(VLOOKUP($B37,'1516_link'!$A$5:$D$351,4,FALSE),0)</f>
        <v>13253.1</v>
      </c>
      <c r="BL37" s="217">
        <f t="shared" si="86"/>
        <v>0.13286627279655325</v>
      </c>
      <c r="BM37" s="217">
        <f>IF(BH37="Yes",VLOOKUP(B37,'ESA 112'!$B$255:$J$282,8,FALSE),MIN(0.127,BL37))</f>
        <v>0.127</v>
      </c>
      <c r="BN37" s="156">
        <f t="shared" si="87"/>
        <v>1683.14</v>
      </c>
      <c r="BO37" s="159">
        <f t="shared" si="88"/>
        <v>1991.4700000000003</v>
      </c>
      <c r="BP37" s="127" t="s">
        <v>928</v>
      </c>
      <c r="BQ37" s="43">
        <f>IFERROR(VLOOKUP($B37,'1617_link'!$A$5:$D$351,2,FALSE),0)</f>
        <v>288.89</v>
      </c>
      <c r="BR37" s="43">
        <f>IFERROR(VLOOKUP($B37,'1617_link'!$A$5:$D$351,3,FALSE),0)</f>
        <v>1784.6699999999998</v>
      </c>
      <c r="BS37" s="160">
        <f>IFERROR(VLOOKUP($B37,'1617_link'!$A$5:$D$351,4,FALSE),0)</f>
        <v>13636.690000000002</v>
      </c>
      <c r="BT37" s="217">
        <f t="shared" si="89"/>
        <v>0.13087266778081774</v>
      </c>
      <c r="BU37" s="217">
        <f>IF(BP37="Yes",VLOOKUP(B37,'ESA 112'!$B$224:$J$250,8,FALSE),MIN(0.127,BT37))</f>
        <v>0.127</v>
      </c>
      <c r="BV37" s="156">
        <f t="shared" si="90"/>
        <v>1731.86</v>
      </c>
      <c r="BW37" s="223">
        <f t="shared" si="91"/>
        <v>2020.75</v>
      </c>
      <c r="BX37" s="127" t="s">
        <v>928</v>
      </c>
      <c r="BY37" s="43">
        <f>IFERROR(VLOOKUP($B37,'1718_link'!$A$5:$D$351,2,FALSE),0)</f>
        <v>325.23</v>
      </c>
      <c r="BZ37" s="43">
        <f>IFERROR(VLOOKUP($B37,'1718_link'!$A$5:$D$351,3,FALSE),0)</f>
        <v>1830</v>
      </c>
      <c r="CA37" s="43">
        <f>IFERROR(VLOOKUP($B37,'1718_link'!$A$5:$D$331,4,FALSE),0)</f>
        <v>13942.75</v>
      </c>
      <c r="CB37" s="217">
        <f t="shared" si="92"/>
        <v>0.13125100858869304</v>
      </c>
      <c r="CC37" s="217">
        <f>IF(BX37="Yes",VLOOKUP(B37,'ESA 112'!$B$194:$J$219,8,FALSE),MIN(0.135,CB37))</f>
        <v>0.13125100858869304</v>
      </c>
      <c r="CD37" s="156">
        <f t="shared" si="93"/>
        <v>1830</v>
      </c>
      <c r="CE37" s="159">
        <f t="shared" si="94"/>
        <v>2155.23</v>
      </c>
      <c r="CF37" s="127" t="s">
        <v>928</v>
      </c>
      <c r="CG37" s="43">
        <f>IFERROR(VLOOKUP($B37,'1819_link'!$A$5:$D$351,2,FALSE),0)</f>
        <v>411.22</v>
      </c>
      <c r="CH37" s="43">
        <f>IFERROR(VLOOKUP($B37,'1819_link'!$A$5:$D$351,3,FALSE),0)</f>
        <v>1881</v>
      </c>
      <c r="CI37" s="43">
        <f>IFERROR(VLOOKUP($B37,'1819_link'!$A$5:$D$331,4,FALSE),0)</f>
        <v>14118.099999999999</v>
      </c>
      <c r="CJ37" s="217">
        <f t="shared" si="95"/>
        <v>0.13323322543401733</v>
      </c>
      <c r="CK37" s="217">
        <f>IF(CF37="Yes",VLOOKUP(B37,'ESA 112'!$B$164:$J$190,8,FALSE),MIN(0.135,CJ37))</f>
        <v>0.13323322543401733</v>
      </c>
      <c r="CL37" s="156">
        <f t="shared" si="96"/>
        <v>1881</v>
      </c>
      <c r="CM37" s="159">
        <f t="shared" si="97"/>
        <v>2292.2200000000003</v>
      </c>
      <c r="CN37" s="127" t="s">
        <v>928</v>
      </c>
      <c r="CO37" s="43">
        <f>IFERROR(VLOOKUP($B37,'1920_link'!$A$5:$D$350,2,FALSE),0)</f>
        <v>409.22</v>
      </c>
      <c r="CP37" s="43">
        <f>IFERROR(VLOOKUP($B37,'1920_link'!$A$5:$D$350,3,FALSE),0)</f>
        <v>2023.4399999999998</v>
      </c>
      <c r="CQ37" s="43">
        <f>IFERROR(VLOOKUP($B37,'1920_link'!$A$5:$D$330,4,FALSE),0)</f>
        <v>14363.169999999998</v>
      </c>
      <c r="CR37" s="217">
        <f t="shared" si="98"/>
        <v>0.14087697910697988</v>
      </c>
      <c r="CS37" s="217">
        <f>IF(CN37="Yes",VLOOKUP(B37,'ESA 112'!$B$134:$J$159,8,FALSE),MIN(0.135,CR37))</f>
        <v>0.13500000000000001</v>
      </c>
      <c r="CT37" s="156">
        <f t="shared" si="99"/>
        <v>1939.03</v>
      </c>
      <c r="CU37" s="159">
        <f t="shared" si="100"/>
        <v>2348.25</v>
      </c>
      <c r="CV37" s="127" t="s">
        <v>928</v>
      </c>
      <c r="CW37" s="43">
        <f>IFERROR(VLOOKUP($B37,'2021_link'!$A$5:$D$351,2,FALSE),0)</f>
        <v>182.11</v>
      </c>
      <c r="CX37" s="43">
        <f>IFERROR(VLOOKUP($B37,'2021_link'!$A$5:$D$351,3,FALSE),0)</f>
        <v>1984.8899999999999</v>
      </c>
      <c r="CY37" s="160">
        <f>IFERROR(VLOOKUP($B37,'2021_link'!$A$5:$D$351,4,FALSE),0)</f>
        <v>13986.21</v>
      </c>
      <c r="CZ37" s="217">
        <f t="shared" si="53"/>
        <v>0.14191764602419096</v>
      </c>
      <c r="DA37" s="217">
        <f>IF(CV37="Yes",VLOOKUP(B37,'ESA 112'!$B$102:$J$130,8,FALSE),MIN(0.135,CZ37))</f>
        <v>0.13500000000000001</v>
      </c>
      <c r="DB37" s="156">
        <f t="shared" si="54"/>
        <v>1888.14</v>
      </c>
      <c r="DC37" s="159">
        <f t="shared" si="55"/>
        <v>2070.25</v>
      </c>
      <c r="DD37" s="127" t="s">
        <v>928</v>
      </c>
      <c r="DE37" s="43">
        <f>IFERROR(VLOOKUP($B37,'2122_link'!$A$3:$D$352,2,FALSE),0)</f>
        <v>178.22</v>
      </c>
      <c r="DF37" s="43">
        <f>IFERROR(VLOOKUP($B37,'2122_link'!$A$3:$D$352,3,FALSE),0)</f>
        <v>2045</v>
      </c>
      <c r="DG37" s="160">
        <f>IFERROR(VLOOKUP($B37,'2122_link'!$A$3:$D$352,4,FALSE),0)</f>
        <v>14240.28</v>
      </c>
      <c r="DH37" s="217">
        <f t="shared" si="56"/>
        <v>0.14360672683402292</v>
      </c>
      <c r="DI37" s="217">
        <f>IF(DD37="Yes",VLOOKUP(B37,'ESA 112'!$B$70:$J$99,8,FALSE),MIN(0.135,DH37))</f>
        <v>0.13500000000000001</v>
      </c>
      <c r="DJ37" s="156">
        <f t="shared" si="57"/>
        <v>1922.44</v>
      </c>
      <c r="DK37" s="159">
        <f t="shared" si="58"/>
        <v>2100.66</v>
      </c>
      <c r="DL37" s="127" t="s">
        <v>928</v>
      </c>
      <c r="DM37" s="43">
        <f>IFERROR(VLOOKUP($B37,'2223_link'!$A$3:$D$352,2,FALSE),0)</f>
        <v>212.56</v>
      </c>
      <c r="DN37" s="43">
        <f>IFERROR(VLOOKUP($B37,'2223_link'!$A$3:$D$352,3,FALSE),0)</f>
        <v>2106.33</v>
      </c>
      <c r="DO37" s="160">
        <f>IFERROR(VLOOKUP($B37,'2223_link'!$A$3:$D$352,4,FALSE),0)</f>
        <v>14326.78</v>
      </c>
      <c r="DP37" s="217">
        <f t="shared" si="59"/>
        <v>0.14702047494272963</v>
      </c>
      <c r="DQ37" s="217">
        <f>IF(DL37="Yes",VLOOKUP(B37,'ESA 112'!$B$37:$J$63,8,FALSE),MIN(0.135,DP37))</f>
        <v>0.13500000000000001</v>
      </c>
      <c r="DR37" s="156">
        <f t="shared" si="60"/>
        <v>1934.12</v>
      </c>
      <c r="DS37" s="159">
        <f t="shared" si="61"/>
        <v>2146.6799999999998</v>
      </c>
      <c r="DT37" s="127" t="s">
        <v>928</v>
      </c>
      <c r="DU37" s="43">
        <f>IFERROR(VLOOKUP($B37,'2324_link'!$A$3:$D$352,2,FALSE),0)</f>
        <v>230.44</v>
      </c>
      <c r="DV37" s="43">
        <f>IFERROR(VLOOKUP($B37,'2324_link'!$A$3:$D$352,3,FALSE),0)</f>
        <v>2178.23</v>
      </c>
      <c r="DW37" s="160">
        <f>IFERROR(VLOOKUP($B37,'2324_link'!$A$3:$D$352,4,FALSE),0)</f>
        <v>14385.88</v>
      </c>
      <c r="DX37" s="217">
        <f t="shared" si="62"/>
        <v>0.15141444249500205</v>
      </c>
      <c r="DY37" s="217">
        <f>IF(DT37="Yes",VLOOKUP(B37,'ESA 112'!$B$3:$J$32,8,FALSE),MIN(0.15,DX37))</f>
        <v>0.15</v>
      </c>
      <c r="DZ37" s="156">
        <f t="shared" si="63"/>
        <v>2157.88</v>
      </c>
      <c r="EA37" s="159">
        <f t="shared" si="64"/>
        <v>2388.3200000000002</v>
      </c>
      <c r="EB37" s="18"/>
    </row>
    <row r="38" spans="1:132" ht="14.4" x14ac:dyDescent="0.3">
      <c r="A38" s="15" t="s">
        <v>911</v>
      </c>
      <c r="B38" s="15" t="s">
        <v>290</v>
      </c>
      <c r="C38" s="15" t="s">
        <v>291</v>
      </c>
      <c r="D38" s="127" t="s">
        <v>928</v>
      </c>
      <c r="E38" s="154">
        <f>IFERROR(VLOOKUP($B38,'0809_link'!$A$5:$D$319,2,FALSE),0)</f>
        <v>58</v>
      </c>
      <c r="F38" s="154">
        <f>IFERROR(VLOOKUP($B38,'0809_link'!$A$5:$D$319,3,FALSE),0)</f>
        <v>406.37</v>
      </c>
      <c r="G38" s="154">
        <f>IFERROR(VLOOKUP(B38,'0809_link'!$A$5:$D$319,4,FALSE),0)</f>
        <v>3264.64</v>
      </c>
      <c r="H38" s="50">
        <f t="shared" si="65"/>
        <v>0.1245</v>
      </c>
      <c r="I38" s="155">
        <f>IF(D38="yes",VLOOKUP(B38,'ESA 112'!$B$479:$K$503,8,FALSE),MIN(0.127,H38))</f>
        <v>0.1245</v>
      </c>
      <c r="J38" s="156">
        <f t="shared" si="66"/>
        <v>406.37</v>
      </c>
      <c r="K38" s="157">
        <f t="shared" si="67"/>
        <v>464.37</v>
      </c>
      <c r="L38" s="127" t="s">
        <v>928</v>
      </c>
      <c r="M38" s="43">
        <f>IFERROR(VLOOKUP(B38,'0910_link'!$A$5:$B$302,2,FALSE),0)</f>
        <v>59.12</v>
      </c>
      <c r="N38" s="43">
        <f>IFERROR(VLOOKUP(B38,'0910_link'!$A$5:$C$302,3,FALSE),0)</f>
        <v>426</v>
      </c>
      <c r="O38" s="43">
        <f>IFERROR(VLOOKUP($B38,'0910_link'!$A$5:$D$302,4,FALSE),0)</f>
        <v>3277.2700000000004</v>
      </c>
      <c r="P38" s="50">
        <f t="shared" si="68"/>
        <v>0.13</v>
      </c>
      <c r="Q38" s="158">
        <f>IF(L38="Yes",VLOOKUP(B38,'ESA 112'!$B$449:$K$474,8,FALSE),MIN(0.127,P38))</f>
        <v>0.127</v>
      </c>
      <c r="R38" s="156">
        <f t="shared" si="69"/>
        <v>416.21</v>
      </c>
      <c r="S38" s="157">
        <f t="shared" si="70"/>
        <v>475.28818999999999</v>
      </c>
      <c r="T38" s="127" t="s">
        <v>928</v>
      </c>
      <c r="U38" s="43">
        <f>IFERROR(VLOOKUP($B38,'1011_link'!$A$5:$D$309,2,FALSE),0)</f>
        <v>72.87</v>
      </c>
      <c r="V38" s="43">
        <f>IFERROR(VLOOKUP($B38,'1011_link'!$A$5:$D$309,3,FALSE),0)</f>
        <v>459.37</v>
      </c>
      <c r="W38" s="154">
        <f>IFERROR(VLOOKUP($B38,'1011_link'!$A$5:$D$319,4,FALSE),0)</f>
        <v>3288.0399999999995</v>
      </c>
      <c r="X38" s="50">
        <f t="shared" si="71"/>
        <v>0.13969999999999999</v>
      </c>
      <c r="Y38" s="158">
        <f>IF(T38="Yes",VLOOKUP(B38,'ESA 112'!$B$416:$J$444,8,FALSE),MIN(0.127,X38))</f>
        <v>0.127</v>
      </c>
      <c r="Z38" s="156">
        <f t="shared" si="72"/>
        <v>417.58</v>
      </c>
      <c r="AA38" s="159">
        <f t="shared" si="73"/>
        <v>490.45</v>
      </c>
      <c r="AB38" s="127" t="s">
        <v>928</v>
      </c>
      <c r="AC38" s="43">
        <f>IFERROR(VLOOKUP($B38,'1112_link'!$A$5:$D$310,2,FALSE),0)</f>
        <v>79.67</v>
      </c>
      <c r="AD38" s="43">
        <f>IFERROR(VLOOKUP($B38,'1112_link'!$A$5:$D$310,3,FALSE),0)</f>
        <v>478.44</v>
      </c>
      <c r="AE38" s="154">
        <f>IFERROR(VLOOKUP($B38,'1112_link'!$A$5:$D$331,4,FALSE),0)</f>
        <v>3397.8</v>
      </c>
      <c r="AF38" s="50">
        <f t="shared" si="74"/>
        <v>0.14080000000000001</v>
      </c>
      <c r="AG38" s="158">
        <f>IF(AB38="Yes",VLOOKUP(B38,'ESA 112'!$B$383:$J$411,8,FALSE),MIN(0.127,AF38))</f>
        <v>0.127</v>
      </c>
      <c r="AH38" s="156">
        <f t="shared" si="75"/>
        <v>431.52</v>
      </c>
      <c r="AI38" s="159">
        <f t="shared" si="76"/>
        <v>511.19</v>
      </c>
      <c r="AJ38" s="127" t="s">
        <v>928</v>
      </c>
      <c r="AK38" s="43">
        <f>IFERROR(VLOOKUP($B38,'1213_link'!$A$5:$D$310,2,FALSE),0)</f>
        <v>84.44</v>
      </c>
      <c r="AL38" s="43">
        <f>IFERROR(VLOOKUP($B38,'1213_link'!$A$5:$D$310,3,FALSE),0)</f>
        <v>493.21999999999997</v>
      </c>
      <c r="AM38" s="154">
        <f>IFERROR(VLOOKUP($B38,'1213_link'!$A$5:$D$331,4,FALSE),0)</f>
        <v>3410.9199999999996</v>
      </c>
      <c r="AN38" s="50">
        <f t="shared" si="77"/>
        <v>0.14460000000000001</v>
      </c>
      <c r="AO38" s="158">
        <f>IF(AJ38="Yes",VLOOKUP(B38,'ESA 112'!$B$350:$J$378,8,FALSE),MIN(0.127,AN38))</f>
        <v>0.127</v>
      </c>
      <c r="AP38" s="156">
        <f t="shared" si="78"/>
        <v>433.19</v>
      </c>
      <c r="AQ38" s="159">
        <f t="shared" si="79"/>
        <v>517.63</v>
      </c>
      <c r="AR38" s="127" t="s">
        <v>928</v>
      </c>
      <c r="AS38" s="43">
        <f>IFERROR(VLOOKUP($B38,'1314_link'!$A$5:$D$310,2,FALSE),0)</f>
        <v>87.22</v>
      </c>
      <c r="AT38" s="43">
        <f>IFERROR(VLOOKUP($B38,'1314_link'!$A$5:$D$310,3,FALSE),0)</f>
        <v>494.45</v>
      </c>
      <c r="AU38" s="154">
        <f>IFERROR(VLOOKUP($B38,'1314_link'!$A$5:$D$331,4,FALSE),0)</f>
        <v>3538.4800000000005</v>
      </c>
      <c r="AV38" s="158">
        <f t="shared" si="80"/>
        <v>0.13973514051231034</v>
      </c>
      <c r="AW38" s="158">
        <f>IF(AR38="Yes",VLOOKUP(B38,'ESA 112'!$B$318:$J$345,8,FALSE),MIN(0.127,AV38))</f>
        <v>0.127</v>
      </c>
      <c r="AX38" s="156">
        <f t="shared" si="81"/>
        <v>449.39</v>
      </c>
      <c r="AY38" s="159">
        <f t="shared" si="82"/>
        <v>536.61</v>
      </c>
      <c r="AZ38" s="127" t="s">
        <v>928</v>
      </c>
      <c r="BA38" s="43">
        <f>IFERROR(VLOOKUP($B38,'1415_link'!$A$5:$D$311,2,FALSE),0)</f>
        <v>100.34</v>
      </c>
      <c r="BB38" s="43">
        <f>IFERROR(VLOOKUP($B38,'1415_link'!$A$5:$D$311,3,FALSE),0)</f>
        <v>533.33000000000004</v>
      </c>
      <c r="BC38" s="160">
        <f>IFERROR(VLOOKUP($B38,'1415_link'!$A$5:$D$332,4,FALSE),0)</f>
        <v>3592.6000000000004</v>
      </c>
      <c r="BD38" s="158">
        <f t="shared" si="83"/>
        <v>0.14845237432500138</v>
      </c>
      <c r="BE38" s="158">
        <f>IF(AZ38="Yes",VLOOKUP(B38,'ESA 112'!$B$286:$J$314,8,FALSE),MIN(0.127,BD38))</f>
        <v>0.127</v>
      </c>
      <c r="BF38" s="156">
        <f t="shared" si="84"/>
        <v>456.26</v>
      </c>
      <c r="BG38" s="159">
        <f t="shared" si="85"/>
        <v>556.6</v>
      </c>
      <c r="BH38" s="127" t="s">
        <v>928</v>
      </c>
      <c r="BI38" s="43">
        <f>IFERROR(VLOOKUP($B38,'1516_link'!$A$5:$D$351,2,FALSE),0)</f>
        <v>90.78</v>
      </c>
      <c r="BJ38" s="43">
        <f>IFERROR(VLOOKUP($B38,'1516_link'!$A$5:$D$351,3,FALSE),0)</f>
        <v>538.55999999999995</v>
      </c>
      <c r="BK38" s="160">
        <f>IFERROR(VLOOKUP($B38,'1516_link'!$A$5:$D$351,4,FALSE),0)</f>
        <v>3584.86</v>
      </c>
      <c r="BL38" s="217">
        <f t="shared" si="86"/>
        <v>0.15023180821566251</v>
      </c>
      <c r="BM38" s="217">
        <f>IF(BH38="Yes",VLOOKUP(B38,'ESA 112'!$B$255:$J$282,8,FALSE),MIN(0.127,BL38))</f>
        <v>0.127</v>
      </c>
      <c r="BN38" s="156">
        <f t="shared" si="87"/>
        <v>455.28</v>
      </c>
      <c r="BO38" s="159">
        <f t="shared" si="88"/>
        <v>546.05999999999995</v>
      </c>
      <c r="BP38" s="127" t="s">
        <v>928</v>
      </c>
      <c r="BQ38" s="43">
        <f>IFERROR(VLOOKUP($B38,'1617_link'!$A$5:$D$351,2,FALSE),0)</f>
        <v>64.22</v>
      </c>
      <c r="BR38" s="43">
        <f>IFERROR(VLOOKUP($B38,'1617_link'!$A$5:$D$351,3,FALSE),0)</f>
        <v>546.89</v>
      </c>
      <c r="BS38" s="160">
        <f>IFERROR(VLOOKUP($B38,'1617_link'!$A$5:$D$351,4,FALSE),0)</f>
        <v>3616.3299999999995</v>
      </c>
      <c r="BT38" s="217">
        <f t="shared" si="89"/>
        <v>0.15122790232086122</v>
      </c>
      <c r="BU38" s="217">
        <f>IF(BP38="Yes",VLOOKUP(B38,'ESA 112'!$B$224:$J$250,8,FALSE),MIN(0.127,BT38))</f>
        <v>0.127</v>
      </c>
      <c r="BV38" s="156">
        <f t="shared" si="90"/>
        <v>459.27</v>
      </c>
      <c r="BW38" s="223">
        <f t="shared" si="91"/>
        <v>523.49</v>
      </c>
      <c r="BX38" s="127" t="s">
        <v>928</v>
      </c>
      <c r="BY38" s="43">
        <f>IFERROR(VLOOKUP($B38,'1718_link'!$A$5:$D$351,2,FALSE),0)</f>
        <v>81.89</v>
      </c>
      <c r="BZ38" s="43">
        <f>IFERROR(VLOOKUP($B38,'1718_link'!$A$5:$D$351,3,FALSE),0)</f>
        <v>537</v>
      </c>
      <c r="CA38" s="43">
        <f>IFERROR(VLOOKUP($B38,'1718_link'!$A$5:$D$331,4,FALSE),0)</f>
        <v>3535.04</v>
      </c>
      <c r="CB38" s="217">
        <f t="shared" si="92"/>
        <v>0.1519077577622884</v>
      </c>
      <c r="CC38" s="217">
        <f>IF(BX38="Yes",VLOOKUP(B38,'ESA 112'!$B$194:$J$219,8,FALSE),MIN(0.135,CB38))</f>
        <v>0.13500000000000001</v>
      </c>
      <c r="CD38" s="156">
        <f t="shared" si="93"/>
        <v>477.23</v>
      </c>
      <c r="CE38" s="159">
        <f t="shared" si="94"/>
        <v>559.12</v>
      </c>
      <c r="CF38" s="127" t="s">
        <v>928</v>
      </c>
      <c r="CG38" s="43">
        <f>IFERROR(VLOOKUP($B38,'1819_link'!$A$5:$D$351,2,FALSE),0)</f>
        <v>73.33</v>
      </c>
      <c r="CH38" s="43">
        <f>IFERROR(VLOOKUP($B38,'1819_link'!$A$5:$D$351,3,FALSE),0)</f>
        <v>546</v>
      </c>
      <c r="CI38" s="43">
        <f>IFERROR(VLOOKUP($B38,'1819_link'!$A$5:$D$331,4,FALSE),0)</f>
        <v>3475.3899999999994</v>
      </c>
      <c r="CJ38" s="217">
        <f t="shared" si="95"/>
        <v>0.15710467026722183</v>
      </c>
      <c r="CK38" s="217">
        <f>IF(CF38="Yes",VLOOKUP(B38,'ESA 112'!$B$164:$J$190,8,FALSE),MIN(0.135,CJ38))</f>
        <v>0.13500000000000001</v>
      </c>
      <c r="CL38" s="156">
        <f t="shared" si="96"/>
        <v>469.18</v>
      </c>
      <c r="CM38" s="159">
        <f t="shared" si="97"/>
        <v>542.51</v>
      </c>
      <c r="CN38" s="127" t="s">
        <v>928</v>
      </c>
      <c r="CO38" s="43">
        <f>IFERROR(VLOOKUP($B38,'1920_link'!$A$5:$D$350,2,FALSE),0)</f>
        <v>87.56</v>
      </c>
      <c r="CP38" s="43">
        <f>IFERROR(VLOOKUP($B38,'1920_link'!$A$5:$D$350,3,FALSE),0)</f>
        <v>518.34</v>
      </c>
      <c r="CQ38" s="43">
        <f>IFERROR(VLOOKUP($B38,'1920_link'!$A$5:$D$330,4,FALSE),0)</f>
        <v>3517.5600000000004</v>
      </c>
      <c r="CR38" s="217">
        <f t="shared" si="98"/>
        <v>0.14735782758503052</v>
      </c>
      <c r="CS38" s="217">
        <f>IF(CN38="Yes",VLOOKUP(B38,'ESA 112'!$B$134:$J$159,8,FALSE),MIN(0.135,CR38))</f>
        <v>0.13500000000000001</v>
      </c>
      <c r="CT38" s="156">
        <f t="shared" si="99"/>
        <v>474.87</v>
      </c>
      <c r="CU38" s="159">
        <f t="shared" si="100"/>
        <v>562.43000000000006</v>
      </c>
      <c r="CV38" s="127" t="s">
        <v>928</v>
      </c>
      <c r="CW38" s="43">
        <f>IFERROR(VLOOKUP($B38,'2021_link'!$A$5:$D$351,2,FALSE),0)</f>
        <v>34.89</v>
      </c>
      <c r="CX38" s="43">
        <f>IFERROR(VLOOKUP($B38,'2021_link'!$A$5:$D$351,3,FALSE),0)</f>
        <v>471.12</v>
      </c>
      <c r="CY38" s="160">
        <f>IFERROR(VLOOKUP($B38,'2021_link'!$A$5:$D$351,4,FALSE),0)</f>
        <v>3349.5200000000004</v>
      </c>
      <c r="CZ38" s="217">
        <f t="shared" si="53"/>
        <v>0.1406529890850032</v>
      </c>
      <c r="DA38" s="217">
        <f>IF(CV38="Yes",VLOOKUP(B38,'ESA 112'!$B$102:$J$130,8,FALSE),MIN(0.135,CZ38))</f>
        <v>0.13500000000000001</v>
      </c>
      <c r="DB38" s="156">
        <f t="shared" si="54"/>
        <v>452.19</v>
      </c>
      <c r="DC38" s="159">
        <f t="shared" si="55"/>
        <v>487.08</v>
      </c>
      <c r="DD38" s="127" t="s">
        <v>928</v>
      </c>
      <c r="DE38" s="43">
        <f>IFERROR(VLOOKUP($B38,'2122_link'!$A$3:$D$352,2,FALSE),0)</f>
        <v>32.44</v>
      </c>
      <c r="DF38" s="43">
        <f>IFERROR(VLOOKUP($B38,'2122_link'!$A$3:$D$352,3,FALSE),0)</f>
        <v>464</v>
      </c>
      <c r="DG38" s="160">
        <f>IFERROR(VLOOKUP($B38,'2122_link'!$A$3:$D$352,4,FALSE),0)</f>
        <v>3375.27</v>
      </c>
      <c r="DH38" s="217">
        <f t="shared" si="56"/>
        <v>0.13747048384277405</v>
      </c>
      <c r="DI38" s="217">
        <f>IF(DD38="Yes",VLOOKUP(B38,'ESA 112'!$B$70:$J$99,8,FALSE),MIN(0.135,DH38))</f>
        <v>0.13500000000000001</v>
      </c>
      <c r="DJ38" s="156">
        <f t="shared" si="57"/>
        <v>455.66</v>
      </c>
      <c r="DK38" s="159">
        <f t="shared" si="58"/>
        <v>488.1</v>
      </c>
      <c r="DL38" s="127" t="s">
        <v>928</v>
      </c>
      <c r="DM38" s="43">
        <f>IFERROR(VLOOKUP($B38,'2223_link'!$A$3:$D$352,2,FALSE),0)</f>
        <v>42.89</v>
      </c>
      <c r="DN38" s="43">
        <f>IFERROR(VLOOKUP($B38,'2223_link'!$A$3:$D$352,3,FALSE),0)</f>
        <v>503.78</v>
      </c>
      <c r="DO38" s="160">
        <f>IFERROR(VLOOKUP($B38,'2223_link'!$A$3:$D$352,4,FALSE),0)</f>
        <v>3423.98</v>
      </c>
      <c r="DP38" s="217">
        <f t="shared" si="59"/>
        <v>0.1471328687667568</v>
      </c>
      <c r="DQ38" s="217">
        <f>IF(DL38="Yes",VLOOKUP(B38,'ESA 112'!$B$37:$J$63,8,FALSE),MIN(0.135,DP38))</f>
        <v>0.13500000000000001</v>
      </c>
      <c r="DR38" s="156">
        <f t="shared" si="60"/>
        <v>462.24</v>
      </c>
      <c r="DS38" s="159">
        <f t="shared" si="61"/>
        <v>505.13</v>
      </c>
      <c r="DT38" s="127" t="s">
        <v>928</v>
      </c>
      <c r="DU38" s="43">
        <f>IFERROR(VLOOKUP($B38,'2324_link'!$A$3:$D$352,2,FALSE),0)</f>
        <v>48.44</v>
      </c>
      <c r="DV38" s="43">
        <f>IFERROR(VLOOKUP($B38,'2324_link'!$A$3:$D$352,3,FALSE),0)</f>
        <v>532.66000000000008</v>
      </c>
      <c r="DW38" s="160">
        <f>IFERROR(VLOOKUP($B38,'2324_link'!$A$3:$D$352,4,FALSE),0)</f>
        <v>3348.67</v>
      </c>
      <c r="DX38" s="217">
        <f t="shared" si="62"/>
        <v>0.15906613670502023</v>
      </c>
      <c r="DY38" s="217">
        <f>IF(DT38="Yes",VLOOKUP(B38,'ESA 112'!$B$3:$J$32,8,FALSE),MIN(0.15,DX38))</f>
        <v>0.15</v>
      </c>
      <c r="DZ38" s="156">
        <f t="shared" si="63"/>
        <v>502.3</v>
      </c>
      <c r="EA38" s="159">
        <f t="shared" si="64"/>
        <v>550.74</v>
      </c>
      <c r="EB38" s="18"/>
    </row>
    <row r="39" spans="1:132" ht="14.4" x14ac:dyDescent="0.3">
      <c r="A39" s="15" t="s">
        <v>911</v>
      </c>
      <c r="B39" s="15" t="s">
        <v>286</v>
      </c>
      <c r="C39" s="15" t="s">
        <v>287</v>
      </c>
      <c r="D39" s="127" t="s">
        <v>928</v>
      </c>
      <c r="E39" s="154">
        <f>IFERROR(VLOOKUP($B39,'0809_link'!$A$5:$D$319,2,FALSE),0)</f>
        <v>27.630000000000003</v>
      </c>
      <c r="F39" s="154">
        <f>IFERROR(VLOOKUP($B39,'0809_link'!$A$5:$D$319,3,FALSE),0)</f>
        <v>299.12</v>
      </c>
      <c r="G39" s="154">
        <f>IFERROR(VLOOKUP(B39,'0809_link'!$A$5:$D$319,4,FALSE),0)</f>
        <v>2631.15</v>
      </c>
      <c r="H39" s="50">
        <f t="shared" si="65"/>
        <v>0.1137</v>
      </c>
      <c r="I39" s="155">
        <f>IF(D39="yes",VLOOKUP(B39,'ESA 112'!$B$479:$K$503,8,FALSE),MIN(0.127,H39))</f>
        <v>0.1137</v>
      </c>
      <c r="J39" s="156">
        <f t="shared" si="66"/>
        <v>299.12</v>
      </c>
      <c r="K39" s="157">
        <f t="shared" si="67"/>
        <v>326.75</v>
      </c>
      <c r="L39" s="127" t="s">
        <v>928</v>
      </c>
      <c r="M39" s="43">
        <f>IFERROR(VLOOKUP(B39,'0910_link'!$A$5:$B$302,2,FALSE),0)</f>
        <v>27.130000000000003</v>
      </c>
      <c r="N39" s="43">
        <f>IFERROR(VLOOKUP(B39,'0910_link'!$A$5:$C$302,3,FALSE),0)</f>
        <v>337.62</v>
      </c>
      <c r="O39" s="43">
        <f>IFERROR(VLOOKUP($B39,'0910_link'!$A$5:$D$302,4,FALSE),0)</f>
        <v>2600.0499999999997</v>
      </c>
      <c r="P39" s="50">
        <f t="shared" si="68"/>
        <v>0.12989999999999999</v>
      </c>
      <c r="Q39" s="158">
        <f>IF(L39="Yes",VLOOKUP(B39,'ESA 112'!$B$449:$K$474,8,FALSE),MIN(0.127,P39))</f>
        <v>0.127</v>
      </c>
      <c r="R39" s="156">
        <f t="shared" si="69"/>
        <v>330.21</v>
      </c>
      <c r="S39" s="157">
        <f t="shared" si="70"/>
        <v>357.20985500000006</v>
      </c>
      <c r="T39" s="127" t="s">
        <v>928</v>
      </c>
      <c r="U39" s="43">
        <f>IFERROR(VLOOKUP($B39,'1011_link'!$A$5:$D$309,2,FALSE),0)</f>
        <v>29.62</v>
      </c>
      <c r="V39" s="43">
        <f>IFERROR(VLOOKUP($B39,'1011_link'!$A$5:$D$309,3,FALSE),0)</f>
        <v>333.38</v>
      </c>
      <c r="W39" s="154">
        <f>IFERROR(VLOOKUP($B39,'1011_link'!$A$5:$D$319,4,FALSE),0)</f>
        <v>2638.1499999999996</v>
      </c>
      <c r="X39" s="50">
        <f t="shared" si="71"/>
        <v>0.12640000000000001</v>
      </c>
      <c r="Y39" s="158">
        <f>IF(T39="Yes",VLOOKUP(B39,'ESA 112'!$B$416:$J$444,8,FALSE),MIN(0.127,X39))</f>
        <v>0.12640000000000001</v>
      </c>
      <c r="Z39" s="156">
        <f t="shared" si="72"/>
        <v>333.38</v>
      </c>
      <c r="AA39" s="159">
        <f t="shared" si="73"/>
        <v>363</v>
      </c>
      <c r="AB39" s="127" t="s">
        <v>928</v>
      </c>
      <c r="AC39" s="43">
        <f>IFERROR(VLOOKUP($B39,'1112_link'!$A$5:$D$310,2,FALSE),0)</f>
        <v>37.11</v>
      </c>
      <c r="AD39" s="43">
        <f>IFERROR(VLOOKUP($B39,'1112_link'!$A$5:$D$310,3,FALSE),0)</f>
        <v>360.66999999999996</v>
      </c>
      <c r="AE39" s="154">
        <f>IFERROR(VLOOKUP($B39,'1112_link'!$A$5:$D$331,4,FALSE),0)</f>
        <v>2689.55</v>
      </c>
      <c r="AF39" s="50">
        <f t="shared" si="74"/>
        <v>0.1341</v>
      </c>
      <c r="AG39" s="158">
        <f>IF(AB39="Yes",VLOOKUP(B39,'ESA 112'!$B$383:$J$411,8,FALSE),MIN(0.127,AF39))</f>
        <v>0.127</v>
      </c>
      <c r="AH39" s="156">
        <f t="shared" si="75"/>
        <v>341.57</v>
      </c>
      <c r="AI39" s="159">
        <f t="shared" si="76"/>
        <v>378.68</v>
      </c>
      <c r="AJ39" s="127" t="s">
        <v>928</v>
      </c>
      <c r="AK39" s="43">
        <f>IFERROR(VLOOKUP($B39,'1213_link'!$A$5:$D$310,2,FALSE),0)</f>
        <v>38.44</v>
      </c>
      <c r="AL39" s="43">
        <f>IFERROR(VLOOKUP($B39,'1213_link'!$A$5:$D$310,3,FALSE),0)</f>
        <v>371.56</v>
      </c>
      <c r="AM39" s="154">
        <f>IFERROR(VLOOKUP($B39,'1213_link'!$A$5:$D$331,4,FALSE),0)</f>
        <v>2639.0700000000006</v>
      </c>
      <c r="AN39" s="50">
        <f t="shared" si="77"/>
        <v>0.14080000000000001</v>
      </c>
      <c r="AO39" s="158">
        <f>IF(AJ39="Yes",VLOOKUP(B39,'ESA 112'!$B$350:$J$378,8,FALSE),MIN(0.127,AN39))</f>
        <v>0.127</v>
      </c>
      <c r="AP39" s="156">
        <f t="shared" si="78"/>
        <v>335.16</v>
      </c>
      <c r="AQ39" s="159">
        <f t="shared" si="79"/>
        <v>373.6</v>
      </c>
      <c r="AR39" s="127" t="s">
        <v>928</v>
      </c>
      <c r="AS39" s="43">
        <f>IFERROR(VLOOKUP($B39,'1314_link'!$A$5:$D$310,2,FALSE),0)</f>
        <v>38.339999999999996</v>
      </c>
      <c r="AT39" s="43">
        <f>IFERROR(VLOOKUP($B39,'1314_link'!$A$5:$D$310,3,FALSE),0)</f>
        <v>341.55</v>
      </c>
      <c r="AU39" s="154">
        <f>IFERROR(VLOOKUP($B39,'1314_link'!$A$5:$D$331,4,FALSE),0)</f>
        <v>2721.48</v>
      </c>
      <c r="AV39" s="158">
        <f t="shared" si="80"/>
        <v>0.12550156532474976</v>
      </c>
      <c r="AW39" s="158">
        <f>IF(AR39="Yes",VLOOKUP(B39,'ESA 112'!$B$318:$J$345,8,FALSE),MIN(0.127,AV39))</f>
        <v>0.12550156532474976</v>
      </c>
      <c r="AX39" s="156">
        <f t="shared" si="81"/>
        <v>341.55</v>
      </c>
      <c r="AY39" s="159">
        <f t="shared" si="82"/>
        <v>379.89</v>
      </c>
      <c r="AZ39" s="127" t="s">
        <v>928</v>
      </c>
      <c r="BA39" s="43">
        <f>IFERROR(VLOOKUP($B39,'1415_link'!$A$5:$D$311,2,FALSE),0)</f>
        <v>18.78</v>
      </c>
      <c r="BB39" s="43">
        <f>IFERROR(VLOOKUP($B39,'1415_link'!$A$5:$D$311,3,FALSE),0)</f>
        <v>361.78</v>
      </c>
      <c r="BC39" s="160">
        <f>IFERROR(VLOOKUP($B39,'1415_link'!$A$5:$D$332,4,FALSE),0)</f>
        <v>2788.16</v>
      </c>
      <c r="BD39" s="158">
        <f t="shared" si="83"/>
        <v>0.12975582462986343</v>
      </c>
      <c r="BE39" s="158">
        <f>IF(AZ39="Yes",VLOOKUP(B39,'ESA 112'!$B$286:$J$314,8,FALSE),MIN(0.127,BD39))</f>
        <v>0.127</v>
      </c>
      <c r="BF39" s="156">
        <f t="shared" si="84"/>
        <v>354.1</v>
      </c>
      <c r="BG39" s="159">
        <f t="shared" si="85"/>
        <v>372.88</v>
      </c>
      <c r="BH39" s="127" t="s">
        <v>928</v>
      </c>
      <c r="BI39" s="43">
        <f>IFERROR(VLOOKUP($B39,'1516_link'!$A$5:$D$351,2,FALSE),0)</f>
        <v>18.78</v>
      </c>
      <c r="BJ39" s="43">
        <f>IFERROR(VLOOKUP($B39,'1516_link'!$A$5:$D$351,3,FALSE),0)</f>
        <v>386.44</v>
      </c>
      <c r="BK39" s="160">
        <f>IFERROR(VLOOKUP($B39,'1516_link'!$A$5:$D$351,4,FALSE),0)</f>
        <v>2819.1600000000003</v>
      </c>
      <c r="BL39" s="217">
        <f t="shared" si="86"/>
        <v>0.13707629222889087</v>
      </c>
      <c r="BM39" s="217">
        <f>IF(BH39="Yes",VLOOKUP(B39,'ESA 112'!$B$255:$J$282,8,FALSE),MIN(0.127,BL39))</f>
        <v>0.127</v>
      </c>
      <c r="BN39" s="156">
        <f t="shared" si="87"/>
        <v>358.03</v>
      </c>
      <c r="BO39" s="159">
        <f t="shared" si="88"/>
        <v>376.80999999999995</v>
      </c>
      <c r="BP39" s="127" t="s">
        <v>928</v>
      </c>
      <c r="BQ39" s="43">
        <f>IFERROR(VLOOKUP($B39,'1617_link'!$A$5:$D$351,2,FALSE),0)</f>
        <v>25.66</v>
      </c>
      <c r="BR39" s="43">
        <f>IFERROR(VLOOKUP($B39,'1617_link'!$A$5:$D$351,3,FALSE),0)</f>
        <v>376.33000000000004</v>
      </c>
      <c r="BS39" s="160">
        <f>IFERROR(VLOOKUP($B39,'1617_link'!$A$5:$D$351,4,FALSE),0)</f>
        <v>2841.0099999999998</v>
      </c>
      <c r="BT39" s="217">
        <f t="shared" si="89"/>
        <v>0.13246345489808203</v>
      </c>
      <c r="BU39" s="217">
        <f>IF(BP39="Yes",VLOOKUP(B39,'ESA 112'!$B$224:$J$250,8,FALSE),MIN(0.127,BT39))</f>
        <v>0.127</v>
      </c>
      <c r="BV39" s="156">
        <f t="shared" si="90"/>
        <v>360.81</v>
      </c>
      <c r="BW39" s="223">
        <f t="shared" si="91"/>
        <v>386.47</v>
      </c>
      <c r="BX39" s="127" t="s">
        <v>928</v>
      </c>
      <c r="BY39" s="43">
        <f>IFERROR(VLOOKUP($B39,'1718_link'!$A$5:$D$351,2,FALSE),0)</f>
        <v>29.33</v>
      </c>
      <c r="BZ39" s="43">
        <f>IFERROR(VLOOKUP($B39,'1718_link'!$A$5:$D$351,3,FALSE),0)</f>
        <v>358.44</v>
      </c>
      <c r="CA39" s="43">
        <f>IFERROR(VLOOKUP($B39,'1718_link'!$A$5:$D$331,4,FALSE),0)</f>
        <v>2817.5699999999997</v>
      </c>
      <c r="CB39" s="217">
        <f t="shared" si="92"/>
        <v>0.12721600528114654</v>
      </c>
      <c r="CC39" s="217">
        <f>IF(BX39="Yes",VLOOKUP(B39,'ESA 112'!$B$194:$J$219,8,FALSE),MIN(0.135,CB39))</f>
        <v>0.12721600528114654</v>
      </c>
      <c r="CD39" s="156">
        <f t="shared" si="93"/>
        <v>358.44</v>
      </c>
      <c r="CE39" s="159">
        <f t="shared" si="94"/>
        <v>387.77</v>
      </c>
      <c r="CF39" s="127" t="s">
        <v>928</v>
      </c>
      <c r="CG39" s="43">
        <f>IFERROR(VLOOKUP($B39,'1819_link'!$A$5:$D$351,2,FALSE),0)</f>
        <v>44.230000000000004</v>
      </c>
      <c r="CH39" s="43">
        <f>IFERROR(VLOOKUP($B39,'1819_link'!$A$5:$D$351,3,FALSE),0)</f>
        <v>366</v>
      </c>
      <c r="CI39" s="43">
        <f>IFERROR(VLOOKUP($B39,'1819_link'!$A$5:$D$331,4,FALSE),0)</f>
        <v>2906.33</v>
      </c>
      <c r="CJ39" s="217">
        <f t="shared" si="95"/>
        <v>0.12593201735522119</v>
      </c>
      <c r="CK39" s="217">
        <f>IF(CF39="Yes",VLOOKUP(B39,'ESA 112'!$B$164:$J$190,8,FALSE),MIN(0.135,CJ39))</f>
        <v>0.12593201735522119</v>
      </c>
      <c r="CL39" s="156">
        <f t="shared" si="96"/>
        <v>366</v>
      </c>
      <c r="CM39" s="159">
        <f t="shared" si="97"/>
        <v>410.23</v>
      </c>
      <c r="CN39" s="127" t="s">
        <v>928</v>
      </c>
      <c r="CO39" s="43">
        <f>IFERROR(VLOOKUP($B39,'1920_link'!$A$5:$D$350,2,FALSE),0)</f>
        <v>52</v>
      </c>
      <c r="CP39" s="43">
        <f>IFERROR(VLOOKUP($B39,'1920_link'!$A$5:$D$350,3,FALSE),0)</f>
        <v>387.44</v>
      </c>
      <c r="CQ39" s="43">
        <f>IFERROR(VLOOKUP($B39,'1920_link'!$A$5:$D$330,4,FALSE),0)</f>
        <v>2986.5000000000005</v>
      </c>
      <c r="CR39" s="217">
        <f t="shared" si="98"/>
        <v>0.12973045370835423</v>
      </c>
      <c r="CS39" s="217">
        <f>IF(CN39="Yes",VLOOKUP(B39,'ESA 112'!$B$134:$J$159,8,FALSE),MIN(0.135,CR39))</f>
        <v>0.12973045370835423</v>
      </c>
      <c r="CT39" s="156">
        <f t="shared" si="99"/>
        <v>387.44</v>
      </c>
      <c r="CU39" s="159">
        <f t="shared" si="100"/>
        <v>439.44</v>
      </c>
      <c r="CV39" s="127" t="s">
        <v>928</v>
      </c>
      <c r="CW39" s="43">
        <f>IFERROR(VLOOKUP($B39,'2021_link'!$A$5:$D$351,2,FALSE),0)</f>
        <v>26.22</v>
      </c>
      <c r="CX39" s="43">
        <f>IFERROR(VLOOKUP($B39,'2021_link'!$A$5:$D$351,3,FALSE),0)</f>
        <v>401.78</v>
      </c>
      <c r="CY39" s="160">
        <f>IFERROR(VLOOKUP($B39,'2021_link'!$A$5:$D$351,4,FALSE),0)</f>
        <v>2905.98</v>
      </c>
      <c r="CZ39" s="217">
        <f t="shared" si="53"/>
        <v>0.13825972649502061</v>
      </c>
      <c r="DA39" s="217">
        <f>IF(CV39="Yes",VLOOKUP(B39,'ESA 112'!$B$102:$J$130,8,FALSE),MIN(0.135,CZ39))</f>
        <v>0.13500000000000001</v>
      </c>
      <c r="DB39" s="156">
        <f t="shared" si="54"/>
        <v>392.31</v>
      </c>
      <c r="DC39" s="159">
        <f t="shared" si="55"/>
        <v>418.53</v>
      </c>
      <c r="DD39" s="127" t="s">
        <v>928</v>
      </c>
      <c r="DE39" s="43">
        <f>IFERROR(VLOOKUP($B39,'2122_link'!$A$3:$D$352,2,FALSE),0)</f>
        <v>23.33</v>
      </c>
      <c r="DF39" s="43">
        <f>IFERROR(VLOOKUP($B39,'2122_link'!$A$3:$D$352,3,FALSE),0)</f>
        <v>385.45</v>
      </c>
      <c r="DG39" s="160">
        <f>IFERROR(VLOOKUP($B39,'2122_link'!$A$3:$D$352,4,FALSE),0)</f>
        <v>2843.73</v>
      </c>
      <c r="DH39" s="217">
        <f t="shared" si="56"/>
        <v>0.13554381041800734</v>
      </c>
      <c r="DI39" s="217">
        <f>IF(DD39="Yes",VLOOKUP(B39,'ESA 112'!$B$70:$J$99,8,FALSE),MIN(0.135,DH39))</f>
        <v>0.13500000000000001</v>
      </c>
      <c r="DJ39" s="156">
        <f t="shared" si="57"/>
        <v>383.9</v>
      </c>
      <c r="DK39" s="159">
        <f t="shared" si="58"/>
        <v>407.22999999999996</v>
      </c>
      <c r="DL39" s="127" t="s">
        <v>928</v>
      </c>
      <c r="DM39" s="43">
        <f>IFERROR(VLOOKUP($B39,'2223_link'!$A$3:$D$352,2,FALSE),0)</f>
        <v>27.44</v>
      </c>
      <c r="DN39" s="43">
        <f>IFERROR(VLOOKUP($B39,'2223_link'!$A$3:$D$352,3,FALSE),0)</f>
        <v>377.55999999999995</v>
      </c>
      <c r="DO39" s="160">
        <f>IFERROR(VLOOKUP($B39,'2223_link'!$A$3:$D$352,4,FALSE),0)</f>
        <v>2880.67</v>
      </c>
      <c r="DP39" s="217">
        <f t="shared" si="59"/>
        <v>0.13106673100355123</v>
      </c>
      <c r="DQ39" s="217">
        <f>IF(DL39="Yes",VLOOKUP(B39,'ESA 112'!$B$37:$J$63,8,FALSE),MIN(0.135,DP39))</f>
        <v>0.13106673100355123</v>
      </c>
      <c r="DR39" s="156">
        <f t="shared" si="60"/>
        <v>377.56</v>
      </c>
      <c r="DS39" s="159">
        <f t="shared" si="61"/>
        <v>405</v>
      </c>
      <c r="DT39" s="127" t="s">
        <v>928</v>
      </c>
      <c r="DU39" s="43">
        <f>IFERROR(VLOOKUP($B39,'2324_link'!$A$3:$D$352,2,FALSE),0)</f>
        <v>28.44</v>
      </c>
      <c r="DV39" s="43">
        <f>IFERROR(VLOOKUP($B39,'2324_link'!$A$3:$D$352,3,FALSE),0)</f>
        <v>400</v>
      </c>
      <c r="DW39" s="160">
        <f>IFERROR(VLOOKUP($B39,'2324_link'!$A$3:$D$352,4,FALSE),0)</f>
        <v>2938.35</v>
      </c>
      <c r="DX39" s="217">
        <f t="shared" si="62"/>
        <v>0.13613082171967261</v>
      </c>
      <c r="DY39" s="217">
        <f>IF(DT39="Yes",VLOOKUP(B39,'ESA 112'!$B$3:$J$32,8,FALSE),MIN(0.15,DX39))</f>
        <v>0.13613082171967261</v>
      </c>
      <c r="DZ39" s="156">
        <f t="shared" si="63"/>
        <v>400</v>
      </c>
      <c r="EA39" s="159">
        <f t="shared" si="64"/>
        <v>428.44</v>
      </c>
      <c r="EB39" s="18"/>
    </row>
    <row r="40" spans="1:132" ht="14.4" x14ac:dyDescent="0.3">
      <c r="A40" s="15" t="s">
        <v>911</v>
      </c>
      <c r="B40" s="15" t="s">
        <v>460</v>
      </c>
      <c r="C40" s="15" t="s">
        <v>461</v>
      </c>
      <c r="D40" s="127" t="s">
        <v>928</v>
      </c>
      <c r="E40" s="154">
        <f>IFERROR(VLOOKUP($B40,'0809_link'!$A$5:$D$319,2,FALSE),0)</f>
        <v>59.38</v>
      </c>
      <c r="F40" s="154">
        <f>IFERROR(VLOOKUP($B40,'0809_link'!$A$5:$D$319,3,FALSE),0)</f>
        <v>538.88</v>
      </c>
      <c r="G40" s="154">
        <f>IFERROR(VLOOKUP(B40,'0809_link'!$A$5:$D$319,4,FALSE),0)</f>
        <v>3640.69</v>
      </c>
      <c r="H40" s="50">
        <f t="shared" si="65"/>
        <v>0.14799999999999999</v>
      </c>
      <c r="I40" s="155">
        <f>IF(D40="yes",VLOOKUP(B40,'ESA 112'!$B$479:$K$503,8,FALSE),MIN(0.127,H40))</f>
        <v>0.127</v>
      </c>
      <c r="J40" s="156">
        <f t="shared" si="66"/>
        <v>462.37</v>
      </c>
      <c r="K40" s="157">
        <f t="shared" si="67"/>
        <v>521.80551000000003</v>
      </c>
      <c r="L40" s="127" t="s">
        <v>928</v>
      </c>
      <c r="M40" s="43">
        <f>IFERROR(VLOOKUP(B40,'0910_link'!$A$5:$B$302,2,FALSE),0)</f>
        <v>77.5</v>
      </c>
      <c r="N40" s="43">
        <f>IFERROR(VLOOKUP(B40,'0910_link'!$A$5:$C$302,3,FALSE),0)</f>
        <v>549.12</v>
      </c>
      <c r="O40" s="43">
        <f>IFERROR(VLOOKUP($B40,'0910_link'!$A$5:$D$302,4,FALSE),0)</f>
        <v>3751.21</v>
      </c>
      <c r="P40" s="50">
        <f t="shared" si="68"/>
        <v>0.1464</v>
      </c>
      <c r="Q40" s="158">
        <f>IF(L40="Yes",VLOOKUP(B40,'ESA 112'!$B$449:$K$474,8,FALSE),MIN(0.127,P40))</f>
        <v>0.127</v>
      </c>
      <c r="R40" s="156">
        <f t="shared" si="69"/>
        <v>476.4</v>
      </c>
      <c r="S40" s="157">
        <f t="shared" si="70"/>
        <v>553.84652600000004</v>
      </c>
      <c r="T40" s="127" t="s">
        <v>928</v>
      </c>
      <c r="U40" s="43">
        <f>IFERROR(VLOOKUP($B40,'1011_link'!$A$5:$D$309,2,FALSE),0)</f>
        <v>72.5</v>
      </c>
      <c r="V40" s="43">
        <f>IFERROR(VLOOKUP($B40,'1011_link'!$A$5:$D$309,3,FALSE),0)</f>
        <v>607.62</v>
      </c>
      <c r="W40" s="154">
        <f>IFERROR(VLOOKUP($B40,'1011_link'!$A$5:$D$319,4,FALSE),0)</f>
        <v>3803.7000000000003</v>
      </c>
      <c r="X40" s="50">
        <f t="shared" si="71"/>
        <v>0.15970000000000001</v>
      </c>
      <c r="Y40" s="158">
        <f>IF(T40="Yes",VLOOKUP(B40,'ESA 112'!$B$416:$J$444,8,FALSE),MIN(0.127,X40))</f>
        <v>0.127</v>
      </c>
      <c r="Z40" s="156">
        <f t="shared" si="72"/>
        <v>483.07</v>
      </c>
      <c r="AA40" s="159">
        <f t="shared" si="73"/>
        <v>555.56999999999994</v>
      </c>
      <c r="AB40" s="127" t="s">
        <v>928</v>
      </c>
      <c r="AC40" s="43">
        <f>IFERROR(VLOOKUP($B40,'1112_link'!$A$5:$D$310,2,FALSE),0)</f>
        <v>84.44</v>
      </c>
      <c r="AD40" s="43">
        <f>IFERROR(VLOOKUP($B40,'1112_link'!$A$5:$D$310,3,FALSE),0)</f>
        <v>616.44000000000005</v>
      </c>
      <c r="AE40" s="154">
        <f>IFERROR(VLOOKUP($B40,'1112_link'!$A$5:$D$331,4,FALSE),0)</f>
        <v>3923.84</v>
      </c>
      <c r="AF40" s="50">
        <f t="shared" si="74"/>
        <v>0.15709999999999999</v>
      </c>
      <c r="AG40" s="158">
        <f>IF(AB40="Yes",VLOOKUP(B40,'ESA 112'!$B$383:$J$411,8,FALSE),MIN(0.127,AF40))</f>
        <v>0.127</v>
      </c>
      <c r="AH40" s="156">
        <f t="shared" si="75"/>
        <v>498.33</v>
      </c>
      <c r="AI40" s="159">
        <f t="shared" si="76"/>
        <v>582.77</v>
      </c>
      <c r="AJ40" s="127" t="s">
        <v>928</v>
      </c>
      <c r="AK40" s="43">
        <f>IFERROR(VLOOKUP($B40,'1213_link'!$A$5:$D$310,2,FALSE),0)</f>
        <v>77.89</v>
      </c>
      <c r="AL40" s="43">
        <f>IFERROR(VLOOKUP($B40,'1213_link'!$A$5:$D$310,3,FALSE),0)</f>
        <v>505</v>
      </c>
      <c r="AM40" s="154">
        <f>IFERROR(VLOOKUP($B40,'1213_link'!$A$5:$D$331,4,FALSE),0)</f>
        <v>3998.97</v>
      </c>
      <c r="AN40" s="50">
        <f t="shared" si="77"/>
        <v>0.1263</v>
      </c>
      <c r="AO40" s="158">
        <f>IF(AJ40="Yes",VLOOKUP(B40,'ESA 112'!$B$350:$J$378,8,FALSE),MIN(0.127,AN40))</f>
        <v>0.1263</v>
      </c>
      <c r="AP40" s="156">
        <f t="shared" si="78"/>
        <v>505</v>
      </c>
      <c r="AQ40" s="159">
        <f t="shared" si="79"/>
        <v>582.89</v>
      </c>
      <c r="AR40" s="127" t="s">
        <v>928</v>
      </c>
      <c r="AS40" s="43">
        <f>IFERROR(VLOOKUP($B40,'1314_link'!$A$5:$D$310,2,FALSE),0)</f>
        <v>103.89</v>
      </c>
      <c r="AT40" s="43">
        <f>IFERROR(VLOOKUP($B40,'1314_link'!$A$5:$D$310,3,FALSE),0)</f>
        <v>595.78</v>
      </c>
      <c r="AU40" s="154">
        <f>IFERROR(VLOOKUP($B40,'1314_link'!$A$5:$D$331,4,FALSE),0)</f>
        <v>4125.12</v>
      </c>
      <c r="AV40" s="158">
        <f t="shared" si="80"/>
        <v>0.1444273136296641</v>
      </c>
      <c r="AW40" s="158">
        <f>IF(AR40="Yes",VLOOKUP(B40,'ESA 112'!$B$318:$J$345,8,FALSE),MIN(0.127,AV40))</f>
        <v>0.127</v>
      </c>
      <c r="AX40" s="156">
        <f t="shared" si="81"/>
        <v>523.89</v>
      </c>
      <c r="AY40" s="159">
        <f t="shared" si="82"/>
        <v>627.78</v>
      </c>
      <c r="AZ40" s="127" t="s">
        <v>928</v>
      </c>
      <c r="BA40" s="43">
        <f>IFERROR(VLOOKUP($B40,'1415_link'!$A$5:$D$311,2,FALSE),0)</f>
        <v>117.56</v>
      </c>
      <c r="BB40" s="43">
        <f>IFERROR(VLOOKUP($B40,'1415_link'!$A$5:$D$311,3,FALSE),0)</f>
        <v>551.89</v>
      </c>
      <c r="BC40" s="160">
        <f>IFERROR(VLOOKUP($B40,'1415_link'!$A$5:$D$332,4,FALSE),0)</f>
        <v>4261.1099999999997</v>
      </c>
      <c r="BD40" s="158">
        <f t="shared" si="83"/>
        <v>0.12951789557181112</v>
      </c>
      <c r="BE40" s="158">
        <f>IF(AZ40="Yes",VLOOKUP(B40,'ESA 112'!$B$286:$J$314,8,FALSE),MIN(0.127,BD40))</f>
        <v>0.127</v>
      </c>
      <c r="BF40" s="156">
        <f t="shared" si="84"/>
        <v>541.16</v>
      </c>
      <c r="BG40" s="159">
        <f t="shared" si="85"/>
        <v>658.72</v>
      </c>
      <c r="BH40" s="127" t="s">
        <v>928</v>
      </c>
      <c r="BI40" s="43">
        <f>IFERROR(VLOOKUP($B40,'1516_link'!$A$5:$D$351,2,FALSE),0)</f>
        <v>134.32999999999998</v>
      </c>
      <c r="BJ40" s="43">
        <f>IFERROR(VLOOKUP($B40,'1516_link'!$A$5:$D$351,3,FALSE),0)</f>
        <v>610.33000000000004</v>
      </c>
      <c r="BK40" s="160">
        <f>IFERROR(VLOOKUP($B40,'1516_link'!$A$5:$D$351,4,FALSE),0)</f>
        <v>4415.2000000000007</v>
      </c>
      <c r="BL40" s="217">
        <f t="shared" si="86"/>
        <v>0.13823382859213623</v>
      </c>
      <c r="BM40" s="217">
        <f>IF(BH40="Yes",VLOOKUP(B40,'ESA 112'!$B$255:$J$282,8,FALSE),MIN(0.127,BL40))</f>
        <v>0.127</v>
      </c>
      <c r="BN40" s="156">
        <f t="shared" si="87"/>
        <v>560.73</v>
      </c>
      <c r="BO40" s="159">
        <f t="shared" si="88"/>
        <v>695.06</v>
      </c>
      <c r="BP40" s="127" t="s">
        <v>928</v>
      </c>
      <c r="BQ40" s="43">
        <f>IFERROR(VLOOKUP($B40,'1617_link'!$A$5:$D$351,2,FALSE),0)</f>
        <v>131.56</v>
      </c>
      <c r="BR40" s="43">
        <f>IFERROR(VLOOKUP($B40,'1617_link'!$A$5:$D$351,3,FALSE),0)</f>
        <v>721.67</v>
      </c>
      <c r="BS40" s="160">
        <f>IFERROR(VLOOKUP($B40,'1617_link'!$A$5:$D$351,4,FALSE),0)</f>
        <v>4601.3799999999992</v>
      </c>
      <c r="BT40" s="217">
        <f t="shared" si="89"/>
        <v>0.15683773128930889</v>
      </c>
      <c r="BU40" s="217">
        <f>IF(BP40="Yes",VLOOKUP(B40,'ESA 112'!$B$224:$J$250,8,FALSE),MIN(0.127,BT40))</f>
        <v>0.127</v>
      </c>
      <c r="BV40" s="156">
        <f t="shared" si="90"/>
        <v>584.38</v>
      </c>
      <c r="BW40" s="223">
        <f t="shared" si="91"/>
        <v>715.94</v>
      </c>
      <c r="BX40" s="127" t="s">
        <v>928</v>
      </c>
      <c r="BY40" s="43">
        <f>IFERROR(VLOOKUP($B40,'1718_link'!$A$5:$D$351,2,FALSE),0)</f>
        <v>149.23000000000002</v>
      </c>
      <c r="BZ40" s="43">
        <f>IFERROR(VLOOKUP($B40,'1718_link'!$A$5:$D$351,3,FALSE),0)</f>
        <v>750.11</v>
      </c>
      <c r="CA40" s="43">
        <f>IFERROR(VLOOKUP($B40,'1718_link'!$A$5:$D$331,4,FALSE),0)</f>
        <v>4688.95</v>
      </c>
      <c r="CB40" s="217">
        <f t="shared" si="92"/>
        <v>0.15997398138175925</v>
      </c>
      <c r="CC40" s="217">
        <f>IF(BX40="Yes",VLOOKUP(B40,'ESA 112'!$B$194:$J$219,8,FALSE),MIN(0.135,CB40))</f>
        <v>0.13500000000000001</v>
      </c>
      <c r="CD40" s="156">
        <f t="shared" si="93"/>
        <v>633.01</v>
      </c>
      <c r="CE40" s="159">
        <f t="shared" si="94"/>
        <v>782.24</v>
      </c>
      <c r="CF40" s="127" t="s">
        <v>928</v>
      </c>
      <c r="CG40" s="43">
        <f>IFERROR(VLOOKUP($B40,'1819_link'!$A$5:$D$351,2,FALSE),0)</f>
        <v>163.89</v>
      </c>
      <c r="CH40" s="43">
        <f>IFERROR(VLOOKUP($B40,'1819_link'!$A$5:$D$351,3,FALSE),0)</f>
        <v>821.11</v>
      </c>
      <c r="CI40" s="43">
        <f>IFERROR(VLOOKUP($B40,'1819_link'!$A$5:$D$331,4,FALSE),0)</f>
        <v>4909.24</v>
      </c>
      <c r="CJ40" s="217">
        <f t="shared" si="95"/>
        <v>0.16725806845866165</v>
      </c>
      <c r="CK40" s="217">
        <f>IF(CF40="Yes",VLOOKUP(B40,'ESA 112'!$B$164:$J$190,8,FALSE),MIN(0.135,CJ40))</f>
        <v>0.13500000000000001</v>
      </c>
      <c r="CL40" s="156">
        <f t="shared" si="96"/>
        <v>662.75</v>
      </c>
      <c r="CM40" s="159">
        <f t="shared" si="97"/>
        <v>826.64</v>
      </c>
      <c r="CN40" s="127" t="s">
        <v>928</v>
      </c>
      <c r="CO40" s="43">
        <f>IFERROR(VLOOKUP($B40,'1920_link'!$A$5:$D$350,2,FALSE),0)</f>
        <v>170.22</v>
      </c>
      <c r="CP40" s="43">
        <f>IFERROR(VLOOKUP($B40,'1920_link'!$A$5:$D$350,3,FALSE),0)</f>
        <v>807.33</v>
      </c>
      <c r="CQ40" s="43">
        <f>IFERROR(VLOOKUP($B40,'1920_link'!$A$5:$D$330,4,FALSE),0)</f>
        <v>5028.57</v>
      </c>
      <c r="CR40" s="217">
        <f t="shared" si="98"/>
        <v>0.16054862515585944</v>
      </c>
      <c r="CS40" s="217">
        <f>IF(CN40="Yes",VLOOKUP(B40,'ESA 112'!$B$134:$J$159,8,FALSE),MIN(0.135,CR40))</f>
        <v>0.13500000000000001</v>
      </c>
      <c r="CT40" s="156">
        <f t="shared" si="99"/>
        <v>678.86</v>
      </c>
      <c r="CU40" s="159">
        <f t="shared" si="100"/>
        <v>849.08</v>
      </c>
      <c r="CV40" s="127" t="s">
        <v>928</v>
      </c>
      <c r="CW40" s="43">
        <f>IFERROR(VLOOKUP($B40,'2021_link'!$A$5:$D$351,2,FALSE),0)</f>
        <v>75</v>
      </c>
      <c r="CX40" s="43">
        <f>IFERROR(VLOOKUP($B40,'2021_link'!$A$5:$D$351,3,FALSE),0)</f>
        <v>812.11</v>
      </c>
      <c r="CY40" s="160">
        <f>IFERROR(VLOOKUP($B40,'2021_link'!$A$5:$D$351,4,FALSE),0)</f>
        <v>4951.46</v>
      </c>
      <c r="CZ40" s="217">
        <f t="shared" si="53"/>
        <v>0.16401425034232328</v>
      </c>
      <c r="DA40" s="217">
        <f>IF(CV40="Yes",VLOOKUP(B40,'ESA 112'!$B$102:$J$130,8,FALSE),MIN(0.135,CZ40))</f>
        <v>0.13500000000000001</v>
      </c>
      <c r="DB40" s="156">
        <f t="shared" si="54"/>
        <v>668.45</v>
      </c>
      <c r="DC40" s="159">
        <f t="shared" si="55"/>
        <v>743.45</v>
      </c>
      <c r="DD40" s="127" t="s">
        <v>928</v>
      </c>
      <c r="DE40" s="43">
        <f>IFERROR(VLOOKUP($B40,'2122_link'!$A$3:$D$352,2,FALSE),0)</f>
        <v>83.78</v>
      </c>
      <c r="DF40" s="43">
        <f>IFERROR(VLOOKUP($B40,'2122_link'!$A$3:$D$352,3,FALSE),0)</f>
        <v>823.67</v>
      </c>
      <c r="DG40" s="160">
        <f>IFERROR(VLOOKUP($B40,'2122_link'!$A$3:$D$352,4,FALSE),0)</f>
        <v>5181</v>
      </c>
      <c r="DH40" s="217">
        <f t="shared" si="56"/>
        <v>0.15897896159042654</v>
      </c>
      <c r="DI40" s="217">
        <f>IF(DD40="Yes",VLOOKUP(B40,'ESA 112'!$B$70:$J$99,8,FALSE),MIN(0.135,DH40))</f>
        <v>0.13500000000000001</v>
      </c>
      <c r="DJ40" s="156">
        <f t="shared" si="57"/>
        <v>699.44</v>
      </c>
      <c r="DK40" s="159">
        <f t="shared" si="58"/>
        <v>783.22</v>
      </c>
      <c r="DL40" s="127" t="s">
        <v>928</v>
      </c>
      <c r="DM40" s="43">
        <f>IFERROR(VLOOKUP($B40,'2223_link'!$A$3:$D$352,2,FALSE),0)</f>
        <v>95.78</v>
      </c>
      <c r="DN40" s="43">
        <f>IFERROR(VLOOKUP($B40,'2223_link'!$A$3:$D$352,3,FALSE),0)</f>
        <v>759.8900000000001</v>
      </c>
      <c r="DO40" s="160">
        <f>IFERROR(VLOOKUP($B40,'2223_link'!$A$3:$D$352,4,FALSE),0)</f>
        <v>5306.2900000000009</v>
      </c>
      <c r="DP40" s="217">
        <f t="shared" si="59"/>
        <v>0.14320551647196064</v>
      </c>
      <c r="DQ40" s="217">
        <f>IF(DL40="Yes",VLOOKUP(B40,'ESA 112'!$B$37:$J$63,8,FALSE),MIN(0.135,DP40))</f>
        <v>0.13500000000000001</v>
      </c>
      <c r="DR40" s="156">
        <f t="shared" si="60"/>
        <v>716.35</v>
      </c>
      <c r="DS40" s="159">
        <f t="shared" si="61"/>
        <v>812.13</v>
      </c>
      <c r="DT40" s="127" t="s">
        <v>928</v>
      </c>
      <c r="DU40" s="43">
        <f>IFERROR(VLOOKUP($B40,'2324_link'!$A$3:$D$352,2,FALSE),0)</f>
        <v>102.22</v>
      </c>
      <c r="DV40" s="43">
        <f>IFERROR(VLOOKUP($B40,'2324_link'!$A$3:$D$352,3,FALSE),0)</f>
        <v>826</v>
      </c>
      <c r="DW40" s="160">
        <f>IFERROR(VLOOKUP($B40,'2324_link'!$A$3:$D$352,4,FALSE),0)</f>
        <v>5415.6600000000008</v>
      </c>
      <c r="DX40" s="217">
        <f t="shared" si="62"/>
        <v>0.15252065306906265</v>
      </c>
      <c r="DY40" s="217">
        <f>IF(DT40="Yes",VLOOKUP(B40,'ESA 112'!$B$3:$J$32,8,FALSE),MIN(0.15,DX40))</f>
        <v>0.15</v>
      </c>
      <c r="DZ40" s="156">
        <f t="shared" si="63"/>
        <v>812.35</v>
      </c>
      <c r="EA40" s="159">
        <f t="shared" si="64"/>
        <v>914.57</v>
      </c>
      <c r="EB40" s="18"/>
    </row>
    <row r="41" spans="1:132" ht="14.4" x14ac:dyDescent="0.3">
      <c r="A41" s="15" t="s">
        <v>908</v>
      </c>
      <c r="B41" s="15" t="s">
        <v>474</v>
      </c>
      <c r="C41" s="15" t="s">
        <v>475</v>
      </c>
      <c r="D41" s="127" t="s">
        <v>928</v>
      </c>
      <c r="E41" s="154">
        <f>IFERROR(VLOOKUP($B41,'0809_link'!$A$5:$D$319,2,FALSE),0)</f>
        <v>7.62</v>
      </c>
      <c r="F41" s="154">
        <f>IFERROR(VLOOKUP($B41,'0809_link'!$A$5:$D$319,3,FALSE),0)</f>
        <v>125.12</v>
      </c>
      <c r="G41" s="154">
        <f>IFERROR(VLOOKUP(B41,'0809_link'!$A$5:$D$319,4,FALSE),0)</f>
        <v>997.94</v>
      </c>
      <c r="H41" s="50">
        <f t="shared" si="65"/>
        <v>0.12540000000000001</v>
      </c>
      <c r="I41" s="155">
        <f>IF(D41="yes",VLOOKUP(B41,'ESA 112'!$B$479:$K$503,8,FALSE),MIN(0.127,H41))</f>
        <v>0.12540000000000001</v>
      </c>
      <c r="J41" s="156">
        <f t="shared" si="66"/>
        <v>125.12</v>
      </c>
      <c r="K41" s="157">
        <f t="shared" si="67"/>
        <v>132.74</v>
      </c>
      <c r="L41" s="127" t="s">
        <v>928</v>
      </c>
      <c r="M41" s="43">
        <f>IFERROR(VLOOKUP(B41,'0910_link'!$A$5:$B$302,2,FALSE),0)</f>
        <v>11.75</v>
      </c>
      <c r="N41" s="43">
        <f>IFERROR(VLOOKUP(B41,'0910_link'!$A$5:$C$302,3,FALSE),0)</f>
        <v>120.88</v>
      </c>
      <c r="O41" s="43">
        <f>IFERROR(VLOOKUP($B41,'0910_link'!$A$5:$D$302,4,FALSE),0)</f>
        <v>933.63</v>
      </c>
      <c r="P41" s="50">
        <f t="shared" si="68"/>
        <v>0.1295</v>
      </c>
      <c r="Q41" s="158">
        <f>IF(L41="Yes",VLOOKUP(B41,'ESA 112'!$B$449:$K$474,8,FALSE),MIN(0.127,P41))</f>
        <v>0.127</v>
      </c>
      <c r="R41" s="156">
        <f t="shared" si="69"/>
        <v>118.57</v>
      </c>
      <c r="S41" s="157">
        <f t="shared" si="70"/>
        <v>130.29592499999998</v>
      </c>
      <c r="T41" s="127" t="s">
        <v>928</v>
      </c>
      <c r="U41" s="43">
        <f>IFERROR(VLOOKUP($B41,'1011_link'!$A$5:$D$309,2,FALSE),0)</f>
        <v>10.25</v>
      </c>
      <c r="V41" s="43">
        <f>IFERROR(VLOOKUP($B41,'1011_link'!$A$5:$D$309,3,FALSE),0)</f>
        <v>106.75</v>
      </c>
      <c r="W41" s="154">
        <f>IFERROR(VLOOKUP($B41,'1011_link'!$A$5:$D$319,4,FALSE),0)</f>
        <v>865.07</v>
      </c>
      <c r="X41" s="50">
        <f t="shared" si="71"/>
        <v>0.1234</v>
      </c>
      <c r="Y41" s="158">
        <f>IF(T41="Yes",VLOOKUP(B41,'ESA 112'!$B$416:$J$444,8,FALSE),MIN(0.127,X41))</f>
        <v>0.1234</v>
      </c>
      <c r="Z41" s="156">
        <f t="shared" si="72"/>
        <v>106.75</v>
      </c>
      <c r="AA41" s="159">
        <f t="shared" si="73"/>
        <v>117</v>
      </c>
      <c r="AB41" s="127" t="s">
        <v>928</v>
      </c>
      <c r="AC41" s="43">
        <f>IFERROR(VLOOKUP($B41,'1112_link'!$A$5:$D$310,2,FALSE),0)</f>
        <v>7.45</v>
      </c>
      <c r="AD41" s="43">
        <f>IFERROR(VLOOKUP($B41,'1112_link'!$A$5:$D$310,3,FALSE),0)</f>
        <v>99.56</v>
      </c>
      <c r="AE41" s="154">
        <f>IFERROR(VLOOKUP($B41,'1112_link'!$A$5:$D$331,4,FALSE),0)</f>
        <v>831.06999999999994</v>
      </c>
      <c r="AF41" s="50">
        <f t="shared" si="74"/>
        <v>0.1198</v>
      </c>
      <c r="AG41" s="158">
        <f>IF(AB41="Yes",VLOOKUP(B41,'ESA 112'!$B$383:$J$411,8,FALSE),MIN(0.127,AF41))</f>
        <v>0.1198</v>
      </c>
      <c r="AH41" s="156">
        <f t="shared" si="75"/>
        <v>99.56</v>
      </c>
      <c r="AI41" s="159">
        <f t="shared" si="76"/>
        <v>107.01</v>
      </c>
      <c r="AJ41" s="127" t="s">
        <v>928</v>
      </c>
      <c r="AK41" s="43">
        <f>IFERROR(VLOOKUP($B41,'1213_link'!$A$5:$D$310,2,FALSE),0)</f>
        <v>9.44</v>
      </c>
      <c r="AL41" s="43">
        <f>IFERROR(VLOOKUP($B41,'1213_link'!$A$5:$D$310,3,FALSE),0)</f>
        <v>94.78</v>
      </c>
      <c r="AM41" s="154">
        <f>IFERROR(VLOOKUP($B41,'1213_link'!$A$5:$D$331,4,FALSE),0)</f>
        <v>809.36</v>
      </c>
      <c r="AN41" s="50">
        <f t="shared" si="77"/>
        <v>0.1171</v>
      </c>
      <c r="AO41" s="158">
        <f>IF(AJ41="Yes",VLOOKUP(B41,'ESA 112'!$B$350:$J$378,8,FALSE),MIN(0.127,AN41))</f>
        <v>0.1171</v>
      </c>
      <c r="AP41" s="156">
        <f t="shared" si="78"/>
        <v>94.78</v>
      </c>
      <c r="AQ41" s="159">
        <f t="shared" si="79"/>
        <v>104.22</v>
      </c>
      <c r="AR41" s="127" t="s">
        <v>928</v>
      </c>
      <c r="AS41" s="43">
        <f>IFERROR(VLOOKUP($B41,'1314_link'!$A$5:$D$310,2,FALSE),0)</f>
        <v>11</v>
      </c>
      <c r="AT41" s="43">
        <f>IFERROR(VLOOKUP($B41,'1314_link'!$A$5:$D$310,3,FALSE),0)</f>
        <v>96.44</v>
      </c>
      <c r="AU41" s="154">
        <f>IFERROR(VLOOKUP($B41,'1314_link'!$A$5:$D$331,4,FALSE),0)</f>
        <v>841.27</v>
      </c>
      <c r="AV41" s="158">
        <f t="shared" si="80"/>
        <v>0.11463620478562174</v>
      </c>
      <c r="AW41" s="158">
        <f>IF(AR41="Yes",VLOOKUP(B41,'ESA 112'!$B$318:$J$345,8,FALSE),MIN(0.127,AV41))</f>
        <v>0.11463620478562174</v>
      </c>
      <c r="AX41" s="156">
        <f t="shared" si="81"/>
        <v>96.44</v>
      </c>
      <c r="AY41" s="159">
        <f t="shared" si="82"/>
        <v>107.44</v>
      </c>
      <c r="AZ41" s="127" t="s">
        <v>928</v>
      </c>
      <c r="BA41" s="43">
        <f>IFERROR(VLOOKUP($B41,'1415_link'!$A$5:$D$311,2,FALSE),0)</f>
        <v>14.33</v>
      </c>
      <c r="BB41" s="43">
        <f>IFERROR(VLOOKUP($B41,'1415_link'!$A$5:$D$311,3,FALSE),0)</f>
        <v>104.44</v>
      </c>
      <c r="BC41" s="160">
        <f>IFERROR(VLOOKUP($B41,'1415_link'!$A$5:$D$332,4,FALSE),0)</f>
        <v>856.84999999999991</v>
      </c>
      <c r="BD41" s="158">
        <f t="shared" si="83"/>
        <v>0.12188831183987864</v>
      </c>
      <c r="BE41" s="158">
        <f>IF(AZ41="Yes",VLOOKUP(B41,'ESA 112'!$B$286:$J$314,8,FALSE),MIN(0.127,BD41))</f>
        <v>0.12188831183987864</v>
      </c>
      <c r="BF41" s="156">
        <f t="shared" si="84"/>
        <v>104.44</v>
      </c>
      <c r="BG41" s="159">
        <f t="shared" si="85"/>
        <v>118.77</v>
      </c>
      <c r="BH41" s="127" t="s">
        <v>928</v>
      </c>
      <c r="BI41" s="43">
        <f>IFERROR(VLOOKUP($B41,'1516_link'!$A$5:$D$351,2,FALSE),0)</f>
        <v>12.33</v>
      </c>
      <c r="BJ41" s="43">
        <f>IFERROR(VLOOKUP($B41,'1516_link'!$A$5:$D$351,3,FALSE),0)</f>
        <v>97.33</v>
      </c>
      <c r="BK41" s="160">
        <f>IFERROR(VLOOKUP($B41,'1516_link'!$A$5:$D$351,4,FALSE),0)</f>
        <v>803.18999999999994</v>
      </c>
      <c r="BL41" s="217">
        <f t="shared" si="86"/>
        <v>0.12117929755101534</v>
      </c>
      <c r="BM41" s="217">
        <f>IF(BH41="Yes",VLOOKUP(B41,'ESA 112'!$B$255:$J$282,8,FALSE),MIN(0.127,BL41))</f>
        <v>0.12117929755101534</v>
      </c>
      <c r="BN41" s="156">
        <f t="shared" si="87"/>
        <v>97.33</v>
      </c>
      <c r="BO41" s="159">
        <f t="shared" si="88"/>
        <v>109.66</v>
      </c>
      <c r="BP41" s="127" t="s">
        <v>928</v>
      </c>
      <c r="BQ41" s="43">
        <f>IFERROR(VLOOKUP($B41,'1617_link'!$A$5:$D$351,2,FALSE),0)</f>
        <v>9</v>
      </c>
      <c r="BR41" s="43">
        <f>IFERROR(VLOOKUP($B41,'1617_link'!$A$5:$D$351,3,FALSE),0)</f>
        <v>97</v>
      </c>
      <c r="BS41" s="160">
        <f>IFERROR(VLOOKUP($B41,'1617_link'!$A$5:$D$351,4,FALSE),0)</f>
        <v>784.31999999999994</v>
      </c>
      <c r="BT41" s="217">
        <f t="shared" si="89"/>
        <v>0.12367401060791515</v>
      </c>
      <c r="BU41" s="217">
        <f>IF(BP41="Yes",VLOOKUP(B41,'ESA 112'!$B$224:$J$250,8,FALSE),MIN(0.127,BT41))</f>
        <v>0.12367401060791515</v>
      </c>
      <c r="BV41" s="156">
        <f t="shared" si="90"/>
        <v>97</v>
      </c>
      <c r="BW41" s="223">
        <f t="shared" si="91"/>
        <v>106</v>
      </c>
      <c r="BX41" s="127" t="s">
        <v>928</v>
      </c>
      <c r="BY41" s="43">
        <f>IFERROR(VLOOKUP($B41,'1718_link'!$A$5:$D$351,2,FALSE),0)</f>
        <v>5.44</v>
      </c>
      <c r="BZ41" s="43">
        <f>IFERROR(VLOOKUP($B41,'1718_link'!$A$5:$D$351,3,FALSE),0)</f>
        <v>95</v>
      </c>
      <c r="CA41" s="43">
        <f>IFERROR(VLOOKUP($B41,'1718_link'!$A$5:$D$331,4,FALSE),0)</f>
        <v>777.29</v>
      </c>
      <c r="CB41" s="217">
        <f t="shared" si="92"/>
        <v>0.12221950623319483</v>
      </c>
      <c r="CC41" s="217">
        <f>IF(BX41="Yes",VLOOKUP(B41,'ESA 112'!$B$194:$J$219,8,FALSE),MIN(0.135,CB41))</f>
        <v>0.12221950623319483</v>
      </c>
      <c r="CD41" s="156">
        <f t="shared" si="93"/>
        <v>95</v>
      </c>
      <c r="CE41" s="159">
        <f t="shared" si="94"/>
        <v>100.44</v>
      </c>
      <c r="CF41" s="127" t="s">
        <v>928</v>
      </c>
      <c r="CG41" s="43">
        <f>IFERROR(VLOOKUP($B41,'1819_link'!$A$5:$D$351,2,FALSE),0)</f>
        <v>9</v>
      </c>
      <c r="CH41" s="43">
        <f>IFERROR(VLOOKUP($B41,'1819_link'!$A$5:$D$351,3,FALSE),0)</f>
        <v>106.78</v>
      </c>
      <c r="CI41" s="43">
        <f>IFERROR(VLOOKUP($B41,'1819_link'!$A$5:$D$331,4,FALSE),0)</f>
        <v>797.03</v>
      </c>
      <c r="CJ41" s="217">
        <f t="shared" si="95"/>
        <v>0.13397237243265625</v>
      </c>
      <c r="CK41" s="217">
        <f>IF(CF41="Yes",VLOOKUP(B41,'ESA 112'!$B$164:$J$190,8,FALSE),MIN(0.135,CJ41))</f>
        <v>0.13397237243265625</v>
      </c>
      <c r="CL41" s="156">
        <f t="shared" si="96"/>
        <v>106.78</v>
      </c>
      <c r="CM41" s="159">
        <f t="shared" si="97"/>
        <v>115.78</v>
      </c>
      <c r="CN41" s="127" t="s">
        <v>928</v>
      </c>
      <c r="CO41" s="43">
        <f>IFERROR(VLOOKUP($B41,'1920_link'!$A$5:$D$350,2,FALSE),0)</f>
        <v>13.33</v>
      </c>
      <c r="CP41" s="43">
        <f>IFERROR(VLOOKUP($B41,'1920_link'!$A$5:$D$350,3,FALSE),0)</f>
        <v>118.44</v>
      </c>
      <c r="CQ41" s="43">
        <f>IFERROR(VLOOKUP($B41,'1920_link'!$A$5:$D$330,4,FALSE),0)</f>
        <v>774.12</v>
      </c>
      <c r="CR41" s="217">
        <f t="shared" si="98"/>
        <v>0.1529995349558208</v>
      </c>
      <c r="CS41" s="217">
        <f>IF(CN41="Yes",VLOOKUP(B41,'ESA 112'!$B$134:$J$159,8,FALSE),MIN(0.135,CR41))</f>
        <v>0.13500000000000001</v>
      </c>
      <c r="CT41" s="156">
        <f t="shared" si="99"/>
        <v>104.51</v>
      </c>
      <c r="CU41" s="159">
        <f t="shared" si="100"/>
        <v>117.84</v>
      </c>
      <c r="CV41" s="127" t="s">
        <v>928</v>
      </c>
      <c r="CW41" s="43">
        <f>IFERROR(VLOOKUP($B41,'2021_link'!$A$5:$D$351,2,FALSE),0)</f>
        <v>6.89</v>
      </c>
      <c r="CX41" s="43">
        <f>IFERROR(VLOOKUP($B41,'2021_link'!$A$5:$D$351,3,FALSE),0)</f>
        <v>119.11</v>
      </c>
      <c r="CY41" s="160">
        <f>IFERROR(VLOOKUP($B41,'2021_link'!$A$5:$D$351,4,FALSE),0)</f>
        <v>702.80000000000007</v>
      </c>
      <c r="CZ41" s="217">
        <f t="shared" si="53"/>
        <v>0.16947922595332951</v>
      </c>
      <c r="DA41" s="217">
        <f>IF(CV41="Yes",VLOOKUP(B41,'ESA 112'!$B$102:$J$130,8,FALSE),MIN(0.135,CZ41))</f>
        <v>0.13500000000000001</v>
      </c>
      <c r="DB41" s="156">
        <f t="shared" si="54"/>
        <v>94.88</v>
      </c>
      <c r="DC41" s="159">
        <f t="shared" si="55"/>
        <v>101.77</v>
      </c>
      <c r="DD41" s="127" t="s">
        <v>928</v>
      </c>
      <c r="DE41" s="43">
        <f>IFERROR(VLOOKUP($B41,'2122_link'!$A$3:$D$352,2,FALSE),0)</f>
        <v>5.78</v>
      </c>
      <c r="DF41" s="43">
        <f>IFERROR(VLOOKUP($B41,'2122_link'!$A$3:$D$352,3,FALSE),0)</f>
        <v>129</v>
      </c>
      <c r="DG41" s="160">
        <f>IFERROR(VLOOKUP($B41,'2122_link'!$A$3:$D$352,4,FALSE),0)</f>
        <v>768.55</v>
      </c>
      <c r="DH41" s="217">
        <f t="shared" si="56"/>
        <v>0.16784854596317741</v>
      </c>
      <c r="DI41" s="217">
        <f>IF(DD41="Yes",VLOOKUP(B41,'ESA 112'!$B$70:$J$99,8,FALSE),MIN(0.135,DH41))</f>
        <v>0.13500000000000001</v>
      </c>
      <c r="DJ41" s="156">
        <f t="shared" si="57"/>
        <v>103.75</v>
      </c>
      <c r="DK41" s="159">
        <f t="shared" si="58"/>
        <v>109.53</v>
      </c>
      <c r="DL41" s="127" t="s">
        <v>928</v>
      </c>
      <c r="DM41" s="43">
        <f>IFERROR(VLOOKUP($B41,'2223_link'!$A$3:$D$352,2,FALSE),0)</f>
        <v>3.11</v>
      </c>
      <c r="DN41" s="43">
        <f>IFERROR(VLOOKUP($B41,'2223_link'!$A$3:$D$352,3,FALSE),0)</f>
        <v>127.33</v>
      </c>
      <c r="DO41" s="160">
        <f>IFERROR(VLOOKUP($B41,'2223_link'!$A$3:$D$352,4,FALSE),0)</f>
        <v>777.15</v>
      </c>
      <c r="DP41" s="217">
        <f t="shared" si="59"/>
        <v>0.16384224409702117</v>
      </c>
      <c r="DQ41" s="217">
        <f>IF(DL41="Yes",VLOOKUP(B41,'ESA 112'!$B$37:$J$63,8,FALSE),MIN(0.135,DP41))</f>
        <v>0.13500000000000001</v>
      </c>
      <c r="DR41" s="156">
        <f t="shared" si="60"/>
        <v>104.92</v>
      </c>
      <c r="DS41" s="159">
        <f t="shared" si="61"/>
        <v>108.03</v>
      </c>
      <c r="DT41" s="127" t="s">
        <v>928</v>
      </c>
      <c r="DU41" s="43">
        <f>IFERROR(VLOOKUP($B41,'2324_link'!$A$3:$D$352,2,FALSE),0)</f>
        <v>0.33</v>
      </c>
      <c r="DV41" s="43">
        <f>IFERROR(VLOOKUP($B41,'2324_link'!$A$3:$D$352,3,FALSE),0)</f>
        <v>130.56</v>
      </c>
      <c r="DW41" s="160">
        <f>IFERROR(VLOOKUP($B41,'2324_link'!$A$3:$D$352,4,FALSE),0)</f>
        <v>832.4</v>
      </c>
      <c r="DX41" s="217">
        <f t="shared" si="62"/>
        <v>0.15684766938971648</v>
      </c>
      <c r="DY41" s="217">
        <f>IF(DT41="Yes",VLOOKUP(B41,'ESA 112'!$B$3:$J$32,8,FALSE),MIN(0.15,DX41))</f>
        <v>0.15</v>
      </c>
      <c r="DZ41" s="156">
        <f t="shared" si="63"/>
        <v>124.86</v>
      </c>
      <c r="EA41" s="159">
        <f t="shared" si="64"/>
        <v>125.19</v>
      </c>
      <c r="EB41" s="18"/>
    </row>
    <row r="42" spans="1:132" ht="15.6" x14ac:dyDescent="0.3">
      <c r="A42" s="15" t="s">
        <v>908</v>
      </c>
      <c r="B42" s="49" t="s">
        <v>1024</v>
      </c>
      <c r="C42" s="15" t="s">
        <v>1031</v>
      </c>
      <c r="D42" s="33"/>
      <c r="E42" s="252"/>
      <c r="F42" s="252"/>
      <c r="G42" s="252"/>
      <c r="H42" s="35"/>
      <c r="I42" s="35"/>
      <c r="J42" s="34"/>
      <c r="K42" s="36"/>
      <c r="L42" s="33"/>
      <c r="M42" s="34"/>
      <c r="N42" s="34"/>
      <c r="O42" s="241"/>
      <c r="P42" s="35"/>
      <c r="Q42" s="35"/>
      <c r="R42" s="38"/>
      <c r="S42" s="36"/>
      <c r="T42" s="33"/>
      <c r="U42" s="34"/>
      <c r="V42" s="34"/>
      <c r="W42" s="37"/>
      <c r="X42" s="35"/>
      <c r="Y42" s="35"/>
      <c r="Z42" s="36"/>
      <c r="AA42" s="38"/>
      <c r="AB42" s="33"/>
      <c r="AC42" s="34"/>
      <c r="AD42" s="34"/>
      <c r="AE42" s="37"/>
      <c r="AF42" s="35"/>
      <c r="AG42" s="35"/>
      <c r="AH42" s="36"/>
      <c r="AI42" s="38"/>
      <c r="AJ42" s="33"/>
      <c r="AK42" s="34"/>
      <c r="AL42" s="34"/>
      <c r="AM42" s="37"/>
      <c r="AN42" s="35"/>
      <c r="AO42" s="35"/>
      <c r="AP42" s="36"/>
      <c r="AQ42" s="38"/>
      <c r="AR42" s="33"/>
      <c r="AS42" s="34"/>
      <c r="AT42" s="34"/>
      <c r="AU42" s="37"/>
      <c r="AV42" s="35"/>
      <c r="AW42" s="35"/>
      <c r="AX42" s="36"/>
      <c r="AY42" s="38"/>
      <c r="AZ42" s="33"/>
      <c r="BA42" s="34"/>
      <c r="BB42" s="34"/>
      <c r="BC42" s="39"/>
      <c r="BD42" s="35"/>
      <c r="BE42" s="35"/>
      <c r="BF42" s="36"/>
      <c r="BG42" s="38"/>
      <c r="BH42" s="33"/>
      <c r="BI42" s="34"/>
      <c r="BJ42" s="34"/>
      <c r="BK42" s="39"/>
      <c r="BL42" s="35"/>
      <c r="BM42" s="35"/>
      <c r="BN42" s="36"/>
      <c r="BO42" s="38"/>
      <c r="BP42" s="33"/>
      <c r="BQ42" s="34"/>
      <c r="BR42" s="34"/>
      <c r="BS42" s="39"/>
      <c r="BT42" s="35"/>
      <c r="BU42" s="35"/>
      <c r="BV42" s="36"/>
      <c r="BW42" s="38"/>
      <c r="BX42" s="33"/>
      <c r="BY42" s="34"/>
      <c r="BZ42" s="34"/>
      <c r="CA42" s="246"/>
      <c r="CB42" s="35"/>
      <c r="CC42" s="35"/>
      <c r="CD42" s="36"/>
      <c r="CE42" s="38"/>
      <c r="CF42" s="127" t="s">
        <v>928</v>
      </c>
      <c r="CG42" s="43">
        <f>IFERROR(VLOOKUP($B42,'1819_link'!$A$5:$D$351,2,FALSE),0)</f>
        <v>0</v>
      </c>
      <c r="CH42" s="43">
        <f>IFERROR(VLOOKUP($B42,'1819_link'!$A$5:$D$351,3,FALSE),0)</f>
        <v>0</v>
      </c>
      <c r="CI42" s="43">
        <f>IFERROR(VLOOKUP($B42,'1819_link'!$A$5:$D$331,4,FALSE),0)</f>
        <v>602.38000000000011</v>
      </c>
      <c r="CJ42" s="217">
        <f t="shared" si="95"/>
        <v>0</v>
      </c>
      <c r="CK42" s="217">
        <f>IF(CF42="Yes",VLOOKUP(B42,'ESA 112'!$B$164:$J$190,8,FALSE),MIN(0.135,CJ42))</f>
        <v>0</v>
      </c>
      <c r="CL42" s="43">
        <f t="shared" si="96"/>
        <v>0</v>
      </c>
      <c r="CM42" s="159">
        <f t="shared" si="97"/>
        <v>0</v>
      </c>
      <c r="CN42" s="127" t="s">
        <v>928</v>
      </c>
      <c r="CO42" s="43">
        <f>IFERROR(VLOOKUP($B42,'1920_link'!$A$5:$D$350,2,FALSE),0)</f>
        <v>0</v>
      </c>
      <c r="CP42" s="43">
        <f>IFERROR(VLOOKUP($B42,'1920_link'!$A$5:$D$350,3,FALSE),0)</f>
        <v>0</v>
      </c>
      <c r="CQ42" s="43">
        <f>IFERROR(VLOOKUP($B42,'1920_link'!$A$5:$D$330,4,FALSE),0)</f>
        <v>543.18000000000006</v>
      </c>
      <c r="CR42" s="217">
        <f t="shared" si="98"/>
        <v>0</v>
      </c>
      <c r="CS42" s="217">
        <f>IF(CN42="Yes",VLOOKUP(B42,'ESA 112'!$B$134:$J$159,8,FALSE),MIN(0.135,CR42))</f>
        <v>0</v>
      </c>
      <c r="CT42" s="156">
        <f t="shared" si="99"/>
        <v>0</v>
      </c>
      <c r="CU42" s="159">
        <f t="shared" si="100"/>
        <v>0</v>
      </c>
      <c r="CV42" s="127" t="s">
        <v>928</v>
      </c>
      <c r="CW42" s="43">
        <f>IFERROR(VLOOKUP($B42,'2021_link'!$A$5:$D$351,2,FALSE),0)</f>
        <v>0</v>
      </c>
      <c r="CX42" s="43">
        <f>IFERROR(VLOOKUP($B42,'2021_link'!$A$5:$D$351,3,FALSE),0)</f>
        <v>0</v>
      </c>
      <c r="CY42" s="160">
        <f>IFERROR(VLOOKUP($B42,'2021_link'!$A$5:$D$351,4,FALSE),0)</f>
        <v>552.34999999999991</v>
      </c>
      <c r="CZ42" s="217">
        <f t="shared" si="53"/>
        <v>0</v>
      </c>
      <c r="DA42" s="217">
        <f>IF(CV42="Yes",VLOOKUP(B42,'ESA 112'!$B$102:$J$130,8,FALSE),MIN(0.135,CZ42))</f>
        <v>0</v>
      </c>
      <c r="DB42" s="156">
        <f t="shared" si="54"/>
        <v>0</v>
      </c>
      <c r="DC42" s="159">
        <f t="shared" si="55"/>
        <v>0</v>
      </c>
      <c r="DD42" s="127" t="s">
        <v>928</v>
      </c>
      <c r="DE42" s="43">
        <f>IFERROR(VLOOKUP($B42,'2122_link'!$A$3:$D$352,2,FALSE),0)</f>
        <v>0</v>
      </c>
      <c r="DF42" s="43">
        <f>IFERROR(VLOOKUP($B42,'2122_link'!$A$3:$D$352,3,FALSE),0)</f>
        <v>111.67</v>
      </c>
      <c r="DG42" s="160">
        <f>IFERROR(VLOOKUP($B42,'2122_link'!$A$3:$D$352,4,FALSE),0)</f>
        <v>578.15</v>
      </c>
      <c r="DH42" s="217">
        <f t="shared" si="56"/>
        <v>0.19315056646199083</v>
      </c>
      <c r="DI42" s="217">
        <f>IF(DD42="Yes",VLOOKUP(B42,'ESA 112'!$B$70:$J$99,8,FALSE),MIN(0.135,DH42))</f>
        <v>0.13500000000000001</v>
      </c>
      <c r="DJ42" s="156">
        <f t="shared" si="57"/>
        <v>78.05</v>
      </c>
      <c r="DK42" s="159">
        <f t="shared" si="58"/>
        <v>78.05</v>
      </c>
      <c r="DL42" s="127" t="s">
        <v>928</v>
      </c>
      <c r="DM42" s="43">
        <f>IFERROR(VLOOKUP($B42,'2223_link'!$A$3:$D$352,2,FALSE),0)</f>
        <v>0</v>
      </c>
      <c r="DN42" s="43">
        <f>IFERROR(VLOOKUP($B42,'2223_link'!$A$3:$D$352,3,FALSE),0)</f>
        <v>125.67</v>
      </c>
      <c r="DO42" s="160">
        <f>IFERROR(VLOOKUP($B42,'2223_link'!$A$3:$D$352,4,FALSE),0)</f>
        <v>598.85</v>
      </c>
      <c r="DP42" s="217">
        <f t="shared" si="59"/>
        <v>0.20985221674876847</v>
      </c>
      <c r="DQ42" s="217">
        <f>IF(DL42="Yes",VLOOKUP(B42,'ESA 112'!$B$37:$J$63,8,FALSE),MIN(0.135,DP42))</f>
        <v>0.13500000000000001</v>
      </c>
      <c r="DR42" s="156">
        <f t="shared" si="60"/>
        <v>80.84</v>
      </c>
      <c r="DS42" s="159">
        <f t="shared" si="61"/>
        <v>80.84</v>
      </c>
      <c r="DT42" s="127" t="s">
        <v>928</v>
      </c>
      <c r="DU42" s="43">
        <f>IFERROR(VLOOKUP($B42,'2324_link'!$A$3:$D$352,2,FALSE),0)</f>
        <v>0</v>
      </c>
      <c r="DV42" s="43">
        <f>IFERROR(VLOOKUP($B42,'2324_link'!$A$3:$D$352,3,FALSE),0)</f>
        <v>139.55999999999997</v>
      </c>
      <c r="DW42" s="160">
        <f>IFERROR(VLOOKUP($B42,'2324_link'!$A$3:$D$352,4,FALSE),0)</f>
        <v>644.65</v>
      </c>
      <c r="DX42" s="217">
        <f t="shared" si="62"/>
        <v>0.2164895679826262</v>
      </c>
      <c r="DY42" s="217">
        <f>IF(DT42="Yes",VLOOKUP(B42,'ESA 112'!$B$3:$J$32,8,FALSE),MIN(0.15,DX42))</f>
        <v>0.15</v>
      </c>
      <c r="DZ42" s="156">
        <f t="shared" si="63"/>
        <v>96.7</v>
      </c>
      <c r="EA42" s="159">
        <f t="shared" si="64"/>
        <v>96.7</v>
      </c>
      <c r="EB42" s="18"/>
    </row>
    <row r="43" spans="1:132" ht="14.4" x14ac:dyDescent="0.3">
      <c r="A43" s="15" t="s">
        <v>911</v>
      </c>
      <c r="B43" s="15" t="s">
        <v>180</v>
      </c>
      <c r="C43" s="15" t="s">
        <v>181</v>
      </c>
      <c r="D43" s="127" t="s">
        <v>928</v>
      </c>
      <c r="E43" s="154">
        <f>IFERROR(VLOOKUP($B43,'0809_link'!$A$5:$D$319,2,FALSE),0)</f>
        <v>14.38</v>
      </c>
      <c r="F43" s="154">
        <f>IFERROR(VLOOKUP($B43,'0809_link'!$A$5:$D$319,3,FALSE),0)</f>
        <v>128</v>
      </c>
      <c r="G43" s="154">
        <f>IFERROR(VLOOKUP(B43,'0809_link'!$A$5:$D$319,4,FALSE),0)</f>
        <v>1072.6099999999999</v>
      </c>
      <c r="H43" s="50">
        <f t="shared" ref="H43:H88" si="101">IF(F43=0,0,ROUND((F43/G43),4))</f>
        <v>0.1193</v>
      </c>
      <c r="I43" s="155">
        <f>IF(D43="yes",VLOOKUP(B43,'ESA 112'!$B$479:$K$503,8,FALSE),MIN(0.127,H43))</f>
        <v>0.1193</v>
      </c>
      <c r="J43" s="156">
        <f t="shared" ref="J43:J88" si="102">ROUND(IF(H43=I43,F43,G43*I43),2)</f>
        <v>128</v>
      </c>
      <c r="K43" s="157">
        <f t="shared" ref="K43:K88" si="103">IF(I43=0.127,((E43+F43)-((H43-I43)*G43)),E43+F43)</f>
        <v>142.38</v>
      </c>
      <c r="L43" s="127" t="s">
        <v>928</v>
      </c>
      <c r="M43" s="43">
        <f>IFERROR(VLOOKUP(B43,'0910_link'!$A$5:$B$302,2,FALSE),0)</f>
        <v>19.12</v>
      </c>
      <c r="N43" s="43">
        <f>IFERROR(VLOOKUP(B43,'0910_link'!$A$5:$C$302,3,FALSE),0)</f>
        <v>132.88</v>
      </c>
      <c r="O43" s="43">
        <f>IFERROR(VLOOKUP($B43,'0910_link'!$A$5:$D$302,4,FALSE),0)</f>
        <v>1101.27</v>
      </c>
      <c r="P43" s="50">
        <f t="shared" ref="P43:P88" si="104">IF(N43=0,0,ROUND((N43/O43),4))</f>
        <v>0.1207</v>
      </c>
      <c r="Q43" s="158">
        <f>IF(L43="Yes",VLOOKUP(B43,'ESA 112'!$B$449:$K$474,8,FALSE),MIN(0.127,P43))</f>
        <v>0.1207</v>
      </c>
      <c r="R43" s="156">
        <f t="shared" ref="R43:R88" si="105">ROUND(IF(P43=Q43,N43,O43*Q43),2)</f>
        <v>132.88</v>
      </c>
      <c r="S43" s="157">
        <f t="shared" ref="S43:S88" si="106">IF(Q43=0.127,((M43+N43)-((P43-Q43)*O43)),M43+N43)</f>
        <v>152</v>
      </c>
      <c r="T43" s="127" t="s">
        <v>928</v>
      </c>
      <c r="U43" s="43">
        <f>IFERROR(VLOOKUP($B43,'1011_link'!$A$5:$D$309,2,FALSE),0)</f>
        <v>22.62</v>
      </c>
      <c r="V43" s="43">
        <f>IFERROR(VLOOKUP($B43,'1011_link'!$A$5:$D$309,3,FALSE),0)</f>
        <v>130</v>
      </c>
      <c r="W43" s="154">
        <f>IFERROR(VLOOKUP($B43,'1011_link'!$A$5:$D$319,4,FALSE),0)</f>
        <v>1094.23</v>
      </c>
      <c r="X43" s="50">
        <f t="shared" ref="X43:X88" si="107">IF(V43=0,0,ROUND((V43/W43),4))</f>
        <v>0.1188</v>
      </c>
      <c r="Y43" s="158">
        <f>IF(T43="Yes",VLOOKUP(B43,'ESA 112'!$B$416:$J$444,8,FALSE),MIN(0.127,X43))</f>
        <v>0.1188</v>
      </c>
      <c r="Z43" s="156">
        <f t="shared" ref="Z43:Z88" si="108">ROUND(IF(X43=Y43,V43,W43*Y43),2)</f>
        <v>130</v>
      </c>
      <c r="AA43" s="159">
        <f t="shared" ref="AA43:AA88" si="109">Z43+U43</f>
        <v>152.62</v>
      </c>
      <c r="AB43" s="127" t="s">
        <v>928</v>
      </c>
      <c r="AC43" s="43">
        <f>IFERROR(VLOOKUP($B43,'1112_link'!$A$5:$D$310,2,FALSE),0)</f>
        <v>22.330000000000002</v>
      </c>
      <c r="AD43" s="43">
        <f>IFERROR(VLOOKUP($B43,'1112_link'!$A$5:$D$310,3,FALSE),0)</f>
        <v>143.33000000000001</v>
      </c>
      <c r="AE43" s="154">
        <f>IFERROR(VLOOKUP($B43,'1112_link'!$A$5:$D$331,4,FALSE),0)</f>
        <v>1064.71</v>
      </c>
      <c r="AF43" s="50">
        <f t="shared" ref="AF43:AF88" si="110">IF(AD43=0,0,ROUND((AD43/AE43),4))</f>
        <v>0.1346</v>
      </c>
      <c r="AG43" s="158">
        <f>IF(AB43="Yes",VLOOKUP(B43,'ESA 112'!$B$383:$J$411,8,FALSE),MIN(0.127,AF43))</f>
        <v>0.127</v>
      </c>
      <c r="AH43" s="156">
        <f t="shared" ref="AH43:AH88" si="111">ROUND(IF(AF43=AG43,AD43,AE43*AG43),2)</f>
        <v>135.22</v>
      </c>
      <c r="AI43" s="159">
        <f t="shared" ref="AI43:AI88" si="112">AH43+AC43</f>
        <v>157.55000000000001</v>
      </c>
      <c r="AJ43" s="127" t="s">
        <v>928</v>
      </c>
      <c r="AK43" s="43">
        <f>IFERROR(VLOOKUP($B43,'1213_link'!$A$5:$D$310,2,FALSE),0)</f>
        <v>20</v>
      </c>
      <c r="AL43" s="43">
        <f>IFERROR(VLOOKUP($B43,'1213_link'!$A$5:$D$310,3,FALSE),0)</f>
        <v>132.22</v>
      </c>
      <c r="AM43" s="154">
        <f>IFERROR(VLOOKUP($B43,'1213_link'!$A$5:$D$331,4,FALSE),0)</f>
        <v>1019.1200000000001</v>
      </c>
      <c r="AN43" s="50">
        <f t="shared" ref="AN43:AN88" si="113">IF(AL43=0,0,ROUND((AL43/AM43),4))</f>
        <v>0.12970000000000001</v>
      </c>
      <c r="AO43" s="158">
        <f>IF(AJ43="Yes",VLOOKUP(B43,'ESA 112'!$B$350:$J$378,8,FALSE),MIN(0.127,AN43))</f>
        <v>0.127</v>
      </c>
      <c r="AP43" s="156">
        <f t="shared" ref="AP43:AP88" si="114">ROUND(IF(AN43=AO43,AL43,AM43*AO43),2)</f>
        <v>129.43</v>
      </c>
      <c r="AQ43" s="159">
        <f t="shared" ref="AQ43:AQ88" si="115">AP43+AK43</f>
        <v>149.43</v>
      </c>
      <c r="AR43" s="127" t="s">
        <v>928</v>
      </c>
      <c r="AS43" s="43">
        <f>IFERROR(VLOOKUP($B43,'1314_link'!$A$5:$D$310,2,FALSE),0)</f>
        <v>19.89</v>
      </c>
      <c r="AT43" s="43">
        <f>IFERROR(VLOOKUP($B43,'1314_link'!$A$5:$D$310,3,FALSE),0)</f>
        <v>137.11000000000001</v>
      </c>
      <c r="AU43" s="154">
        <f>IFERROR(VLOOKUP($B43,'1314_link'!$A$5:$D$331,4,FALSE),0)</f>
        <v>1075.3400000000001</v>
      </c>
      <c r="AV43" s="158">
        <f t="shared" ref="AV43:AV88" si="116">AT43/AU43</f>
        <v>0.12750385924451801</v>
      </c>
      <c r="AW43" s="158">
        <f>IF(AR43="Yes",VLOOKUP(B43,'ESA 112'!$B$318:$J$345,8,FALSE),MIN(0.127,AV43))</f>
        <v>0.127</v>
      </c>
      <c r="AX43" s="156">
        <f t="shared" ref="AX43:AX88" si="117">ROUND(IF(AV43=AW43,AT43,AU43*AW43),2)</f>
        <v>136.57</v>
      </c>
      <c r="AY43" s="159">
        <f t="shared" ref="AY43:AY88" si="118">AX43+AS43</f>
        <v>156.45999999999998</v>
      </c>
      <c r="AZ43" s="127" t="s">
        <v>928</v>
      </c>
      <c r="BA43" s="43">
        <f>IFERROR(VLOOKUP($B43,'1415_link'!$A$5:$D$311,2,FALSE),0)</f>
        <v>16.11</v>
      </c>
      <c r="BB43" s="43">
        <f>IFERROR(VLOOKUP($B43,'1415_link'!$A$5:$D$311,3,FALSE),0)</f>
        <v>127</v>
      </c>
      <c r="BC43" s="160">
        <f>IFERROR(VLOOKUP($B43,'1415_link'!$A$5:$D$332,4,FALSE),0)</f>
        <v>1059.0099999999998</v>
      </c>
      <c r="BD43" s="158">
        <f t="shared" ref="BD43:BD74" si="119">BB43/BC43</f>
        <v>0.11992332461449848</v>
      </c>
      <c r="BE43" s="158">
        <f>IF(AZ43="Yes",VLOOKUP(B43,'ESA 112'!$B$286:$J$314,8,FALSE),MIN(0.127,BD43))</f>
        <v>0.11992332461449848</v>
      </c>
      <c r="BF43" s="156">
        <f t="shared" ref="BF43:BF74" si="120">ROUND(IF(BD43=BE43,BB43,BC43*BE43),2)</f>
        <v>127</v>
      </c>
      <c r="BG43" s="159">
        <f t="shared" ref="BG43:BG74" si="121">BF43+BA43</f>
        <v>143.11000000000001</v>
      </c>
      <c r="BH43" s="127" t="s">
        <v>928</v>
      </c>
      <c r="BI43" s="43">
        <f>IFERROR(VLOOKUP($B43,'1516_link'!$A$5:$D$351,2,FALSE),0)</f>
        <v>18.78</v>
      </c>
      <c r="BJ43" s="43">
        <f>IFERROR(VLOOKUP($B43,'1516_link'!$A$5:$D$351,3,FALSE),0)</f>
        <v>123.78</v>
      </c>
      <c r="BK43" s="160">
        <f>IFERROR(VLOOKUP($B43,'1516_link'!$A$5:$D$351,4,FALSE),0)</f>
        <v>1060.6100000000001</v>
      </c>
      <c r="BL43" s="217">
        <f t="shared" ref="BL43:BL74" si="122">BJ43/BK43</f>
        <v>0.11670642366185496</v>
      </c>
      <c r="BM43" s="217">
        <f>IF(BH43="Yes",VLOOKUP(B43,'ESA 112'!$B$255:$J$282,8,FALSE),MIN(0.127,BL43))</f>
        <v>0.11670642366185496</v>
      </c>
      <c r="BN43" s="156">
        <f t="shared" ref="BN43:BN74" si="123">ROUND(IF(BL43=BM43,BJ43,BK43*BM43),2)</f>
        <v>123.78</v>
      </c>
      <c r="BO43" s="159">
        <f t="shared" ref="BO43:BO74" si="124">BN43+BI43</f>
        <v>142.56</v>
      </c>
      <c r="BP43" s="127" t="s">
        <v>928</v>
      </c>
      <c r="BQ43" s="43">
        <f>IFERROR(VLOOKUP($B43,'1617_link'!$A$5:$D$351,2,FALSE),0)</f>
        <v>13.110000000000001</v>
      </c>
      <c r="BR43" s="43">
        <f>IFERROR(VLOOKUP($B43,'1617_link'!$A$5:$D$351,3,FALSE),0)</f>
        <v>127.44</v>
      </c>
      <c r="BS43" s="160">
        <f>IFERROR(VLOOKUP($B43,'1617_link'!$A$5:$D$351,4,FALSE),0)</f>
        <v>1045.6200000000001</v>
      </c>
      <c r="BT43" s="217">
        <f t="shared" ref="BT43:BT88" si="125">BR43/BS43</f>
        <v>0.12187984162506454</v>
      </c>
      <c r="BU43" s="217">
        <f>IF(BP43="Yes",VLOOKUP(B43,'ESA 112'!$B$224:$J$250,8,FALSE),MIN(0.127,BT43))</f>
        <v>0.12187984162506454</v>
      </c>
      <c r="BV43" s="156">
        <f t="shared" ref="BV43:BV88" si="126">ROUND(IF(BT43=BU43,BR43,BS43*BU43),2)</f>
        <v>127.44</v>
      </c>
      <c r="BW43" s="159">
        <f t="shared" ref="BW43:BW88" si="127">BV43+BQ43</f>
        <v>140.55000000000001</v>
      </c>
      <c r="BX43" s="127" t="s">
        <v>928</v>
      </c>
      <c r="BY43" s="43">
        <f>IFERROR(VLOOKUP($B43,'1718_link'!$A$5:$D$351,2,FALSE),0)</f>
        <v>12.219999999999999</v>
      </c>
      <c r="BZ43" s="43">
        <f>IFERROR(VLOOKUP($B43,'1718_link'!$A$5:$D$351,3,FALSE),0)</f>
        <v>131.78</v>
      </c>
      <c r="CA43" s="43">
        <f>IFERROR(VLOOKUP($B43,'1718_link'!$A$5:$D$331,4,FALSE),0)</f>
        <v>949.40999999999985</v>
      </c>
      <c r="CB43" s="217">
        <f t="shared" ref="CB43:CB88" si="128">BZ43/CA43</f>
        <v>0.13880199281659139</v>
      </c>
      <c r="CC43" s="217">
        <f>IF(BX43="Yes",VLOOKUP(B43,'ESA 112'!$B$194:$J$219,8,FALSE),MIN(0.135,CB43))</f>
        <v>0.13500000000000001</v>
      </c>
      <c r="CD43" s="156">
        <f t="shared" ref="CD43:CD88" si="129">ROUND(IF(CB43=CC43,BZ43,CA43*CC43),2)</f>
        <v>128.16999999999999</v>
      </c>
      <c r="CE43" s="159">
        <f t="shared" ref="CE43:CE88" si="130">CD43+BY43</f>
        <v>140.38999999999999</v>
      </c>
      <c r="CF43" s="127" t="s">
        <v>928</v>
      </c>
      <c r="CG43" s="43">
        <f>IFERROR(VLOOKUP($B43,'1819_link'!$A$5:$D$351,2,FALSE),0)</f>
        <v>15.34</v>
      </c>
      <c r="CH43" s="43">
        <f>IFERROR(VLOOKUP($B43,'1819_link'!$A$5:$D$351,3,FALSE),0)</f>
        <v>123.89</v>
      </c>
      <c r="CI43" s="43">
        <f>IFERROR(VLOOKUP($B43,'1819_link'!$A$5:$D$331,4,FALSE),0)</f>
        <v>840.31000000000006</v>
      </c>
      <c r="CJ43" s="217">
        <f t="shared" si="95"/>
        <v>0.14743368518760933</v>
      </c>
      <c r="CK43" s="217">
        <f>IF(CF43="Yes",VLOOKUP(B43,'ESA 112'!$B$164:$J$190,8,FALSE),MIN(0.135,CJ43))</f>
        <v>0.13500000000000001</v>
      </c>
      <c r="CL43" s="156">
        <f t="shared" si="96"/>
        <v>113.44</v>
      </c>
      <c r="CM43" s="159">
        <f t="shared" si="97"/>
        <v>128.78</v>
      </c>
      <c r="CN43" s="127" t="s">
        <v>928</v>
      </c>
      <c r="CO43" s="43">
        <f>IFERROR(VLOOKUP($B43,'1920_link'!$A$5:$D$350,2,FALSE),0)</f>
        <v>24.78</v>
      </c>
      <c r="CP43" s="43">
        <f>IFERROR(VLOOKUP($B43,'1920_link'!$A$5:$D$350,3,FALSE),0)</f>
        <v>133.66999999999999</v>
      </c>
      <c r="CQ43" s="43">
        <f>IFERROR(VLOOKUP($B43,'1920_link'!$A$5:$D$330,4,FALSE),0)</f>
        <v>810.77</v>
      </c>
      <c r="CR43" s="217">
        <f t="shared" si="98"/>
        <v>0.16486796502090603</v>
      </c>
      <c r="CS43" s="217">
        <f>IF(CN43="Yes",VLOOKUP(B43,'ESA 112'!$B$134:$J$159,8,FALSE),MIN(0.135,CR43))</f>
        <v>0.13500000000000001</v>
      </c>
      <c r="CT43" s="156">
        <f t="shared" si="99"/>
        <v>109.45</v>
      </c>
      <c r="CU43" s="159">
        <f t="shared" si="100"/>
        <v>134.23000000000002</v>
      </c>
      <c r="CV43" s="127" t="s">
        <v>928</v>
      </c>
      <c r="CW43" s="43">
        <f>IFERROR(VLOOKUP($B43,'2021_link'!$A$5:$D$351,2,FALSE),0)</f>
        <v>17.670000000000002</v>
      </c>
      <c r="CX43" s="43">
        <f>IFERROR(VLOOKUP($B43,'2021_link'!$A$5:$D$351,3,FALSE),0)</f>
        <v>117.89</v>
      </c>
      <c r="CY43" s="160">
        <f>IFERROR(VLOOKUP($B43,'2021_link'!$A$5:$D$351,4,FALSE),0)</f>
        <v>722.03</v>
      </c>
      <c r="CZ43" s="217">
        <f t="shared" si="53"/>
        <v>0.1632757641649239</v>
      </c>
      <c r="DA43" s="217">
        <f>IF(CV43="Yes",VLOOKUP(B43,'ESA 112'!$B$102:$J$130,8,FALSE),MIN(0.135,CZ43))</f>
        <v>0.13500000000000001</v>
      </c>
      <c r="DB43" s="156">
        <f t="shared" si="54"/>
        <v>97.47</v>
      </c>
      <c r="DC43" s="159">
        <f t="shared" si="55"/>
        <v>115.14</v>
      </c>
      <c r="DD43" s="127" t="s">
        <v>928</v>
      </c>
      <c r="DE43" s="43">
        <f>IFERROR(VLOOKUP($B43,'2122_link'!$A$3:$D$352,2,FALSE),0)</f>
        <v>11.33</v>
      </c>
      <c r="DF43" s="43">
        <f>IFERROR(VLOOKUP($B43,'2122_link'!$A$3:$D$352,3,FALSE),0)</f>
        <v>111.55</v>
      </c>
      <c r="DG43" s="160">
        <f>IFERROR(VLOOKUP($B43,'2122_link'!$A$3:$D$352,4,FALSE),0)</f>
        <v>685.29000000000008</v>
      </c>
      <c r="DH43" s="217">
        <f t="shared" si="56"/>
        <v>0.16277780209838169</v>
      </c>
      <c r="DI43" s="217">
        <f>IF(DD43="Yes",VLOOKUP(B43,'ESA 112'!$B$70:$J$99,8,FALSE),MIN(0.135,DH43))</f>
        <v>0.13500000000000001</v>
      </c>
      <c r="DJ43" s="156">
        <f t="shared" si="57"/>
        <v>92.51</v>
      </c>
      <c r="DK43" s="159">
        <f t="shared" si="58"/>
        <v>103.84</v>
      </c>
      <c r="DL43" s="127" t="s">
        <v>928</v>
      </c>
      <c r="DM43" s="43">
        <f>IFERROR(VLOOKUP($B43,'2223_link'!$A$3:$D$352,2,FALSE),0)</f>
        <v>13.78</v>
      </c>
      <c r="DN43" s="43">
        <f>IFERROR(VLOOKUP($B43,'2223_link'!$A$3:$D$352,3,FALSE),0)</f>
        <v>112.56</v>
      </c>
      <c r="DO43" s="160">
        <f>IFERROR(VLOOKUP($B43,'2223_link'!$A$3:$D$352,4,FALSE),0)</f>
        <v>699.85</v>
      </c>
      <c r="DP43" s="217">
        <f t="shared" si="59"/>
        <v>0.16083446452811317</v>
      </c>
      <c r="DQ43" s="217">
        <f>IF(DL43="Yes",VLOOKUP(B43,'ESA 112'!$B$37:$J$63,8,FALSE),MIN(0.135,DP43))</f>
        <v>0.13500000000000001</v>
      </c>
      <c r="DR43" s="156">
        <f t="shared" si="60"/>
        <v>94.48</v>
      </c>
      <c r="DS43" s="159">
        <f t="shared" si="61"/>
        <v>108.26</v>
      </c>
      <c r="DT43" s="127" t="s">
        <v>928</v>
      </c>
      <c r="DU43" s="43">
        <f>IFERROR(VLOOKUP($B43,'2324_link'!$A$3:$D$352,2,FALSE),0)</f>
        <v>12.11</v>
      </c>
      <c r="DV43" s="43">
        <f>IFERROR(VLOOKUP($B43,'2324_link'!$A$3:$D$352,3,FALSE),0)</f>
        <v>111.77</v>
      </c>
      <c r="DW43" s="160">
        <f>IFERROR(VLOOKUP($B43,'2324_link'!$A$3:$D$352,4,FALSE),0)</f>
        <v>697.44999999999993</v>
      </c>
      <c r="DX43" s="217">
        <f t="shared" si="62"/>
        <v>0.16025521542762924</v>
      </c>
      <c r="DY43" s="217">
        <f>IF(DT43="Yes",VLOOKUP(B43,'ESA 112'!$B$3:$J$32,8,FALSE),MIN(0.15,DX43))</f>
        <v>0.15</v>
      </c>
      <c r="DZ43" s="156">
        <f t="shared" si="63"/>
        <v>104.62</v>
      </c>
      <c r="EA43" s="159">
        <f t="shared" si="64"/>
        <v>116.73</v>
      </c>
      <c r="EB43" s="18"/>
    </row>
    <row r="44" spans="1:132" ht="14.4" x14ac:dyDescent="0.3">
      <c r="A44" s="15" t="s">
        <v>911</v>
      </c>
      <c r="B44" s="15" t="s">
        <v>14</v>
      </c>
      <c r="C44" s="15" t="s">
        <v>15</v>
      </c>
      <c r="D44" s="127" t="s">
        <v>928</v>
      </c>
      <c r="E44" s="154">
        <f>IFERROR(VLOOKUP($B44,'0809_link'!$A$5:$D$319,2,FALSE),0)</f>
        <v>64</v>
      </c>
      <c r="F44" s="154">
        <f>IFERROR(VLOOKUP($B44,'0809_link'!$A$5:$D$319,3,FALSE),0)</f>
        <v>411.25</v>
      </c>
      <c r="G44" s="154">
        <f>IFERROR(VLOOKUP(B44,'0809_link'!$A$5:$D$319,4,FALSE),0)</f>
        <v>2563.83</v>
      </c>
      <c r="H44" s="50">
        <f t="shared" si="101"/>
        <v>0.16039999999999999</v>
      </c>
      <c r="I44" s="155">
        <f>IF(D44="yes",VLOOKUP(B44,'ESA 112'!$B$479:$K$503,8,FALSE),MIN(0.127,H44))</f>
        <v>0.127</v>
      </c>
      <c r="J44" s="156">
        <f t="shared" si="102"/>
        <v>325.61</v>
      </c>
      <c r="K44" s="157">
        <f t="shared" si="103"/>
        <v>389.61807800000003</v>
      </c>
      <c r="L44" s="127" t="s">
        <v>928</v>
      </c>
      <c r="M44" s="43">
        <f>IFERROR(VLOOKUP(B44,'0910_link'!$A$5:$B$302,2,FALSE),0)</f>
        <v>60.75</v>
      </c>
      <c r="N44" s="43">
        <f>IFERROR(VLOOKUP(B44,'0910_link'!$A$5:$C$302,3,FALSE),0)</f>
        <v>480.75</v>
      </c>
      <c r="O44" s="43">
        <f>IFERROR(VLOOKUP($B44,'0910_link'!$A$5:$D$302,4,FALSE),0)</f>
        <v>2605.06</v>
      </c>
      <c r="P44" s="50">
        <f t="shared" si="104"/>
        <v>0.1845</v>
      </c>
      <c r="Q44" s="158">
        <f>IF(L44="Yes",VLOOKUP(B44,'ESA 112'!$B$449:$K$474,8,FALSE),MIN(0.127,P44))</f>
        <v>0.127</v>
      </c>
      <c r="R44" s="156">
        <f t="shared" si="105"/>
        <v>330.84</v>
      </c>
      <c r="S44" s="157">
        <f t="shared" si="106"/>
        <v>391.70905000000005</v>
      </c>
      <c r="T44" s="127" t="s">
        <v>928</v>
      </c>
      <c r="U44" s="43">
        <f>IFERROR(VLOOKUP($B44,'1011_link'!$A$5:$D$309,2,FALSE),0)</f>
        <v>62.62</v>
      </c>
      <c r="V44" s="43">
        <f>IFERROR(VLOOKUP($B44,'1011_link'!$A$5:$D$309,3,FALSE),0)</f>
        <v>470.38</v>
      </c>
      <c r="W44" s="154">
        <f>IFERROR(VLOOKUP($B44,'1011_link'!$A$5:$D$319,4,FALSE),0)</f>
        <v>2599.1899999999996</v>
      </c>
      <c r="X44" s="50">
        <f t="shared" si="107"/>
        <v>0.18099999999999999</v>
      </c>
      <c r="Y44" s="158">
        <f>IF(T44="Yes",VLOOKUP(B44,'ESA 112'!$B$416:$J$444,8,FALSE),MIN(0.127,X44))</f>
        <v>0.127</v>
      </c>
      <c r="Z44" s="156">
        <f t="shared" si="108"/>
        <v>330.1</v>
      </c>
      <c r="AA44" s="159">
        <f t="shared" si="109"/>
        <v>392.72</v>
      </c>
      <c r="AB44" s="127" t="s">
        <v>928</v>
      </c>
      <c r="AC44" s="43">
        <f>IFERROR(VLOOKUP($B44,'1112_link'!$A$5:$D$310,2,FALSE),0)</f>
        <v>44.769999999999996</v>
      </c>
      <c r="AD44" s="43">
        <f>IFERROR(VLOOKUP($B44,'1112_link'!$A$5:$D$310,3,FALSE),0)</f>
        <v>436.67</v>
      </c>
      <c r="AE44" s="154">
        <f>IFERROR(VLOOKUP($B44,'1112_link'!$A$5:$D$331,4,FALSE),0)</f>
        <v>2600.2000000000003</v>
      </c>
      <c r="AF44" s="50">
        <f t="shared" si="110"/>
        <v>0.16789999999999999</v>
      </c>
      <c r="AG44" s="158">
        <f>IF(AB44="Yes",VLOOKUP(B44,'ESA 112'!$B$383:$J$411,8,FALSE),MIN(0.127,AF44))</f>
        <v>0.127</v>
      </c>
      <c r="AH44" s="156">
        <f t="shared" si="111"/>
        <v>330.23</v>
      </c>
      <c r="AI44" s="159">
        <f t="shared" si="112"/>
        <v>375</v>
      </c>
      <c r="AJ44" s="127" t="s">
        <v>928</v>
      </c>
      <c r="AK44" s="43">
        <f>IFERROR(VLOOKUP($B44,'1213_link'!$A$5:$D$310,2,FALSE),0)</f>
        <v>46.230000000000004</v>
      </c>
      <c r="AL44" s="43">
        <f>IFERROR(VLOOKUP($B44,'1213_link'!$A$5:$D$310,3,FALSE),0)</f>
        <v>408.33</v>
      </c>
      <c r="AM44" s="154">
        <f>IFERROR(VLOOKUP($B44,'1213_link'!$A$5:$D$331,4,FALSE),0)</f>
        <v>2596.86</v>
      </c>
      <c r="AN44" s="50">
        <f t="shared" si="113"/>
        <v>0.15720000000000001</v>
      </c>
      <c r="AO44" s="158">
        <f>IF(AJ44="Yes",VLOOKUP(B44,'ESA 112'!$B$350:$J$378,8,FALSE),MIN(0.127,AN44))</f>
        <v>0.127</v>
      </c>
      <c r="AP44" s="156">
        <f t="shared" si="114"/>
        <v>329.8</v>
      </c>
      <c r="AQ44" s="159">
        <f t="shared" si="115"/>
        <v>376.03000000000003</v>
      </c>
      <c r="AR44" s="127" t="s">
        <v>928</v>
      </c>
      <c r="AS44" s="43">
        <f>IFERROR(VLOOKUP($B44,'1314_link'!$A$5:$D$310,2,FALSE),0)</f>
        <v>42.67</v>
      </c>
      <c r="AT44" s="43">
        <f>IFERROR(VLOOKUP($B44,'1314_link'!$A$5:$D$310,3,FALSE),0)</f>
        <v>373.22</v>
      </c>
      <c r="AU44" s="154">
        <f>IFERROR(VLOOKUP($B44,'1314_link'!$A$5:$D$331,4,FALSE),0)</f>
        <v>2601.77</v>
      </c>
      <c r="AV44" s="158">
        <f t="shared" si="116"/>
        <v>0.14344849852215993</v>
      </c>
      <c r="AW44" s="158">
        <f>IF(AR44="Yes",VLOOKUP(B44,'ESA 112'!$B$318:$J$345,8,FALSE),MIN(0.127,AV44))</f>
        <v>0.127</v>
      </c>
      <c r="AX44" s="156">
        <f t="shared" si="117"/>
        <v>330.42</v>
      </c>
      <c r="AY44" s="159">
        <f t="shared" si="118"/>
        <v>373.09000000000003</v>
      </c>
      <c r="AZ44" s="127" t="s">
        <v>928</v>
      </c>
      <c r="BA44" s="43">
        <f>IFERROR(VLOOKUP($B44,'1415_link'!$A$5:$D$311,2,FALSE),0)</f>
        <v>43.33</v>
      </c>
      <c r="BB44" s="43">
        <f>IFERROR(VLOOKUP($B44,'1415_link'!$A$5:$D$311,3,FALSE),0)</f>
        <v>355.11</v>
      </c>
      <c r="BC44" s="160">
        <f>IFERROR(VLOOKUP($B44,'1415_link'!$A$5:$D$332,4,FALSE),0)</f>
        <v>2589.6400000000003</v>
      </c>
      <c r="BD44" s="158">
        <f t="shared" si="119"/>
        <v>0.13712716825504703</v>
      </c>
      <c r="BE44" s="158">
        <f>IF(AZ44="Yes",VLOOKUP(B44,'ESA 112'!$B$286:$J$314,8,FALSE),MIN(0.127,BD44))</f>
        <v>0.127</v>
      </c>
      <c r="BF44" s="156">
        <f t="shared" si="120"/>
        <v>328.88</v>
      </c>
      <c r="BG44" s="159">
        <f t="shared" si="121"/>
        <v>372.21</v>
      </c>
      <c r="BH44" s="127" t="s">
        <v>928</v>
      </c>
      <c r="BI44" s="43">
        <f>IFERROR(VLOOKUP($B44,'1516_link'!$A$5:$D$351,2,FALSE),0)</f>
        <v>45.55</v>
      </c>
      <c r="BJ44" s="43">
        <f>IFERROR(VLOOKUP($B44,'1516_link'!$A$5:$D$351,3,FALSE),0)</f>
        <v>346.89</v>
      </c>
      <c r="BK44" s="160">
        <f>IFERROR(VLOOKUP($B44,'1516_link'!$A$5:$D$351,4,FALSE),0)</f>
        <v>2631.6000000000004</v>
      </c>
      <c r="BL44" s="217">
        <f t="shared" si="122"/>
        <v>0.13181714546283627</v>
      </c>
      <c r="BM44" s="217">
        <f>IF(BH44="Yes",VLOOKUP(B44,'ESA 112'!$B$255:$J$282,8,FALSE),MIN(0.127,BL44))</f>
        <v>0.127</v>
      </c>
      <c r="BN44" s="156">
        <f t="shared" si="123"/>
        <v>334.21</v>
      </c>
      <c r="BO44" s="159">
        <f t="shared" si="124"/>
        <v>379.76</v>
      </c>
      <c r="BP44" s="127" t="s">
        <v>928</v>
      </c>
      <c r="BQ44" s="43">
        <f>IFERROR(VLOOKUP($B44,'1617_link'!$A$5:$D$351,2,FALSE),0)</f>
        <v>57.67</v>
      </c>
      <c r="BR44" s="43">
        <f>IFERROR(VLOOKUP($B44,'1617_link'!$A$5:$D$351,3,FALSE),0)</f>
        <v>352.33</v>
      </c>
      <c r="BS44" s="160">
        <f>IFERROR(VLOOKUP($B44,'1617_link'!$A$5:$D$351,4,FALSE),0)</f>
        <v>2630.1099999999997</v>
      </c>
      <c r="BT44" s="217">
        <f t="shared" si="125"/>
        <v>0.1339601765705617</v>
      </c>
      <c r="BU44" s="217">
        <f>IF(BP44="Yes",VLOOKUP(B44,'ESA 112'!$B$224:$J$250,8,FALSE),MIN(0.127,BT44))</f>
        <v>0.127</v>
      </c>
      <c r="BV44" s="156">
        <f t="shared" si="126"/>
        <v>334.02</v>
      </c>
      <c r="BW44" s="159">
        <f t="shared" si="127"/>
        <v>391.69</v>
      </c>
      <c r="BX44" s="127" t="s">
        <v>928</v>
      </c>
      <c r="BY44" s="43">
        <f>IFERROR(VLOOKUP($B44,'1718_link'!$A$5:$D$351,2,FALSE),0)</f>
        <v>67.89</v>
      </c>
      <c r="BZ44" s="43">
        <f>IFERROR(VLOOKUP($B44,'1718_link'!$A$5:$D$351,3,FALSE),0)</f>
        <v>358</v>
      </c>
      <c r="CA44" s="43">
        <f>IFERROR(VLOOKUP($B44,'1718_link'!$A$5:$D$331,4,FALSE),0)</f>
        <v>2581.2399999999998</v>
      </c>
      <c r="CB44" s="217">
        <f t="shared" si="128"/>
        <v>0.13869303125629542</v>
      </c>
      <c r="CC44" s="217">
        <f>IF(BX44="Yes",VLOOKUP(B44,'ESA 112'!$B$194:$J$219,8,FALSE),MIN(0.135,CB44))</f>
        <v>0.13500000000000001</v>
      </c>
      <c r="CD44" s="156">
        <f t="shared" si="129"/>
        <v>348.47</v>
      </c>
      <c r="CE44" s="159">
        <f t="shared" si="130"/>
        <v>416.36</v>
      </c>
      <c r="CF44" s="127" t="s">
        <v>928</v>
      </c>
      <c r="CG44" s="43">
        <f>IFERROR(VLOOKUP($B44,'1819_link'!$A$5:$D$351,2,FALSE),0)</f>
        <v>71</v>
      </c>
      <c r="CH44" s="43">
        <f>IFERROR(VLOOKUP($B44,'1819_link'!$A$5:$D$351,3,FALSE),0)</f>
        <v>373.78</v>
      </c>
      <c r="CI44" s="43">
        <f>IFERROR(VLOOKUP($B44,'1819_link'!$A$5:$D$331,4,FALSE),0)</f>
        <v>2582.6200000000003</v>
      </c>
      <c r="CJ44" s="217">
        <f t="shared" si="95"/>
        <v>0.14472899613570711</v>
      </c>
      <c r="CK44" s="217">
        <f>IF(CF44="Yes",VLOOKUP(B44,'ESA 112'!$B$164:$J$190,8,FALSE),MIN(0.135,CJ44))</f>
        <v>0.13500000000000001</v>
      </c>
      <c r="CL44" s="156">
        <f t="shared" si="96"/>
        <v>348.65</v>
      </c>
      <c r="CM44" s="159">
        <f t="shared" si="97"/>
        <v>419.65</v>
      </c>
      <c r="CN44" s="127" t="s">
        <v>928</v>
      </c>
      <c r="CO44" s="43">
        <f>IFERROR(VLOOKUP($B44,'1920_link'!$A$5:$D$350,2,FALSE),0)</f>
        <v>70.34</v>
      </c>
      <c r="CP44" s="43">
        <f>IFERROR(VLOOKUP($B44,'1920_link'!$A$5:$D$350,3,FALSE),0)</f>
        <v>404.56</v>
      </c>
      <c r="CQ44" s="43">
        <f>IFERROR(VLOOKUP($B44,'1920_link'!$A$5:$D$330,4,FALSE),0)</f>
        <v>2587.13</v>
      </c>
      <c r="CR44" s="217">
        <f t="shared" si="98"/>
        <v>0.15637405155519823</v>
      </c>
      <c r="CS44" s="217">
        <f>IF(CN44="Yes",VLOOKUP(B44,'ESA 112'!$B$134:$J$159,8,FALSE),MIN(0.135,CR44))</f>
        <v>0.13500000000000001</v>
      </c>
      <c r="CT44" s="156">
        <f t="shared" si="99"/>
        <v>349.26</v>
      </c>
      <c r="CU44" s="159">
        <f t="shared" si="100"/>
        <v>419.6</v>
      </c>
      <c r="CV44" s="127" t="s">
        <v>928</v>
      </c>
      <c r="CW44" s="43">
        <f>IFERROR(VLOOKUP($B44,'2021_link'!$A$5:$D$351,2,FALSE),0)</f>
        <v>26.89</v>
      </c>
      <c r="CX44" s="43">
        <f>IFERROR(VLOOKUP($B44,'2021_link'!$A$5:$D$351,3,FALSE),0)</f>
        <v>386</v>
      </c>
      <c r="CY44" s="160">
        <f>IFERROR(VLOOKUP($B44,'2021_link'!$A$5:$D$351,4,FALSE),0)</f>
        <v>2463.75</v>
      </c>
      <c r="CZ44" s="217">
        <f t="shared" ref="CZ44:CZ75" si="131">CX44/CY44</f>
        <v>0.15667174023338407</v>
      </c>
      <c r="DA44" s="217">
        <f>IF(CV44="Yes",VLOOKUP(B44,'ESA 112'!$B$102:$J$130,8,FALSE),MIN(0.135,CZ44))</f>
        <v>0.13500000000000001</v>
      </c>
      <c r="DB44" s="156">
        <f t="shared" ref="DB44:DB75" si="132">ROUND(IF(CZ44=DA44,CX44,CY44*DA44),2)</f>
        <v>332.61</v>
      </c>
      <c r="DC44" s="159">
        <f t="shared" ref="DC44:DC75" si="133">DB44+CW44</f>
        <v>359.5</v>
      </c>
      <c r="DD44" s="127" t="s">
        <v>928</v>
      </c>
      <c r="DE44" s="43">
        <f>IFERROR(VLOOKUP($B44,'2122_link'!$A$3:$D$352,2,FALSE),0)</f>
        <v>30.44</v>
      </c>
      <c r="DF44" s="43">
        <f>IFERROR(VLOOKUP($B44,'2122_link'!$A$3:$D$352,3,FALSE),0)</f>
        <v>399</v>
      </c>
      <c r="DG44" s="160">
        <f>IFERROR(VLOOKUP($B44,'2122_link'!$A$3:$D$352,4,FALSE),0)</f>
        <v>2424.21</v>
      </c>
      <c r="DH44" s="217">
        <f t="shared" ref="DH44:DH75" si="134">DF44/DG44</f>
        <v>0.16458970138725607</v>
      </c>
      <c r="DI44" s="217">
        <f>IF(DD44="Yes",VLOOKUP(B44,'ESA 112'!$B$70:$J$99,8,FALSE),MIN(0.135,DH44))</f>
        <v>0.13500000000000001</v>
      </c>
      <c r="DJ44" s="156">
        <f t="shared" ref="DJ44:DJ75" si="135">ROUND(IF(DH44=DI44,DF44,DG44*DI44),2)</f>
        <v>327.27</v>
      </c>
      <c r="DK44" s="159">
        <f t="shared" ref="DK44:DK75" si="136">DJ44+DE44</f>
        <v>357.71</v>
      </c>
      <c r="DL44" s="127" t="s">
        <v>928</v>
      </c>
      <c r="DM44" s="43">
        <f>IFERROR(VLOOKUP($B44,'2223_link'!$A$3:$D$352,2,FALSE),0)</f>
        <v>36.56</v>
      </c>
      <c r="DN44" s="43">
        <f>IFERROR(VLOOKUP($B44,'2223_link'!$A$3:$D$352,3,FALSE),0)</f>
        <v>450.21999999999997</v>
      </c>
      <c r="DO44" s="160">
        <f>IFERROR(VLOOKUP($B44,'2223_link'!$A$3:$D$352,4,FALSE),0)</f>
        <v>2459.39</v>
      </c>
      <c r="DP44" s="217">
        <f t="shared" ref="DP44:DP75" si="137">DN44/DO44</f>
        <v>0.18306165349944498</v>
      </c>
      <c r="DQ44" s="217">
        <f>IF(DL44="Yes",VLOOKUP(B44,'ESA 112'!$B$37:$J$63,8,FALSE),MIN(0.135,DP44))</f>
        <v>0.13500000000000001</v>
      </c>
      <c r="DR44" s="156">
        <f t="shared" ref="DR44:DR75" si="138">ROUND(IF(DP44=DQ44,DN44,DO44*DQ44),2)</f>
        <v>332.02</v>
      </c>
      <c r="DS44" s="159">
        <f t="shared" ref="DS44:DS75" si="139">DR44+DM44</f>
        <v>368.58</v>
      </c>
      <c r="DT44" s="127" t="s">
        <v>928</v>
      </c>
      <c r="DU44" s="43">
        <f>IFERROR(VLOOKUP($B44,'2324_link'!$A$3:$D$352,2,FALSE),0)</f>
        <v>42.56</v>
      </c>
      <c r="DV44" s="43">
        <f>IFERROR(VLOOKUP($B44,'2324_link'!$A$3:$D$352,3,FALSE),0)</f>
        <v>450.88</v>
      </c>
      <c r="DW44" s="160">
        <f>IFERROR(VLOOKUP($B44,'2324_link'!$A$3:$D$352,4,FALSE),0)</f>
        <v>2463.0699999999997</v>
      </c>
      <c r="DX44" s="217">
        <f t="shared" ref="DX44:DX75" si="140">DV44/DW44</f>
        <v>0.18305610477980733</v>
      </c>
      <c r="DY44" s="217">
        <f>IF(DT44="Yes",VLOOKUP(B44,'ESA 112'!$B$3:$J$32,8,FALSE),MIN(0.15,DX44))</f>
        <v>0.15</v>
      </c>
      <c r="DZ44" s="156">
        <f t="shared" ref="DZ44:DZ75" si="141">ROUND(IF(DX44=DY44,DV44,DW44*DY44),2)</f>
        <v>369.46</v>
      </c>
      <c r="EA44" s="159">
        <f t="shared" ref="EA44:EA75" si="142">DZ44+DU44</f>
        <v>412.02</v>
      </c>
      <c r="EB44" s="18"/>
    </row>
    <row r="45" spans="1:132" ht="14.4" x14ac:dyDescent="0.3">
      <c r="A45" s="15" t="s">
        <v>911</v>
      </c>
      <c r="B45" s="15" t="s">
        <v>242</v>
      </c>
      <c r="C45" s="15" t="s">
        <v>243</v>
      </c>
      <c r="D45" s="127" t="s">
        <v>928</v>
      </c>
      <c r="E45" s="154">
        <f>IFERROR(VLOOKUP($B45,'0809_link'!$A$5:$D$319,2,FALSE),0)</f>
        <v>10.25</v>
      </c>
      <c r="F45" s="154">
        <f>IFERROR(VLOOKUP($B45,'0809_link'!$A$5:$D$319,3,FALSE),0)</f>
        <v>97.25</v>
      </c>
      <c r="G45" s="154">
        <f>IFERROR(VLOOKUP(B45,'0809_link'!$A$5:$D$319,4,FALSE),0)</f>
        <v>905.78000000000009</v>
      </c>
      <c r="H45" s="50">
        <f t="shared" si="101"/>
        <v>0.1074</v>
      </c>
      <c r="I45" s="155">
        <f>IF(D45="yes",VLOOKUP(B45,'ESA 112'!$B$479:$K$503,8,FALSE),MIN(0.127,H45))</f>
        <v>0.1074</v>
      </c>
      <c r="J45" s="156">
        <f t="shared" si="102"/>
        <v>97.25</v>
      </c>
      <c r="K45" s="157">
        <f t="shared" si="103"/>
        <v>107.5</v>
      </c>
      <c r="L45" s="127" t="s">
        <v>928</v>
      </c>
      <c r="M45" s="43">
        <f>IFERROR(VLOOKUP(B45,'0910_link'!$A$5:$B$302,2,FALSE),0)</f>
        <v>8.6199999999999992</v>
      </c>
      <c r="N45" s="43">
        <f>IFERROR(VLOOKUP(B45,'0910_link'!$A$5:$C$302,3,FALSE),0)</f>
        <v>82.62</v>
      </c>
      <c r="O45" s="43">
        <f>IFERROR(VLOOKUP($B45,'0910_link'!$A$5:$D$302,4,FALSE),0)</f>
        <v>893.58</v>
      </c>
      <c r="P45" s="50">
        <f t="shared" si="104"/>
        <v>9.2499999999999999E-2</v>
      </c>
      <c r="Q45" s="158">
        <f>IF(L45="Yes",VLOOKUP(B45,'ESA 112'!$B$449:$K$474,8,FALSE),MIN(0.127,P45))</f>
        <v>9.2499999999999999E-2</v>
      </c>
      <c r="R45" s="156">
        <f t="shared" si="105"/>
        <v>82.62</v>
      </c>
      <c r="S45" s="157">
        <f t="shared" si="106"/>
        <v>91.240000000000009</v>
      </c>
      <c r="T45" s="127" t="s">
        <v>928</v>
      </c>
      <c r="U45" s="43">
        <f>IFERROR(VLOOKUP($B45,'1011_link'!$A$5:$D$309,2,FALSE),0)</f>
        <v>10.75</v>
      </c>
      <c r="V45" s="43">
        <f>IFERROR(VLOOKUP($B45,'1011_link'!$A$5:$D$309,3,FALSE),0)</f>
        <v>86.12</v>
      </c>
      <c r="W45" s="154">
        <f>IFERROR(VLOOKUP($B45,'1011_link'!$A$5:$D$319,4,FALSE),0)</f>
        <v>914.27</v>
      </c>
      <c r="X45" s="50">
        <f t="shared" si="107"/>
        <v>9.4200000000000006E-2</v>
      </c>
      <c r="Y45" s="158">
        <f>IF(T45="Yes",VLOOKUP(B45,'ESA 112'!$B$416:$J$444,8,FALSE),MIN(0.127,X45))</f>
        <v>9.4200000000000006E-2</v>
      </c>
      <c r="Z45" s="156">
        <f t="shared" si="108"/>
        <v>86.12</v>
      </c>
      <c r="AA45" s="159">
        <f t="shared" si="109"/>
        <v>96.87</v>
      </c>
      <c r="AB45" s="127" t="s">
        <v>928</v>
      </c>
      <c r="AC45" s="43">
        <f>IFERROR(VLOOKUP($B45,'1112_link'!$A$5:$D$310,2,FALSE),0)</f>
        <v>10.56</v>
      </c>
      <c r="AD45" s="43">
        <f>IFERROR(VLOOKUP($B45,'1112_link'!$A$5:$D$310,3,FALSE),0)</f>
        <v>84.78</v>
      </c>
      <c r="AE45" s="154">
        <f>IFERROR(VLOOKUP($B45,'1112_link'!$A$5:$D$331,4,FALSE),0)</f>
        <v>891.18999999999994</v>
      </c>
      <c r="AF45" s="50">
        <f t="shared" si="110"/>
        <v>9.5100000000000004E-2</v>
      </c>
      <c r="AG45" s="158">
        <f>IF(AB45="Yes",VLOOKUP(B45,'ESA 112'!$B$383:$J$411,8,FALSE),MIN(0.127,AF45))</f>
        <v>9.5100000000000004E-2</v>
      </c>
      <c r="AH45" s="156">
        <f t="shared" si="111"/>
        <v>84.78</v>
      </c>
      <c r="AI45" s="159">
        <f t="shared" si="112"/>
        <v>95.34</v>
      </c>
      <c r="AJ45" s="127" t="s">
        <v>928</v>
      </c>
      <c r="AK45" s="43">
        <f>IFERROR(VLOOKUP($B45,'1213_link'!$A$5:$D$310,2,FALSE),0)</f>
        <v>11.34</v>
      </c>
      <c r="AL45" s="43">
        <f>IFERROR(VLOOKUP($B45,'1213_link'!$A$5:$D$310,3,FALSE),0)</f>
        <v>84.78</v>
      </c>
      <c r="AM45" s="154">
        <f>IFERROR(VLOOKUP($B45,'1213_link'!$A$5:$D$331,4,FALSE),0)</f>
        <v>889.19</v>
      </c>
      <c r="AN45" s="50">
        <f t="shared" si="113"/>
        <v>9.5299999999999996E-2</v>
      </c>
      <c r="AO45" s="158">
        <f>IF(AJ45="Yes",VLOOKUP(B45,'ESA 112'!$B$350:$J$378,8,FALSE),MIN(0.127,AN45))</f>
        <v>9.5299999999999996E-2</v>
      </c>
      <c r="AP45" s="156">
        <f t="shared" si="114"/>
        <v>84.78</v>
      </c>
      <c r="AQ45" s="159">
        <f t="shared" si="115"/>
        <v>96.12</v>
      </c>
      <c r="AR45" s="127" t="s">
        <v>928</v>
      </c>
      <c r="AS45" s="43">
        <f>IFERROR(VLOOKUP($B45,'1314_link'!$A$5:$D$310,2,FALSE),0)</f>
        <v>10.780000000000001</v>
      </c>
      <c r="AT45" s="43">
        <f>IFERROR(VLOOKUP($B45,'1314_link'!$A$5:$D$310,3,FALSE),0)</f>
        <v>93.33</v>
      </c>
      <c r="AU45" s="154">
        <f>IFERROR(VLOOKUP($B45,'1314_link'!$A$5:$D$331,4,FALSE),0)</f>
        <v>875.70999999999992</v>
      </c>
      <c r="AV45" s="158">
        <f t="shared" si="116"/>
        <v>0.10657637802468854</v>
      </c>
      <c r="AW45" s="158">
        <f>IF(AR45="Yes",VLOOKUP(B45,'ESA 112'!$B$318:$J$345,8,FALSE),MIN(0.127,AV45))</f>
        <v>0.10657637802468854</v>
      </c>
      <c r="AX45" s="156">
        <f t="shared" si="117"/>
        <v>93.33</v>
      </c>
      <c r="AY45" s="159">
        <f t="shared" si="118"/>
        <v>104.11</v>
      </c>
      <c r="AZ45" s="127" t="s">
        <v>928</v>
      </c>
      <c r="BA45" s="43">
        <f>IFERROR(VLOOKUP($B45,'1415_link'!$A$5:$D$311,2,FALSE),0)</f>
        <v>13.78</v>
      </c>
      <c r="BB45" s="43">
        <f>IFERROR(VLOOKUP($B45,'1415_link'!$A$5:$D$311,3,FALSE),0)</f>
        <v>98.67</v>
      </c>
      <c r="BC45" s="160">
        <f>IFERROR(VLOOKUP($B45,'1415_link'!$A$5:$D$332,4,FALSE),0)</f>
        <v>889.85</v>
      </c>
      <c r="BD45" s="158">
        <f t="shared" si="119"/>
        <v>0.11088385682980277</v>
      </c>
      <c r="BE45" s="158">
        <f>IF(AZ45="Yes",VLOOKUP(B45,'ESA 112'!$B$286:$J$314,8,FALSE),MIN(0.127,BD45))</f>
        <v>0.11088385682980277</v>
      </c>
      <c r="BF45" s="156">
        <f t="shared" si="120"/>
        <v>98.67</v>
      </c>
      <c r="BG45" s="159">
        <f t="shared" si="121"/>
        <v>112.45</v>
      </c>
      <c r="BH45" s="127" t="s">
        <v>928</v>
      </c>
      <c r="BI45" s="43">
        <f>IFERROR(VLOOKUP($B45,'1516_link'!$A$5:$D$351,2,FALSE),0)</f>
        <v>14.219999999999999</v>
      </c>
      <c r="BJ45" s="43">
        <f>IFERROR(VLOOKUP($B45,'1516_link'!$A$5:$D$351,3,FALSE),0)</f>
        <v>102.22</v>
      </c>
      <c r="BK45" s="160">
        <f>IFERROR(VLOOKUP($B45,'1516_link'!$A$5:$D$351,4,FALSE),0)</f>
        <v>884.38</v>
      </c>
      <c r="BL45" s="217">
        <f t="shared" si="122"/>
        <v>0.11558379881951197</v>
      </c>
      <c r="BM45" s="217">
        <f>IF(BH45="Yes",VLOOKUP(B45,'ESA 112'!$B$255:$J$282,8,FALSE),MIN(0.127,BL45))</f>
        <v>0.11558379881951197</v>
      </c>
      <c r="BN45" s="156">
        <f t="shared" si="123"/>
        <v>102.22</v>
      </c>
      <c r="BO45" s="159">
        <f t="shared" si="124"/>
        <v>116.44</v>
      </c>
      <c r="BP45" s="127" t="s">
        <v>928</v>
      </c>
      <c r="BQ45" s="43">
        <f>IFERROR(VLOOKUP($B45,'1617_link'!$A$5:$D$351,2,FALSE),0)</f>
        <v>12.34</v>
      </c>
      <c r="BR45" s="43">
        <f>IFERROR(VLOOKUP($B45,'1617_link'!$A$5:$D$351,3,FALSE),0)</f>
        <v>104</v>
      </c>
      <c r="BS45" s="160">
        <f>IFERROR(VLOOKUP($B45,'1617_link'!$A$5:$D$351,4,FALSE),0)</f>
        <v>872.78</v>
      </c>
      <c r="BT45" s="217">
        <f t="shared" si="125"/>
        <v>0.11915946744884164</v>
      </c>
      <c r="BU45" s="217">
        <f>IF(BP45="Yes",VLOOKUP(B45,'ESA 112'!$B$224:$J$250,8,FALSE),MIN(0.127,BT45))</f>
        <v>0.11915946744884164</v>
      </c>
      <c r="BV45" s="156">
        <f t="shared" si="126"/>
        <v>104</v>
      </c>
      <c r="BW45" s="223">
        <f t="shared" si="127"/>
        <v>116.34</v>
      </c>
      <c r="BX45" s="127" t="s">
        <v>928</v>
      </c>
      <c r="BY45" s="43">
        <f>IFERROR(VLOOKUP($B45,'1718_link'!$A$5:$D$351,2,FALSE),0)</f>
        <v>17.89</v>
      </c>
      <c r="BZ45" s="43">
        <f>IFERROR(VLOOKUP($B45,'1718_link'!$A$5:$D$351,3,FALSE),0)</f>
        <v>114.22</v>
      </c>
      <c r="CA45" s="43">
        <f>IFERROR(VLOOKUP($B45,'1718_link'!$A$5:$D$331,4,FALSE),0)</f>
        <v>901.75</v>
      </c>
      <c r="CB45" s="217">
        <f t="shared" si="128"/>
        <v>0.12666481840864985</v>
      </c>
      <c r="CC45" s="217">
        <f>IF(BX45="Yes",VLOOKUP(B45,'ESA 112'!$B$194:$J$219,8,FALSE),MIN(0.135,CB45))</f>
        <v>0.12666481840864985</v>
      </c>
      <c r="CD45" s="156">
        <f t="shared" si="129"/>
        <v>114.22</v>
      </c>
      <c r="CE45" s="159">
        <f t="shared" si="130"/>
        <v>132.11000000000001</v>
      </c>
      <c r="CF45" s="127" t="s">
        <v>928</v>
      </c>
      <c r="CG45" s="43">
        <f>IFERROR(VLOOKUP($B45,'1819_link'!$A$5:$D$351,2,FALSE),0)</f>
        <v>17.11</v>
      </c>
      <c r="CH45" s="43">
        <f>IFERROR(VLOOKUP($B45,'1819_link'!$A$5:$D$351,3,FALSE),0)</f>
        <v>112.89</v>
      </c>
      <c r="CI45" s="43">
        <f>IFERROR(VLOOKUP($B45,'1819_link'!$A$5:$D$331,4,FALSE),0)</f>
        <v>865.09</v>
      </c>
      <c r="CJ45" s="217">
        <f t="shared" si="95"/>
        <v>0.13049509299610446</v>
      </c>
      <c r="CK45" s="217">
        <f>IF(CF45="Yes",VLOOKUP(B45,'ESA 112'!$B$164:$J$190,8,FALSE),MIN(0.135,CJ45))</f>
        <v>0.13049509299610446</v>
      </c>
      <c r="CL45" s="156">
        <f t="shared" si="96"/>
        <v>112.89</v>
      </c>
      <c r="CM45" s="159">
        <f t="shared" si="97"/>
        <v>130</v>
      </c>
      <c r="CN45" s="127" t="s">
        <v>928</v>
      </c>
      <c r="CO45" s="43">
        <f>IFERROR(VLOOKUP($B45,'1920_link'!$A$5:$D$350,2,FALSE),0)</f>
        <v>18.66</v>
      </c>
      <c r="CP45" s="43">
        <f>IFERROR(VLOOKUP($B45,'1920_link'!$A$5:$D$350,3,FALSE),0)</f>
        <v>125.67</v>
      </c>
      <c r="CQ45" s="43">
        <f>IFERROR(VLOOKUP($B45,'1920_link'!$A$5:$D$330,4,FALSE),0)</f>
        <v>902.80000000000007</v>
      </c>
      <c r="CR45" s="217">
        <f t="shared" si="98"/>
        <v>0.13920026583961009</v>
      </c>
      <c r="CS45" s="217">
        <f>IF(CN45="Yes",VLOOKUP(B45,'ESA 112'!$B$134:$J$159,8,FALSE),MIN(0.135,CR45))</f>
        <v>0.13500000000000001</v>
      </c>
      <c r="CT45" s="156">
        <f t="shared" si="99"/>
        <v>121.88</v>
      </c>
      <c r="CU45" s="159">
        <f t="shared" si="100"/>
        <v>140.54</v>
      </c>
      <c r="CV45" s="127" t="s">
        <v>928</v>
      </c>
      <c r="CW45" s="43">
        <f>IFERROR(VLOOKUP($B45,'2021_link'!$A$5:$D$351,2,FALSE),0)</f>
        <v>11.11</v>
      </c>
      <c r="CX45" s="43">
        <f>IFERROR(VLOOKUP($B45,'2021_link'!$A$5:$D$351,3,FALSE),0)</f>
        <v>122.33</v>
      </c>
      <c r="CY45" s="160">
        <f>IFERROR(VLOOKUP($B45,'2021_link'!$A$5:$D$351,4,FALSE),0)</f>
        <v>842.13</v>
      </c>
      <c r="CZ45" s="217">
        <f t="shared" si="131"/>
        <v>0.14526260791089263</v>
      </c>
      <c r="DA45" s="217">
        <f>IF(CV45="Yes",VLOOKUP(B45,'ESA 112'!$B$102:$J$130,8,FALSE),MIN(0.135,CZ45))</f>
        <v>0.13500000000000001</v>
      </c>
      <c r="DB45" s="156">
        <f t="shared" si="132"/>
        <v>113.69</v>
      </c>
      <c r="DC45" s="159">
        <f t="shared" si="133"/>
        <v>124.8</v>
      </c>
      <c r="DD45" s="127" t="s">
        <v>928</v>
      </c>
      <c r="DE45" s="43">
        <f>IFERROR(VLOOKUP($B45,'2122_link'!$A$3:$D$352,2,FALSE),0)</f>
        <v>14.22</v>
      </c>
      <c r="DF45" s="43">
        <f>IFERROR(VLOOKUP($B45,'2122_link'!$A$3:$D$352,3,FALSE),0)</f>
        <v>134</v>
      </c>
      <c r="DG45" s="160">
        <f>IFERROR(VLOOKUP($B45,'2122_link'!$A$3:$D$352,4,FALSE),0)</f>
        <v>879.32</v>
      </c>
      <c r="DH45" s="217">
        <f t="shared" si="134"/>
        <v>0.15239048355547469</v>
      </c>
      <c r="DI45" s="217">
        <f>IF(DD45="Yes",VLOOKUP(B45,'ESA 112'!$B$70:$J$99,8,FALSE),MIN(0.135,DH45))</f>
        <v>0.13500000000000001</v>
      </c>
      <c r="DJ45" s="156">
        <f t="shared" si="135"/>
        <v>118.71</v>
      </c>
      <c r="DK45" s="159">
        <f t="shared" si="136"/>
        <v>132.93</v>
      </c>
      <c r="DL45" s="127" t="s">
        <v>928</v>
      </c>
      <c r="DM45" s="43">
        <f>IFERROR(VLOOKUP($B45,'2223_link'!$A$3:$D$352,2,FALSE),0)</f>
        <v>14.78</v>
      </c>
      <c r="DN45" s="43">
        <f>IFERROR(VLOOKUP($B45,'2223_link'!$A$3:$D$352,3,FALSE),0)</f>
        <v>125.22</v>
      </c>
      <c r="DO45" s="160">
        <f>IFERROR(VLOOKUP($B45,'2223_link'!$A$3:$D$352,4,FALSE),0)</f>
        <v>917.07</v>
      </c>
      <c r="DP45" s="217">
        <f t="shared" si="137"/>
        <v>0.13654355719846903</v>
      </c>
      <c r="DQ45" s="217">
        <f>IF(DL45="Yes",VLOOKUP(B45,'ESA 112'!$B$37:$J$63,8,FALSE),MIN(0.135,DP45))</f>
        <v>0.13500000000000001</v>
      </c>
      <c r="DR45" s="156">
        <f t="shared" si="138"/>
        <v>123.8</v>
      </c>
      <c r="DS45" s="159">
        <f t="shared" si="139"/>
        <v>138.57999999999998</v>
      </c>
      <c r="DT45" s="127" t="s">
        <v>928</v>
      </c>
      <c r="DU45" s="43">
        <f>IFERROR(VLOOKUP($B45,'2324_link'!$A$3:$D$352,2,FALSE),0)</f>
        <v>16.11</v>
      </c>
      <c r="DV45" s="43">
        <f>IFERROR(VLOOKUP($B45,'2324_link'!$A$3:$D$352,3,FALSE),0)</f>
        <v>133</v>
      </c>
      <c r="DW45" s="160">
        <f>IFERROR(VLOOKUP($B45,'2324_link'!$A$3:$D$352,4,FALSE),0)</f>
        <v>940.70999999999992</v>
      </c>
      <c r="DX45" s="217">
        <f t="shared" si="140"/>
        <v>0.14138257273761309</v>
      </c>
      <c r="DY45" s="217">
        <f>IF(DT45="Yes",VLOOKUP(B45,'ESA 112'!$B$3:$J$32,8,FALSE),MIN(0.15,DX45))</f>
        <v>0.14138257273761309</v>
      </c>
      <c r="DZ45" s="156">
        <f t="shared" si="141"/>
        <v>133</v>
      </c>
      <c r="EA45" s="159">
        <f t="shared" si="142"/>
        <v>149.11000000000001</v>
      </c>
      <c r="EB45" s="18"/>
    </row>
    <row r="46" spans="1:132" ht="14.4" x14ac:dyDescent="0.3">
      <c r="A46" s="15" t="s">
        <v>911</v>
      </c>
      <c r="B46" s="15" t="s">
        <v>372</v>
      </c>
      <c r="C46" s="15" t="s">
        <v>373</v>
      </c>
      <c r="D46" s="127" t="s">
        <v>928</v>
      </c>
      <c r="E46" s="154">
        <f>IFERROR(VLOOKUP($B46,'0809_link'!$A$5:$D$319,2,FALSE),0)</f>
        <v>275.75</v>
      </c>
      <c r="F46" s="154">
        <f>IFERROR(VLOOKUP($B46,'0809_link'!$A$5:$D$319,3,FALSE),0)</f>
        <v>1285.7399999999998</v>
      </c>
      <c r="G46" s="154">
        <f>IFERROR(VLOOKUP(B46,'0809_link'!$A$5:$D$319,4,FALSE),0)</f>
        <v>11001.539999999997</v>
      </c>
      <c r="H46" s="50">
        <f t="shared" si="101"/>
        <v>0.1169</v>
      </c>
      <c r="I46" s="155">
        <f>IF(D46="yes",VLOOKUP(B46,'ESA 112'!$B$479:$K$503,8,FALSE),MIN(0.127,H46))</f>
        <v>0.1169</v>
      </c>
      <c r="J46" s="156">
        <f t="shared" si="102"/>
        <v>1285.74</v>
      </c>
      <c r="K46" s="157">
        <f t="shared" si="103"/>
        <v>1561.4899999999998</v>
      </c>
      <c r="L46" s="127" t="s">
        <v>928</v>
      </c>
      <c r="M46" s="43">
        <f>IFERROR(VLOOKUP(B46,'0910_link'!$A$5:$B$302,2,FALSE),0)</f>
        <v>312.25</v>
      </c>
      <c r="N46" s="43">
        <f>IFERROR(VLOOKUP(B46,'0910_link'!$A$5:$C$302,3,FALSE),0)</f>
        <v>1293.1199999999999</v>
      </c>
      <c r="O46" s="43">
        <f>IFERROR(VLOOKUP($B46,'0910_link'!$A$5:$D$302,4,FALSE),0)</f>
        <v>10925.060000000001</v>
      </c>
      <c r="P46" s="50">
        <f t="shared" si="104"/>
        <v>0.11840000000000001</v>
      </c>
      <c r="Q46" s="158">
        <f>IF(L46="Yes",VLOOKUP(B46,'ESA 112'!$B$449:$K$474,8,FALSE),MIN(0.127,P46))</f>
        <v>0.11840000000000001</v>
      </c>
      <c r="R46" s="156">
        <f t="shared" si="105"/>
        <v>1293.1199999999999</v>
      </c>
      <c r="S46" s="157">
        <f t="shared" si="106"/>
        <v>1605.37</v>
      </c>
      <c r="T46" s="127" t="s">
        <v>928</v>
      </c>
      <c r="U46" s="43">
        <f>IFERROR(VLOOKUP($B46,'1011_link'!$A$5:$D$309,2,FALSE),0)</f>
        <v>313.62</v>
      </c>
      <c r="V46" s="43">
        <f>IFERROR(VLOOKUP($B46,'1011_link'!$A$5:$D$309,3,FALSE),0)</f>
        <v>1329.37</v>
      </c>
      <c r="W46" s="154">
        <f>IFERROR(VLOOKUP($B46,'1011_link'!$A$5:$D$319,4,FALSE),0)</f>
        <v>10958.390000000001</v>
      </c>
      <c r="X46" s="50">
        <f t="shared" si="107"/>
        <v>0.12130000000000001</v>
      </c>
      <c r="Y46" s="158">
        <f>IF(T46="Yes",VLOOKUP(B46,'ESA 112'!$B$416:$J$444,8,FALSE),MIN(0.127,X46))</f>
        <v>0.12130000000000001</v>
      </c>
      <c r="Z46" s="156">
        <f t="shared" si="108"/>
        <v>1329.37</v>
      </c>
      <c r="AA46" s="159">
        <f t="shared" si="109"/>
        <v>1642.9899999999998</v>
      </c>
      <c r="AB46" s="127" t="s">
        <v>928</v>
      </c>
      <c r="AC46" s="43">
        <f>IFERROR(VLOOKUP($B46,'1112_link'!$A$5:$D$310,2,FALSE),0)</f>
        <v>361</v>
      </c>
      <c r="AD46" s="43">
        <f>IFERROR(VLOOKUP($B46,'1112_link'!$A$5:$D$310,3,FALSE),0)</f>
        <v>1375.56</v>
      </c>
      <c r="AE46" s="154">
        <f>IFERROR(VLOOKUP($B46,'1112_link'!$A$5:$D$331,4,FALSE),0)</f>
        <v>11476.800000000001</v>
      </c>
      <c r="AF46" s="50">
        <f t="shared" si="110"/>
        <v>0.11990000000000001</v>
      </c>
      <c r="AG46" s="158">
        <f>IF(AB46="Yes",VLOOKUP(B46,'ESA 112'!$B$383:$J$411,8,FALSE),MIN(0.127,AF46))</f>
        <v>0.11990000000000001</v>
      </c>
      <c r="AH46" s="156">
        <f t="shared" si="111"/>
        <v>1375.56</v>
      </c>
      <c r="AI46" s="159">
        <f t="shared" si="112"/>
        <v>1736.56</v>
      </c>
      <c r="AJ46" s="127" t="s">
        <v>928</v>
      </c>
      <c r="AK46" s="43">
        <f>IFERROR(VLOOKUP($B46,'1213_link'!$A$5:$D$310,2,FALSE),0)</f>
        <v>387.45</v>
      </c>
      <c r="AL46" s="43">
        <f>IFERROR(VLOOKUP($B46,'1213_link'!$A$5:$D$310,3,FALSE),0)</f>
        <v>1480.67</v>
      </c>
      <c r="AM46" s="154">
        <f>IFERROR(VLOOKUP($B46,'1213_link'!$A$5:$D$331,4,FALSE),0)</f>
        <v>11689.06</v>
      </c>
      <c r="AN46" s="50">
        <f t="shared" si="113"/>
        <v>0.12670000000000001</v>
      </c>
      <c r="AO46" s="158">
        <f>IF(AJ46="Yes",VLOOKUP(B46,'ESA 112'!$B$350:$J$378,8,FALSE),MIN(0.127,AN46))</f>
        <v>0.12670000000000001</v>
      </c>
      <c r="AP46" s="156">
        <f t="shared" si="114"/>
        <v>1480.67</v>
      </c>
      <c r="AQ46" s="159">
        <f t="shared" si="115"/>
        <v>1868.1200000000001</v>
      </c>
      <c r="AR46" s="127" t="s">
        <v>928</v>
      </c>
      <c r="AS46" s="43">
        <f>IFERROR(VLOOKUP($B46,'1314_link'!$A$5:$D$310,2,FALSE),0)</f>
        <v>376.89</v>
      </c>
      <c r="AT46" s="43">
        <f>IFERROR(VLOOKUP($B46,'1314_link'!$A$5:$D$310,3,FALSE),0)</f>
        <v>1467.3400000000001</v>
      </c>
      <c r="AU46" s="154">
        <f>IFERROR(VLOOKUP($B46,'1314_link'!$A$5:$D$331,4,FALSE),0)</f>
        <v>11849.170000000002</v>
      </c>
      <c r="AV46" s="158">
        <f t="shared" si="116"/>
        <v>0.12383483400103129</v>
      </c>
      <c r="AW46" s="158">
        <f>IF(AR46="Yes",VLOOKUP(B46,'ESA 112'!$B$318:$J$345,8,FALSE),MIN(0.127,AV46))</f>
        <v>0.12383483400103129</v>
      </c>
      <c r="AX46" s="156">
        <f t="shared" si="117"/>
        <v>1467.34</v>
      </c>
      <c r="AY46" s="159">
        <f t="shared" si="118"/>
        <v>1844.23</v>
      </c>
      <c r="AZ46" s="127" t="s">
        <v>928</v>
      </c>
      <c r="BA46" s="43">
        <f>IFERROR(VLOOKUP($B46,'1415_link'!$A$5:$D$311,2,FALSE),0)</f>
        <v>392.55</v>
      </c>
      <c r="BB46" s="43">
        <f>IFERROR(VLOOKUP($B46,'1415_link'!$A$5:$D$311,3,FALSE),0)</f>
        <v>1518.6699999999998</v>
      </c>
      <c r="BC46" s="160">
        <f>IFERROR(VLOOKUP($B46,'1415_link'!$A$5:$D$332,4,FALSE),0)</f>
        <v>11914.079999999998</v>
      </c>
      <c r="BD46" s="158">
        <f t="shared" si="119"/>
        <v>0.12746850784953601</v>
      </c>
      <c r="BE46" s="158">
        <f>IF(AZ46="Yes",VLOOKUP(B46,'ESA 112'!$B$286:$J$314,8,FALSE),MIN(0.127,BD46))</f>
        <v>0.127</v>
      </c>
      <c r="BF46" s="156">
        <f t="shared" si="120"/>
        <v>1513.09</v>
      </c>
      <c r="BG46" s="159">
        <f t="shared" si="121"/>
        <v>1905.6399999999999</v>
      </c>
      <c r="BH46" s="127" t="s">
        <v>928</v>
      </c>
      <c r="BI46" s="43">
        <f>IFERROR(VLOOKUP($B46,'1516_link'!$A$5:$D$351,2,FALSE),0)</f>
        <v>401.55999999999995</v>
      </c>
      <c r="BJ46" s="43">
        <f>IFERROR(VLOOKUP($B46,'1516_link'!$A$5:$D$351,3,FALSE),0)</f>
        <v>1521.1100000000001</v>
      </c>
      <c r="BK46" s="160">
        <f>IFERROR(VLOOKUP($B46,'1516_link'!$A$5:$D$351,4,FALSE),0)</f>
        <v>12292.569999999998</v>
      </c>
      <c r="BL46" s="217">
        <f t="shared" si="122"/>
        <v>0.12374222802880117</v>
      </c>
      <c r="BM46" s="217">
        <f>IF(BH46="Yes",VLOOKUP(B46,'ESA 112'!$B$255:$J$282,8,FALSE),MIN(0.127,BL46))</f>
        <v>0.12374222802880117</v>
      </c>
      <c r="BN46" s="156">
        <f t="shared" si="123"/>
        <v>1521.11</v>
      </c>
      <c r="BO46" s="159">
        <f t="shared" si="124"/>
        <v>1922.6699999999998</v>
      </c>
      <c r="BP46" s="127" t="s">
        <v>928</v>
      </c>
      <c r="BQ46" s="43">
        <f>IFERROR(VLOOKUP($B46,'1617_link'!$A$5:$D$351,2,FALSE),0)</f>
        <v>406.78000000000003</v>
      </c>
      <c r="BR46" s="43">
        <f>IFERROR(VLOOKUP($B46,'1617_link'!$A$5:$D$351,3,FALSE),0)</f>
        <v>1565.7800000000002</v>
      </c>
      <c r="BS46" s="160">
        <f>IFERROR(VLOOKUP($B46,'1617_link'!$A$5:$D$351,4,FALSE),0)</f>
        <v>12673.82</v>
      </c>
      <c r="BT46" s="217">
        <f t="shared" si="125"/>
        <v>0.12354444042916818</v>
      </c>
      <c r="BU46" s="217">
        <f>IF(BP46="Yes",VLOOKUP(B46,'ESA 112'!$B$224:$J$250,8,FALSE),MIN(0.127,BT46))</f>
        <v>0.12354444042916818</v>
      </c>
      <c r="BV46" s="156">
        <f t="shared" si="126"/>
        <v>1565.78</v>
      </c>
      <c r="BW46" s="223">
        <f t="shared" si="127"/>
        <v>1972.56</v>
      </c>
      <c r="BX46" s="127" t="s">
        <v>928</v>
      </c>
      <c r="BY46" s="43">
        <f>IFERROR(VLOOKUP($B46,'1718_link'!$A$5:$D$351,2,FALSE),0)</f>
        <v>416.9</v>
      </c>
      <c r="BZ46" s="43">
        <f>IFERROR(VLOOKUP($B46,'1718_link'!$A$5:$D$351,3,FALSE),0)</f>
        <v>1661.55</v>
      </c>
      <c r="CA46" s="43">
        <f>IFERROR(VLOOKUP($B46,'1718_link'!$A$5:$D$331,4,FALSE),0)</f>
        <v>12782.399999999998</v>
      </c>
      <c r="CB46" s="217">
        <f t="shared" si="128"/>
        <v>0.12998732632369511</v>
      </c>
      <c r="CC46" s="217">
        <f>IF(BX46="Yes",VLOOKUP(B46,'ESA 112'!$B$194:$J$219,8,FALSE),MIN(0.135,CB46))</f>
        <v>0.12998732632369511</v>
      </c>
      <c r="CD46" s="156">
        <f t="shared" si="129"/>
        <v>1661.55</v>
      </c>
      <c r="CE46" s="159">
        <f t="shared" si="130"/>
        <v>2078.4499999999998</v>
      </c>
      <c r="CF46" s="127" t="s">
        <v>928</v>
      </c>
      <c r="CG46" s="43">
        <f>IFERROR(VLOOKUP($B46,'1819_link'!$A$5:$D$351,2,FALSE),0)</f>
        <v>448.55</v>
      </c>
      <c r="CH46" s="43">
        <f>IFERROR(VLOOKUP($B46,'1819_link'!$A$5:$D$351,3,FALSE),0)</f>
        <v>1758</v>
      </c>
      <c r="CI46" s="43">
        <f>IFERROR(VLOOKUP($B46,'1819_link'!$A$5:$D$331,4,FALSE),0)</f>
        <v>12643.24</v>
      </c>
      <c r="CJ46" s="217">
        <f t="shared" si="95"/>
        <v>0.13904663677981277</v>
      </c>
      <c r="CK46" s="217">
        <f>IF(CF46="Yes",VLOOKUP(B46,'ESA 112'!$B$164:$J$190,8,FALSE),MIN(0.135,CJ46))</f>
        <v>0.13500000000000001</v>
      </c>
      <c r="CL46" s="156">
        <f t="shared" si="96"/>
        <v>1706.84</v>
      </c>
      <c r="CM46" s="159">
        <f t="shared" si="97"/>
        <v>2155.39</v>
      </c>
      <c r="CN46" s="127" t="s">
        <v>928</v>
      </c>
      <c r="CO46" s="43">
        <f>IFERROR(VLOOKUP($B46,'1920_link'!$A$5:$D$350,2,FALSE),0)</f>
        <v>457</v>
      </c>
      <c r="CP46" s="43">
        <f>IFERROR(VLOOKUP($B46,'1920_link'!$A$5:$D$350,3,FALSE),0)</f>
        <v>1819.88</v>
      </c>
      <c r="CQ46" s="43">
        <f>IFERROR(VLOOKUP($B46,'1920_link'!$A$5:$D$330,4,FALSE),0)</f>
        <v>12637.83</v>
      </c>
      <c r="CR46" s="217">
        <f t="shared" si="98"/>
        <v>0.14400257006147418</v>
      </c>
      <c r="CS46" s="217">
        <f>IF(CN46="Yes",VLOOKUP(B46,'ESA 112'!$B$134:$J$159,8,FALSE),MIN(0.135,CR46))</f>
        <v>0.13500000000000001</v>
      </c>
      <c r="CT46" s="156">
        <f t="shared" si="99"/>
        <v>1706.11</v>
      </c>
      <c r="CU46" s="159">
        <f t="shared" si="100"/>
        <v>2163.1099999999997</v>
      </c>
      <c r="CV46" s="127" t="s">
        <v>928</v>
      </c>
      <c r="CW46" s="43">
        <f>IFERROR(VLOOKUP($B46,'2021_link'!$A$5:$D$351,2,FALSE),0)</f>
        <v>191.11</v>
      </c>
      <c r="CX46" s="43">
        <f>IFERROR(VLOOKUP($B46,'2021_link'!$A$5:$D$351,3,FALSE),0)</f>
        <v>1746.8899999999999</v>
      </c>
      <c r="CY46" s="160">
        <f>IFERROR(VLOOKUP($B46,'2021_link'!$A$5:$D$351,4,FALSE),0)</f>
        <v>11924.28</v>
      </c>
      <c r="CZ46" s="217">
        <f t="shared" si="131"/>
        <v>0.1464985726601522</v>
      </c>
      <c r="DA46" s="217">
        <f>IF(CV46="Yes",VLOOKUP(B46,'ESA 112'!$B$102:$J$130,8,FALSE),MIN(0.135,CZ46))</f>
        <v>0.13500000000000001</v>
      </c>
      <c r="DB46" s="156">
        <f t="shared" si="132"/>
        <v>1609.78</v>
      </c>
      <c r="DC46" s="159">
        <f t="shared" si="133"/>
        <v>1800.8899999999999</v>
      </c>
      <c r="DD46" s="127" t="s">
        <v>928</v>
      </c>
      <c r="DE46" s="43">
        <f>IFERROR(VLOOKUP($B46,'2122_link'!$A$3:$D$352,2,FALSE),0)</f>
        <v>206.11</v>
      </c>
      <c r="DF46" s="43">
        <f>IFERROR(VLOOKUP($B46,'2122_link'!$A$3:$D$352,3,FALSE),0)</f>
        <v>1761.56</v>
      </c>
      <c r="DG46" s="160">
        <f>IFERROR(VLOOKUP($B46,'2122_link'!$A$3:$D$352,4,FALSE),0)</f>
        <v>11969.259999999998</v>
      </c>
      <c r="DH46" s="217">
        <f t="shared" si="134"/>
        <v>0.14717367656814206</v>
      </c>
      <c r="DI46" s="217">
        <f>IF(DD46="Yes",VLOOKUP(B46,'ESA 112'!$B$70:$J$99,8,FALSE),MIN(0.135,DH46))</f>
        <v>0.13500000000000001</v>
      </c>
      <c r="DJ46" s="156">
        <f t="shared" si="135"/>
        <v>1615.85</v>
      </c>
      <c r="DK46" s="159">
        <f t="shared" si="136"/>
        <v>1821.96</v>
      </c>
      <c r="DL46" s="127" t="s">
        <v>928</v>
      </c>
      <c r="DM46" s="43">
        <f>IFERROR(VLOOKUP($B46,'2223_link'!$A$3:$D$352,2,FALSE),0)</f>
        <v>240.56</v>
      </c>
      <c r="DN46" s="43">
        <f>IFERROR(VLOOKUP($B46,'2223_link'!$A$3:$D$352,3,FALSE),0)</f>
        <v>1794.4499999999998</v>
      </c>
      <c r="DO46" s="160">
        <f>IFERROR(VLOOKUP($B46,'2223_link'!$A$3:$D$352,4,FALSE),0)</f>
        <v>11816.310000000001</v>
      </c>
      <c r="DP46" s="217">
        <f t="shared" si="137"/>
        <v>0.15186212954805686</v>
      </c>
      <c r="DQ46" s="217">
        <f>IF(DL46="Yes",VLOOKUP(B46,'ESA 112'!$B$37:$J$63,8,FALSE),MIN(0.135,DP46))</f>
        <v>0.13500000000000001</v>
      </c>
      <c r="DR46" s="156">
        <f t="shared" si="138"/>
        <v>1595.2</v>
      </c>
      <c r="DS46" s="159">
        <f t="shared" si="139"/>
        <v>1835.76</v>
      </c>
      <c r="DT46" s="127" t="s">
        <v>928</v>
      </c>
      <c r="DU46" s="43">
        <f>IFERROR(VLOOKUP($B46,'2324_link'!$A$3:$D$352,2,FALSE),0)</f>
        <v>244.78</v>
      </c>
      <c r="DV46" s="43">
        <f>IFERROR(VLOOKUP($B46,'2324_link'!$A$3:$D$352,3,FALSE),0)</f>
        <v>1907.33</v>
      </c>
      <c r="DW46" s="160">
        <f>IFERROR(VLOOKUP($B46,'2324_link'!$A$3:$D$352,4,FALSE),0)</f>
        <v>11795.580000000002</v>
      </c>
      <c r="DX46" s="217">
        <f t="shared" si="140"/>
        <v>0.16169870409085435</v>
      </c>
      <c r="DY46" s="217">
        <f>IF(DT46="Yes",VLOOKUP(B46,'ESA 112'!$B$3:$J$32,8,FALSE),MIN(0.15,DX46))</f>
        <v>0.15</v>
      </c>
      <c r="DZ46" s="156">
        <f t="shared" si="141"/>
        <v>1769.34</v>
      </c>
      <c r="EA46" s="159">
        <f t="shared" si="142"/>
        <v>2014.12</v>
      </c>
      <c r="EB46" s="18"/>
    </row>
    <row r="47" spans="1:132" ht="14.4" x14ac:dyDescent="0.3">
      <c r="A47" s="15" t="s">
        <v>911</v>
      </c>
      <c r="B47" s="15" t="s">
        <v>550</v>
      </c>
      <c r="C47" s="15" t="s">
        <v>551</v>
      </c>
      <c r="D47" s="127" t="s">
        <v>928</v>
      </c>
      <c r="E47" s="154">
        <f>IFERROR(VLOOKUP($B47,'0809_link'!$A$5:$D$319,2,FALSE),0)</f>
        <v>6</v>
      </c>
      <c r="F47" s="154">
        <f>IFERROR(VLOOKUP($B47,'0809_link'!$A$5:$D$319,3,FALSE),0)</f>
        <v>67.88</v>
      </c>
      <c r="G47" s="154">
        <f>IFERROR(VLOOKUP(B47,'0809_link'!$A$5:$D$319,4,FALSE),0)</f>
        <v>645.68000000000006</v>
      </c>
      <c r="H47" s="50">
        <f t="shared" si="101"/>
        <v>0.1051</v>
      </c>
      <c r="I47" s="155">
        <f>IF(D47="yes",VLOOKUP(B47,'ESA 112'!$B$479:$K$503,8,FALSE),MIN(0.127,H47))</f>
        <v>0.1051</v>
      </c>
      <c r="J47" s="156">
        <f t="shared" si="102"/>
        <v>67.88</v>
      </c>
      <c r="K47" s="157">
        <f t="shared" si="103"/>
        <v>73.88</v>
      </c>
      <c r="L47" s="127" t="s">
        <v>928</v>
      </c>
      <c r="M47" s="43">
        <f>IFERROR(VLOOKUP(B47,'0910_link'!$A$5:$B$302,2,FALSE),0)</f>
        <v>2.25</v>
      </c>
      <c r="N47" s="43">
        <f>IFERROR(VLOOKUP(B47,'0910_link'!$A$5:$C$302,3,FALSE),0)</f>
        <v>65</v>
      </c>
      <c r="O47" s="43">
        <f>IFERROR(VLOOKUP($B47,'0910_link'!$A$5:$D$302,4,FALSE),0)</f>
        <v>627.58999999999992</v>
      </c>
      <c r="P47" s="50">
        <f t="shared" si="104"/>
        <v>0.1036</v>
      </c>
      <c r="Q47" s="158">
        <f>IF(L47="Yes",VLOOKUP(B47,'ESA 112'!$B$449:$K$474,8,FALSE),MIN(0.127,P47))</f>
        <v>0.1036</v>
      </c>
      <c r="R47" s="156">
        <f t="shared" si="105"/>
        <v>65</v>
      </c>
      <c r="S47" s="157">
        <f t="shared" si="106"/>
        <v>67.25</v>
      </c>
      <c r="T47" s="127" t="s">
        <v>928</v>
      </c>
      <c r="U47" s="43">
        <f>IFERROR(VLOOKUP($B47,'1011_link'!$A$5:$D$309,2,FALSE),0)</f>
        <v>3</v>
      </c>
      <c r="V47" s="43">
        <f>IFERROR(VLOOKUP($B47,'1011_link'!$A$5:$D$309,3,FALSE),0)</f>
        <v>62.38</v>
      </c>
      <c r="W47" s="154">
        <f>IFERROR(VLOOKUP($B47,'1011_link'!$A$5:$D$319,4,FALSE),0)</f>
        <v>625.01</v>
      </c>
      <c r="X47" s="50">
        <f t="shared" si="107"/>
        <v>9.98E-2</v>
      </c>
      <c r="Y47" s="158">
        <f>IF(T47="Yes",VLOOKUP(B47,'ESA 112'!$B$416:$J$444,8,FALSE),MIN(0.127,X47))</f>
        <v>9.98E-2</v>
      </c>
      <c r="Z47" s="156">
        <f t="shared" si="108"/>
        <v>62.38</v>
      </c>
      <c r="AA47" s="159">
        <f t="shared" si="109"/>
        <v>65.38</v>
      </c>
      <c r="AB47" s="127" t="s">
        <v>928</v>
      </c>
      <c r="AC47" s="43">
        <f>IFERROR(VLOOKUP($B47,'1112_link'!$A$5:$D$310,2,FALSE),0)</f>
        <v>2.44</v>
      </c>
      <c r="AD47" s="43">
        <f>IFERROR(VLOOKUP($B47,'1112_link'!$A$5:$D$310,3,FALSE),0)</f>
        <v>60.78</v>
      </c>
      <c r="AE47" s="154">
        <f>IFERROR(VLOOKUP($B47,'1112_link'!$A$5:$D$331,4,FALSE),0)</f>
        <v>606.12</v>
      </c>
      <c r="AF47" s="50">
        <f t="shared" si="110"/>
        <v>0.1003</v>
      </c>
      <c r="AG47" s="158">
        <f>IF(AB47="Yes",VLOOKUP(B47,'ESA 112'!$B$383:$J$411,8,FALSE),MIN(0.127,AF47))</f>
        <v>0.1003</v>
      </c>
      <c r="AH47" s="156">
        <f t="shared" si="111"/>
        <v>60.78</v>
      </c>
      <c r="AI47" s="159">
        <f t="shared" si="112"/>
        <v>63.22</v>
      </c>
      <c r="AJ47" s="127" t="s">
        <v>928</v>
      </c>
      <c r="AK47" s="43">
        <f>IFERROR(VLOOKUP($B47,'1213_link'!$A$5:$D$310,2,FALSE),0)</f>
        <v>3.8899999999999997</v>
      </c>
      <c r="AL47" s="43">
        <f>IFERROR(VLOOKUP($B47,'1213_link'!$A$5:$D$310,3,FALSE),0)</f>
        <v>61.78</v>
      </c>
      <c r="AM47" s="154">
        <f>IFERROR(VLOOKUP($B47,'1213_link'!$A$5:$D$331,4,FALSE),0)</f>
        <v>600</v>
      </c>
      <c r="AN47" s="50">
        <f t="shared" si="113"/>
        <v>0.10299999999999999</v>
      </c>
      <c r="AO47" s="158">
        <f>IF(AJ47="Yes",VLOOKUP(B47,'ESA 112'!$B$350:$J$378,8,FALSE),MIN(0.127,AN47))</f>
        <v>0.10299999999999999</v>
      </c>
      <c r="AP47" s="156">
        <f t="shared" si="114"/>
        <v>61.78</v>
      </c>
      <c r="AQ47" s="159">
        <f t="shared" si="115"/>
        <v>65.67</v>
      </c>
      <c r="AR47" s="127" t="s">
        <v>928</v>
      </c>
      <c r="AS47" s="43">
        <f>IFERROR(VLOOKUP($B47,'1314_link'!$A$5:$D$310,2,FALSE),0)</f>
        <v>4.8899999999999997</v>
      </c>
      <c r="AT47" s="43">
        <f>IFERROR(VLOOKUP($B47,'1314_link'!$A$5:$D$310,3,FALSE),0)</f>
        <v>72.22</v>
      </c>
      <c r="AU47" s="154">
        <f>IFERROR(VLOOKUP($B47,'1314_link'!$A$5:$D$331,4,FALSE),0)</f>
        <v>607.73</v>
      </c>
      <c r="AV47" s="158">
        <f t="shared" si="116"/>
        <v>0.11883566715482204</v>
      </c>
      <c r="AW47" s="158">
        <f>IF(AR47="Yes",VLOOKUP(B47,'ESA 112'!$B$318:$J$345,8,FALSE),MIN(0.127,AV47))</f>
        <v>0.11883566715482204</v>
      </c>
      <c r="AX47" s="156">
        <f t="shared" si="117"/>
        <v>72.22</v>
      </c>
      <c r="AY47" s="159">
        <f t="shared" si="118"/>
        <v>77.11</v>
      </c>
      <c r="AZ47" s="127" t="s">
        <v>928</v>
      </c>
      <c r="BA47" s="43">
        <f>IFERROR(VLOOKUP($B47,'1415_link'!$A$5:$D$311,2,FALSE),0)</f>
        <v>5.5600000000000005</v>
      </c>
      <c r="BB47" s="43">
        <f>IFERROR(VLOOKUP($B47,'1415_link'!$A$5:$D$311,3,FALSE),0)</f>
        <v>65.89</v>
      </c>
      <c r="BC47" s="160">
        <f>IFERROR(VLOOKUP($B47,'1415_link'!$A$5:$D$332,4,FALSE),0)</f>
        <v>582.04</v>
      </c>
      <c r="BD47" s="158">
        <f t="shared" si="119"/>
        <v>0.11320527798776717</v>
      </c>
      <c r="BE47" s="158">
        <f>IF(AZ47="Yes",VLOOKUP(B47,'ESA 112'!$B$286:$J$314,8,FALSE),MIN(0.127,BD47))</f>
        <v>0.11320527798776717</v>
      </c>
      <c r="BF47" s="156">
        <f t="shared" si="120"/>
        <v>65.89</v>
      </c>
      <c r="BG47" s="159">
        <f t="shared" si="121"/>
        <v>71.45</v>
      </c>
      <c r="BH47" s="127" t="s">
        <v>928</v>
      </c>
      <c r="BI47" s="43">
        <f>IFERROR(VLOOKUP($B47,'1516_link'!$A$5:$D$351,2,FALSE),0)</f>
        <v>5.89</v>
      </c>
      <c r="BJ47" s="43">
        <f>IFERROR(VLOOKUP($B47,'1516_link'!$A$5:$D$351,3,FALSE),0)</f>
        <v>73.11</v>
      </c>
      <c r="BK47" s="160">
        <f>IFERROR(VLOOKUP($B47,'1516_link'!$A$5:$D$351,4,FALSE),0)</f>
        <v>590.82999999999993</v>
      </c>
      <c r="BL47" s="217">
        <f t="shared" si="122"/>
        <v>0.12374117766531829</v>
      </c>
      <c r="BM47" s="217">
        <f>IF(BH47="Yes",VLOOKUP(B47,'ESA 112'!$B$255:$J$282,8,FALSE),MIN(0.127,BL47))</f>
        <v>0.12374117766531829</v>
      </c>
      <c r="BN47" s="156">
        <f t="shared" si="123"/>
        <v>73.11</v>
      </c>
      <c r="BO47" s="159">
        <f t="shared" si="124"/>
        <v>79</v>
      </c>
      <c r="BP47" s="127" t="s">
        <v>928</v>
      </c>
      <c r="BQ47" s="43">
        <f>IFERROR(VLOOKUP($B47,'1617_link'!$A$5:$D$351,2,FALSE),0)</f>
        <v>8</v>
      </c>
      <c r="BR47" s="43">
        <f>IFERROR(VLOOKUP($B47,'1617_link'!$A$5:$D$351,3,FALSE),0)</f>
        <v>76.11</v>
      </c>
      <c r="BS47" s="160">
        <f>IFERROR(VLOOKUP($B47,'1617_link'!$A$5:$D$351,4,FALSE),0)</f>
        <v>583.75</v>
      </c>
      <c r="BT47" s="217">
        <f t="shared" si="125"/>
        <v>0.13038115631691649</v>
      </c>
      <c r="BU47" s="217">
        <f>IF(BP47="Yes",VLOOKUP(B47,'ESA 112'!$B$224:$J$250,8,FALSE),MIN(0.127,BT47))</f>
        <v>0.127</v>
      </c>
      <c r="BV47" s="156">
        <f t="shared" si="126"/>
        <v>74.14</v>
      </c>
      <c r="BW47" s="223">
        <f t="shared" si="127"/>
        <v>82.14</v>
      </c>
      <c r="BX47" s="127" t="s">
        <v>928</v>
      </c>
      <c r="BY47" s="43">
        <f>IFERROR(VLOOKUP($B47,'1718_link'!$A$5:$D$351,2,FALSE),0)</f>
        <v>5.67</v>
      </c>
      <c r="BZ47" s="43">
        <f>IFERROR(VLOOKUP($B47,'1718_link'!$A$5:$D$351,3,FALSE),0)</f>
        <v>74.11</v>
      </c>
      <c r="CA47" s="43">
        <f>IFERROR(VLOOKUP($B47,'1718_link'!$A$5:$D$331,4,FALSE),0)</f>
        <v>578.14</v>
      </c>
      <c r="CB47" s="217">
        <f t="shared" si="128"/>
        <v>0.12818694433874148</v>
      </c>
      <c r="CC47" s="217">
        <f>IF(BX47="Yes",VLOOKUP(B47,'ESA 112'!$B$194:$J$219,8,FALSE),MIN(0.135,CB47))</f>
        <v>0.12818694433874148</v>
      </c>
      <c r="CD47" s="156">
        <f t="shared" si="129"/>
        <v>74.11</v>
      </c>
      <c r="CE47" s="159">
        <f t="shared" si="130"/>
        <v>79.78</v>
      </c>
      <c r="CF47" s="127" t="s">
        <v>928</v>
      </c>
      <c r="CG47" s="43">
        <f>IFERROR(VLOOKUP($B47,'1819_link'!$A$5:$D$351,2,FALSE),0)</f>
        <v>6.5500000000000007</v>
      </c>
      <c r="CH47" s="43">
        <f>IFERROR(VLOOKUP($B47,'1819_link'!$A$5:$D$351,3,FALSE),0)</f>
        <v>78.89</v>
      </c>
      <c r="CI47" s="43">
        <f>IFERROR(VLOOKUP($B47,'1819_link'!$A$5:$D$331,4,FALSE),0)</f>
        <v>548.57999999999993</v>
      </c>
      <c r="CJ47" s="217">
        <f t="shared" si="95"/>
        <v>0.14380764883882025</v>
      </c>
      <c r="CK47" s="217">
        <f>IF(CF47="Yes",VLOOKUP(B47,'ESA 112'!$B$164:$J$190,8,FALSE),MIN(0.135,CJ47))</f>
        <v>0.13500000000000001</v>
      </c>
      <c r="CL47" s="156">
        <f t="shared" si="96"/>
        <v>74.06</v>
      </c>
      <c r="CM47" s="159">
        <f t="shared" si="97"/>
        <v>80.61</v>
      </c>
      <c r="CN47" s="127" t="s">
        <v>928</v>
      </c>
      <c r="CO47" s="43">
        <f>IFERROR(VLOOKUP($B47,'1920_link'!$A$5:$D$350,2,FALSE),0)</f>
        <v>5.89</v>
      </c>
      <c r="CP47" s="43">
        <f>IFERROR(VLOOKUP($B47,'1920_link'!$A$5:$D$350,3,FALSE),0)</f>
        <v>76.78</v>
      </c>
      <c r="CQ47" s="43">
        <f>IFERROR(VLOOKUP($B47,'1920_link'!$A$5:$D$330,4,FALSE),0)</f>
        <v>549.72</v>
      </c>
      <c r="CR47" s="217">
        <f t="shared" si="98"/>
        <v>0.13967110528996579</v>
      </c>
      <c r="CS47" s="217">
        <f>IF(CN47="Yes",VLOOKUP(B47,'ESA 112'!$B$134:$J$159,8,FALSE),MIN(0.135,CR47))</f>
        <v>0.13500000000000001</v>
      </c>
      <c r="CT47" s="156">
        <f t="shared" si="99"/>
        <v>74.209999999999994</v>
      </c>
      <c r="CU47" s="159">
        <f t="shared" si="100"/>
        <v>80.099999999999994</v>
      </c>
      <c r="CV47" s="127" t="s">
        <v>928</v>
      </c>
      <c r="CW47" s="43">
        <f>IFERROR(VLOOKUP($B47,'2021_link'!$A$5:$D$351,2,FALSE),0)</f>
        <v>3.78</v>
      </c>
      <c r="CX47" s="43">
        <f>IFERROR(VLOOKUP($B47,'2021_link'!$A$5:$D$351,3,FALSE),0)</f>
        <v>77.45</v>
      </c>
      <c r="CY47" s="160">
        <f>IFERROR(VLOOKUP($B47,'2021_link'!$A$5:$D$351,4,FALSE),0)</f>
        <v>525.27</v>
      </c>
      <c r="CZ47" s="217">
        <f t="shared" si="131"/>
        <v>0.14744797913454033</v>
      </c>
      <c r="DA47" s="217">
        <f>IF(CV47="Yes",VLOOKUP(B47,'ESA 112'!$B$102:$J$130,8,FALSE),MIN(0.135,CZ47))</f>
        <v>0.13500000000000001</v>
      </c>
      <c r="DB47" s="156">
        <f t="shared" si="132"/>
        <v>70.91</v>
      </c>
      <c r="DC47" s="159">
        <f t="shared" si="133"/>
        <v>74.69</v>
      </c>
      <c r="DD47" s="127" t="s">
        <v>928</v>
      </c>
      <c r="DE47" s="43">
        <f>IFERROR(VLOOKUP($B47,'2122_link'!$A$3:$D$352,2,FALSE),0)</f>
        <v>6.56</v>
      </c>
      <c r="DF47" s="43">
        <f>IFERROR(VLOOKUP($B47,'2122_link'!$A$3:$D$352,3,FALSE),0)</f>
        <v>75</v>
      </c>
      <c r="DG47" s="160">
        <f>IFERROR(VLOOKUP($B47,'2122_link'!$A$3:$D$352,4,FALSE),0)</f>
        <v>513.47</v>
      </c>
      <c r="DH47" s="217">
        <f t="shared" si="134"/>
        <v>0.14606500866652383</v>
      </c>
      <c r="DI47" s="217">
        <f>IF(DD47="Yes",VLOOKUP(B47,'ESA 112'!$B$70:$J$99,8,FALSE),MIN(0.135,DH47))</f>
        <v>0.13500000000000001</v>
      </c>
      <c r="DJ47" s="156">
        <f t="shared" si="135"/>
        <v>69.319999999999993</v>
      </c>
      <c r="DK47" s="159">
        <f t="shared" si="136"/>
        <v>75.88</v>
      </c>
      <c r="DL47" s="127" t="s">
        <v>928</v>
      </c>
      <c r="DM47" s="43">
        <f>IFERROR(VLOOKUP($B47,'2223_link'!$A$3:$D$352,2,FALSE),0)</f>
        <v>3.89</v>
      </c>
      <c r="DN47" s="43">
        <f>IFERROR(VLOOKUP($B47,'2223_link'!$A$3:$D$352,3,FALSE),0)</f>
        <v>74.33</v>
      </c>
      <c r="DO47" s="160">
        <f>IFERROR(VLOOKUP($B47,'2223_link'!$A$3:$D$352,4,FALSE),0)</f>
        <v>561.01</v>
      </c>
      <c r="DP47" s="217">
        <f t="shared" si="137"/>
        <v>0.13249318193971588</v>
      </c>
      <c r="DQ47" s="217">
        <f>IF(DL47="Yes",VLOOKUP(B47,'ESA 112'!$B$37:$J$63,8,FALSE),MIN(0.135,DP47))</f>
        <v>0.13249318193971588</v>
      </c>
      <c r="DR47" s="156">
        <f t="shared" si="138"/>
        <v>74.33</v>
      </c>
      <c r="DS47" s="159">
        <f t="shared" si="139"/>
        <v>78.22</v>
      </c>
      <c r="DT47" s="127" t="s">
        <v>928</v>
      </c>
      <c r="DU47" s="43">
        <f>IFERROR(VLOOKUP($B47,'2324_link'!$A$3:$D$352,2,FALSE),0)</f>
        <v>2.44</v>
      </c>
      <c r="DV47" s="43">
        <f>IFERROR(VLOOKUP($B47,'2324_link'!$A$3:$D$352,3,FALSE),0)</f>
        <v>66.44</v>
      </c>
      <c r="DW47" s="160">
        <f>IFERROR(VLOOKUP($B47,'2324_link'!$A$3:$D$352,4,FALSE),0)</f>
        <v>528.47</v>
      </c>
      <c r="DX47" s="217">
        <f t="shared" si="140"/>
        <v>0.12572142221885821</v>
      </c>
      <c r="DY47" s="217">
        <f>IF(DT47="Yes",VLOOKUP(B47,'ESA 112'!$B$3:$J$32,8,FALSE),MIN(0.15,DX47))</f>
        <v>0.12572142221885821</v>
      </c>
      <c r="DZ47" s="156">
        <f t="shared" si="141"/>
        <v>66.44</v>
      </c>
      <c r="EA47" s="159">
        <f t="shared" si="142"/>
        <v>68.88</v>
      </c>
      <c r="EB47" s="18"/>
    </row>
    <row r="48" spans="1:132" ht="14.4" x14ac:dyDescent="0.3">
      <c r="A48" s="15" t="s">
        <v>911</v>
      </c>
      <c r="B48" s="15" t="s">
        <v>518</v>
      </c>
      <c r="C48" s="15" t="s">
        <v>519</v>
      </c>
      <c r="D48" s="127" t="s">
        <v>928</v>
      </c>
      <c r="E48" s="154">
        <f>IFERROR(VLOOKUP($B48,'0809_link'!$A$5:$D$319,2,FALSE),0)</f>
        <v>12.75</v>
      </c>
      <c r="F48" s="154">
        <f>IFERROR(VLOOKUP($B48,'0809_link'!$A$5:$D$319,3,FALSE),0)</f>
        <v>87.62</v>
      </c>
      <c r="G48" s="154">
        <f>IFERROR(VLOOKUP(B48,'0809_link'!$A$5:$D$319,4,FALSE),0)</f>
        <v>696.81</v>
      </c>
      <c r="H48" s="50">
        <f t="shared" si="101"/>
        <v>0.12570000000000001</v>
      </c>
      <c r="I48" s="155">
        <f>IF(D48="yes",VLOOKUP(B48,'ESA 112'!$B$479:$K$503,8,FALSE),MIN(0.127,H48))</f>
        <v>0.12570000000000001</v>
      </c>
      <c r="J48" s="156">
        <f t="shared" si="102"/>
        <v>87.62</v>
      </c>
      <c r="K48" s="157">
        <f t="shared" si="103"/>
        <v>100.37</v>
      </c>
      <c r="L48" s="127" t="s">
        <v>928</v>
      </c>
      <c r="M48" s="43">
        <f>IFERROR(VLOOKUP(B48,'0910_link'!$A$5:$B$302,2,FALSE),0)</f>
        <v>17.12</v>
      </c>
      <c r="N48" s="43">
        <f>IFERROR(VLOOKUP(B48,'0910_link'!$A$5:$C$302,3,FALSE),0)</f>
        <v>96</v>
      </c>
      <c r="O48" s="43">
        <f>IFERROR(VLOOKUP($B48,'0910_link'!$A$5:$D$302,4,FALSE),0)</f>
        <v>692.59</v>
      </c>
      <c r="P48" s="50">
        <f t="shared" si="104"/>
        <v>0.1386</v>
      </c>
      <c r="Q48" s="158">
        <f>IF(L48="Yes",VLOOKUP(B48,'ESA 112'!$B$449:$K$474,8,FALSE),MIN(0.127,P48))</f>
        <v>0.127</v>
      </c>
      <c r="R48" s="156">
        <f t="shared" si="105"/>
        <v>87.96</v>
      </c>
      <c r="S48" s="157">
        <f t="shared" si="106"/>
        <v>105.08595600000001</v>
      </c>
      <c r="T48" s="127" t="s">
        <v>928</v>
      </c>
      <c r="U48" s="43">
        <f>IFERROR(VLOOKUP($B48,'1011_link'!$A$5:$D$309,2,FALSE),0)</f>
        <v>13.88</v>
      </c>
      <c r="V48" s="43">
        <f>IFERROR(VLOOKUP($B48,'1011_link'!$A$5:$D$309,3,FALSE),0)</f>
        <v>94.12</v>
      </c>
      <c r="W48" s="154">
        <f>IFERROR(VLOOKUP($B48,'1011_link'!$A$5:$D$319,4,FALSE),0)</f>
        <v>717.73</v>
      </c>
      <c r="X48" s="50">
        <f t="shared" si="107"/>
        <v>0.13109999999999999</v>
      </c>
      <c r="Y48" s="158">
        <f>IF(T48="Yes",VLOOKUP(B48,'ESA 112'!$B$416:$J$444,8,FALSE),MIN(0.127,X48))</f>
        <v>0.127</v>
      </c>
      <c r="Z48" s="156">
        <f t="shared" si="108"/>
        <v>91.15</v>
      </c>
      <c r="AA48" s="159">
        <f t="shared" si="109"/>
        <v>105.03</v>
      </c>
      <c r="AB48" s="127" t="s">
        <v>928</v>
      </c>
      <c r="AC48" s="43">
        <f>IFERROR(VLOOKUP($B48,'1112_link'!$A$5:$D$310,2,FALSE),0)</f>
        <v>18.669999999999998</v>
      </c>
      <c r="AD48" s="43">
        <f>IFERROR(VLOOKUP($B48,'1112_link'!$A$5:$D$310,3,FALSE),0)</f>
        <v>81.22</v>
      </c>
      <c r="AE48" s="154">
        <f>IFERROR(VLOOKUP($B48,'1112_link'!$A$5:$D$331,4,FALSE),0)</f>
        <v>731.69999999999993</v>
      </c>
      <c r="AF48" s="50">
        <f t="shared" si="110"/>
        <v>0.111</v>
      </c>
      <c r="AG48" s="158">
        <f>IF(AB48="Yes",VLOOKUP(B48,'ESA 112'!$B$383:$J$411,8,FALSE),MIN(0.127,AF48))</f>
        <v>0.111</v>
      </c>
      <c r="AH48" s="156">
        <f t="shared" si="111"/>
        <v>81.22</v>
      </c>
      <c r="AI48" s="159">
        <f t="shared" si="112"/>
        <v>99.89</v>
      </c>
      <c r="AJ48" s="127" t="s">
        <v>928</v>
      </c>
      <c r="AK48" s="43">
        <f>IFERROR(VLOOKUP($B48,'1213_link'!$A$5:$D$310,2,FALSE),0)</f>
        <v>18.439999999999998</v>
      </c>
      <c r="AL48" s="43">
        <f>IFERROR(VLOOKUP($B48,'1213_link'!$A$5:$D$310,3,FALSE),0)</f>
        <v>87.56</v>
      </c>
      <c r="AM48" s="154">
        <f>IFERROR(VLOOKUP($B48,'1213_link'!$A$5:$D$331,4,FALSE),0)</f>
        <v>731.13</v>
      </c>
      <c r="AN48" s="50">
        <f t="shared" si="113"/>
        <v>0.1198</v>
      </c>
      <c r="AO48" s="158">
        <f>IF(AJ48="Yes",VLOOKUP(B48,'ESA 112'!$B$350:$J$378,8,FALSE),MIN(0.127,AN48))</f>
        <v>0.1198</v>
      </c>
      <c r="AP48" s="156">
        <f t="shared" si="114"/>
        <v>87.56</v>
      </c>
      <c r="AQ48" s="159">
        <f t="shared" si="115"/>
        <v>106</v>
      </c>
      <c r="AR48" s="127" t="s">
        <v>928</v>
      </c>
      <c r="AS48" s="43">
        <f>IFERROR(VLOOKUP($B48,'1314_link'!$A$5:$D$310,2,FALSE),0)</f>
        <v>17.669999999999998</v>
      </c>
      <c r="AT48" s="43">
        <f>IFERROR(VLOOKUP($B48,'1314_link'!$A$5:$D$310,3,FALSE),0)</f>
        <v>107.67</v>
      </c>
      <c r="AU48" s="154">
        <f>IFERROR(VLOOKUP($B48,'1314_link'!$A$5:$D$331,4,FALSE),0)</f>
        <v>827.84</v>
      </c>
      <c r="AV48" s="158">
        <f t="shared" si="116"/>
        <v>0.13006136451488209</v>
      </c>
      <c r="AW48" s="158">
        <f>IF(AR48="Yes",VLOOKUP(B48,'ESA 112'!$B$318:$J$345,8,FALSE),MIN(0.127,AV48))</f>
        <v>0.127</v>
      </c>
      <c r="AX48" s="156">
        <f t="shared" si="117"/>
        <v>105.14</v>
      </c>
      <c r="AY48" s="159">
        <f t="shared" si="118"/>
        <v>122.81</v>
      </c>
      <c r="AZ48" s="127" t="s">
        <v>928</v>
      </c>
      <c r="BA48" s="43">
        <f>IFERROR(VLOOKUP($B48,'1415_link'!$A$5:$D$311,2,FALSE),0)</f>
        <v>19.55</v>
      </c>
      <c r="BB48" s="43">
        <f>IFERROR(VLOOKUP($B48,'1415_link'!$A$5:$D$311,3,FALSE),0)</f>
        <v>118.67</v>
      </c>
      <c r="BC48" s="160">
        <f>IFERROR(VLOOKUP($B48,'1415_link'!$A$5:$D$332,4,FALSE),0)</f>
        <v>987.96999999999991</v>
      </c>
      <c r="BD48" s="158">
        <f t="shared" si="119"/>
        <v>0.12011498324847922</v>
      </c>
      <c r="BE48" s="158">
        <f>IF(AZ48="Yes",VLOOKUP(B48,'ESA 112'!$B$286:$J$314,8,FALSE),MIN(0.127,BD48))</f>
        <v>0.12011498324847922</v>
      </c>
      <c r="BF48" s="156">
        <f t="shared" si="120"/>
        <v>118.67</v>
      </c>
      <c r="BG48" s="159">
        <f t="shared" si="121"/>
        <v>138.22</v>
      </c>
      <c r="BH48" s="127" t="s">
        <v>928</v>
      </c>
      <c r="BI48" s="43">
        <f>IFERROR(VLOOKUP($B48,'1516_link'!$A$5:$D$351,2,FALSE),0)</f>
        <v>21.560000000000002</v>
      </c>
      <c r="BJ48" s="43">
        <f>IFERROR(VLOOKUP($B48,'1516_link'!$A$5:$D$351,3,FALSE),0)</f>
        <v>125</v>
      </c>
      <c r="BK48" s="160">
        <f>IFERROR(VLOOKUP($B48,'1516_link'!$A$5:$D$351,4,FALSE),0)</f>
        <v>1197.47</v>
      </c>
      <c r="BL48" s="217">
        <f t="shared" si="122"/>
        <v>0.1043867487285694</v>
      </c>
      <c r="BM48" s="217">
        <f>IF(BH48="Yes",VLOOKUP(B48,'ESA 112'!$B$255:$J$282,8,FALSE),MIN(0.127,BL48))</f>
        <v>0.1043867487285694</v>
      </c>
      <c r="BN48" s="156">
        <f t="shared" si="123"/>
        <v>125</v>
      </c>
      <c r="BO48" s="159">
        <f t="shared" si="124"/>
        <v>146.56</v>
      </c>
      <c r="BP48" s="127" t="s">
        <v>928</v>
      </c>
      <c r="BQ48" s="43">
        <f>IFERROR(VLOOKUP($B48,'1617_link'!$A$5:$D$351,2,FALSE),0)</f>
        <v>36.33</v>
      </c>
      <c r="BR48" s="43">
        <f>IFERROR(VLOOKUP($B48,'1617_link'!$A$5:$D$351,3,FALSE),0)</f>
        <v>130.33000000000001</v>
      </c>
      <c r="BS48" s="160">
        <f>IFERROR(VLOOKUP($B48,'1617_link'!$A$5:$D$351,4,FALSE),0)</f>
        <v>1310.21</v>
      </c>
      <c r="BT48" s="217">
        <f t="shared" si="125"/>
        <v>9.9472603628425985E-2</v>
      </c>
      <c r="BU48" s="217">
        <f>IF(BP48="Yes",VLOOKUP(B48,'ESA 112'!$B$224:$J$250,8,FALSE),MIN(0.127,BT48))</f>
        <v>9.9472603628425985E-2</v>
      </c>
      <c r="BV48" s="156">
        <f t="shared" si="126"/>
        <v>130.33000000000001</v>
      </c>
      <c r="BW48" s="223">
        <f t="shared" si="127"/>
        <v>166.66000000000003</v>
      </c>
      <c r="BX48" s="127" t="s">
        <v>928</v>
      </c>
      <c r="BY48" s="43">
        <f>IFERROR(VLOOKUP($B48,'1718_link'!$A$5:$D$351,2,FALSE),0)</f>
        <v>30.67</v>
      </c>
      <c r="BZ48" s="43">
        <f>IFERROR(VLOOKUP($B48,'1718_link'!$A$5:$D$351,3,FALSE),0)</f>
        <v>148.88999999999999</v>
      </c>
      <c r="CA48" s="43">
        <f>IFERROR(VLOOKUP($B48,'1718_link'!$A$5:$D$331,4,FALSE),0)</f>
        <v>1430.19</v>
      </c>
      <c r="CB48" s="217">
        <f t="shared" si="128"/>
        <v>0.1041050489795062</v>
      </c>
      <c r="CC48" s="217">
        <f>IF(BX48="Yes",VLOOKUP(B48,'ESA 112'!$B$194:$J$219,8,FALSE),MIN(0.135,CB48))</f>
        <v>0.1041050489795062</v>
      </c>
      <c r="CD48" s="156">
        <f t="shared" si="129"/>
        <v>148.88999999999999</v>
      </c>
      <c r="CE48" s="159">
        <f t="shared" si="130"/>
        <v>179.56</v>
      </c>
      <c r="CF48" s="127" t="s">
        <v>928</v>
      </c>
      <c r="CG48" s="43">
        <f>IFERROR(VLOOKUP($B48,'1819_link'!$A$5:$D$351,2,FALSE),0)</f>
        <v>40.230000000000004</v>
      </c>
      <c r="CH48" s="43">
        <f>IFERROR(VLOOKUP($B48,'1819_link'!$A$5:$D$351,3,FALSE),0)</f>
        <v>171.44</v>
      </c>
      <c r="CI48" s="43">
        <f>IFERROR(VLOOKUP($B48,'1819_link'!$A$5:$D$331,4,FALSE),0)</f>
        <v>1457.61</v>
      </c>
      <c r="CJ48" s="217">
        <f t="shared" si="95"/>
        <v>0.11761719527171192</v>
      </c>
      <c r="CK48" s="217">
        <f>IF(CF48="Yes",VLOOKUP(B48,'ESA 112'!$B$164:$J$190,8,FALSE),MIN(0.135,CJ48))</f>
        <v>0.11761719527171192</v>
      </c>
      <c r="CL48" s="156">
        <f t="shared" si="96"/>
        <v>171.44</v>
      </c>
      <c r="CM48" s="159">
        <f t="shared" si="97"/>
        <v>211.67000000000002</v>
      </c>
      <c r="CN48" s="127" t="s">
        <v>928</v>
      </c>
      <c r="CO48" s="43">
        <f>IFERROR(VLOOKUP($B48,'1920_link'!$A$5:$D$350,2,FALSE),0)</f>
        <v>41.67</v>
      </c>
      <c r="CP48" s="43">
        <f>IFERROR(VLOOKUP($B48,'1920_link'!$A$5:$D$350,3,FALSE),0)</f>
        <v>186.78</v>
      </c>
      <c r="CQ48" s="43">
        <f>IFERROR(VLOOKUP($B48,'1920_link'!$A$5:$D$330,4,FALSE),0)</f>
        <v>1594.2</v>
      </c>
      <c r="CR48" s="217">
        <f t="shared" si="98"/>
        <v>0.11716221302220549</v>
      </c>
      <c r="CS48" s="217">
        <f>IF(CN48="Yes",VLOOKUP(B48,'ESA 112'!$B$134:$J$159,8,FALSE),MIN(0.135,CR48))</f>
        <v>0.11716221302220549</v>
      </c>
      <c r="CT48" s="156">
        <f t="shared" si="99"/>
        <v>186.78</v>
      </c>
      <c r="CU48" s="159">
        <f t="shared" si="100"/>
        <v>228.45</v>
      </c>
      <c r="CV48" s="127" t="s">
        <v>928</v>
      </c>
      <c r="CW48" s="43">
        <f>IFERROR(VLOOKUP($B48,'2021_link'!$A$5:$D$351,2,FALSE),0)</f>
        <v>29.33</v>
      </c>
      <c r="CX48" s="43">
        <f>IFERROR(VLOOKUP($B48,'2021_link'!$A$5:$D$351,3,FALSE),0)</f>
        <v>199.44</v>
      </c>
      <c r="CY48" s="160">
        <f>IFERROR(VLOOKUP($B48,'2021_link'!$A$5:$D$351,4,FALSE),0)</f>
        <v>1583.52</v>
      </c>
      <c r="CZ48" s="217">
        <f t="shared" si="131"/>
        <v>0.12594725674446802</v>
      </c>
      <c r="DA48" s="217">
        <f>IF(CV48="Yes",VLOOKUP(B48,'ESA 112'!$B$102:$J$130,8,FALSE),MIN(0.135,CZ48))</f>
        <v>0.12594725674446802</v>
      </c>
      <c r="DB48" s="156">
        <f t="shared" si="132"/>
        <v>199.44</v>
      </c>
      <c r="DC48" s="159">
        <f t="shared" si="133"/>
        <v>228.76999999999998</v>
      </c>
      <c r="DD48" s="127" t="s">
        <v>928</v>
      </c>
      <c r="DE48" s="43">
        <f>IFERROR(VLOOKUP($B48,'2122_link'!$A$3:$D$352,2,FALSE),0)</f>
        <v>30.56</v>
      </c>
      <c r="DF48" s="43">
        <f>IFERROR(VLOOKUP($B48,'2122_link'!$A$3:$D$352,3,FALSE),0)</f>
        <v>209.11</v>
      </c>
      <c r="DG48" s="160">
        <f>IFERROR(VLOOKUP($B48,'2122_link'!$A$3:$D$352,4,FALSE),0)</f>
        <v>1523.32</v>
      </c>
      <c r="DH48" s="217">
        <f t="shared" si="134"/>
        <v>0.13727253630228711</v>
      </c>
      <c r="DI48" s="217">
        <f>IF(DD48="Yes",VLOOKUP(B48,'ESA 112'!$B$70:$J$99,8,FALSE),MIN(0.135,DH48))</f>
        <v>0.13500000000000001</v>
      </c>
      <c r="DJ48" s="156">
        <f t="shared" si="135"/>
        <v>205.65</v>
      </c>
      <c r="DK48" s="159">
        <f t="shared" si="136"/>
        <v>236.21</v>
      </c>
      <c r="DL48" s="127" t="s">
        <v>928</v>
      </c>
      <c r="DM48" s="43">
        <f>IFERROR(VLOOKUP($B48,'2223_link'!$A$3:$D$352,2,FALSE),0)</f>
        <v>25.44</v>
      </c>
      <c r="DN48" s="43">
        <f>IFERROR(VLOOKUP($B48,'2223_link'!$A$3:$D$352,3,FALSE),0)</f>
        <v>216</v>
      </c>
      <c r="DO48" s="160">
        <f>IFERROR(VLOOKUP($B48,'2223_link'!$A$3:$D$352,4,FALSE),0)</f>
        <v>1530.5600000000002</v>
      </c>
      <c r="DP48" s="217">
        <f t="shared" si="137"/>
        <v>0.14112481706042232</v>
      </c>
      <c r="DQ48" s="217">
        <f>IF(DL48="Yes",VLOOKUP(B48,'ESA 112'!$B$37:$J$63,8,FALSE),MIN(0.135,DP48))</f>
        <v>0.13500000000000001</v>
      </c>
      <c r="DR48" s="156">
        <f t="shared" si="138"/>
        <v>206.63</v>
      </c>
      <c r="DS48" s="159">
        <f t="shared" si="139"/>
        <v>232.07</v>
      </c>
      <c r="DT48" s="127" t="s">
        <v>928</v>
      </c>
      <c r="DU48" s="43">
        <f>IFERROR(VLOOKUP($B48,'2324_link'!$A$3:$D$352,2,FALSE),0)</f>
        <v>22.56</v>
      </c>
      <c r="DV48" s="43">
        <f>IFERROR(VLOOKUP($B48,'2324_link'!$A$3:$D$352,3,FALSE),0)</f>
        <v>237</v>
      </c>
      <c r="DW48" s="160">
        <f>IFERROR(VLOOKUP($B48,'2324_link'!$A$3:$D$352,4,FALSE),0)</f>
        <v>1506.26</v>
      </c>
      <c r="DX48" s="217">
        <f t="shared" si="140"/>
        <v>0.15734335373707062</v>
      </c>
      <c r="DY48" s="217">
        <f>IF(DT48="Yes",VLOOKUP(B48,'ESA 112'!$B$3:$J$32,8,FALSE),MIN(0.15,DX48))</f>
        <v>0.15</v>
      </c>
      <c r="DZ48" s="156">
        <f t="shared" si="141"/>
        <v>225.94</v>
      </c>
      <c r="EA48" s="159">
        <f t="shared" si="142"/>
        <v>248.5</v>
      </c>
      <c r="EB48" s="18"/>
    </row>
    <row r="49" spans="1:132" ht="14.4" x14ac:dyDescent="0.3">
      <c r="A49" s="15" t="s">
        <v>909</v>
      </c>
      <c r="B49" s="15" t="s">
        <v>558</v>
      </c>
      <c r="C49" s="15" t="s">
        <v>559</v>
      </c>
      <c r="D49" s="127" t="s">
        <v>928</v>
      </c>
      <c r="E49" s="154">
        <f>IFERROR(VLOOKUP($B49,'0809_link'!$A$5:$D$319,2,FALSE),0)</f>
        <v>2</v>
      </c>
      <c r="F49" s="154">
        <f>IFERROR(VLOOKUP($B49,'0809_link'!$A$5:$D$319,3,FALSE),0)</f>
        <v>12.25</v>
      </c>
      <c r="G49" s="154">
        <f>IFERROR(VLOOKUP(B49,'0809_link'!$A$5:$D$319,4,FALSE),0)</f>
        <v>168.77</v>
      </c>
      <c r="H49" s="50">
        <f t="shared" si="101"/>
        <v>7.2599999999999998E-2</v>
      </c>
      <c r="I49" s="155">
        <f>IF(D49="yes",VLOOKUP(B49,'ESA 112'!$B$479:$K$503,8,FALSE),MIN(0.127,H49))</f>
        <v>7.2599999999999998E-2</v>
      </c>
      <c r="J49" s="156">
        <f t="shared" si="102"/>
        <v>12.25</v>
      </c>
      <c r="K49" s="157">
        <f t="shared" si="103"/>
        <v>14.25</v>
      </c>
      <c r="L49" s="127" t="s">
        <v>928</v>
      </c>
      <c r="M49" s="43">
        <f>IFERROR(VLOOKUP(B49,'0910_link'!$A$5:$B$302,2,FALSE),0)</f>
        <v>1.38</v>
      </c>
      <c r="N49" s="43">
        <f>IFERROR(VLOOKUP(B49,'0910_link'!$A$5:$C$302,3,FALSE),0)</f>
        <v>18.75</v>
      </c>
      <c r="O49" s="43">
        <f>IFERROR(VLOOKUP($B49,'0910_link'!$A$5:$D$302,4,FALSE),0)</f>
        <v>172.41</v>
      </c>
      <c r="P49" s="50">
        <f t="shared" si="104"/>
        <v>0.10879999999999999</v>
      </c>
      <c r="Q49" s="158">
        <f>IF(L49="Yes",VLOOKUP(B49,'ESA 112'!$B$449:$K$474,8,FALSE),MIN(0.127,P49))</f>
        <v>0.10879999999999999</v>
      </c>
      <c r="R49" s="156">
        <f t="shared" si="105"/>
        <v>18.75</v>
      </c>
      <c r="S49" s="157">
        <f t="shared" si="106"/>
        <v>20.13</v>
      </c>
      <c r="T49" s="127" t="s">
        <v>928</v>
      </c>
      <c r="U49" s="43">
        <f>IFERROR(VLOOKUP($B49,'1011_link'!$A$5:$D$309,2,FALSE),0)</f>
        <v>1.88</v>
      </c>
      <c r="V49" s="43">
        <f>IFERROR(VLOOKUP($B49,'1011_link'!$A$5:$D$309,3,FALSE),0)</f>
        <v>17.12</v>
      </c>
      <c r="W49" s="154">
        <f>IFERROR(VLOOKUP($B49,'1011_link'!$A$5:$D$319,4,FALSE),0)</f>
        <v>170.9</v>
      </c>
      <c r="X49" s="50">
        <f t="shared" si="107"/>
        <v>0.1002</v>
      </c>
      <c r="Y49" s="158">
        <f>IF(T49="Yes",VLOOKUP(B49,'ESA 112'!$B$416:$J$444,8,FALSE),MIN(0.127,X49))</f>
        <v>0.1002</v>
      </c>
      <c r="Z49" s="156">
        <f t="shared" si="108"/>
        <v>17.12</v>
      </c>
      <c r="AA49" s="159">
        <f t="shared" si="109"/>
        <v>19</v>
      </c>
      <c r="AB49" s="127" t="s">
        <v>928</v>
      </c>
      <c r="AC49" s="43">
        <f>IFERROR(VLOOKUP($B49,'1112_link'!$A$5:$D$310,2,FALSE),0)</f>
        <v>3.55</v>
      </c>
      <c r="AD49" s="43">
        <f>IFERROR(VLOOKUP($B49,'1112_link'!$A$5:$D$310,3,FALSE),0)</f>
        <v>14.22</v>
      </c>
      <c r="AE49" s="154">
        <f>IFERROR(VLOOKUP($B49,'1112_link'!$A$5:$D$331,4,FALSE),0)</f>
        <v>164.23</v>
      </c>
      <c r="AF49" s="50">
        <f t="shared" si="110"/>
        <v>8.6599999999999996E-2</v>
      </c>
      <c r="AG49" s="158">
        <f>IF(AB49="Yes",VLOOKUP(B49,'ESA 112'!$B$383:$J$411,8,FALSE),MIN(0.127,AF49))</f>
        <v>8.6599999999999996E-2</v>
      </c>
      <c r="AH49" s="156">
        <f t="shared" si="111"/>
        <v>14.22</v>
      </c>
      <c r="AI49" s="159">
        <f t="shared" si="112"/>
        <v>17.77</v>
      </c>
      <c r="AJ49" s="127" t="s">
        <v>928</v>
      </c>
      <c r="AK49" s="43">
        <f>IFERROR(VLOOKUP($B49,'1213_link'!$A$5:$D$310,2,FALSE),0)</f>
        <v>2.66</v>
      </c>
      <c r="AL49" s="43">
        <f>IFERROR(VLOOKUP($B49,'1213_link'!$A$5:$D$310,3,FALSE),0)</f>
        <v>19.329999999999998</v>
      </c>
      <c r="AM49" s="154">
        <f>IFERROR(VLOOKUP($B49,'1213_link'!$A$5:$D$331,4,FALSE),0)</f>
        <v>165.36</v>
      </c>
      <c r="AN49" s="50">
        <f t="shared" si="113"/>
        <v>0.1169</v>
      </c>
      <c r="AO49" s="158">
        <f>IF(AJ49="Yes",VLOOKUP(B49,'ESA 112'!$B$350:$J$378,8,FALSE),MIN(0.127,AN49))</f>
        <v>0.1169</v>
      </c>
      <c r="AP49" s="156">
        <f t="shared" si="114"/>
        <v>19.329999999999998</v>
      </c>
      <c r="AQ49" s="159">
        <f t="shared" si="115"/>
        <v>21.99</v>
      </c>
      <c r="AR49" s="127" t="s">
        <v>928</v>
      </c>
      <c r="AS49" s="43">
        <f>IFERROR(VLOOKUP($B49,'1314_link'!$A$5:$D$310,2,FALSE),0)</f>
        <v>2.7800000000000002</v>
      </c>
      <c r="AT49" s="43">
        <f>IFERROR(VLOOKUP($B49,'1314_link'!$A$5:$D$310,3,FALSE),0)</f>
        <v>21.56</v>
      </c>
      <c r="AU49" s="154">
        <f>IFERROR(VLOOKUP($B49,'1314_link'!$A$5:$D$331,4,FALSE),0)</f>
        <v>158.59</v>
      </c>
      <c r="AV49" s="158">
        <f t="shared" si="116"/>
        <v>0.13594804212119299</v>
      </c>
      <c r="AW49" s="158">
        <f>IF(AR49="Yes",VLOOKUP(B49,'ESA 112'!$B$318:$J$345,8,FALSE),MIN(0.127,AV49))</f>
        <v>0.127</v>
      </c>
      <c r="AX49" s="156">
        <f t="shared" si="117"/>
        <v>20.14</v>
      </c>
      <c r="AY49" s="159">
        <f t="shared" si="118"/>
        <v>22.92</v>
      </c>
      <c r="AZ49" s="127" t="s">
        <v>928</v>
      </c>
      <c r="BA49" s="43">
        <f>IFERROR(VLOOKUP($B49,'1415_link'!$A$5:$D$311,2,FALSE),0)</f>
        <v>4.4399999999999995</v>
      </c>
      <c r="BB49" s="43">
        <f>IFERROR(VLOOKUP($B49,'1415_link'!$A$5:$D$311,3,FALSE),0)</f>
        <v>23.89</v>
      </c>
      <c r="BC49" s="160">
        <f>IFERROR(VLOOKUP($B49,'1415_link'!$A$5:$D$332,4,FALSE),0)</f>
        <v>154.10999999999999</v>
      </c>
      <c r="BD49" s="158">
        <f t="shared" si="119"/>
        <v>0.15501914217117646</v>
      </c>
      <c r="BE49" s="158">
        <f>IF(AZ49="Yes",VLOOKUP(B49,'ESA 112'!$B$286:$J$314,8,FALSE),MIN(0.127,BD49))</f>
        <v>0.127</v>
      </c>
      <c r="BF49" s="156">
        <f t="shared" si="120"/>
        <v>19.57</v>
      </c>
      <c r="BG49" s="159">
        <f t="shared" si="121"/>
        <v>24.009999999999998</v>
      </c>
      <c r="BH49" s="127" t="s">
        <v>928</v>
      </c>
      <c r="BI49" s="43">
        <f>IFERROR(VLOOKUP($B49,'1516_link'!$A$5:$D$351,2,FALSE),0)</f>
        <v>3.5500000000000003</v>
      </c>
      <c r="BJ49" s="43">
        <f>IFERROR(VLOOKUP($B49,'1516_link'!$A$5:$D$351,3,FALSE),0)</f>
        <v>21</v>
      </c>
      <c r="BK49" s="160">
        <f>IFERROR(VLOOKUP($B49,'1516_link'!$A$5:$D$351,4,FALSE),0)</f>
        <v>137.48999999999998</v>
      </c>
      <c r="BL49" s="217">
        <f t="shared" si="122"/>
        <v>0.1527383809731617</v>
      </c>
      <c r="BM49" s="217">
        <f>IF(BH49="Yes",VLOOKUP(B49,'ESA 112'!$B$255:$J$282,8,FALSE),MIN(0.127,BL49))</f>
        <v>0.127</v>
      </c>
      <c r="BN49" s="156">
        <f t="shared" si="123"/>
        <v>17.46</v>
      </c>
      <c r="BO49" s="159">
        <f t="shared" si="124"/>
        <v>21.01</v>
      </c>
      <c r="BP49" s="127" t="s">
        <v>928</v>
      </c>
      <c r="BQ49" s="43">
        <f>IFERROR(VLOOKUP($B49,'1617_link'!$A$5:$D$351,2,FALSE),0)</f>
        <v>6.1099999999999994</v>
      </c>
      <c r="BR49" s="43">
        <f>IFERROR(VLOOKUP($B49,'1617_link'!$A$5:$D$351,3,FALSE),0)</f>
        <v>20.78</v>
      </c>
      <c r="BS49" s="160">
        <f>IFERROR(VLOOKUP($B49,'1617_link'!$A$5:$D$351,4,FALSE),0)</f>
        <v>141.31</v>
      </c>
      <c r="BT49" s="217">
        <f t="shared" si="125"/>
        <v>0.14705257943528413</v>
      </c>
      <c r="BU49" s="217">
        <f>IF(BP49="Yes",VLOOKUP(B49,'ESA 112'!$B$224:$J$250,8,FALSE),MIN(0.127,BT49))</f>
        <v>0.127</v>
      </c>
      <c r="BV49" s="156">
        <f t="shared" si="126"/>
        <v>17.95</v>
      </c>
      <c r="BW49" s="223">
        <f t="shared" si="127"/>
        <v>24.06</v>
      </c>
      <c r="BX49" s="127" t="s">
        <v>928</v>
      </c>
      <c r="BY49" s="43">
        <f>IFERROR(VLOOKUP($B49,'1718_link'!$A$5:$D$351,2,FALSE),0)</f>
        <v>8</v>
      </c>
      <c r="BZ49" s="43">
        <f>IFERROR(VLOOKUP($B49,'1718_link'!$A$5:$D$351,3,FALSE),0)</f>
        <v>19.11</v>
      </c>
      <c r="CA49" s="43">
        <f>IFERROR(VLOOKUP($B49,'1718_link'!$A$5:$D$331,4,FALSE),0)</f>
        <v>149.13999999999999</v>
      </c>
      <c r="CB49" s="217">
        <f t="shared" si="128"/>
        <v>0.12813463859460911</v>
      </c>
      <c r="CC49" s="217">
        <f>IF(BX49="Yes",VLOOKUP(B49,'ESA 112'!$B$194:$J$219,8,FALSE),MIN(0.135,CB49))</f>
        <v>0.12813463859460911</v>
      </c>
      <c r="CD49" s="156">
        <f t="shared" si="129"/>
        <v>19.11</v>
      </c>
      <c r="CE49" s="159">
        <f t="shared" si="130"/>
        <v>27.11</v>
      </c>
      <c r="CF49" s="127" t="s">
        <v>928</v>
      </c>
      <c r="CG49" s="43">
        <f>IFERROR(VLOOKUP($B49,'1819_link'!$A$5:$D$351,2,FALSE),0)</f>
        <v>4.33</v>
      </c>
      <c r="CH49" s="43">
        <f>IFERROR(VLOOKUP($B49,'1819_link'!$A$5:$D$351,3,FALSE),0)</f>
        <v>28.22</v>
      </c>
      <c r="CI49" s="43">
        <f>IFERROR(VLOOKUP($B49,'1819_link'!$A$5:$D$331,4,FALSE),0)</f>
        <v>176.25</v>
      </c>
      <c r="CJ49" s="217">
        <f t="shared" si="95"/>
        <v>0.16011347517730495</v>
      </c>
      <c r="CK49" s="217">
        <f>IF(CF49="Yes",VLOOKUP(B49,'ESA 112'!$B$164:$J$190,8,FALSE),MIN(0.135,CJ49))</f>
        <v>0.13500000000000001</v>
      </c>
      <c r="CL49" s="156">
        <f t="shared" si="96"/>
        <v>23.79</v>
      </c>
      <c r="CM49" s="159">
        <f t="shared" si="97"/>
        <v>28.119999999999997</v>
      </c>
      <c r="CN49" s="127" t="s">
        <v>928</v>
      </c>
      <c r="CO49" s="43">
        <f>IFERROR(VLOOKUP($B49,'1920_link'!$A$5:$D$350,2,FALSE),0)</f>
        <v>6.33</v>
      </c>
      <c r="CP49" s="43">
        <f>IFERROR(VLOOKUP($B49,'1920_link'!$A$5:$D$350,3,FALSE),0)</f>
        <v>23.78</v>
      </c>
      <c r="CQ49" s="43">
        <f>IFERROR(VLOOKUP($B49,'1920_link'!$A$5:$D$330,4,FALSE),0)</f>
        <v>169.89000000000001</v>
      </c>
      <c r="CR49" s="217">
        <f t="shared" si="98"/>
        <v>0.13997292365648359</v>
      </c>
      <c r="CS49" s="217">
        <f>IF(CN49="Yes",VLOOKUP(B49,'ESA 112'!$B$134:$J$159,8,FALSE),MIN(0.135,CR49))</f>
        <v>0.13500000000000001</v>
      </c>
      <c r="CT49" s="156">
        <f t="shared" si="99"/>
        <v>22.94</v>
      </c>
      <c r="CU49" s="159">
        <f t="shared" si="100"/>
        <v>29.270000000000003</v>
      </c>
      <c r="CV49" s="127" t="s">
        <v>928</v>
      </c>
      <c r="CW49" s="43">
        <f>IFERROR(VLOOKUP($B49,'2021_link'!$A$5:$D$351,2,FALSE),0)</f>
        <v>3.56</v>
      </c>
      <c r="CX49" s="43">
        <f>IFERROR(VLOOKUP($B49,'2021_link'!$A$5:$D$351,3,FALSE),0)</f>
        <v>24.78</v>
      </c>
      <c r="CY49" s="160">
        <f>IFERROR(VLOOKUP($B49,'2021_link'!$A$5:$D$351,4,FALSE),0)</f>
        <v>154.25</v>
      </c>
      <c r="CZ49" s="217">
        <f t="shared" si="131"/>
        <v>0.16064829821717991</v>
      </c>
      <c r="DA49" s="217">
        <f>IF(CV49="Yes",VLOOKUP(B49,'ESA 112'!$B$102:$J$130,8,FALSE),MIN(0.135,CZ49))</f>
        <v>0.13500000000000001</v>
      </c>
      <c r="DB49" s="156">
        <f t="shared" si="132"/>
        <v>20.82</v>
      </c>
      <c r="DC49" s="159">
        <f t="shared" si="133"/>
        <v>24.38</v>
      </c>
      <c r="DD49" s="127" t="s">
        <v>928</v>
      </c>
      <c r="DE49" s="43">
        <f>IFERROR(VLOOKUP($B49,'2122_link'!$A$3:$D$352,2,FALSE),0)</f>
        <v>1.44</v>
      </c>
      <c r="DF49" s="43">
        <f>IFERROR(VLOOKUP($B49,'2122_link'!$A$3:$D$352,3,FALSE),0)</f>
        <v>29.55</v>
      </c>
      <c r="DG49" s="160">
        <f>IFERROR(VLOOKUP($B49,'2122_link'!$A$3:$D$352,4,FALSE),0)</f>
        <v>155.27000000000001</v>
      </c>
      <c r="DH49" s="217">
        <f t="shared" si="134"/>
        <v>0.19031364719520835</v>
      </c>
      <c r="DI49" s="217">
        <f>IF(DD49="Yes",VLOOKUP(B49,'ESA 112'!$B$70:$J$99,8,FALSE),MIN(0.135,DH49))</f>
        <v>0.13500000000000001</v>
      </c>
      <c r="DJ49" s="156">
        <f t="shared" si="135"/>
        <v>20.96</v>
      </c>
      <c r="DK49" s="159">
        <f t="shared" si="136"/>
        <v>22.400000000000002</v>
      </c>
      <c r="DL49" s="127" t="s">
        <v>928</v>
      </c>
      <c r="DM49" s="43">
        <f>IFERROR(VLOOKUP($B49,'2223_link'!$A$3:$D$352,2,FALSE),0)</f>
        <v>2.33</v>
      </c>
      <c r="DN49" s="43">
        <f>IFERROR(VLOOKUP($B49,'2223_link'!$A$3:$D$352,3,FALSE),0)</f>
        <v>28.439999999999998</v>
      </c>
      <c r="DO49" s="160">
        <f>IFERROR(VLOOKUP($B49,'2223_link'!$A$3:$D$352,4,FALSE),0)</f>
        <v>140.96</v>
      </c>
      <c r="DP49" s="217">
        <f t="shared" si="137"/>
        <v>0.20175936435868327</v>
      </c>
      <c r="DQ49" s="217">
        <f>IF(DL49="Yes",VLOOKUP(B49,'ESA 112'!$B$37:$J$63,8,FALSE),MIN(0.135,DP49))</f>
        <v>0.13500000000000001</v>
      </c>
      <c r="DR49" s="156">
        <f t="shared" si="138"/>
        <v>19.03</v>
      </c>
      <c r="DS49" s="159">
        <f t="shared" si="139"/>
        <v>21.36</v>
      </c>
      <c r="DT49" s="127" t="s">
        <v>928</v>
      </c>
      <c r="DU49" s="43">
        <f>IFERROR(VLOOKUP($B49,'2324_link'!$A$3:$D$352,2,FALSE),0)</f>
        <v>3</v>
      </c>
      <c r="DV49" s="43">
        <f>IFERROR(VLOOKUP($B49,'2324_link'!$A$3:$D$352,3,FALSE),0)</f>
        <v>27.330000000000002</v>
      </c>
      <c r="DW49" s="160">
        <f>IFERROR(VLOOKUP($B49,'2324_link'!$A$3:$D$352,4,FALSE),0)</f>
        <v>142.03</v>
      </c>
      <c r="DX49" s="217">
        <f t="shared" si="140"/>
        <v>0.19242413574596917</v>
      </c>
      <c r="DY49" s="217">
        <f>IF(DT49="Yes",VLOOKUP(B49,'ESA 112'!$B$3:$J$32,8,FALSE),MIN(0.15,DX49))</f>
        <v>0.15</v>
      </c>
      <c r="DZ49" s="156">
        <f t="shared" si="141"/>
        <v>21.3</v>
      </c>
      <c r="EA49" s="159">
        <f t="shared" si="142"/>
        <v>24.3</v>
      </c>
      <c r="EB49" s="18"/>
    </row>
    <row r="50" spans="1:132" ht="14.4" x14ac:dyDescent="0.3">
      <c r="A50" s="15" t="s">
        <v>909</v>
      </c>
      <c r="B50" s="15" t="s">
        <v>488</v>
      </c>
      <c r="C50" s="15" t="s">
        <v>489</v>
      </c>
      <c r="D50" s="127" t="s">
        <v>928</v>
      </c>
      <c r="E50" s="154">
        <f>IFERROR(VLOOKUP($B50,'0809_link'!$A$5:$D$319,2,FALSE),0)</f>
        <v>1.38</v>
      </c>
      <c r="F50" s="154">
        <f>IFERROR(VLOOKUP($B50,'0809_link'!$A$5:$D$319,3,FALSE),0)</f>
        <v>23.12</v>
      </c>
      <c r="G50" s="154">
        <f>IFERROR(VLOOKUP(B50,'0809_link'!$A$5:$D$319,4,FALSE),0)</f>
        <v>189.48</v>
      </c>
      <c r="H50" s="50">
        <f t="shared" si="101"/>
        <v>0.122</v>
      </c>
      <c r="I50" s="155">
        <f>IF(D50="yes",VLOOKUP(B50,'ESA 112'!$B$479:$K$503,8,FALSE),MIN(0.127,H50))</f>
        <v>0.122</v>
      </c>
      <c r="J50" s="156">
        <f t="shared" si="102"/>
        <v>23.12</v>
      </c>
      <c r="K50" s="157">
        <f t="shared" si="103"/>
        <v>24.5</v>
      </c>
      <c r="L50" s="127" t="s">
        <v>928</v>
      </c>
      <c r="M50" s="43">
        <f>IFERROR(VLOOKUP(B50,'0910_link'!$A$5:$B$302,2,FALSE),0)</f>
        <v>0</v>
      </c>
      <c r="N50" s="43">
        <f>IFERROR(VLOOKUP(B50,'0910_link'!$A$5:$C$302,3,FALSE),0)</f>
        <v>25.25</v>
      </c>
      <c r="O50" s="43">
        <f>IFERROR(VLOOKUP($B50,'0910_link'!$A$5:$D$302,4,FALSE),0)</f>
        <v>194.58</v>
      </c>
      <c r="P50" s="50">
        <f t="shared" si="104"/>
        <v>0.1298</v>
      </c>
      <c r="Q50" s="158">
        <f>IF(L50="Yes",VLOOKUP(B50,'ESA 112'!$B$449:$K$474,8,FALSE),MIN(0.127,P50))</f>
        <v>0.127</v>
      </c>
      <c r="R50" s="156">
        <f t="shared" si="105"/>
        <v>24.71</v>
      </c>
      <c r="S50" s="157">
        <f t="shared" si="106"/>
        <v>24.705176000000002</v>
      </c>
      <c r="T50" s="127" t="s">
        <v>928</v>
      </c>
      <c r="U50" s="43">
        <f>IFERROR(VLOOKUP($B50,'1011_link'!$A$5:$D$309,2,FALSE),0)</f>
        <v>0.38</v>
      </c>
      <c r="V50" s="43">
        <f>IFERROR(VLOOKUP($B50,'1011_link'!$A$5:$D$309,3,FALSE),0)</f>
        <v>17.62</v>
      </c>
      <c r="W50" s="154">
        <f>IFERROR(VLOOKUP($B50,'1011_link'!$A$5:$D$319,4,FALSE),0)</f>
        <v>191.59</v>
      </c>
      <c r="X50" s="50">
        <f t="shared" si="107"/>
        <v>9.1999999999999998E-2</v>
      </c>
      <c r="Y50" s="158">
        <f>IF(T50="Yes",VLOOKUP(B50,'ESA 112'!$B$416:$J$444,8,FALSE),MIN(0.127,X50))</f>
        <v>9.1999999999999998E-2</v>
      </c>
      <c r="Z50" s="156">
        <f t="shared" si="108"/>
        <v>17.62</v>
      </c>
      <c r="AA50" s="159">
        <f t="shared" si="109"/>
        <v>18</v>
      </c>
      <c r="AB50" s="127" t="s">
        <v>928</v>
      </c>
      <c r="AC50" s="43">
        <f>IFERROR(VLOOKUP($B50,'1112_link'!$A$5:$D$310,2,FALSE),0)</f>
        <v>0.78</v>
      </c>
      <c r="AD50" s="43">
        <f>IFERROR(VLOOKUP($B50,'1112_link'!$A$5:$D$310,3,FALSE),0)</f>
        <v>20.67</v>
      </c>
      <c r="AE50" s="154">
        <f>IFERROR(VLOOKUP($B50,'1112_link'!$A$5:$D$331,4,FALSE),0)</f>
        <v>175.4</v>
      </c>
      <c r="AF50" s="50">
        <f t="shared" si="110"/>
        <v>0.1178</v>
      </c>
      <c r="AG50" s="158">
        <f>IF(AB50="Yes",VLOOKUP(B50,'ESA 112'!$B$383:$J$411,8,FALSE),MIN(0.127,AF50))</f>
        <v>0.1178</v>
      </c>
      <c r="AH50" s="156">
        <f t="shared" si="111"/>
        <v>20.67</v>
      </c>
      <c r="AI50" s="159">
        <f t="shared" si="112"/>
        <v>21.450000000000003</v>
      </c>
      <c r="AJ50" s="127" t="s">
        <v>928</v>
      </c>
      <c r="AK50" s="43">
        <f>IFERROR(VLOOKUP($B50,'1213_link'!$A$5:$D$310,2,FALSE),0)</f>
        <v>1.22</v>
      </c>
      <c r="AL50" s="43">
        <f>IFERROR(VLOOKUP($B50,'1213_link'!$A$5:$D$310,3,FALSE),0)</f>
        <v>23.67</v>
      </c>
      <c r="AM50" s="154">
        <f>IFERROR(VLOOKUP($B50,'1213_link'!$A$5:$D$331,4,FALSE),0)</f>
        <v>170.29</v>
      </c>
      <c r="AN50" s="50">
        <f t="shared" si="113"/>
        <v>0.13900000000000001</v>
      </c>
      <c r="AO50" s="158">
        <f>IF(AJ50="Yes",VLOOKUP(B50,'ESA 112'!$B$350:$J$378,8,FALSE),MIN(0.127,AN50))</f>
        <v>0.127</v>
      </c>
      <c r="AP50" s="156">
        <f t="shared" si="114"/>
        <v>21.63</v>
      </c>
      <c r="AQ50" s="159">
        <f t="shared" si="115"/>
        <v>22.849999999999998</v>
      </c>
      <c r="AR50" s="127" t="s">
        <v>928</v>
      </c>
      <c r="AS50" s="43">
        <f>IFERROR(VLOOKUP($B50,'1314_link'!$A$5:$D$310,2,FALSE),0)</f>
        <v>0.33</v>
      </c>
      <c r="AT50" s="43">
        <f>IFERROR(VLOOKUP($B50,'1314_link'!$A$5:$D$310,3,FALSE),0)</f>
        <v>25.78</v>
      </c>
      <c r="AU50" s="154">
        <f>IFERROR(VLOOKUP($B50,'1314_link'!$A$5:$D$331,4,FALSE),0)</f>
        <v>156.94</v>
      </c>
      <c r="AV50" s="158">
        <f t="shared" si="116"/>
        <v>0.16426659870014018</v>
      </c>
      <c r="AW50" s="158">
        <f>IF(AR50="Yes",VLOOKUP(B50,'ESA 112'!$B$318:$J$345,8,FALSE),MIN(0.127,AV50))</f>
        <v>0.127</v>
      </c>
      <c r="AX50" s="156">
        <f t="shared" si="117"/>
        <v>19.93</v>
      </c>
      <c r="AY50" s="159">
        <f t="shared" si="118"/>
        <v>20.259999999999998</v>
      </c>
      <c r="AZ50" s="127" t="s">
        <v>928</v>
      </c>
      <c r="BA50" s="43">
        <f>IFERROR(VLOOKUP($B50,'1415_link'!$A$5:$D$311,2,FALSE),0)</f>
        <v>0.56000000000000005</v>
      </c>
      <c r="BB50" s="43">
        <f>IFERROR(VLOOKUP($B50,'1415_link'!$A$5:$D$311,3,FALSE),0)</f>
        <v>26.89</v>
      </c>
      <c r="BC50" s="160">
        <f>IFERROR(VLOOKUP($B50,'1415_link'!$A$5:$D$332,4,FALSE),0)</f>
        <v>155.99</v>
      </c>
      <c r="BD50" s="158">
        <f t="shared" si="119"/>
        <v>0.17238284505417012</v>
      </c>
      <c r="BE50" s="158">
        <f>IF(AZ50="Yes",VLOOKUP(B50,'ESA 112'!$B$286:$J$314,8,FALSE),MIN(0.127,BD50))</f>
        <v>0.127</v>
      </c>
      <c r="BF50" s="156">
        <f t="shared" si="120"/>
        <v>19.809999999999999</v>
      </c>
      <c r="BG50" s="159">
        <f t="shared" si="121"/>
        <v>20.369999999999997</v>
      </c>
      <c r="BH50" s="127" t="s">
        <v>928</v>
      </c>
      <c r="BI50" s="43">
        <f>IFERROR(VLOOKUP($B50,'1516_link'!$A$5:$D$351,2,FALSE),0)</f>
        <v>1</v>
      </c>
      <c r="BJ50" s="43">
        <f>IFERROR(VLOOKUP($B50,'1516_link'!$A$5:$D$351,3,FALSE),0)</f>
        <v>25.67</v>
      </c>
      <c r="BK50" s="160">
        <f>IFERROR(VLOOKUP($B50,'1516_link'!$A$5:$D$351,4,FALSE),0)</f>
        <v>157.01</v>
      </c>
      <c r="BL50" s="217">
        <f t="shared" si="122"/>
        <v>0.16349277116107255</v>
      </c>
      <c r="BM50" s="217">
        <f>IF(BH50="Yes",VLOOKUP(B50,'ESA 112'!$B$255:$J$282,8,FALSE),MIN(0.127,BL50))</f>
        <v>0.127</v>
      </c>
      <c r="BN50" s="156">
        <f t="shared" si="123"/>
        <v>19.940000000000001</v>
      </c>
      <c r="BO50" s="159">
        <f t="shared" si="124"/>
        <v>20.94</v>
      </c>
      <c r="BP50" s="127" t="s">
        <v>928</v>
      </c>
      <c r="BQ50" s="43">
        <f>IFERROR(VLOOKUP($B50,'1617_link'!$A$5:$D$351,2,FALSE),0)</f>
        <v>0.44</v>
      </c>
      <c r="BR50" s="43">
        <f>IFERROR(VLOOKUP($B50,'1617_link'!$A$5:$D$351,3,FALSE),0)</f>
        <v>23</v>
      </c>
      <c r="BS50" s="160">
        <f>IFERROR(VLOOKUP($B50,'1617_link'!$A$5:$D$351,4,FALSE),0)</f>
        <v>151.72999999999999</v>
      </c>
      <c r="BT50" s="217">
        <f t="shared" si="125"/>
        <v>0.15158505239570291</v>
      </c>
      <c r="BU50" s="217">
        <f>IF(BP50="Yes",VLOOKUP(B50,'ESA 112'!$B$224:$J$250,8,FALSE),MIN(0.127,BT50))</f>
        <v>0.127</v>
      </c>
      <c r="BV50" s="156">
        <f t="shared" si="126"/>
        <v>19.27</v>
      </c>
      <c r="BW50" s="223">
        <f t="shared" si="127"/>
        <v>19.71</v>
      </c>
      <c r="BX50" s="127" t="s">
        <v>928</v>
      </c>
      <c r="BY50" s="43">
        <f>IFERROR(VLOOKUP($B50,'1718_link'!$A$5:$D$351,2,FALSE),0)</f>
        <v>0.44</v>
      </c>
      <c r="BZ50" s="43">
        <f>IFERROR(VLOOKUP($B50,'1718_link'!$A$5:$D$351,3,FALSE),0)</f>
        <v>20.89</v>
      </c>
      <c r="CA50" s="43">
        <f>IFERROR(VLOOKUP($B50,'1718_link'!$A$5:$D$331,4,FALSE),0)</f>
        <v>136.56</v>
      </c>
      <c r="CB50" s="217">
        <f t="shared" si="128"/>
        <v>0.15297305213825424</v>
      </c>
      <c r="CC50" s="217">
        <f>IF(BX50="Yes",VLOOKUP(B50,'ESA 112'!$B$194:$J$219,8,FALSE),MIN(0.135,CB50))</f>
        <v>0.13500000000000001</v>
      </c>
      <c r="CD50" s="156">
        <f t="shared" si="129"/>
        <v>18.440000000000001</v>
      </c>
      <c r="CE50" s="159">
        <f t="shared" si="130"/>
        <v>18.880000000000003</v>
      </c>
      <c r="CF50" s="127" t="s">
        <v>928</v>
      </c>
      <c r="CG50" s="43">
        <f>IFERROR(VLOOKUP($B50,'1819_link'!$A$5:$D$351,2,FALSE),0)</f>
        <v>1</v>
      </c>
      <c r="CH50" s="43">
        <f>IFERROR(VLOOKUP($B50,'1819_link'!$A$5:$D$351,3,FALSE),0)</f>
        <v>27.11</v>
      </c>
      <c r="CI50" s="43">
        <f>IFERROR(VLOOKUP($B50,'1819_link'!$A$5:$D$331,4,FALSE),0)</f>
        <v>126.68</v>
      </c>
      <c r="CJ50" s="217">
        <f t="shared" si="95"/>
        <v>0.21400378907483422</v>
      </c>
      <c r="CK50" s="217">
        <f>IF(CF50="Yes",VLOOKUP(B50,'ESA 112'!$B$164:$J$190,8,FALSE),MIN(0.135,CJ50))</f>
        <v>0.13500000000000001</v>
      </c>
      <c r="CL50" s="156">
        <f t="shared" si="96"/>
        <v>17.100000000000001</v>
      </c>
      <c r="CM50" s="159">
        <f t="shared" si="97"/>
        <v>18.100000000000001</v>
      </c>
      <c r="CN50" s="127" t="s">
        <v>928</v>
      </c>
      <c r="CO50" s="43">
        <f>IFERROR(VLOOKUP($B50,'1920_link'!$A$5:$D$350,2,FALSE),0)</f>
        <v>0</v>
      </c>
      <c r="CP50" s="43">
        <f>IFERROR(VLOOKUP($B50,'1920_link'!$A$5:$D$350,3,FALSE),0)</f>
        <v>21.44</v>
      </c>
      <c r="CQ50" s="43">
        <f>IFERROR(VLOOKUP($B50,'1920_link'!$A$5:$D$330,4,FALSE),0)</f>
        <v>104.6</v>
      </c>
      <c r="CR50" s="217">
        <f t="shared" si="98"/>
        <v>0.20497131931166351</v>
      </c>
      <c r="CS50" s="217">
        <f>IF(CN50="Yes",VLOOKUP(B50,'ESA 112'!$B$134:$J$159,8,FALSE),MIN(0.135,CR50))</f>
        <v>0.13500000000000001</v>
      </c>
      <c r="CT50" s="156">
        <f t="shared" si="99"/>
        <v>14.12</v>
      </c>
      <c r="CU50" s="159">
        <f t="shared" si="100"/>
        <v>14.12</v>
      </c>
      <c r="CV50" s="127" t="s">
        <v>928</v>
      </c>
      <c r="CW50" s="43">
        <f>IFERROR(VLOOKUP($B50,'2021_link'!$A$5:$D$351,2,FALSE),0)</f>
        <v>0</v>
      </c>
      <c r="CX50" s="43">
        <f>IFERROR(VLOOKUP($B50,'2021_link'!$A$5:$D$351,3,FALSE),0)</f>
        <v>17.670000000000002</v>
      </c>
      <c r="CY50" s="160">
        <f>IFERROR(VLOOKUP($B50,'2021_link'!$A$5:$D$351,4,FALSE),0)</f>
        <v>109.85000000000001</v>
      </c>
      <c r="CZ50" s="217">
        <f t="shared" si="131"/>
        <v>0.16085571233500229</v>
      </c>
      <c r="DA50" s="217">
        <f>IF(CV50="Yes",VLOOKUP(B50,'ESA 112'!$B$102:$J$130,8,FALSE),MIN(0.135,CZ50))</f>
        <v>0.13500000000000001</v>
      </c>
      <c r="DB50" s="156">
        <f t="shared" si="132"/>
        <v>14.83</v>
      </c>
      <c r="DC50" s="159">
        <f t="shared" si="133"/>
        <v>14.83</v>
      </c>
      <c r="DD50" s="127" t="s">
        <v>928</v>
      </c>
      <c r="DE50" s="43">
        <f>IFERROR(VLOOKUP($B50,'2122_link'!$A$3:$D$352,2,FALSE),0)</f>
        <v>1.56</v>
      </c>
      <c r="DF50" s="43">
        <f>IFERROR(VLOOKUP($B50,'2122_link'!$A$3:$D$352,3,FALSE),0)</f>
        <v>17.34</v>
      </c>
      <c r="DG50" s="160">
        <f>IFERROR(VLOOKUP($B50,'2122_link'!$A$3:$D$352,4,FALSE),0)</f>
        <v>109.83999999999999</v>
      </c>
      <c r="DH50" s="217">
        <f t="shared" si="134"/>
        <v>0.15786598689002188</v>
      </c>
      <c r="DI50" s="217">
        <f>IF(DD50="Yes",VLOOKUP(B50,'ESA 112'!$B$70:$J$99,8,FALSE),MIN(0.135,DH50))</f>
        <v>0.13500000000000001</v>
      </c>
      <c r="DJ50" s="156">
        <f t="shared" si="135"/>
        <v>14.83</v>
      </c>
      <c r="DK50" s="159">
        <f t="shared" si="136"/>
        <v>16.39</v>
      </c>
      <c r="DL50" s="127" t="s">
        <v>928</v>
      </c>
      <c r="DM50" s="43">
        <f>IFERROR(VLOOKUP($B50,'2223_link'!$A$3:$D$352,2,FALSE),0)</f>
        <v>1</v>
      </c>
      <c r="DN50" s="43">
        <f>IFERROR(VLOOKUP($B50,'2223_link'!$A$3:$D$352,3,FALSE),0)</f>
        <v>23.11</v>
      </c>
      <c r="DO50" s="160">
        <f>IFERROR(VLOOKUP($B50,'2223_link'!$A$3:$D$352,4,FALSE),0)</f>
        <v>132.41999999999999</v>
      </c>
      <c r="DP50" s="217">
        <f t="shared" si="137"/>
        <v>0.17452046518652772</v>
      </c>
      <c r="DQ50" s="217">
        <f>IF(DL50="Yes",VLOOKUP(B50,'ESA 112'!$B$37:$J$63,8,FALSE),MIN(0.135,DP50))</f>
        <v>0.13500000000000001</v>
      </c>
      <c r="DR50" s="156">
        <f t="shared" si="138"/>
        <v>17.88</v>
      </c>
      <c r="DS50" s="159">
        <f t="shared" si="139"/>
        <v>18.88</v>
      </c>
      <c r="DT50" s="127" t="s">
        <v>928</v>
      </c>
      <c r="DU50" s="43">
        <f>IFERROR(VLOOKUP($B50,'2324_link'!$A$3:$D$352,2,FALSE),0)</f>
        <v>0.22</v>
      </c>
      <c r="DV50" s="43">
        <f>IFERROR(VLOOKUP($B50,'2324_link'!$A$3:$D$352,3,FALSE),0)</f>
        <v>22.99</v>
      </c>
      <c r="DW50" s="160">
        <f>IFERROR(VLOOKUP($B50,'2324_link'!$A$3:$D$352,4,FALSE),0)</f>
        <v>112.14</v>
      </c>
      <c r="DX50" s="217">
        <f t="shared" si="140"/>
        <v>0.20501159265204208</v>
      </c>
      <c r="DY50" s="217">
        <f>IF(DT50="Yes",VLOOKUP(B50,'ESA 112'!$B$3:$J$32,8,FALSE),MIN(0.15,DX50))</f>
        <v>0.15</v>
      </c>
      <c r="DZ50" s="156">
        <f t="shared" si="141"/>
        <v>16.82</v>
      </c>
      <c r="EA50" s="159">
        <f t="shared" si="142"/>
        <v>17.04</v>
      </c>
      <c r="EB50" s="18"/>
    </row>
    <row r="51" spans="1:132" ht="14.4" x14ac:dyDescent="0.3">
      <c r="A51" s="15" t="s">
        <v>909</v>
      </c>
      <c r="B51" s="15" t="s">
        <v>522</v>
      </c>
      <c r="C51" s="15" t="s">
        <v>523</v>
      </c>
      <c r="D51" s="127" t="s">
        <v>928</v>
      </c>
      <c r="E51" s="154">
        <f>IFERROR(VLOOKUP($B51,'0809_link'!$A$5:$D$319,2,FALSE),0)</f>
        <v>9.3800000000000008</v>
      </c>
      <c r="F51" s="154">
        <f>IFERROR(VLOOKUP($B51,'0809_link'!$A$5:$D$319,3,FALSE),0)</f>
        <v>97.25</v>
      </c>
      <c r="G51" s="154">
        <f>IFERROR(VLOOKUP(B51,'0809_link'!$A$5:$D$319,4,FALSE),0)</f>
        <v>895.18</v>
      </c>
      <c r="H51" s="50">
        <f t="shared" si="101"/>
        <v>0.1086</v>
      </c>
      <c r="I51" s="155">
        <f>IF(D51="yes",VLOOKUP(B51,'ESA 112'!$B$479:$K$503,8,FALSE),MIN(0.127,H51))</f>
        <v>0.1086</v>
      </c>
      <c r="J51" s="156">
        <f t="shared" si="102"/>
        <v>97.25</v>
      </c>
      <c r="K51" s="157">
        <f t="shared" si="103"/>
        <v>106.63</v>
      </c>
      <c r="L51" s="127" t="s">
        <v>928</v>
      </c>
      <c r="M51" s="43">
        <f>IFERROR(VLOOKUP(B51,'0910_link'!$A$5:$B$302,2,FALSE),0)</f>
        <v>10.25</v>
      </c>
      <c r="N51" s="43">
        <f>IFERROR(VLOOKUP(B51,'0910_link'!$A$5:$C$302,3,FALSE),0)</f>
        <v>89.88</v>
      </c>
      <c r="O51" s="43">
        <f>IFERROR(VLOOKUP($B51,'0910_link'!$A$5:$D$302,4,FALSE),0)</f>
        <v>880.01</v>
      </c>
      <c r="P51" s="50">
        <f t="shared" si="104"/>
        <v>0.1021</v>
      </c>
      <c r="Q51" s="158">
        <f>IF(L51="Yes",VLOOKUP(B51,'ESA 112'!$B$449:$K$474,8,FALSE),MIN(0.127,P51))</f>
        <v>0.1021</v>
      </c>
      <c r="R51" s="156">
        <f t="shared" si="105"/>
        <v>89.88</v>
      </c>
      <c r="S51" s="157">
        <f t="shared" si="106"/>
        <v>100.13</v>
      </c>
      <c r="T51" s="127" t="s">
        <v>928</v>
      </c>
      <c r="U51" s="43">
        <f>IFERROR(VLOOKUP($B51,'1011_link'!$A$5:$D$309,2,FALSE),0)</f>
        <v>15.88</v>
      </c>
      <c r="V51" s="43">
        <f>IFERROR(VLOOKUP($B51,'1011_link'!$A$5:$D$309,3,FALSE),0)</f>
        <v>86.75</v>
      </c>
      <c r="W51" s="154">
        <f>IFERROR(VLOOKUP($B51,'1011_link'!$A$5:$D$319,4,FALSE),0)</f>
        <v>845.84</v>
      </c>
      <c r="X51" s="50">
        <f t="shared" si="107"/>
        <v>0.1026</v>
      </c>
      <c r="Y51" s="158">
        <f>IF(T51="Yes",VLOOKUP(B51,'ESA 112'!$B$416:$J$444,8,FALSE),MIN(0.127,X51))</f>
        <v>0.1026</v>
      </c>
      <c r="Z51" s="156">
        <f t="shared" si="108"/>
        <v>86.75</v>
      </c>
      <c r="AA51" s="159">
        <f t="shared" si="109"/>
        <v>102.63</v>
      </c>
      <c r="AB51" s="127" t="s">
        <v>928</v>
      </c>
      <c r="AC51" s="43">
        <f>IFERROR(VLOOKUP($B51,'1112_link'!$A$5:$D$310,2,FALSE),0)</f>
        <v>21.67</v>
      </c>
      <c r="AD51" s="43">
        <f>IFERROR(VLOOKUP($B51,'1112_link'!$A$5:$D$310,3,FALSE),0)</f>
        <v>99.78</v>
      </c>
      <c r="AE51" s="154">
        <f>IFERROR(VLOOKUP($B51,'1112_link'!$A$5:$D$331,4,FALSE),0)</f>
        <v>857.62</v>
      </c>
      <c r="AF51" s="50">
        <f t="shared" si="110"/>
        <v>0.1163</v>
      </c>
      <c r="AG51" s="158">
        <f>IF(AB51="Yes",VLOOKUP(B51,'ESA 112'!$B$383:$J$411,8,FALSE),MIN(0.127,AF51))</f>
        <v>0.1163</v>
      </c>
      <c r="AH51" s="156">
        <f t="shared" si="111"/>
        <v>99.78</v>
      </c>
      <c r="AI51" s="159">
        <f t="shared" si="112"/>
        <v>121.45</v>
      </c>
      <c r="AJ51" s="127" t="s">
        <v>928</v>
      </c>
      <c r="AK51" s="43">
        <f>IFERROR(VLOOKUP($B51,'1213_link'!$A$5:$D$310,2,FALSE),0)</f>
        <v>17.66</v>
      </c>
      <c r="AL51" s="43">
        <f>IFERROR(VLOOKUP($B51,'1213_link'!$A$5:$D$310,3,FALSE),0)</f>
        <v>110.56</v>
      </c>
      <c r="AM51" s="154">
        <f>IFERROR(VLOOKUP($B51,'1213_link'!$A$5:$D$331,4,FALSE),0)</f>
        <v>847.2</v>
      </c>
      <c r="AN51" s="50">
        <f t="shared" si="113"/>
        <v>0.1305</v>
      </c>
      <c r="AO51" s="158">
        <f>IF(AJ51="Yes",VLOOKUP(B51,'ESA 112'!$B$350:$J$378,8,FALSE),MIN(0.127,AN51))</f>
        <v>0.127</v>
      </c>
      <c r="AP51" s="156">
        <f t="shared" si="114"/>
        <v>107.59</v>
      </c>
      <c r="AQ51" s="159">
        <f t="shared" si="115"/>
        <v>125.25</v>
      </c>
      <c r="AR51" s="127" t="s">
        <v>928</v>
      </c>
      <c r="AS51" s="43">
        <f>IFERROR(VLOOKUP($B51,'1314_link'!$A$5:$D$310,2,FALSE),0)</f>
        <v>16.440000000000001</v>
      </c>
      <c r="AT51" s="43">
        <f>IFERROR(VLOOKUP($B51,'1314_link'!$A$5:$D$310,3,FALSE),0)</f>
        <v>110.11</v>
      </c>
      <c r="AU51" s="154">
        <f>IFERROR(VLOOKUP($B51,'1314_link'!$A$5:$D$331,4,FALSE),0)</f>
        <v>859.07999999999993</v>
      </c>
      <c r="AV51" s="158">
        <f t="shared" si="116"/>
        <v>0.12817199795129675</v>
      </c>
      <c r="AW51" s="158">
        <f>IF(AR51="Yes",VLOOKUP(B51,'ESA 112'!$B$318:$J$345,8,FALSE),MIN(0.127,AV51))</f>
        <v>0.127</v>
      </c>
      <c r="AX51" s="156">
        <f t="shared" si="117"/>
        <v>109.1</v>
      </c>
      <c r="AY51" s="159">
        <f t="shared" si="118"/>
        <v>125.53999999999999</v>
      </c>
      <c r="AZ51" s="127" t="s">
        <v>928</v>
      </c>
      <c r="BA51" s="43">
        <f>IFERROR(VLOOKUP($B51,'1415_link'!$A$5:$D$311,2,FALSE),0)</f>
        <v>20.56</v>
      </c>
      <c r="BB51" s="43">
        <f>IFERROR(VLOOKUP($B51,'1415_link'!$A$5:$D$311,3,FALSE),0)</f>
        <v>110.67</v>
      </c>
      <c r="BC51" s="160">
        <f>IFERROR(VLOOKUP($B51,'1415_link'!$A$5:$D$332,4,FALSE),0)</f>
        <v>832.8</v>
      </c>
      <c r="BD51" s="158">
        <f t="shared" si="119"/>
        <v>0.13288904899135448</v>
      </c>
      <c r="BE51" s="158">
        <f>IF(AZ51="Yes",VLOOKUP(B51,'ESA 112'!$B$286:$J$314,8,FALSE),MIN(0.127,BD51))</f>
        <v>0.127</v>
      </c>
      <c r="BF51" s="156">
        <f t="shared" si="120"/>
        <v>105.77</v>
      </c>
      <c r="BG51" s="159">
        <f t="shared" si="121"/>
        <v>126.33</v>
      </c>
      <c r="BH51" s="127" t="s">
        <v>928</v>
      </c>
      <c r="BI51" s="43">
        <f>IFERROR(VLOOKUP($B51,'1516_link'!$A$5:$D$351,2,FALSE),0)</f>
        <v>23.67</v>
      </c>
      <c r="BJ51" s="43">
        <f>IFERROR(VLOOKUP($B51,'1516_link'!$A$5:$D$351,3,FALSE),0)</f>
        <v>113.22</v>
      </c>
      <c r="BK51" s="160">
        <f>IFERROR(VLOOKUP($B51,'1516_link'!$A$5:$D$351,4,FALSE),0)</f>
        <v>802.32999999999993</v>
      </c>
      <c r="BL51" s="217">
        <f t="shared" si="122"/>
        <v>0.14111400545910038</v>
      </c>
      <c r="BM51" s="217">
        <f>IF(BH51="Yes",VLOOKUP(B51,'ESA 112'!$B$255:$J$282,8,FALSE),MIN(0.127,BL51))</f>
        <v>0.127</v>
      </c>
      <c r="BN51" s="156">
        <f t="shared" si="123"/>
        <v>101.9</v>
      </c>
      <c r="BO51" s="159">
        <f t="shared" si="124"/>
        <v>125.57000000000001</v>
      </c>
      <c r="BP51" s="127" t="s">
        <v>928</v>
      </c>
      <c r="BQ51" s="43">
        <f>IFERROR(VLOOKUP($B51,'1617_link'!$A$5:$D$351,2,FALSE),0)</f>
        <v>16.55</v>
      </c>
      <c r="BR51" s="43">
        <f>IFERROR(VLOOKUP($B51,'1617_link'!$A$5:$D$351,3,FALSE),0)</f>
        <v>117.44</v>
      </c>
      <c r="BS51" s="160">
        <f>IFERROR(VLOOKUP($B51,'1617_link'!$A$5:$D$351,4,FALSE),0)</f>
        <v>771.56999999999994</v>
      </c>
      <c r="BT51" s="217">
        <f t="shared" si="125"/>
        <v>0.15220913202949832</v>
      </c>
      <c r="BU51" s="217">
        <f>IF(BP51="Yes",VLOOKUP(B51,'ESA 112'!$B$224:$J$250,8,FALSE),MIN(0.127,BT51))</f>
        <v>0.127</v>
      </c>
      <c r="BV51" s="156">
        <f t="shared" si="126"/>
        <v>97.99</v>
      </c>
      <c r="BW51" s="223">
        <f t="shared" si="127"/>
        <v>114.53999999999999</v>
      </c>
      <c r="BX51" s="127" t="s">
        <v>928</v>
      </c>
      <c r="BY51" s="43">
        <f>IFERROR(VLOOKUP($B51,'1718_link'!$A$5:$D$351,2,FALSE),0)</f>
        <v>14.11</v>
      </c>
      <c r="BZ51" s="43">
        <f>IFERROR(VLOOKUP($B51,'1718_link'!$A$5:$D$351,3,FALSE),0)</f>
        <v>112.22</v>
      </c>
      <c r="CA51" s="43">
        <f>IFERROR(VLOOKUP($B51,'1718_link'!$A$5:$D$331,4,FALSE),0)</f>
        <v>759.62</v>
      </c>
      <c r="CB51" s="217">
        <f t="shared" si="128"/>
        <v>0.14773176061715068</v>
      </c>
      <c r="CC51" s="217">
        <f>IF(BX51="Yes",VLOOKUP(B51,'ESA 112'!$B$194:$J$219,8,FALSE),MIN(0.135,CB51))</f>
        <v>0.13500000000000001</v>
      </c>
      <c r="CD51" s="156">
        <f t="shared" si="129"/>
        <v>102.55</v>
      </c>
      <c r="CE51" s="159">
        <f t="shared" si="130"/>
        <v>116.66</v>
      </c>
      <c r="CF51" s="127" t="s">
        <v>928</v>
      </c>
      <c r="CG51" s="43">
        <f>IFERROR(VLOOKUP($B51,'1819_link'!$A$5:$D$351,2,FALSE),0)</f>
        <v>14.889999999999999</v>
      </c>
      <c r="CH51" s="43">
        <f>IFERROR(VLOOKUP($B51,'1819_link'!$A$5:$D$351,3,FALSE),0)</f>
        <v>106.88</v>
      </c>
      <c r="CI51" s="43">
        <f>IFERROR(VLOOKUP($B51,'1819_link'!$A$5:$D$331,4,FALSE),0)</f>
        <v>755.31</v>
      </c>
      <c r="CJ51" s="217">
        <f t="shared" si="95"/>
        <v>0.14150481259350467</v>
      </c>
      <c r="CK51" s="217">
        <f>IF(CF51="Yes",VLOOKUP(B51,'ESA 112'!$B$164:$J$190,8,FALSE),MIN(0.135,CJ51))</f>
        <v>0.13500000000000001</v>
      </c>
      <c r="CL51" s="156">
        <f t="shared" si="96"/>
        <v>101.97</v>
      </c>
      <c r="CM51" s="159">
        <f t="shared" si="97"/>
        <v>116.86</v>
      </c>
      <c r="CN51" s="127" t="s">
        <v>928</v>
      </c>
      <c r="CO51" s="43">
        <f>IFERROR(VLOOKUP($B51,'1920_link'!$A$5:$D$350,2,FALSE),0)</f>
        <v>24.11</v>
      </c>
      <c r="CP51" s="43">
        <f>IFERROR(VLOOKUP($B51,'1920_link'!$A$5:$D$350,3,FALSE),0)</f>
        <v>113.44</v>
      </c>
      <c r="CQ51" s="43">
        <f>IFERROR(VLOOKUP($B51,'1920_link'!$A$5:$D$330,4,FALSE),0)</f>
        <v>759.35000000000014</v>
      </c>
      <c r="CR51" s="217">
        <f t="shared" si="98"/>
        <v>0.14939092645025348</v>
      </c>
      <c r="CS51" s="217">
        <f>IF(CN51="Yes",VLOOKUP(B51,'ESA 112'!$B$134:$J$159,8,FALSE),MIN(0.135,CR51))</f>
        <v>0.13500000000000001</v>
      </c>
      <c r="CT51" s="156">
        <f t="shared" si="99"/>
        <v>102.51</v>
      </c>
      <c r="CU51" s="159">
        <f t="shared" si="100"/>
        <v>126.62</v>
      </c>
      <c r="CV51" s="127" t="s">
        <v>928</v>
      </c>
      <c r="CW51" s="43">
        <f>IFERROR(VLOOKUP($B51,'2021_link'!$A$5:$D$351,2,FALSE),0)</f>
        <v>19.89</v>
      </c>
      <c r="CX51" s="43">
        <f>IFERROR(VLOOKUP($B51,'2021_link'!$A$5:$D$351,3,FALSE),0)</f>
        <v>103.78</v>
      </c>
      <c r="CY51" s="160">
        <f>IFERROR(VLOOKUP($B51,'2021_link'!$A$5:$D$351,4,FALSE),0)</f>
        <v>700.41</v>
      </c>
      <c r="CZ51" s="217">
        <f t="shared" si="131"/>
        <v>0.14817035736211648</v>
      </c>
      <c r="DA51" s="217">
        <f>IF(CV51="Yes",VLOOKUP(B51,'ESA 112'!$B$102:$J$130,8,FALSE),MIN(0.135,CZ51))</f>
        <v>0.13500000000000001</v>
      </c>
      <c r="DB51" s="156">
        <f t="shared" si="132"/>
        <v>94.56</v>
      </c>
      <c r="DC51" s="159">
        <f t="shared" si="133"/>
        <v>114.45</v>
      </c>
      <c r="DD51" s="127" t="s">
        <v>928</v>
      </c>
      <c r="DE51" s="43">
        <f>IFERROR(VLOOKUP($B51,'2122_link'!$A$3:$D$352,2,FALSE),0)</f>
        <v>10.78</v>
      </c>
      <c r="DF51" s="43">
        <f>IFERROR(VLOOKUP($B51,'2122_link'!$A$3:$D$352,3,FALSE),0)</f>
        <v>97.67</v>
      </c>
      <c r="DG51" s="160">
        <f>IFERROR(VLOOKUP($B51,'2122_link'!$A$3:$D$352,4,FALSE),0)</f>
        <v>721.35</v>
      </c>
      <c r="DH51" s="217">
        <f t="shared" si="134"/>
        <v>0.13539890483121925</v>
      </c>
      <c r="DI51" s="217">
        <f>IF(DD51="Yes",VLOOKUP(B51,'ESA 112'!$B$70:$J$99,8,FALSE),MIN(0.135,DH51))</f>
        <v>0.13500000000000001</v>
      </c>
      <c r="DJ51" s="156">
        <f t="shared" si="135"/>
        <v>97.38</v>
      </c>
      <c r="DK51" s="159">
        <f t="shared" si="136"/>
        <v>108.16</v>
      </c>
      <c r="DL51" s="127" t="s">
        <v>928</v>
      </c>
      <c r="DM51" s="43">
        <f>IFERROR(VLOOKUP($B51,'2223_link'!$A$3:$D$352,2,FALSE),0)</f>
        <v>9.11</v>
      </c>
      <c r="DN51" s="43">
        <f>IFERROR(VLOOKUP($B51,'2223_link'!$A$3:$D$352,3,FALSE),0)</f>
        <v>107.11</v>
      </c>
      <c r="DO51" s="160">
        <f>IFERROR(VLOOKUP($B51,'2223_link'!$A$3:$D$352,4,FALSE),0)</f>
        <v>760.83</v>
      </c>
      <c r="DP51" s="217">
        <f t="shared" si="137"/>
        <v>0.14078046344124179</v>
      </c>
      <c r="DQ51" s="217">
        <f>IF(DL51="Yes",VLOOKUP(B51,'ESA 112'!$B$37:$J$63,8,FALSE),MIN(0.135,DP51))</f>
        <v>0.13500000000000001</v>
      </c>
      <c r="DR51" s="156">
        <f t="shared" si="138"/>
        <v>102.71</v>
      </c>
      <c r="DS51" s="159">
        <f t="shared" si="139"/>
        <v>111.82</v>
      </c>
      <c r="DT51" s="127" t="s">
        <v>928</v>
      </c>
      <c r="DU51" s="43">
        <f>IFERROR(VLOOKUP($B51,'2324_link'!$A$3:$D$352,2,FALSE),0)</f>
        <v>7.78</v>
      </c>
      <c r="DV51" s="43">
        <f>IFERROR(VLOOKUP($B51,'2324_link'!$A$3:$D$352,3,FALSE),0)</f>
        <v>111.22</v>
      </c>
      <c r="DW51" s="160">
        <f>IFERROR(VLOOKUP($B51,'2324_link'!$A$3:$D$352,4,FALSE),0)</f>
        <v>783.62</v>
      </c>
      <c r="DX51" s="217">
        <f t="shared" si="140"/>
        <v>0.14193103800311374</v>
      </c>
      <c r="DY51" s="217">
        <f>IF(DT51="Yes",VLOOKUP(B51,'ESA 112'!$B$3:$J$32,8,FALSE),MIN(0.15,DX51))</f>
        <v>0.14193103800311374</v>
      </c>
      <c r="DZ51" s="156">
        <f t="shared" si="141"/>
        <v>111.22</v>
      </c>
      <c r="EA51" s="159">
        <f t="shared" si="142"/>
        <v>119</v>
      </c>
      <c r="EB51" s="18"/>
    </row>
    <row r="52" spans="1:132" ht="14.4" x14ac:dyDescent="0.3">
      <c r="A52" s="15" t="s">
        <v>909</v>
      </c>
      <c r="B52" s="15" t="s">
        <v>480</v>
      </c>
      <c r="C52" s="15" t="s">
        <v>481</v>
      </c>
      <c r="D52" s="127" t="s">
        <v>928</v>
      </c>
      <c r="E52" s="154">
        <f>IFERROR(VLOOKUP($B52,'0809_link'!$A$5:$D$319,2,FALSE),0)</f>
        <v>34.75</v>
      </c>
      <c r="F52" s="154">
        <f>IFERROR(VLOOKUP($B52,'0809_link'!$A$5:$D$319,3,FALSE),0)</f>
        <v>217.62</v>
      </c>
      <c r="G52" s="154">
        <f>IFERROR(VLOOKUP(B52,'0809_link'!$A$5:$D$319,4,FALSE),0)</f>
        <v>2334.96</v>
      </c>
      <c r="H52" s="50">
        <f t="shared" si="101"/>
        <v>9.3200000000000005E-2</v>
      </c>
      <c r="I52" s="155">
        <f>IF(D52="yes",VLOOKUP(B52,'ESA 112'!$B$479:$K$503,8,FALSE),MIN(0.127,H52))</f>
        <v>9.3200000000000005E-2</v>
      </c>
      <c r="J52" s="156">
        <f t="shared" si="102"/>
        <v>217.62</v>
      </c>
      <c r="K52" s="157">
        <f t="shared" si="103"/>
        <v>252.37</v>
      </c>
      <c r="L52" s="127" t="s">
        <v>928</v>
      </c>
      <c r="M52" s="43">
        <f>IFERROR(VLOOKUP(B52,'0910_link'!$A$5:$B$302,2,FALSE),0)</f>
        <v>25.62</v>
      </c>
      <c r="N52" s="43">
        <f>IFERROR(VLOOKUP(B52,'0910_link'!$A$5:$C$302,3,FALSE),0)</f>
        <v>227.88</v>
      </c>
      <c r="O52" s="43">
        <f>IFERROR(VLOOKUP($B52,'0910_link'!$A$5:$D$302,4,FALSE),0)</f>
        <v>2697.99</v>
      </c>
      <c r="P52" s="50">
        <f t="shared" si="104"/>
        <v>8.4500000000000006E-2</v>
      </c>
      <c r="Q52" s="158">
        <f>IF(L52="Yes",VLOOKUP(B52,'ESA 112'!$B$449:$K$474,8,FALSE),MIN(0.127,P52))</f>
        <v>8.4500000000000006E-2</v>
      </c>
      <c r="R52" s="156">
        <f t="shared" si="105"/>
        <v>227.88</v>
      </c>
      <c r="S52" s="157">
        <f t="shared" si="106"/>
        <v>253.5</v>
      </c>
      <c r="T52" s="127" t="s">
        <v>928</v>
      </c>
      <c r="U52" s="43">
        <f>IFERROR(VLOOKUP($B52,'1011_link'!$A$5:$D$309,2,FALSE),0)</f>
        <v>34.380000000000003</v>
      </c>
      <c r="V52" s="43">
        <f>IFERROR(VLOOKUP($B52,'1011_link'!$A$5:$D$309,3,FALSE),0)</f>
        <v>238.38</v>
      </c>
      <c r="W52" s="154">
        <f>IFERROR(VLOOKUP($B52,'1011_link'!$A$5:$D$319,4,FALSE),0)</f>
        <v>2821.47</v>
      </c>
      <c r="X52" s="50">
        <f t="shared" si="107"/>
        <v>8.4500000000000006E-2</v>
      </c>
      <c r="Y52" s="158">
        <f>IF(T52="Yes",VLOOKUP(B52,'ESA 112'!$B$416:$J$444,8,FALSE),MIN(0.127,X52))</f>
        <v>8.4500000000000006E-2</v>
      </c>
      <c r="Z52" s="156">
        <f t="shared" si="108"/>
        <v>238.38</v>
      </c>
      <c r="AA52" s="159">
        <f t="shared" si="109"/>
        <v>272.76</v>
      </c>
      <c r="AB52" s="127" t="s">
        <v>928</v>
      </c>
      <c r="AC52" s="43">
        <f>IFERROR(VLOOKUP($B52,'1112_link'!$A$5:$D$310,2,FALSE),0)</f>
        <v>35.450000000000003</v>
      </c>
      <c r="AD52" s="43">
        <f>IFERROR(VLOOKUP($B52,'1112_link'!$A$5:$D$310,3,FALSE),0)</f>
        <v>233.89</v>
      </c>
      <c r="AE52" s="154">
        <f>IFERROR(VLOOKUP($B52,'1112_link'!$A$5:$D$331,4,FALSE),0)</f>
        <v>2588.3599999999997</v>
      </c>
      <c r="AF52" s="50">
        <f t="shared" si="110"/>
        <v>9.0399999999999994E-2</v>
      </c>
      <c r="AG52" s="158">
        <f>IF(AB52="Yes",VLOOKUP(B52,'ESA 112'!$B$383:$J$411,8,FALSE),MIN(0.127,AF52))</f>
        <v>9.0399999999999994E-2</v>
      </c>
      <c r="AH52" s="156">
        <f t="shared" si="111"/>
        <v>233.89</v>
      </c>
      <c r="AI52" s="159">
        <f t="shared" si="112"/>
        <v>269.33999999999997</v>
      </c>
      <c r="AJ52" s="127" t="s">
        <v>928</v>
      </c>
      <c r="AK52" s="43">
        <f>IFERROR(VLOOKUP($B52,'1213_link'!$A$5:$D$310,2,FALSE),0)</f>
        <v>33.33</v>
      </c>
      <c r="AL52" s="43">
        <f>IFERROR(VLOOKUP($B52,'1213_link'!$A$5:$D$310,3,FALSE),0)</f>
        <v>229.44</v>
      </c>
      <c r="AM52" s="154">
        <f>IFERROR(VLOOKUP($B52,'1213_link'!$A$5:$D$331,4,FALSE),0)</f>
        <v>1777.7800000000002</v>
      </c>
      <c r="AN52" s="50">
        <f t="shared" si="113"/>
        <v>0.12909999999999999</v>
      </c>
      <c r="AO52" s="158">
        <f>IF(AJ52="Yes",VLOOKUP(B52,'ESA 112'!$B$350:$J$378,8,FALSE),MIN(0.127,AN52))</f>
        <v>0.127</v>
      </c>
      <c r="AP52" s="156">
        <f t="shared" si="114"/>
        <v>225.78</v>
      </c>
      <c r="AQ52" s="159">
        <f t="shared" si="115"/>
        <v>259.11</v>
      </c>
      <c r="AR52" s="127" t="s">
        <v>928</v>
      </c>
      <c r="AS52" s="43">
        <f>IFERROR(VLOOKUP($B52,'1314_link'!$A$5:$D$310,2,FALSE),0)</f>
        <v>39.549999999999997</v>
      </c>
      <c r="AT52" s="43">
        <f>IFERROR(VLOOKUP($B52,'1314_link'!$A$5:$D$310,3,FALSE),0)</f>
        <v>230.56</v>
      </c>
      <c r="AU52" s="154">
        <f>IFERROR(VLOOKUP($B52,'1314_link'!$A$5:$D$331,4,FALSE),0)</f>
        <v>1810.0900000000001</v>
      </c>
      <c r="AV52" s="158">
        <f t="shared" si="116"/>
        <v>0.12737488191194912</v>
      </c>
      <c r="AW52" s="158">
        <f>IF(AR52="Yes",VLOOKUP(B52,'ESA 112'!$B$318:$J$345,8,FALSE),MIN(0.127,AV52))</f>
        <v>0.127</v>
      </c>
      <c r="AX52" s="156">
        <f t="shared" si="117"/>
        <v>229.88</v>
      </c>
      <c r="AY52" s="159">
        <f t="shared" si="118"/>
        <v>269.43</v>
      </c>
      <c r="AZ52" s="127" t="s">
        <v>928</v>
      </c>
      <c r="BA52" s="43">
        <f>IFERROR(VLOOKUP($B52,'1415_link'!$A$5:$D$311,2,FALSE),0)</f>
        <v>45.45</v>
      </c>
      <c r="BB52" s="43">
        <f>IFERROR(VLOOKUP($B52,'1415_link'!$A$5:$D$311,3,FALSE),0)</f>
        <v>238.56</v>
      </c>
      <c r="BC52" s="160">
        <f>IFERROR(VLOOKUP($B52,'1415_link'!$A$5:$D$332,4,FALSE),0)</f>
        <v>1785.0600000000002</v>
      </c>
      <c r="BD52" s="158">
        <f t="shared" si="119"/>
        <v>0.13364256663641558</v>
      </c>
      <c r="BE52" s="158">
        <f>IF(AZ52="Yes",VLOOKUP(B52,'ESA 112'!$B$286:$J$314,8,FALSE),MIN(0.127,BD52))</f>
        <v>0.127</v>
      </c>
      <c r="BF52" s="156">
        <f t="shared" si="120"/>
        <v>226.7</v>
      </c>
      <c r="BG52" s="159">
        <f t="shared" si="121"/>
        <v>272.14999999999998</v>
      </c>
      <c r="BH52" s="127" t="s">
        <v>928</v>
      </c>
      <c r="BI52" s="43">
        <f>IFERROR(VLOOKUP($B52,'1516_link'!$A$5:$D$351,2,FALSE),0)</f>
        <v>47.56</v>
      </c>
      <c r="BJ52" s="43">
        <f>IFERROR(VLOOKUP($B52,'1516_link'!$A$5:$D$351,3,FALSE),0)</f>
        <v>223.11</v>
      </c>
      <c r="BK52" s="160">
        <f>IFERROR(VLOOKUP($B52,'1516_link'!$A$5:$D$351,4,FALSE),0)</f>
        <v>1771.7900000000002</v>
      </c>
      <c r="BL52" s="217">
        <f t="shared" si="122"/>
        <v>0.12592350109211586</v>
      </c>
      <c r="BM52" s="217">
        <f>IF(BH52="Yes",VLOOKUP(B52,'ESA 112'!$B$255:$J$282,8,FALSE),MIN(0.127,BL52))</f>
        <v>0.12592350109211586</v>
      </c>
      <c r="BN52" s="156">
        <f t="shared" si="123"/>
        <v>223.11</v>
      </c>
      <c r="BO52" s="159">
        <f t="shared" si="124"/>
        <v>270.67</v>
      </c>
      <c r="BP52" s="127" t="s">
        <v>928</v>
      </c>
      <c r="BQ52" s="43">
        <f>IFERROR(VLOOKUP($B52,'1617_link'!$A$5:$D$351,2,FALSE),0)</f>
        <v>56.45</v>
      </c>
      <c r="BR52" s="43">
        <f>IFERROR(VLOOKUP($B52,'1617_link'!$A$5:$D$351,3,FALSE),0)</f>
        <v>256.67</v>
      </c>
      <c r="BS52" s="160">
        <f>IFERROR(VLOOKUP($B52,'1617_link'!$A$5:$D$351,4,FALSE),0)</f>
        <v>1781.1599999999999</v>
      </c>
      <c r="BT52" s="217">
        <f t="shared" si="125"/>
        <v>0.14410271957600668</v>
      </c>
      <c r="BU52" s="217">
        <f>IF(BP52="Yes",VLOOKUP(B52,'ESA 112'!$B$224:$J$250,8,FALSE),MIN(0.127,BT52))</f>
        <v>0.127</v>
      </c>
      <c r="BV52" s="156">
        <f t="shared" si="126"/>
        <v>226.21</v>
      </c>
      <c r="BW52" s="223">
        <f t="shared" si="127"/>
        <v>282.66000000000003</v>
      </c>
      <c r="BX52" s="127" t="s">
        <v>928</v>
      </c>
      <c r="BY52" s="43">
        <f>IFERROR(VLOOKUP($B52,'1718_link'!$A$5:$D$351,2,FALSE),0)</f>
        <v>56.67</v>
      </c>
      <c r="BZ52" s="43">
        <f>IFERROR(VLOOKUP($B52,'1718_link'!$A$5:$D$351,3,FALSE),0)</f>
        <v>274.44</v>
      </c>
      <c r="CA52" s="43">
        <f>IFERROR(VLOOKUP($B52,'1718_link'!$A$5:$D$331,4,FALSE),0)</f>
        <v>1775.01</v>
      </c>
      <c r="CB52" s="217">
        <f t="shared" si="128"/>
        <v>0.1546132134466848</v>
      </c>
      <c r="CC52" s="217">
        <f>IF(BX52="Yes",VLOOKUP(B52,'ESA 112'!$B$194:$J$219,8,FALSE),MIN(0.135,CB52))</f>
        <v>0.13500000000000001</v>
      </c>
      <c r="CD52" s="156">
        <f t="shared" si="129"/>
        <v>239.63</v>
      </c>
      <c r="CE52" s="159">
        <f t="shared" si="130"/>
        <v>296.3</v>
      </c>
      <c r="CF52" s="127" t="s">
        <v>928</v>
      </c>
      <c r="CG52" s="43">
        <f>IFERROR(VLOOKUP($B52,'1819_link'!$A$5:$D$351,2,FALSE),0)</f>
        <v>48</v>
      </c>
      <c r="CH52" s="43">
        <f>IFERROR(VLOOKUP($B52,'1819_link'!$A$5:$D$351,3,FALSE),0)</f>
        <v>279.33</v>
      </c>
      <c r="CI52" s="43">
        <f>IFERROR(VLOOKUP($B52,'1819_link'!$A$5:$D$331,4,FALSE),0)</f>
        <v>1808.7200000000003</v>
      </c>
      <c r="CJ52" s="217">
        <f t="shared" si="95"/>
        <v>0.15443518068026005</v>
      </c>
      <c r="CK52" s="217">
        <f>IF(CF52="Yes",VLOOKUP(B52,'ESA 112'!$B$164:$J$190,8,FALSE),MIN(0.135,CJ52))</f>
        <v>0.13500000000000001</v>
      </c>
      <c r="CL52" s="156">
        <f t="shared" si="96"/>
        <v>244.18</v>
      </c>
      <c r="CM52" s="159">
        <f t="shared" si="97"/>
        <v>292.18</v>
      </c>
      <c r="CN52" s="127" t="s">
        <v>928</v>
      </c>
      <c r="CO52" s="43">
        <f>IFERROR(VLOOKUP($B52,'1920_link'!$A$5:$D$350,2,FALSE),0)</f>
        <v>28.11</v>
      </c>
      <c r="CP52" s="43">
        <f>IFERROR(VLOOKUP($B52,'1920_link'!$A$5:$D$350,3,FALSE),0)</f>
        <v>264.89</v>
      </c>
      <c r="CQ52" s="43">
        <f>IFERROR(VLOOKUP($B52,'1920_link'!$A$5:$D$330,4,FALSE),0)</f>
        <v>1736.3600000000001</v>
      </c>
      <c r="CR52" s="217">
        <f t="shared" si="98"/>
        <v>0.15255476974820889</v>
      </c>
      <c r="CS52" s="217">
        <f>IF(CN52="Yes",VLOOKUP(B52,'ESA 112'!$B$134:$J$159,8,FALSE),MIN(0.135,CR52))</f>
        <v>0.13500000000000001</v>
      </c>
      <c r="CT52" s="156">
        <f t="shared" si="99"/>
        <v>234.41</v>
      </c>
      <c r="CU52" s="159">
        <f t="shared" si="100"/>
        <v>262.52</v>
      </c>
      <c r="CV52" s="127" t="s">
        <v>928</v>
      </c>
      <c r="CW52" s="43">
        <f>IFERROR(VLOOKUP($B52,'2021_link'!$A$5:$D$351,2,FALSE),0)</f>
        <v>16.329999999999998</v>
      </c>
      <c r="CX52" s="43">
        <f>IFERROR(VLOOKUP($B52,'2021_link'!$A$5:$D$351,3,FALSE),0)</f>
        <v>243.11</v>
      </c>
      <c r="CY52" s="160">
        <f>IFERROR(VLOOKUP($B52,'2021_link'!$A$5:$D$351,4,FALSE),0)</f>
        <v>1580.9099999999999</v>
      </c>
      <c r="CZ52" s="217">
        <f t="shared" si="131"/>
        <v>0.15377851996634853</v>
      </c>
      <c r="DA52" s="217">
        <f>IF(CV52="Yes",VLOOKUP(B52,'ESA 112'!$B$102:$J$130,8,FALSE),MIN(0.135,CZ52))</f>
        <v>0.13500000000000001</v>
      </c>
      <c r="DB52" s="156">
        <f t="shared" si="132"/>
        <v>213.42</v>
      </c>
      <c r="DC52" s="159">
        <f t="shared" si="133"/>
        <v>229.75</v>
      </c>
      <c r="DD52" s="127" t="s">
        <v>928</v>
      </c>
      <c r="DE52" s="43">
        <f>IFERROR(VLOOKUP($B52,'2122_link'!$A$3:$D$352,2,FALSE),0)</f>
        <v>21.11</v>
      </c>
      <c r="DF52" s="43">
        <f>IFERROR(VLOOKUP($B52,'2122_link'!$A$3:$D$352,3,FALSE),0)</f>
        <v>251</v>
      </c>
      <c r="DG52" s="160">
        <f>IFERROR(VLOOKUP($B52,'2122_link'!$A$3:$D$352,4,FALSE),0)</f>
        <v>1623.86</v>
      </c>
      <c r="DH52" s="217">
        <f t="shared" si="134"/>
        <v>0.15456997524417129</v>
      </c>
      <c r="DI52" s="217">
        <f>IF(DD52="Yes",VLOOKUP(B52,'ESA 112'!$B$70:$J$99,8,FALSE),MIN(0.135,DH52))</f>
        <v>0.13500000000000001</v>
      </c>
      <c r="DJ52" s="156">
        <f t="shared" si="135"/>
        <v>219.22</v>
      </c>
      <c r="DK52" s="159">
        <f t="shared" si="136"/>
        <v>240.32999999999998</v>
      </c>
      <c r="DL52" s="127" t="s">
        <v>928</v>
      </c>
      <c r="DM52" s="43">
        <f>IFERROR(VLOOKUP($B52,'2223_link'!$A$3:$D$352,2,FALSE),0)</f>
        <v>21.67</v>
      </c>
      <c r="DN52" s="43">
        <f>IFERROR(VLOOKUP($B52,'2223_link'!$A$3:$D$352,3,FALSE),0)</f>
        <v>277.34000000000003</v>
      </c>
      <c r="DO52" s="160">
        <f>IFERROR(VLOOKUP($B52,'2223_link'!$A$3:$D$352,4,FALSE),0)</f>
        <v>1692.02</v>
      </c>
      <c r="DP52" s="217">
        <f t="shared" si="137"/>
        <v>0.16391059207337977</v>
      </c>
      <c r="DQ52" s="217">
        <f>IF(DL52="Yes",VLOOKUP(B52,'ESA 112'!$B$37:$J$63,8,FALSE),MIN(0.135,DP52))</f>
        <v>0.13500000000000001</v>
      </c>
      <c r="DR52" s="156">
        <f t="shared" si="138"/>
        <v>228.42</v>
      </c>
      <c r="DS52" s="159">
        <f t="shared" si="139"/>
        <v>250.08999999999997</v>
      </c>
      <c r="DT52" s="127" t="s">
        <v>928</v>
      </c>
      <c r="DU52" s="43">
        <f>IFERROR(VLOOKUP($B52,'2324_link'!$A$3:$D$352,2,FALSE),0)</f>
        <v>31.89</v>
      </c>
      <c r="DV52" s="43">
        <f>IFERROR(VLOOKUP($B52,'2324_link'!$A$3:$D$352,3,FALSE),0)</f>
        <v>291</v>
      </c>
      <c r="DW52" s="160">
        <f>IFERROR(VLOOKUP($B52,'2324_link'!$A$3:$D$352,4,FALSE),0)</f>
        <v>1691.4</v>
      </c>
      <c r="DX52" s="217">
        <f t="shared" si="140"/>
        <v>0.1720468251152891</v>
      </c>
      <c r="DY52" s="217">
        <f>IF(DT52="Yes",VLOOKUP(B52,'ESA 112'!$B$3:$J$32,8,FALSE),MIN(0.15,DX52))</f>
        <v>0.15</v>
      </c>
      <c r="DZ52" s="156">
        <f t="shared" si="141"/>
        <v>253.71</v>
      </c>
      <c r="EA52" s="159">
        <f t="shared" si="142"/>
        <v>285.60000000000002</v>
      </c>
      <c r="EB52" s="18"/>
    </row>
    <row r="53" spans="1:132" ht="14.4" x14ac:dyDescent="0.3">
      <c r="A53" s="15" t="s">
        <v>909</v>
      </c>
      <c r="B53" s="15" t="s">
        <v>394</v>
      </c>
      <c r="C53" s="15" t="s">
        <v>395</v>
      </c>
      <c r="D53" s="127" t="s">
        <v>928</v>
      </c>
      <c r="E53" s="154">
        <f>IFERROR(VLOOKUP($B53,'0809_link'!$A$5:$D$319,2,FALSE),0)</f>
        <v>15.25</v>
      </c>
      <c r="F53" s="154">
        <f>IFERROR(VLOOKUP($B53,'0809_link'!$A$5:$D$319,3,FALSE),0)</f>
        <v>100.5</v>
      </c>
      <c r="G53" s="154">
        <f>IFERROR(VLOOKUP(B53,'0809_link'!$A$5:$D$319,4,FALSE),0)</f>
        <v>677.54</v>
      </c>
      <c r="H53" s="50">
        <f t="shared" si="101"/>
        <v>0.14829999999999999</v>
      </c>
      <c r="I53" s="155">
        <f>IF(D53="yes",VLOOKUP(B53,'ESA 112'!$B$479:$K$503,8,FALSE),MIN(0.127,H53))</f>
        <v>0.127</v>
      </c>
      <c r="J53" s="156">
        <f t="shared" si="102"/>
        <v>86.05</v>
      </c>
      <c r="K53" s="157">
        <f t="shared" si="103"/>
        <v>101.31839800000002</v>
      </c>
      <c r="L53" s="127" t="s">
        <v>928</v>
      </c>
      <c r="M53" s="43">
        <f>IFERROR(VLOOKUP(B53,'0910_link'!$A$5:$B$302,2,FALSE),0)</f>
        <v>9.75</v>
      </c>
      <c r="N53" s="43">
        <f>IFERROR(VLOOKUP(B53,'0910_link'!$A$5:$C$302,3,FALSE),0)</f>
        <v>91.63</v>
      </c>
      <c r="O53" s="43">
        <f>IFERROR(VLOOKUP($B53,'0910_link'!$A$5:$D$302,4,FALSE),0)</f>
        <v>616.88</v>
      </c>
      <c r="P53" s="50">
        <f t="shared" si="104"/>
        <v>0.14849999999999999</v>
      </c>
      <c r="Q53" s="158">
        <f>IF(L53="Yes",VLOOKUP(B53,'ESA 112'!$B$449:$K$474,8,FALSE),MIN(0.127,P53))</f>
        <v>0.127</v>
      </c>
      <c r="R53" s="156">
        <f t="shared" si="105"/>
        <v>78.34</v>
      </c>
      <c r="S53" s="157">
        <f t="shared" si="106"/>
        <v>88.117080000000001</v>
      </c>
      <c r="T53" s="127" t="s">
        <v>928</v>
      </c>
      <c r="U53" s="43">
        <f>IFERROR(VLOOKUP($B53,'1011_link'!$A$5:$D$309,2,FALSE),0)</f>
        <v>4.12</v>
      </c>
      <c r="V53" s="43">
        <f>IFERROR(VLOOKUP($B53,'1011_link'!$A$5:$D$309,3,FALSE),0)</f>
        <v>75.25</v>
      </c>
      <c r="W53" s="154">
        <f>IFERROR(VLOOKUP($B53,'1011_link'!$A$5:$D$319,4,FALSE),0)</f>
        <v>592.71999999999991</v>
      </c>
      <c r="X53" s="50">
        <f t="shared" si="107"/>
        <v>0.127</v>
      </c>
      <c r="Y53" s="158">
        <f>IF(T53="Yes",VLOOKUP(B53,'ESA 112'!$B$416:$J$444,8,FALSE),MIN(0.127,X53))</f>
        <v>0.127</v>
      </c>
      <c r="Z53" s="156">
        <f t="shared" si="108"/>
        <v>75.25</v>
      </c>
      <c r="AA53" s="159">
        <f t="shared" si="109"/>
        <v>79.37</v>
      </c>
      <c r="AB53" s="127" t="s">
        <v>928</v>
      </c>
      <c r="AC53" s="43">
        <f>IFERROR(VLOOKUP($B53,'1112_link'!$A$5:$D$310,2,FALSE),0)</f>
        <v>6.11</v>
      </c>
      <c r="AD53" s="43">
        <f>IFERROR(VLOOKUP($B53,'1112_link'!$A$5:$D$310,3,FALSE),0)</f>
        <v>66.67</v>
      </c>
      <c r="AE53" s="154">
        <f>IFERROR(VLOOKUP($B53,'1112_link'!$A$5:$D$331,4,FALSE),0)</f>
        <v>552.53000000000009</v>
      </c>
      <c r="AF53" s="50">
        <f t="shared" si="110"/>
        <v>0.1207</v>
      </c>
      <c r="AG53" s="158">
        <f>IF(AB53="Yes",VLOOKUP(B53,'ESA 112'!$B$383:$J$411,8,FALSE),MIN(0.127,AF53))</f>
        <v>0.1207</v>
      </c>
      <c r="AH53" s="156">
        <f t="shared" si="111"/>
        <v>66.67</v>
      </c>
      <c r="AI53" s="159">
        <f t="shared" si="112"/>
        <v>72.78</v>
      </c>
      <c r="AJ53" s="127" t="s">
        <v>928</v>
      </c>
      <c r="AK53" s="43">
        <f>IFERROR(VLOOKUP($B53,'1213_link'!$A$5:$D$310,2,FALSE),0)</f>
        <v>3.78</v>
      </c>
      <c r="AL53" s="43">
        <f>IFERROR(VLOOKUP($B53,'1213_link'!$A$5:$D$310,3,FALSE),0)</f>
        <v>68.56</v>
      </c>
      <c r="AM53" s="154">
        <f>IFERROR(VLOOKUP($B53,'1213_link'!$A$5:$D$331,4,FALSE),0)</f>
        <v>527.86</v>
      </c>
      <c r="AN53" s="50">
        <f t="shared" si="113"/>
        <v>0.12989999999999999</v>
      </c>
      <c r="AO53" s="158">
        <f>IF(AJ53="Yes",VLOOKUP(B53,'ESA 112'!$B$350:$J$378,8,FALSE),MIN(0.127,AN53))</f>
        <v>0.127</v>
      </c>
      <c r="AP53" s="156">
        <f t="shared" si="114"/>
        <v>67.040000000000006</v>
      </c>
      <c r="AQ53" s="159">
        <f t="shared" si="115"/>
        <v>70.820000000000007</v>
      </c>
      <c r="AR53" s="127" t="s">
        <v>928</v>
      </c>
      <c r="AS53" s="43">
        <f>IFERROR(VLOOKUP($B53,'1314_link'!$A$5:$D$310,2,FALSE),0)</f>
        <v>4</v>
      </c>
      <c r="AT53" s="43">
        <f>IFERROR(VLOOKUP($B53,'1314_link'!$A$5:$D$310,3,FALSE),0)</f>
        <v>69.44</v>
      </c>
      <c r="AU53" s="154">
        <f>IFERROR(VLOOKUP($B53,'1314_link'!$A$5:$D$331,4,FALSE),0)</f>
        <v>526.48</v>
      </c>
      <c r="AV53" s="158">
        <f t="shared" si="116"/>
        <v>0.13189484880717214</v>
      </c>
      <c r="AW53" s="158">
        <f>IF(AR53="Yes",VLOOKUP(B53,'ESA 112'!$B$318:$J$345,8,FALSE),MIN(0.127,AV53))</f>
        <v>0.127</v>
      </c>
      <c r="AX53" s="156">
        <f t="shared" si="117"/>
        <v>66.86</v>
      </c>
      <c r="AY53" s="159">
        <f t="shared" si="118"/>
        <v>70.86</v>
      </c>
      <c r="AZ53" s="127" t="s">
        <v>928</v>
      </c>
      <c r="BA53" s="43">
        <f>IFERROR(VLOOKUP($B53,'1415_link'!$A$5:$D$311,2,FALSE),0)</f>
        <v>5.34</v>
      </c>
      <c r="BB53" s="43">
        <f>IFERROR(VLOOKUP($B53,'1415_link'!$A$5:$D$311,3,FALSE),0)</f>
        <v>65.44</v>
      </c>
      <c r="BC53" s="160">
        <f>IFERROR(VLOOKUP($B53,'1415_link'!$A$5:$D$332,4,FALSE),0)</f>
        <v>517.92999999999995</v>
      </c>
      <c r="BD53" s="158">
        <f t="shared" si="119"/>
        <v>0.1263491205375244</v>
      </c>
      <c r="BE53" s="158">
        <f>IF(AZ53="Yes",VLOOKUP(B53,'ESA 112'!$B$286:$J$314,8,FALSE),MIN(0.127,BD53))</f>
        <v>0.1263491205375244</v>
      </c>
      <c r="BF53" s="156">
        <f t="shared" si="120"/>
        <v>65.44</v>
      </c>
      <c r="BG53" s="159">
        <f t="shared" si="121"/>
        <v>70.78</v>
      </c>
      <c r="BH53" s="127" t="s">
        <v>928</v>
      </c>
      <c r="BI53" s="43">
        <f>IFERROR(VLOOKUP($B53,'1516_link'!$A$5:$D$351,2,FALSE),0)</f>
        <v>7.45</v>
      </c>
      <c r="BJ53" s="43">
        <f>IFERROR(VLOOKUP($B53,'1516_link'!$A$5:$D$351,3,FALSE),0)</f>
        <v>75.66</v>
      </c>
      <c r="BK53" s="160">
        <f>IFERROR(VLOOKUP($B53,'1516_link'!$A$5:$D$351,4,FALSE),0)</f>
        <v>530.78000000000009</v>
      </c>
      <c r="BL53" s="217">
        <f t="shared" si="122"/>
        <v>0.14254493387090694</v>
      </c>
      <c r="BM53" s="217">
        <f>IF(BH53="Yes",VLOOKUP(B53,'ESA 112'!$B$255:$J$282,8,FALSE),MIN(0.127,BL53))</f>
        <v>0.127</v>
      </c>
      <c r="BN53" s="156">
        <f t="shared" si="123"/>
        <v>67.41</v>
      </c>
      <c r="BO53" s="159">
        <f t="shared" si="124"/>
        <v>74.86</v>
      </c>
      <c r="BP53" s="127" t="s">
        <v>928</v>
      </c>
      <c r="BQ53" s="43">
        <f>IFERROR(VLOOKUP($B53,'1617_link'!$A$5:$D$351,2,FALSE),0)</f>
        <v>6.55</v>
      </c>
      <c r="BR53" s="43">
        <f>IFERROR(VLOOKUP($B53,'1617_link'!$A$5:$D$351,3,FALSE),0)</f>
        <v>79.44</v>
      </c>
      <c r="BS53" s="160">
        <f>IFERROR(VLOOKUP($B53,'1617_link'!$A$5:$D$351,4,FALSE),0)</f>
        <v>535.16</v>
      </c>
      <c r="BT53" s="217">
        <f t="shared" si="125"/>
        <v>0.14844158756259809</v>
      </c>
      <c r="BU53" s="217">
        <f>IF(BP53="Yes",VLOOKUP(B53,'ESA 112'!$B$224:$J$250,8,FALSE),MIN(0.127,BT53))</f>
        <v>0.127</v>
      </c>
      <c r="BV53" s="156">
        <f t="shared" si="126"/>
        <v>67.97</v>
      </c>
      <c r="BW53" s="223">
        <f t="shared" si="127"/>
        <v>74.52</v>
      </c>
      <c r="BX53" s="127" t="s">
        <v>928</v>
      </c>
      <c r="BY53" s="43">
        <f>IFERROR(VLOOKUP($B53,'1718_link'!$A$5:$D$351,2,FALSE),0)</f>
        <v>12</v>
      </c>
      <c r="BZ53" s="43">
        <f>IFERROR(VLOOKUP($B53,'1718_link'!$A$5:$D$351,3,FALSE),0)</f>
        <v>77.45</v>
      </c>
      <c r="CA53" s="43">
        <f>IFERROR(VLOOKUP($B53,'1718_link'!$A$5:$D$331,4,FALSE),0)</f>
        <v>515.85</v>
      </c>
      <c r="CB53" s="217">
        <f t="shared" si="128"/>
        <v>0.15014054473199573</v>
      </c>
      <c r="CC53" s="217">
        <f>IF(BX53="Yes",VLOOKUP(B53,'ESA 112'!$B$194:$J$219,8,FALSE),MIN(0.135,CB53))</f>
        <v>0.13500000000000001</v>
      </c>
      <c r="CD53" s="156">
        <f t="shared" si="129"/>
        <v>69.64</v>
      </c>
      <c r="CE53" s="159">
        <f t="shared" si="130"/>
        <v>81.64</v>
      </c>
      <c r="CF53" s="127" t="s">
        <v>928</v>
      </c>
      <c r="CG53" s="43">
        <f>IFERROR(VLOOKUP($B53,'1819_link'!$A$5:$D$351,2,FALSE),0)</f>
        <v>11.67</v>
      </c>
      <c r="CH53" s="43">
        <f>IFERROR(VLOOKUP($B53,'1819_link'!$A$5:$D$351,3,FALSE),0)</f>
        <v>84.22</v>
      </c>
      <c r="CI53" s="43">
        <f>IFERROR(VLOOKUP($B53,'1819_link'!$A$5:$D$331,4,FALSE),0)</f>
        <v>502.91999999999996</v>
      </c>
      <c r="CJ53" s="217">
        <f t="shared" si="95"/>
        <v>0.16746202179273045</v>
      </c>
      <c r="CK53" s="217">
        <f>IF(CF53="Yes",VLOOKUP(B53,'ESA 112'!$B$164:$J$190,8,FALSE),MIN(0.135,CJ53))</f>
        <v>0.13500000000000001</v>
      </c>
      <c r="CL53" s="156">
        <f t="shared" si="96"/>
        <v>67.89</v>
      </c>
      <c r="CM53" s="159">
        <f t="shared" si="97"/>
        <v>79.56</v>
      </c>
      <c r="CN53" s="127" t="s">
        <v>928</v>
      </c>
      <c r="CO53" s="43">
        <f>IFERROR(VLOOKUP($B53,'1920_link'!$A$5:$D$350,2,FALSE),0)</f>
        <v>7.22</v>
      </c>
      <c r="CP53" s="43">
        <f>IFERROR(VLOOKUP($B53,'1920_link'!$A$5:$D$350,3,FALSE),0)</f>
        <v>90.22</v>
      </c>
      <c r="CQ53" s="43">
        <f>IFERROR(VLOOKUP($B53,'1920_link'!$A$5:$D$330,4,FALSE),0)</f>
        <v>511.43</v>
      </c>
      <c r="CR53" s="217">
        <f t="shared" si="98"/>
        <v>0.17640732847114951</v>
      </c>
      <c r="CS53" s="217">
        <f>IF(CN53="Yes",VLOOKUP(B53,'ESA 112'!$B$134:$J$159,8,FALSE),MIN(0.135,CR53))</f>
        <v>0.13500000000000001</v>
      </c>
      <c r="CT53" s="156">
        <f t="shared" si="99"/>
        <v>69.040000000000006</v>
      </c>
      <c r="CU53" s="159">
        <f t="shared" si="100"/>
        <v>76.260000000000005</v>
      </c>
      <c r="CV53" s="127" t="s">
        <v>928</v>
      </c>
      <c r="CW53" s="43">
        <f>IFERROR(VLOOKUP($B53,'2021_link'!$A$5:$D$351,2,FALSE),0)</f>
        <v>1.33</v>
      </c>
      <c r="CX53" s="43">
        <f>IFERROR(VLOOKUP($B53,'2021_link'!$A$5:$D$351,3,FALSE),0)</f>
        <v>87.11</v>
      </c>
      <c r="CY53" s="160">
        <f>IFERROR(VLOOKUP($B53,'2021_link'!$A$5:$D$351,4,FALSE),0)</f>
        <v>499.21</v>
      </c>
      <c r="CZ53" s="217">
        <f t="shared" si="131"/>
        <v>0.17449570321107349</v>
      </c>
      <c r="DA53" s="217">
        <f>IF(CV53="Yes",VLOOKUP(B53,'ESA 112'!$B$102:$J$130,8,FALSE),MIN(0.135,CZ53))</f>
        <v>0.13500000000000001</v>
      </c>
      <c r="DB53" s="156">
        <f t="shared" si="132"/>
        <v>67.39</v>
      </c>
      <c r="DC53" s="159">
        <f t="shared" si="133"/>
        <v>68.72</v>
      </c>
      <c r="DD53" s="127" t="s">
        <v>928</v>
      </c>
      <c r="DE53" s="43">
        <f>IFERROR(VLOOKUP($B53,'2122_link'!$A$3:$D$352,2,FALSE),0)</f>
        <v>1.56</v>
      </c>
      <c r="DF53" s="43">
        <f>IFERROR(VLOOKUP($B53,'2122_link'!$A$3:$D$352,3,FALSE),0)</f>
        <v>89.56</v>
      </c>
      <c r="DG53" s="160">
        <f>IFERROR(VLOOKUP($B53,'2122_link'!$A$3:$D$352,4,FALSE),0)</f>
        <v>493.2</v>
      </c>
      <c r="DH53" s="217">
        <f t="shared" si="134"/>
        <v>0.18158961881589619</v>
      </c>
      <c r="DI53" s="217">
        <f>IF(DD53="Yes",VLOOKUP(B53,'ESA 112'!$B$70:$J$99,8,FALSE),MIN(0.135,DH53))</f>
        <v>0.13500000000000001</v>
      </c>
      <c r="DJ53" s="156">
        <f t="shared" si="135"/>
        <v>66.58</v>
      </c>
      <c r="DK53" s="159">
        <f t="shared" si="136"/>
        <v>68.14</v>
      </c>
      <c r="DL53" s="127" t="s">
        <v>928</v>
      </c>
      <c r="DM53" s="43">
        <f>IFERROR(VLOOKUP($B53,'2223_link'!$A$3:$D$352,2,FALSE),0)</f>
        <v>2.67</v>
      </c>
      <c r="DN53" s="43">
        <f>IFERROR(VLOOKUP($B53,'2223_link'!$A$3:$D$352,3,FALSE),0)</f>
        <v>99.89</v>
      </c>
      <c r="DO53" s="160">
        <f>IFERROR(VLOOKUP($B53,'2223_link'!$A$3:$D$352,4,FALSE),0)</f>
        <v>497.67</v>
      </c>
      <c r="DP53" s="217">
        <f t="shared" si="137"/>
        <v>0.20071533345389514</v>
      </c>
      <c r="DQ53" s="217">
        <f>IF(DL53="Yes",VLOOKUP(B53,'ESA 112'!$B$37:$J$63,8,FALSE),MIN(0.135,DP53))</f>
        <v>0.13500000000000001</v>
      </c>
      <c r="DR53" s="156">
        <f t="shared" si="138"/>
        <v>67.19</v>
      </c>
      <c r="DS53" s="159">
        <f t="shared" si="139"/>
        <v>69.86</v>
      </c>
      <c r="DT53" s="127" t="s">
        <v>928</v>
      </c>
      <c r="DU53" s="43">
        <f>IFERROR(VLOOKUP($B53,'2324_link'!$A$3:$D$352,2,FALSE),0)</f>
        <v>1.89</v>
      </c>
      <c r="DV53" s="43">
        <f>IFERROR(VLOOKUP($B53,'2324_link'!$A$3:$D$352,3,FALSE),0)</f>
        <v>113.9</v>
      </c>
      <c r="DW53" s="160">
        <f>IFERROR(VLOOKUP($B53,'2324_link'!$A$3:$D$352,4,FALSE),0)</f>
        <v>531.09</v>
      </c>
      <c r="DX53" s="217">
        <f t="shared" si="140"/>
        <v>0.21446459168879098</v>
      </c>
      <c r="DY53" s="217">
        <f>IF(DT53="Yes",VLOOKUP(B53,'ESA 112'!$B$3:$J$32,8,FALSE),MIN(0.15,DX53))</f>
        <v>0.15</v>
      </c>
      <c r="DZ53" s="156">
        <f t="shared" si="141"/>
        <v>79.66</v>
      </c>
      <c r="EA53" s="159">
        <f t="shared" si="142"/>
        <v>81.55</v>
      </c>
      <c r="EB53" s="18"/>
    </row>
    <row r="54" spans="1:132" ht="14.4" x14ac:dyDescent="0.3">
      <c r="A54" s="15" t="s">
        <v>909</v>
      </c>
      <c r="B54" s="15" t="s">
        <v>404</v>
      </c>
      <c r="C54" s="15" t="s">
        <v>405</v>
      </c>
      <c r="D54" s="127" t="s">
        <v>928</v>
      </c>
      <c r="E54" s="154">
        <f>IFERROR(VLOOKUP($B54,'0809_link'!$A$5:$D$319,2,FALSE),0)</f>
        <v>6.25</v>
      </c>
      <c r="F54" s="154">
        <f>IFERROR(VLOOKUP($B54,'0809_link'!$A$5:$D$319,3,FALSE),0)</f>
        <v>34</v>
      </c>
      <c r="G54" s="154">
        <f>IFERROR(VLOOKUP(B54,'0809_link'!$A$5:$D$319,4,FALSE),0)</f>
        <v>400.39</v>
      </c>
      <c r="H54" s="50">
        <f t="shared" si="101"/>
        <v>8.4900000000000003E-2</v>
      </c>
      <c r="I54" s="155">
        <f>IF(D54="yes",VLOOKUP(B54,'ESA 112'!$B$479:$K$503,8,FALSE),MIN(0.127,H54))</f>
        <v>8.4900000000000003E-2</v>
      </c>
      <c r="J54" s="156">
        <f t="shared" si="102"/>
        <v>34</v>
      </c>
      <c r="K54" s="157">
        <f t="shared" si="103"/>
        <v>40.25</v>
      </c>
      <c r="L54" s="127" t="s">
        <v>928</v>
      </c>
      <c r="M54" s="43">
        <f>IFERROR(VLOOKUP(B54,'0910_link'!$A$5:$B$302,2,FALSE),0)</f>
        <v>6.88</v>
      </c>
      <c r="N54" s="43">
        <f>IFERROR(VLOOKUP(B54,'0910_link'!$A$5:$C$302,3,FALSE),0)</f>
        <v>37.880000000000003</v>
      </c>
      <c r="O54" s="43">
        <f>IFERROR(VLOOKUP($B54,'0910_link'!$A$5:$D$302,4,FALSE),0)</f>
        <v>397.76</v>
      </c>
      <c r="P54" s="50">
        <f t="shared" si="104"/>
        <v>9.5200000000000007E-2</v>
      </c>
      <c r="Q54" s="158">
        <f>IF(L54="Yes",VLOOKUP(B54,'ESA 112'!$B$449:$K$474,8,FALSE),MIN(0.127,P54))</f>
        <v>9.5200000000000007E-2</v>
      </c>
      <c r="R54" s="156">
        <f t="shared" si="105"/>
        <v>37.880000000000003</v>
      </c>
      <c r="S54" s="157">
        <f t="shared" si="106"/>
        <v>44.760000000000005</v>
      </c>
      <c r="T54" s="127" t="s">
        <v>928</v>
      </c>
      <c r="U54" s="43">
        <f>IFERROR(VLOOKUP($B54,'1011_link'!$A$5:$D$309,2,FALSE),0)</f>
        <v>8.3800000000000008</v>
      </c>
      <c r="V54" s="43">
        <f>IFERROR(VLOOKUP($B54,'1011_link'!$A$5:$D$309,3,FALSE),0)</f>
        <v>41.88</v>
      </c>
      <c r="W54" s="154">
        <f>IFERROR(VLOOKUP($B54,'1011_link'!$A$5:$D$319,4,FALSE),0)</f>
        <v>393.27</v>
      </c>
      <c r="X54" s="50">
        <f t="shared" si="107"/>
        <v>0.1065</v>
      </c>
      <c r="Y54" s="158">
        <f>IF(T54="Yes",VLOOKUP(B54,'ESA 112'!$B$416:$J$444,8,FALSE),MIN(0.127,X54))</f>
        <v>0.1065</v>
      </c>
      <c r="Z54" s="156">
        <f t="shared" si="108"/>
        <v>41.88</v>
      </c>
      <c r="AA54" s="159">
        <f t="shared" si="109"/>
        <v>50.260000000000005</v>
      </c>
      <c r="AB54" s="127" t="s">
        <v>928</v>
      </c>
      <c r="AC54" s="43">
        <f>IFERROR(VLOOKUP($B54,'1112_link'!$A$5:$D$310,2,FALSE),0)</f>
        <v>8.4500000000000011</v>
      </c>
      <c r="AD54" s="43">
        <f>IFERROR(VLOOKUP($B54,'1112_link'!$A$5:$D$310,3,FALSE),0)</f>
        <v>44</v>
      </c>
      <c r="AE54" s="154">
        <f>IFERROR(VLOOKUP($B54,'1112_link'!$A$5:$D$331,4,FALSE),0)</f>
        <v>412.65</v>
      </c>
      <c r="AF54" s="50">
        <f t="shared" si="110"/>
        <v>0.1066</v>
      </c>
      <c r="AG54" s="158">
        <f>IF(AB54="Yes",VLOOKUP(B54,'ESA 112'!$B$383:$J$411,8,FALSE),MIN(0.127,AF54))</f>
        <v>0.1066</v>
      </c>
      <c r="AH54" s="156">
        <f t="shared" si="111"/>
        <v>44</v>
      </c>
      <c r="AI54" s="159">
        <f t="shared" si="112"/>
        <v>52.45</v>
      </c>
      <c r="AJ54" s="127" t="s">
        <v>928</v>
      </c>
      <c r="AK54" s="43">
        <f>IFERROR(VLOOKUP($B54,'1213_link'!$A$5:$D$310,2,FALSE),0)</f>
        <v>8.11</v>
      </c>
      <c r="AL54" s="43">
        <f>IFERROR(VLOOKUP($B54,'1213_link'!$A$5:$D$310,3,FALSE),0)</f>
        <v>43.56</v>
      </c>
      <c r="AM54" s="154">
        <f>IFERROR(VLOOKUP($B54,'1213_link'!$A$5:$D$331,4,FALSE),0)</f>
        <v>412.45</v>
      </c>
      <c r="AN54" s="50">
        <f t="shared" si="113"/>
        <v>0.1056</v>
      </c>
      <c r="AO54" s="158">
        <f>IF(AJ54="Yes",VLOOKUP(B54,'ESA 112'!$B$350:$J$378,8,FALSE),MIN(0.127,AN54))</f>
        <v>0.1056</v>
      </c>
      <c r="AP54" s="156">
        <f t="shared" si="114"/>
        <v>43.56</v>
      </c>
      <c r="AQ54" s="159">
        <f t="shared" si="115"/>
        <v>51.67</v>
      </c>
      <c r="AR54" s="127" t="s">
        <v>928</v>
      </c>
      <c r="AS54" s="43">
        <f>IFERROR(VLOOKUP($B54,'1314_link'!$A$5:$D$310,2,FALSE),0)</f>
        <v>9.23</v>
      </c>
      <c r="AT54" s="43">
        <f>IFERROR(VLOOKUP($B54,'1314_link'!$A$5:$D$310,3,FALSE),0)</f>
        <v>42.44</v>
      </c>
      <c r="AU54" s="154">
        <f>IFERROR(VLOOKUP($B54,'1314_link'!$A$5:$D$331,4,FALSE),0)</f>
        <v>414.85</v>
      </c>
      <c r="AV54" s="158">
        <f t="shared" si="116"/>
        <v>0.10230203688080028</v>
      </c>
      <c r="AW54" s="158">
        <f>IF(AR54="Yes",VLOOKUP(B54,'ESA 112'!$B$318:$J$345,8,FALSE),MIN(0.127,AV54))</f>
        <v>0.10230203688080028</v>
      </c>
      <c r="AX54" s="156">
        <f t="shared" si="117"/>
        <v>42.44</v>
      </c>
      <c r="AY54" s="159">
        <f t="shared" si="118"/>
        <v>51.67</v>
      </c>
      <c r="AZ54" s="127" t="s">
        <v>928</v>
      </c>
      <c r="BA54" s="43">
        <f>IFERROR(VLOOKUP($B54,'1415_link'!$A$5:$D$311,2,FALSE),0)</f>
        <v>2.33</v>
      </c>
      <c r="BB54" s="43">
        <f>IFERROR(VLOOKUP($B54,'1415_link'!$A$5:$D$311,3,FALSE),0)</f>
        <v>39.659999999999997</v>
      </c>
      <c r="BC54" s="160">
        <f>IFERROR(VLOOKUP($B54,'1415_link'!$A$5:$D$332,4,FALSE),0)</f>
        <v>422.4</v>
      </c>
      <c r="BD54" s="158">
        <f t="shared" si="119"/>
        <v>9.389204545454545E-2</v>
      </c>
      <c r="BE54" s="158">
        <f>IF(AZ54="Yes",VLOOKUP(B54,'ESA 112'!$B$286:$J$314,8,FALSE),MIN(0.127,BD54))</f>
        <v>9.389204545454545E-2</v>
      </c>
      <c r="BF54" s="156">
        <f t="shared" si="120"/>
        <v>39.659999999999997</v>
      </c>
      <c r="BG54" s="159">
        <f t="shared" si="121"/>
        <v>41.989999999999995</v>
      </c>
      <c r="BH54" s="127" t="s">
        <v>928</v>
      </c>
      <c r="BI54" s="43">
        <f>IFERROR(VLOOKUP($B54,'1516_link'!$A$5:$D$351,2,FALSE),0)</f>
        <v>6.23</v>
      </c>
      <c r="BJ54" s="43">
        <f>IFERROR(VLOOKUP($B54,'1516_link'!$A$5:$D$351,3,FALSE),0)</f>
        <v>35.89</v>
      </c>
      <c r="BK54" s="160">
        <f>IFERROR(VLOOKUP($B54,'1516_link'!$A$5:$D$351,4,FALSE),0)</f>
        <v>413.1</v>
      </c>
      <c r="BL54" s="217">
        <f t="shared" si="122"/>
        <v>8.6879690147664002E-2</v>
      </c>
      <c r="BM54" s="217">
        <f>IF(BH54="Yes",VLOOKUP(B54,'ESA 112'!$B$255:$J$282,8,FALSE),MIN(0.127,BL54))</f>
        <v>8.6879690147664002E-2</v>
      </c>
      <c r="BN54" s="156">
        <f t="shared" si="123"/>
        <v>35.89</v>
      </c>
      <c r="BO54" s="159">
        <f t="shared" si="124"/>
        <v>42.120000000000005</v>
      </c>
      <c r="BP54" s="127" t="s">
        <v>928</v>
      </c>
      <c r="BQ54" s="43">
        <f>IFERROR(VLOOKUP($B54,'1617_link'!$A$5:$D$351,2,FALSE),0)</f>
        <v>9.44</v>
      </c>
      <c r="BR54" s="43">
        <f>IFERROR(VLOOKUP($B54,'1617_link'!$A$5:$D$351,3,FALSE),0)</f>
        <v>37</v>
      </c>
      <c r="BS54" s="160">
        <f>IFERROR(VLOOKUP($B54,'1617_link'!$A$5:$D$351,4,FALSE),0)</f>
        <v>428.24</v>
      </c>
      <c r="BT54" s="217">
        <f t="shared" si="125"/>
        <v>8.6400149448907157E-2</v>
      </c>
      <c r="BU54" s="217">
        <f>IF(BP54="Yes",VLOOKUP(B54,'ESA 112'!$B$224:$J$250,8,FALSE),MIN(0.127,BT54))</f>
        <v>8.6400149448907157E-2</v>
      </c>
      <c r="BV54" s="156">
        <f t="shared" si="126"/>
        <v>37</v>
      </c>
      <c r="BW54" s="223">
        <f t="shared" si="127"/>
        <v>46.44</v>
      </c>
      <c r="BX54" s="127" t="s">
        <v>928</v>
      </c>
      <c r="BY54" s="43">
        <f>IFERROR(VLOOKUP($B54,'1718_link'!$A$5:$D$351,2,FALSE),0)</f>
        <v>6</v>
      </c>
      <c r="BZ54" s="43">
        <f>IFERROR(VLOOKUP($B54,'1718_link'!$A$5:$D$351,3,FALSE),0)</f>
        <v>40.56</v>
      </c>
      <c r="CA54" s="43">
        <f>IFERROR(VLOOKUP($B54,'1718_link'!$A$5:$D$331,4,FALSE),0)</f>
        <v>438.44</v>
      </c>
      <c r="CB54" s="217">
        <f t="shared" si="128"/>
        <v>9.2509807499315755E-2</v>
      </c>
      <c r="CC54" s="217">
        <f>IF(BX54="Yes",VLOOKUP(B54,'ESA 112'!$B$194:$J$219,8,FALSE),MIN(0.135,CB54))</f>
        <v>9.2509807499315755E-2</v>
      </c>
      <c r="CD54" s="156">
        <f t="shared" si="129"/>
        <v>40.56</v>
      </c>
      <c r="CE54" s="159">
        <f t="shared" si="130"/>
        <v>46.56</v>
      </c>
      <c r="CF54" s="127" t="s">
        <v>928</v>
      </c>
      <c r="CG54" s="43">
        <f>IFERROR(VLOOKUP($B54,'1819_link'!$A$5:$D$351,2,FALSE),0)</f>
        <v>5</v>
      </c>
      <c r="CH54" s="43">
        <f>IFERROR(VLOOKUP($B54,'1819_link'!$A$5:$D$351,3,FALSE),0)</f>
        <v>45.22</v>
      </c>
      <c r="CI54" s="43">
        <f>IFERROR(VLOOKUP($B54,'1819_link'!$A$5:$D$331,4,FALSE),0)</f>
        <v>442.13</v>
      </c>
      <c r="CJ54" s="217">
        <f t="shared" si="95"/>
        <v>0.10227761065749892</v>
      </c>
      <c r="CK54" s="217">
        <f>IF(CF54="Yes",VLOOKUP(B54,'ESA 112'!$B$164:$J$190,8,FALSE),MIN(0.135,CJ54))</f>
        <v>0.10227761065749892</v>
      </c>
      <c r="CL54" s="156">
        <f t="shared" si="96"/>
        <v>45.22</v>
      </c>
      <c r="CM54" s="159">
        <f t="shared" si="97"/>
        <v>50.22</v>
      </c>
      <c r="CN54" s="127" t="s">
        <v>928</v>
      </c>
      <c r="CO54" s="43">
        <f>IFERROR(VLOOKUP($B54,'1920_link'!$A$5:$D$350,2,FALSE),0)</f>
        <v>7.11</v>
      </c>
      <c r="CP54" s="43">
        <f>IFERROR(VLOOKUP($B54,'1920_link'!$A$5:$D$350,3,FALSE),0)</f>
        <v>44.22</v>
      </c>
      <c r="CQ54" s="43">
        <f>IFERROR(VLOOKUP($B54,'1920_link'!$A$5:$D$330,4,FALSE),0)</f>
        <v>457.58</v>
      </c>
      <c r="CR54" s="217">
        <f t="shared" si="98"/>
        <v>9.663883911010096E-2</v>
      </c>
      <c r="CS54" s="217">
        <f>IF(CN54="Yes",VLOOKUP(B54,'ESA 112'!$B$134:$J$159,8,FALSE),MIN(0.135,CR54))</f>
        <v>9.663883911010096E-2</v>
      </c>
      <c r="CT54" s="156">
        <f t="shared" si="99"/>
        <v>44.22</v>
      </c>
      <c r="CU54" s="159">
        <f t="shared" si="100"/>
        <v>51.33</v>
      </c>
      <c r="CV54" s="127" t="s">
        <v>928</v>
      </c>
      <c r="CW54" s="43">
        <f>IFERROR(VLOOKUP($B54,'2021_link'!$A$5:$D$351,2,FALSE),0)</f>
        <v>3.78</v>
      </c>
      <c r="CX54" s="43">
        <f>IFERROR(VLOOKUP($B54,'2021_link'!$A$5:$D$351,3,FALSE),0)</f>
        <v>43</v>
      </c>
      <c r="CY54" s="160">
        <f>IFERROR(VLOOKUP($B54,'2021_link'!$A$5:$D$351,4,FALSE),0)</f>
        <v>449.06</v>
      </c>
      <c r="CZ54" s="217">
        <f t="shared" si="131"/>
        <v>9.5755578319155571E-2</v>
      </c>
      <c r="DA54" s="217">
        <f>IF(CV54="Yes",VLOOKUP(B54,'ESA 112'!$B$102:$J$130,8,FALSE),MIN(0.135,CZ54))</f>
        <v>9.5755578319155571E-2</v>
      </c>
      <c r="DB54" s="156">
        <f t="shared" si="132"/>
        <v>43</v>
      </c>
      <c r="DC54" s="159">
        <f t="shared" si="133"/>
        <v>46.78</v>
      </c>
      <c r="DD54" s="127" t="s">
        <v>928</v>
      </c>
      <c r="DE54" s="43">
        <f>IFERROR(VLOOKUP($B54,'2122_link'!$A$3:$D$352,2,FALSE),0)</f>
        <v>2</v>
      </c>
      <c r="DF54" s="43">
        <f>IFERROR(VLOOKUP($B54,'2122_link'!$A$3:$D$352,3,FALSE),0)</f>
        <v>43.67</v>
      </c>
      <c r="DG54" s="160">
        <f>IFERROR(VLOOKUP($B54,'2122_link'!$A$3:$D$352,4,FALSE),0)</f>
        <v>453.17</v>
      </c>
      <c r="DH54" s="217">
        <f t="shared" si="134"/>
        <v>9.6365602312597928E-2</v>
      </c>
      <c r="DI54" s="217">
        <f>IF(DD54="Yes",VLOOKUP(B54,'ESA 112'!$B$70:$J$99,8,FALSE),MIN(0.135,DH54))</f>
        <v>9.6365602312597928E-2</v>
      </c>
      <c r="DJ54" s="156">
        <f t="shared" si="135"/>
        <v>43.67</v>
      </c>
      <c r="DK54" s="159">
        <f t="shared" si="136"/>
        <v>45.67</v>
      </c>
      <c r="DL54" s="127" t="s">
        <v>928</v>
      </c>
      <c r="DM54" s="43">
        <f>IFERROR(VLOOKUP($B54,'2223_link'!$A$3:$D$352,2,FALSE),0)</f>
        <v>2.44</v>
      </c>
      <c r="DN54" s="43">
        <f>IFERROR(VLOOKUP($B54,'2223_link'!$A$3:$D$352,3,FALSE),0)</f>
        <v>38.56</v>
      </c>
      <c r="DO54" s="160">
        <f>IFERROR(VLOOKUP($B54,'2223_link'!$A$3:$D$352,4,FALSE),0)</f>
        <v>435.48</v>
      </c>
      <c r="DP54" s="217">
        <f t="shared" si="137"/>
        <v>8.8545972260494168E-2</v>
      </c>
      <c r="DQ54" s="217">
        <f>IF(DL54="Yes",VLOOKUP(B54,'ESA 112'!$B$37:$J$63,8,FALSE),MIN(0.135,DP54))</f>
        <v>8.8545972260494168E-2</v>
      </c>
      <c r="DR54" s="156">
        <f t="shared" si="138"/>
        <v>38.56</v>
      </c>
      <c r="DS54" s="159">
        <f t="shared" si="139"/>
        <v>41</v>
      </c>
      <c r="DT54" s="127" t="s">
        <v>928</v>
      </c>
      <c r="DU54" s="43">
        <f>IFERROR(VLOOKUP($B54,'2324_link'!$A$3:$D$352,2,FALSE),0)</f>
        <v>6.44</v>
      </c>
      <c r="DV54" s="43">
        <f>IFERROR(VLOOKUP($B54,'2324_link'!$A$3:$D$352,3,FALSE),0)</f>
        <v>38.56</v>
      </c>
      <c r="DW54" s="160">
        <f>IFERROR(VLOOKUP($B54,'2324_link'!$A$3:$D$352,4,FALSE),0)</f>
        <v>420.2</v>
      </c>
      <c r="DX54" s="217">
        <f t="shared" si="140"/>
        <v>9.1765825797239423E-2</v>
      </c>
      <c r="DY54" s="217">
        <f>IF(DT54="Yes",VLOOKUP(B54,'ESA 112'!$B$3:$J$32,8,FALSE),MIN(0.15,DX54))</f>
        <v>9.1765825797239423E-2</v>
      </c>
      <c r="DZ54" s="156">
        <f t="shared" si="141"/>
        <v>38.56</v>
      </c>
      <c r="EA54" s="159">
        <f t="shared" si="142"/>
        <v>45</v>
      </c>
      <c r="EB54" s="18"/>
    </row>
    <row r="55" spans="1:132" ht="14.4" x14ac:dyDescent="0.3">
      <c r="A55" s="15" t="s">
        <v>907</v>
      </c>
      <c r="B55" s="15" t="s">
        <v>158</v>
      </c>
      <c r="C55" s="15" t="s">
        <v>159</v>
      </c>
      <c r="D55" s="127" t="s">
        <v>928</v>
      </c>
      <c r="E55" s="154">
        <f>IFERROR(VLOOKUP($B55,'0809_link'!$A$5:$D$319,2,FALSE),0)</f>
        <v>0.88</v>
      </c>
      <c r="F55" s="154">
        <f>IFERROR(VLOOKUP($B55,'0809_link'!$A$5:$D$319,3,FALSE),0)</f>
        <v>18.38</v>
      </c>
      <c r="G55" s="154">
        <f>IFERROR(VLOOKUP(B55,'0809_link'!$A$5:$D$319,4,FALSE),0)</f>
        <v>166.82</v>
      </c>
      <c r="H55" s="50">
        <f t="shared" si="101"/>
        <v>0.11020000000000001</v>
      </c>
      <c r="I55" s="155">
        <f>IF(D55="yes",VLOOKUP(B55,'ESA 112'!$B$479:$K$503,8,FALSE),MIN(0.127,H55))</f>
        <v>0.11020000000000001</v>
      </c>
      <c r="J55" s="156">
        <f t="shared" si="102"/>
        <v>18.38</v>
      </c>
      <c r="K55" s="157">
        <f t="shared" si="103"/>
        <v>19.259999999999998</v>
      </c>
      <c r="L55" s="127" t="s">
        <v>928</v>
      </c>
      <c r="M55" s="43">
        <f>IFERROR(VLOOKUP(B55,'0910_link'!$A$5:$B$302,2,FALSE),0)</f>
        <v>2</v>
      </c>
      <c r="N55" s="43">
        <f>IFERROR(VLOOKUP(B55,'0910_link'!$A$5:$C$302,3,FALSE),0)</f>
        <v>19.38</v>
      </c>
      <c r="O55" s="43">
        <f>IFERROR(VLOOKUP($B55,'0910_link'!$A$5:$D$302,4,FALSE),0)</f>
        <v>164.45</v>
      </c>
      <c r="P55" s="50">
        <f t="shared" si="104"/>
        <v>0.1178</v>
      </c>
      <c r="Q55" s="158">
        <f>IF(L55="Yes",VLOOKUP(B55,'ESA 112'!$B$449:$K$474,8,FALSE),MIN(0.127,P55))</f>
        <v>0.1178</v>
      </c>
      <c r="R55" s="156">
        <f t="shared" si="105"/>
        <v>19.38</v>
      </c>
      <c r="S55" s="157">
        <f t="shared" si="106"/>
        <v>21.38</v>
      </c>
      <c r="T55" s="127" t="s">
        <v>928</v>
      </c>
      <c r="U55" s="43">
        <f>IFERROR(VLOOKUP($B55,'1011_link'!$A$5:$D$309,2,FALSE),0)</f>
        <v>2.88</v>
      </c>
      <c r="V55" s="43">
        <f>IFERROR(VLOOKUP($B55,'1011_link'!$A$5:$D$309,3,FALSE),0)</f>
        <v>16.38</v>
      </c>
      <c r="W55" s="154">
        <f>IFERROR(VLOOKUP($B55,'1011_link'!$A$5:$D$319,4,FALSE),0)</f>
        <v>157.88</v>
      </c>
      <c r="X55" s="50">
        <f t="shared" si="107"/>
        <v>0.1037</v>
      </c>
      <c r="Y55" s="158">
        <f>IF(T55="Yes",VLOOKUP(B55,'ESA 112'!$B$416:$J$444,8,FALSE),MIN(0.127,X55))</f>
        <v>0.1037</v>
      </c>
      <c r="Z55" s="156">
        <f t="shared" si="108"/>
        <v>16.38</v>
      </c>
      <c r="AA55" s="159">
        <f t="shared" si="109"/>
        <v>19.259999999999998</v>
      </c>
      <c r="AB55" s="127" t="s">
        <v>928</v>
      </c>
      <c r="AC55" s="43">
        <f>IFERROR(VLOOKUP($B55,'1112_link'!$A$5:$D$310,2,FALSE),0)</f>
        <v>4.66</v>
      </c>
      <c r="AD55" s="43">
        <f>IFERROR(VLOOKUP($B55,'1112_link'!$A$5:$D$310,3,FALSE),0)</f>
        <v>16.329999999999998</v>
      </c>
      <c r="AE55" s="154">
        <f>IFERROR(VLOOKUP($B55,'1112_link'!$A$5:$D$331,4,FALSE),0)</f>
        <v>142.97999999999999</v>
      </c>
      <c r="AF55" s="50">
        <f t="shared" si="110"/>
        <v>0.1142</v>
      </c>
      <c r="AG55" s="158">
        <f>IF(AB55="Yes",VLOOKUP(B55,'ESA 112'!$B$383:$J$411,8,FALSE),MIN(0.127,AF55))</f>
        <v>0.1142</v>
      </c>
      <c r="AH55" s="156">
        <f t="shared" si="111"/>
        <v>16.329999999999998</v>
      </c>
      <c r="AI55" s="159">
        <f t="shared" si="112"/>
        <v>20.99</v>
      </c>
      <c r="AJ55" s="127" t="s">
        <v>928</v>
      </c>
      <c r="AK55" s="43">
        <f>IFERROR(VLOOKUP($B55,'1213_link'!$A$5:$D$310,2,FALSE),0)</f>
        <v>5</v>
      </c>
      <c r="AL55" s="43">
        <f>IFERROR(VLOOKUP($B55,'1213_link'!$A$5:$D$310,3,FALSE),0)</f>
        <v>14.33</v>
      </c>
      <c r="AM55" s="154">
        <f>IFERROR(VLOOKUP($B55,'1213_link'!$A$5:$D$331,4,FALSE),0)</f>
        <v>120.1</v>
      </c>
      <c r="AN55" s="50">
        <f t="shared" si="113"/>
        <v>0.1193</v>
      </c>
      <c r="AO55" s="158">
        <f>IF(AJ55="Yes",VLOOKUP(B55,'ESA 112'!$B$350:$J$378,8,FALSE),MIN(0.127,AN55))</f>
        <v>0.1193</v>
      </c>
      <c r="AP55" s="156">
        <f t="shared" si="114"/>
        <v>14.33</v>
      </c>
      <c r="AQ55" s="159">
        <f t="shared" si="115"/>
        <v>19.329999999999998</v>
      </c>
      <c r="AR55" s="127" t="s">
        <v>928</v>
      </c>
      <c r="AS55" s="43">
        <f>IFERROR(VLOOKUP($B55,'1314_link'!$A$5:$D$310,2,FALSE),0)</f>
        <v>6.5600000000000005</v>
      </c>
      <c r="AT55" s="43">
        <f>IFERROR(VLOOKUP($B55,'1314_link'!$A$5:$D$310,3,FALSE),0)</f>
        <v>15.44</v>
      </c>
      <c r="AU55" s="154">
        <f>IFERROR(VLOOKUP($B55,'1314_link'!$A$5:$D$331,4,FALSE),0)</f>
        <v>121.7</v>
      </c>
      <c r="AV55" s="158">
        <f t="shared" si="116"/>
        <v>0.12686935086277731</v>
      </c>
      <c r="AW55" s="158">
        <f>IF(AR55="Yes",VLOOKUP(B55,'ESA 112'!$B$318:$J$345,8,FALSE),MIN(0.127,AV55))</f>
        <v>0.12686935086277731</v>
      </c>
      <c r="AX55" s="156">
        <f t="shared" si="117"/>
        <v>15.44</v>
      </c>
      <c r="AY55" s="159">
        <f t="shared" si="118"/>
        <v>22</v>
      </c>
      <c r="AZ55" s="127" t="s">
        <v>928</v>
      </c>
      <c r="BA55" s="43">
        <f>IFERROR(VLOOKUP($B55,'1415_link'!$A$5:$D$311,2,FALSE),0)</f>
        <v>11.22</v>
      </c>
      <c r="BB55" s="43">
        <f>IFERROR(VLOOKUP($B55,'1415_link'!$A$5:$D$311,3,FALSE),0)</f>
        <v>18.440000000000001</v>
      </c>
      <c r="BC55" s="160">
        <f>IFERROR(VLOOKUP($B55,'1415_link'!$A$5:$D$332,4,FALSE),0)</f>
        <v>124.23</v>
      </c>
      <c r="BD55" s="158">
        <f t="shared" si="119"/>
        <v>0.14843435563068502</v>
      </c>
      <c r="BE55" s="158">
        <f>IF(AZ55="Yes",VLOOKUP(B55,'ESA 112'!$B$286:$J$314,8,FALSE),MIN(0.127,BD55))</f>
        <v>0.127</v>
      </c>
      <c r="BF55" s="156">
        <f t="shared" si="120"/>
        <v>15.78</v>
      </c>
      <c r="BG55" s="159">
        <f t="shared" si="121"/>
        <v>27</v>
      </c>
      <c r="BH55" s="127" t="s">
        <v>928</v>
      </c>
      <c r="BI55" s="43">
        <f>IFERROR(VLOOKUP($B55,'1516_link'!$A$5:$D$351,2,FALSE),0)</f>
        <v>4.67</v>
      </c>
      <c r="BJ55" s="43">
        <f>IFERROR(VLOOKUP($B55,'1516_link'!$A$5:$D$351,3,FALSE),0)</f>
        <v>24.33</v>
      </c>
      <c r="BK55" s="160">
        <f>IFERROR(VLOOKUP($B55,'1516_link'!$A$5:$D$351,4,FALSE),0)</f>
        <v>141.91</v>
      </c>
      <c r="BL55" s="217">
        <f t="shared" si="122"/>
        <v>0.17144669156507644</v>
      </c>
      <c r="BM55" s="217">
        <f>IF(BH55="Yes",VLOOKUP(B55,'ESA 112'!$B$255:$J$282,8,FALSE),MIN(0.127,BL55))</f>
        <v>0.127</v>
      </c>
      <c r="BN55" s="156">
        <f t="shared" si="123"/>
        <v>18.02</v>
      </c>
      <c r="BO55" s="159">
        <f t="shared" si="124"/>
        <v>22.689999999999998</v>
      </c>
      <c r="BP55" s="127" t="s">
        <v>928</v>
      </c>
      <c r="BQ55" s="43">
        <f>IFERROR(VLOOKUP($B55,'1617_link'!$A$5:$D$351,2,FALSE),0)</f>
        <v>2.77</v>
      </c>
      <c r="BR55" s="43">
        <f>IFERROR(VLOOKUP($B55,'1617_link'!$A$5:$D$351,3,FALSE),0)</f>
        <v>29.11</v>
      </c>
      <c r="BS55" s="160">
        <f>IFERROR(VLOOKUP($B55,'1617_link'!$A$5:$D$351,4,FALSE),0)</f>
        <v>144.82</v>
      </c>
      <c r="BT55" s="217">
        <f t="shared" si="125"/>
        <v>0.20100814804585002</v>
      </c>
      <c r="BU55" s="217">
        <f>IF(BP55="Yes",VLOOKUP(B55,'ESA 112'!$B$224:$J$250,8,FALSE),MIN(0.127,BT55))</f>
        <v>0.127</v>
      </c>
      <c r="BV55" s="156">
        <f t="shared" si="126"/>
        <v>18.39</v>
      </c>
      <c r="BW55" s="159">
        <f t="shared" si="127"/>
        <v>21.16</v>
      </c>
      <c r="BX55" s="127" t="s">
        <v>928</v>
      </c>
      <c r="BY55" s="43">
        <f>IFERROR(VLOOKUP($B55,'1718_link'!$A$5:$D$351,2,FALSE),0)</f>
        <v>3.44</v>
      </c>
      <c r="BZ55" s="43">
        <f>IFERROR(VLOOKUP($B55,'1718_link'!$A$5:$D$351,3,FALSE),0)</f>
        <v>28.33</v>
      </c>
      <c r="CA55" s="43">
        <f>IFERROR(VLOOKUP($B55,'1718_link'!$A$5:$D$331,4,FALSE),0)</f>
        <v>148.13999999999999</v>
      </c>
      <c r="CB55" s="217">
        <f t="shared" si="128"/>
        <v>0.191238018090995</v>
      </c>
      <c r="CC55" s="217">
        <f>IF(BX55="Yes",VLOOKUP(B55,'ESA 112'!$B$194:$J$219,8,FALSE),MIN(0.135,CB55))</f>
        <v>0.13500000000000001</v>
      </c>
      <c r="CD55" s="156">
        <f t="shared" si="129"/>
        <v>20</v>
      </c>
      <c r="CE55" s="159">
        <f t="shared" si="130"/>
        <v>23.44</v>
      </c>
      <c r="CF55" s="127" t="s">
        <v>928</v>
      </c>
      <c r="CG55" s="43">
        <f>IFERROR(VLOOKUP($B55,'1819_link'!$A$5:$D$351,2,FALSE),0)</f>
        <v>7.33</v>
      </c>
      <c r="CH55" s="43">
        <f>IFERROR(VLOOKUP($B55,'1819_link'!$A$5:$D$351,3,FALSE),0)</f>
        <v>25.89</v>
      </c>
      <c r="CI55" s="43">
        <f>IFERROR(VLOOKUP($B55,'1819_link'!$A$5:$D$331,4,FALSE),0)</f>
        <v>152.03</v>
      </c>
      <c r="CJ55" s="217">
        <f t="shared" si="95"/>
        <v>0.17029533644675393</v>
      </c>
      <c r="CK55" s="217">
        <f>IF(CF55="Yes",VLOOKUP(B55,'ESA 112'!$B$164:$J$190,8,FALSE),MIN(0.135,CJ55))</f>
        <v>0.13500000000000001</v>
      </c>
      <c r="CL55" s="156">
        <f t="shared" si="96"/>
        <v>20.52</v>
      </c>
      <c r="CM55" s="159">
        <f t="shared" si="97"/>
        <v>27.85</v>
      </c>
      <c r="CN55" s="127" t="s">
        <v>928</v>
      </c>
      <c r="CO55" s="43">
        <f>IFERROR(VLOOKUP($B55,'1920_link'!$A$5:$D$350,2,FALSE),0)</f>
        <v>8.4400000000000013</v>
      </c>
      <c r="CP55" s="43">
        <f>IFERROR(VLOOKUP($B55,'1920_link'!$A$5:$D$350,3,FALSE),0)</f>
        <v>29.89</v>
      </c>
      <c r="CQ55" s="43">
        <f>IFERROR(VLOOKUP($B55,'1920_link'!$A$5:$D$330,4,FALSE),0)</f>
        <v>167.5</v>
      </c>
      <c r="CR55" s="217">
        <f t="shared" si="98"/>
        <v>0.17844776119402986</v>
      </c>
      <c r="CS55" s="217">
        <f>IF(CN55="Yes",VLOOKUP(B55,'ESA 112'!$B$134:$J$159,8,FALSE),MIN(0.135,CR55))</f>
        <v>0.13500000000000001</v>
      </c>
      <c r="CT55" s="156">
        <f t="shared" si="99"/>
        <v>22.61</v>
      </c>
      <c r="CU55" s="159">
        <f t="shared" si="100"/>
        <v>31.05</v>
      </c>
      <c r="CV55" s="127" t="s">
        <v>928</v>
      </c>
      <c r="CW55" s="43">
        <f>IFERROR(VLOOKUP($B55,'2021_link'!$A$5:$D$351,2,FALSE),0)</f>
        <v>3.22</v>
      </c>
      <c r="CX55" s="43">
        <f>IFERROR(VLOOKUP($B55,'2021_link'!$A$5:$D$351,3,FALSE),0)</f>
        <v>23.22</v>
      </c>
      <c r="CY55" s="160">
        <f>IFERROR(VLOOKUP($B55,'2021_link'!$A$5:$D$351,4,FALSE),0)</f>
        <v>162.59</v>
      </c>
      <c r="CZ55" s="217">
        <f t="shared" si="131"/>
        <v>0.14281321114459683</v>
      </c>
      <c r="DA55" s="217">
        <f>IF(CV55="Yes",VLOOKUP(B55,'ESA 112'!$B$102:$J$130,8,FALSE),MIN(0.135,CZ55))</f>
        <v>0.13500000000000001</v>
      </c>
      <c r="DB55" s="156">
        <f t="shared" si="132"/>
        <v>21.95</v>
      </c>
      <c r="DC55" s="159">
        <f t="shared" si="133"/>
        <v>25.169999999999998</v>
      </c>
      <c r="DD55" s="127" t="s">
        <v>928</v>
      </c>
      <c r="DE55" s="43">
        <f>IFERROR(VLOOKUP($B55,'2122_link'!$A$3:$D$352,2,FALSE),0)</f>
        <v>0.11</v>
      </c>
      <c r="DF55" s="43">
        <f>IFERROR(VLOOKUP($B55,'2122_link'!$A$3:$D$352,3,FALSE),0)</f>
        <v>22.45</v>
      </c>
      <c r="DG55" s="160">
        <f>IFERROR(VLOOKUP($B55,'2122_link'!$A$3:$D$352,4,FALSE),0)</f>
        <v>164.45</v>
      </c>
      <c r="DH55" s="217">
        <f t="shared" si="134"/>
        <v>0.1365156582547887</v>
      </c>
      <c r="DI55" s="217">
        <f>IF(DD55="Yes",VLOOKUP(B55,'ESA 112'!$B$70:$J$99,8,FALSE),MIN(0.135,DH55))</f>
        <v>0.13500000000000001</v>
      </c>
      <c r="DJ55" s="156">
        <f t="shared" si="135"/>
        <v>22.2</v>
      </c>
      <c r="DK55" s="159">
        <f t="shared" si="136"/>
        <v>22.31</v>
      </c>
      <c r="DL55" s="127" t="s">
        <v>928</v>
      </c>
      <c r="DM55" s="43">
        <f>IFERROR(VLOOKUP($B55,'2223_link'!$A$3:$D$352,2,FALSE),0)</f>
        <v>2.33</v>
      </c>
      <c r="DN55" s="43">
        <f>IFERROR(VLOOKUP($B55,'2223_link'!$A$3:$D$352,3,FALSE),0)</f>
        <v>20.329999999999998</v>
      </c>
      <c r="DO55" s="160">
        <f>IFERROR(VLOOKUP($B55,'2223_link'!$A$3:$D$352,4,FALSE),0)</f>
        <v>176.1</v>
      </c>
      <c r="DP55" s="217">
        <f t="shared" si="137"/>
        <v>0.1154457694491766</v>
      </c>
      <c r="DQ55" s="217">
        <f>IF(DL55="Yes",VLOOKUP(B55,'ESA 112'!$B$37:$J$63,8,FALSE),MIN(0.135,DP55))</f>
        <v>0.1154457694491766</v>
      </c>
      <c r="DR55" s="156">
        <f t="shared" si="138"/>
        <v>20.329999999999998</v>
      </c>
      <c r="DS55" s="159">
        <f t="shared" si="139"/>
        <v>22.659999999999997</v>
      </c>
      <c r="DT55" s="127" t="s">
        <v>928</v>
      </c>
      <c r="DU55" s="43">
        <f>IFERROR(VLOOKUP($B55,'2324_link'!$A$3:$D$352,2,FALSE),0)</f>
        <v>0</v>
      </c>
      <c r="DV55" s="43">
        <f>IFERROR(VLOOKUP($B55,'2324_link'!$A$3:$D$352,3,FALSE),0)</f>
        <v>21.33</v>
      </c>
      <c r="DW55" s="160">
        <f>IFERROR(VLOOKUP($B55,'2324_link'!$A$3:$D$352,4,FALSE),0)</f>
        <v>181.48</v>
      </c>
      <c r="DX55" s="217">
        <f t="shared" si="140"/>
        <v>0.11753361251928587</v>
      </c>
      <c r="DY55" s="217">
        <f>IF(DT55="Yes",VLOOKUP(B55,'ESA 112'!$B$3:$J$32,8,FALSE),MIN(0.15,DX55))</f>
        <v>0.11753361251928587</v>
      </c>
      <c r="DZ55" s="156">
        <f t="shared" si="141"/>
        <v>21.33</v>
      </c>
      <c r="EA55" s="159">
        <f t="shared" si="142"/>
        <v>21.33</v>
      </c>
      <c r="EB55" s="18"/>
    </row>
    <row r="56" spans="1:132" ht="14.4" x14ac:dyDescent="0.3">
      <c r="A56" s="15" t="s">
        <v>907</v>
      </c>
      <c r="B56" s="15" t="s">
        <v>128</v>
      </c>
      <c r="C56" s="15" t="s">
        <v>129</v>
      </c>
      <c r="D56" s="127" t="s">
        <v>928</v>
      </c>
      <c r="E56" s="154">
        <f>IFERROR(VLOOKUP($B56,'0809_link'!$A$5:$D$319,2,FALSE),0)</f>
        <v>1.62</v>
      </c>
      <c r="F56" s="154">
        <f>IFERROR(VLOOKUP($B56,'0809_link'!$A$5:$D$319,3,FALSE),0)</f>
        <v>17</v>
      </c>
      <c r="G56" s="154">
        <f>IFERROR(VLOOKUP(B56,'0809_link'!$A$5:$D$319,4,FALSE),0)</f>
        <v>165.78</v>
      </c>
      <c r="H56" s="50">
        <f t="shared" si="101"/>
        <v>0.10249999999999999</v>
      </c>
      <c r="I56" s="155">
        <f>IF(D56="yes",VLOOKUP(B56,'ESA 112'!$B$479:$K$503,8,FALSE),MIN(0.127,H56))</f>
        <v>0.10249999999999999</v>
      </c>
      <c r="J56" s="156">
        <f t="shared" si="102"/>
        <v>17</v>
      </c>
      <c r="K56" s="157">
        <f t="shared" si="103"/>
        <v>18.62</v>
      </c>
      <c r="L56" s="127" t="s">
        <v>928</v>
      </c>
      <c r="M56" s="43">
        <f>IFERROR(VLOOKUP(B56,'0910_link'!$A$5:$B$302,2,FALSE),0)</f>
        <v>2</v>
      </c>
      <c r="N56" s="43">
        <f>IFERROR(VLOOKUP(B56,'0910_link'!$A$5:$C$302,3,FALSE),0)</f>
        <v>19.12</v>
      </c>
      <c r="O56" s="43">
        <f>IFERROR(VLOOKUP($B56,'0910_link'!$A$5:$D$302,4,FALSE),0)</f>
        <v>175.04</v>
      </c>
      <c r="P56" s="50">
        <f t="shared" si="104"/>
        <v>0.10920000000000001</v>
      </c>
      <c r="Q56" s="158">
        <f>IF(L56="Yes",VLOOKUP(B56,'ESA 112'!$B$449:$K$474,8,FALSE),MIN(0.127,P56))</f>
        <v>0.10920000000000001</v>
      </c>
      <c r="R56" s="156">
        <f t="shared" si="105"/>
        <v>19.12</v>
      </c>
      <c r="S56" s="157">
        <f t="shared" si="106"/>
        <v>21.12</v>
      </c>
      <c r="T56" s="127" t="s">
        <v>928</v>
      </c>
      <c r="U56" s="43">
        <f>IFERROR(VLOOKUP($B56,'1011_link'!$A$5:$D$309,2,FALSE),0)</f>
        <v>1.62</v>
      </c>
      <c r="V56" s="43">
        <f>IFERROR(VLOOKUP($B56,'1011_link'!$A$5:$D$309,3,FALSE),0)</f>
        <v>21.25</v>
      </c>
      <c r="W56" s="154">
        <f>IFERROR(VLOOKUP($B56,'1011_link'!$A$5:$D$319,4,FALSE),0)</f>
        <v>190.97</v>
      </c>
      <c r="X56" s="50">
        <f t="shared" si="107"/>
        <v>0.1113</v>
      </c>
      <c r="Y56" s="158">
        <f>IF(T56="Yes",VLOOKUP(B56,'ESA 112'!$B$416:$J$444,8,FALSE),MIN(0.127,X56))</f>
        <v>0.1113</v>
      </c>
      <c r="Z56" s="156">
        <f t="shared" si="108"/>
        <v>21.25</v>
      </c>
      <c r="AA56" s="159">
        <f t="shared" si="109"/>
        <v>22.87</v>
      </c>
      <c r="AB56" s="127" t="s">
        <v>928</v>
      </c>
      <c r="AC56" s="43">
        <f>IFERROR(VLOOKUP($B56,'1112_link'!$A$5:$D$310,2,FALSE),0)</f>
        <v>4.67</v>
      </c>
      <c r="AD56" s="43">
        <f>IFERROR(VLOOKUP($B56,'1112_link'!$A$5:$D$310,3,FALSE),0)</f>
        <v>25.56</v>
      </c>
      <c r="AE56" s="154">
        <f>IFERROR(VLOOKUP($B56,'1112_link'!$A$5:$D$331,4,FALSE),0)</f>
        <v>193.41</v>
      </c>
      <c r="AF56" s="50">
        <f t="shared" si="110"/>
        <v>0.13220000000000001</v>
      </c>
      <c r="AG56" s="158">
        <f>IF(AB56="Yes",VLOOKUP(B56,'ESA 112'!$B$383:$J$411,8,FALSE),MIN(0.127,AF56))</f>
        <v>0.127</v>
      </c>
      <c r="AH56" s="156">
        <f t="shared" si="111"/>
        <v>24.56</v>
      </c>
      <c r="AI56" s="159">
        <f t="shared" si="112"/>
        <v>29.229999999999997</v>
      </c>
      <c r="AJ56" s="127" t="s">
        <v>928</v>
      </c>
      <c r="AK56" s="43">
        <f>IFERROR(VLOOKUP($B56,'1213_link'!$A$5:$D$310,2,FALSE),0)</f>
        <v>4</v>
      </c>
      <c r="AL56" s="43">
        <f>IFERROR(VLOOKUP($B56,'1213_link'!$A$5:$D$310,3,FALSE),0)</f>
        <v>23.78</v>
      </c>
      <c r="AM56" s="154">
        <f>IFERROR(VLOOKUP($B56,'1213_link'!$A$5:$D$331,4,FALSE),0)</f>
        <v>194.34</v>
      </c>
      <c r="AN56" s="50">
        <f t="shared" si="113"/>
        <v>0.12239999999999999</v>
      </c>
      <c r="AO56" s="158">
        <f>IF(AJ56="Yes",VLOOKUP(B56,'ESA 112'!$B$350:$J$378,8,FALSE),MIN(0.127,AN56))</f>
        <v>0.12239999999999999</v>
      </c>
      <c r="AP56" s="156">
        <f t="shared" si="114"/>
        <v>23.78</v>
      </c>
      <c r="AQ56" s="159">
        <f t="shared" si="115"/>
        <v>27.78</v>
      </c>
      <c r="AR56" s="127" t="s">
        <v>928</v>
      </c>
      <c r="AS56" s="43">
        <f>IFERROR(VLOOKUP($B56,'1314_link'!$A$5:$D$310,2,FALSE),0)</f>
        <v>4</v>
      </c>
      <c r="AT56" s="43">
        <f>IFERROR(VLOOKUP($B56,'1314_link'!$A$5:$D$310,3,FALSE),0)</f>
        <v>24.33</v>
      </c>
      <c r="AU56" s="154">
        <f>IFERROR(VLOOKUP($B56,'1314_link'!$A$5:$D$331,4,FALSE),0)</f>
        <v>187.94</v>
      </c>
      <c r="AV56" s="158">
        <f t="shared" si="116"/>
        <v>0.12945620942854102</v>
      </c>
      <c r="AW56" s="158">
        <f>IF(AR56="Yes",VLOOKUP(B56,'ESA 112'!$B$318:$J$345,8,FALSE),MIN(0.127,AV56))</f>
        <v>0.127</v>
      </c>
      <c r="AX56" s="156">
        <f t="shared" si="117"/>
        <v>23.87</v>
      </c>
      <c r="AY56" s="159">
        <f t="shared" si="118"/>
        <v>27.87</v>
      </c>
      <c r="AZ56" s="127" t="s">
        <v>928</v>
      </c>
      <c r="BA56" s="43">
        <f>IFERROR(VLOOKUP($B56,'1415_link'!$A$5:$D$311,2,FALSE),0)</f>
        <v>3</v>
      </c>
      <c r="BB56" s="43">
        <f>IFERROR(VLOOKUP($B56,'1415_link'!$A$5:$D$311,3,FALSE),0)</f>
        <v>24.78</v>
      </c>
      <c r="BC56" s="160">
        <f>IFERROR(VLOOKUP($B56,'1415_link'!$A$5:$D$332,4,FALSE),0)</f>
        <v>199.20000000000002</v>
      </c>
      <c r="BD56" s="158">
        <f t="shared" si="119"/>
        <v>0.12439759036144578</v>
      </c>
      <c r="BE56" s="158">
        <f>IF(AZ56="Yes",VLOOKUP(B56,'ESA 112'!$B$286:$J$314,8,FALSE),MIN(0.127,BD56))</f>
        <v>0.12439759036144578</v>
      </c>
      <c r="BF56" s="156">
        <f t="shared" si="120"/>
        <v>24.78</v>
      </c>
      <c r="BG56" s="159">
        <f t="shared" si="121"/>
        <v>27.78</v>
      </c>
      <c r="BH56" s="127" t="s">
        <v>928</v>
      </c>
      <c r="BI56" s="43">
        <f>IFERROR(VLOOKUP($B56,'1516_link'!$A$5:$D$351,2,FALSE),0)</f>
        <v>0.89</v>
      </c>
      <c r="BJ56" s="43">
        <f>IFERROR(VLOOKUP($B56,'1516_link'!$A$5:$D$351,3,FALSE),0)</f>
        <v>19.670000000000002</v>
      </c>
      <c r="BK56" s="160">
        <f>IFERROR(VLOOKUP($B56,'1516_link'!$A$5:$D$351,4,FALSE),0)</f>
        <v>204.32</v>
      </c>
      <c r="BL56" s="217">
        <f t="shared" si="122"/>
        <v>9.6270555990602982E-2</v>
      </c>
      <c r="BM56" s="217">
        <f>IF(BH56="Yes",VLOOKUP(B56,'ESA 112'!$B$255:$J$282,8,FALSE),MIN(0.127,BL56))</f>
        <v>9.6270555990602982E-2</v>
      </c>
      <c r="BN56" s="156">
        <f t="shared" si="123"/>
        <v>19.670000000000002</v>
      </c>
      <c r="BO56" s="159">
        <f t="shared" si="124"/>
        <v>20.560000000000002</v>
      </c>
      <c r="BP56" s="127" t="s">
        <v>928</v>
      </c>
      <c r="BQ56" s="43">
        <f>IFERROR(VLOOKUP($B56,'1617_link'!$A$5:$D$351,2,FALSE),0)</f>
        <v>1.56</v>
      </c>
      <c r="BR56" s="43">
        <f>IFERROR(VLOOKUP($B56,'1617_link'!$A$5:$D$351,3,FALSE),0)</f>
        <v>18.55</v>
      </c>
      <c r="BS56" s="160">
        <f>IFERROR(VLOOKUP($B56,'1617_link'!$A$5:$D$351,4,FALSE),0)</f>
        <v>194.39</v>
      </c>
      <c r="BT56" s="217">
        <f t="shared" si="125"/>
        <v>9.5426719481454814E-2</v>
      </c>
      <c r="BU56" s="217">
        <f>IF(BP56="Yes",VLOOKUP(B56,'ESA 112'!$B$224:$J$250,8,FALSE),MIN(0.127,BT56))</f>
        <v>9.5426719481454814E-2</v>
      </c>
      <c r="BV56" s="156">
        <f t="shared" si="126"/>
        <v>18.55</v>
      </c>
      <c r="BW56" s="159">
        <f t="shared" si="127"/>
        <v>20.11</v>
      </c>
      <c r="BX56" s="127" t="s">
        <v>928</v>
      </c>
      <c r="BY56" s="43">
        <f>IFERROR(VLOOKUP($B56,'1718_link'!$A$5:$D$351,2,FALSE),0)</f>
        <v>2.2200000000000002</v>
      </c>
      <c r="BZ56" s="43">
        <f>IFERROR(VLOOKUP($B56,'1718_link'!$A$5:$D$351,3,FALSE),0)</f>
        <v>17.11</v>
      </c>
      <c r="CA56" s="43">
        <f>IFERROR(VLOOKUP($B56,'1718_link'!$A$5:$D$331,4,FALSE),0)</f>
        <v>200.54999999999998</v>
      </c>
      <c r="CB56" s="217">
        <f t="shared" si="128"/>
        <v>8.5315382697581654E-2</v>
      </c>
      <c r="CC56" s="217">
        <f>IF(BX56="Yes",VLOOKUP(B56,'ESA 112'!$B$194:$J$219,8,FALSE),MIN(0.135,CB56))</f>
        <v>8.5315382697581654E-2</v>
      </c>
      <c r="CD56" s="156">
        <f t="shared" si="129"/>
        <v>17.11</v>
      </c>
      <c r="CE56" s="159">
        <f t="shared" si="130"/>
        <v>19.329999999999998</v>
      </c>
      <c r="CF56" s="127" t="s">
        <v>928</v>
      </c>
      <c r="CG56" s="43">
        <f>IFERROR(VLOOKUP($B56,'1819_link'!$A$5:$D$351,2,FALSE),0)</f>
        <v>0.33</v>
      </c>
      <c r="CH56" s="43">
        <f>IFERROR(VLOOKUP($B56,'1819_link'!$A$5:$D$351,3,FALSE),0)</f>
        <v>21.67</v>
      </c>
      <c r="CI56" s="43">
        <f>IFERROR(VLOOKUP($B56,'1819_link'!$A$5:$D$331,4,FALSE),0)</f>
        <v>206.51</v>
      </c>
      <c r="CJ56" s="217">
        <f t="shared" si="95"/>
        <v>0.10493438574403179</v>
      </c>
      <c r="CK56" s="217">
        <f>IF(CF56="Yes",VLOOKUP(B56,'ESA 112'!$B$164:$J$190,8,FALSE),MIN(0.135,CJ56))</f>
        <v>0.10493438574403179</v>
      </c>
      <c r="CL56" s="156">
        <f t="shared" si="96"/>
        <v>21.67</v>
      </c>
      <c r="CM56" s="159">
        <f t="shared" si="97"/>
        <v>22</v>
      </c>
      <c r="CN56" s="127" t="s">
        <v>928</v>
      </c>
      <c r="CO56" s="43">
        <f>IFERROR(VLOOKUP($B56,'1920_link'!$A$5:$D$350,2,FALSE),0)</f>
        <v>3.56</v>
      </c>
      <c r="CP56" s="43">
        <f>IFERROR(VLOOKUP($B56,'1920_link'!$A$5:$D$350,3,FALSE),0)</f>
        <v>25.11</v>
      </c>
      <c r="CQ56" s="43">
        <f>IFERROR(VLOOKUP($B56,'1920_link'!$A$5:$D$330,4,FALSE),0)</f>
        <v>218.36</v>
      </c>
      <c r="CR56" s="217">
        <f t="shared" si="98"/>
        <v>0.11499358856933503</v>
      </c>
      <c r="CS56" s="217">
        <f>IF(CN56="Yes",VLOOKUP(B56,'ESA 112'!$B$134:$J$159,8,FALSE),MIN(0.135,CR56))</f>
        <v>0.11499358856933503</v>
      </c>
      <c r="CT56" s="156">
        <f t="shared" si="99"/>
        <v>25.11</v>
      </c>
      <c r="CU56" s="159">
        <f t="shared" si="100"/>
        <v>28.669999999999998</v>
      </c>
      <c r="CV56" s="127" t="s">
        <v>928</v>
      </c>
      <c r="CW56" s="43">
        <f>IFERROR(VLOOKUP($B56,'2021_link'!$A$5:$D$351,2,FALSE),0)</f>
        <v>3.56</v>
      </c>
      <c r="CX56" s="43">
        <f>IFERROR(VLOOKUP($B56,'2021_link'!$A$5:$D$351,3,FALSE),0)</f>
        <v>27.34</v>
      </c>
      <c r="CY56" s="160">
        <f>IFERROR(VLOOKUP($B56,'2021_link'!$A$5:$D$351,4,FALSE),0)</f>
        <v>205.39000000000001</v>
      </c>
      <c r="CZ56" s="217">
        <f t="shared" si="131"/>
        <v>0.13311261502507424</v>
      </c>
      <c r="DA56" s="217">
        <f>IF(CV56="Yes",VLOOKUP(B56,'ESA 112'!$B$102:$J$130,8,FALSE),MIN(0.135,CZ56))</f>
        <v>0.13311261502507424</v>
      </c>
      <c r="DB56" s="156">
        <f t="shared" si="132"/>
        <v>27.34</v>
      </c>
      <c r="DC56" s="159">
        <f t="shared" si="133"/>
        <v>30.9</v>
      </c>
      <c r="DD56" s="127" t="s">
        <v>928</v>
      </c>
      <c r="DE56" s="43">
        <f>IFERROR(VLOOKUP($B56,'2122_link'!$A$3:$D$352,2,FALSE),0)</f>
        <v>0.44</v>
      </c>
      <c r="DF56" s="43">
        <f>IFERROR(VLOOKUP($B56,'2122_link'!$A$3:$D$352,3,FALSE),0)</f>
        <v>21.33</v>
      </c>
      <c r="DG56" s="160">
        <f>IFERROR(VLOOKUP($B56,'2122_link'!$A$3:$D$352,4,FALSE),0)</f>
        <v>211</v>
      </c>
      <c r="DH56" s="217">
        <f t="shared" si="134"/>
        <v>0.10109004739336493</v>
      </c>
      <c r="DI56" s="217">
        <f>IF(DD56="Yes",VLOOKUP(B56,'ESA 112'!$B$70:$J$99,8,FALSE),MIN(0.135,DH56))</f>
        <v>0.10109004739336493</v>
      </c>
      <c r="DJ56" s="156">
        <f t="shared" si="135"/>
        <v>21.33</v>
      </c>
      <c r="DK56" s="159">
        <f t="shared" si="136"/>
        <v>21.77</v>
      </c>
      <c r="DL56" s="127" t="s">
        <v>928</v>
      </c>
      <c r="DM56" s="43">
        <f>IFERROR(VLOOKUP($B56,'2223_link'!$A$3:$D$352,2,FALSE),0)</f>
        <v>0.89</v>
      </c>
      <c r="DN56" s="43">
        <f>IFERROR(VLOOKUP($B56,'2223_link'!$A$3:$D$352,3,FALSE),0)</f>
        <v>25.78</v>
      </c>
      <c r="DO56" s="160">
        <f>IFERROR(VLOOKUP($B56,'2223_link'!$A$3:$D$352,4,FALSE),0)</f>
        <v>198.31</v>
      </c>
      <c r="DP56" s="217">
        <f t="shared" si="137"/>
        <v>0.12999848721698351</v>
      </c>
      <c r="DQ56" s="217">
        <f>IF(DL56="Yes",VLOOKUP(B56,'ESA 112'!$B$37:$J$63,8,FALSE),MIN(0.135,DP56))</f>
        <v>0.12999848721698351</v>
      </c>
      <c r="DR56" s="156">
        <f t="shared" si="138"/>
        <v>25.78</v>
      </c>
      <c r="DS56" s="159">
        <f t="shared" si="139"/>
        <v>26.67</v>
      </c>
      <c r="DT56" s="127" t="s">
        <v>928</v>
      </c>
      <c r="DU56" s="43">
        <f>IFERROR(VLOOKUP($B56,'2324_link'!$A$3:$D$352,2,FALSE),0)</f>
        <v>2.67</v>
      </c>
      <c r="DV56" s="43">
        <f>IFERROR(VLOOKUP($B56,'2324_link'!$A$3:$D$352,3,FALSE),0)</f>
        <v>28</v>
      </c>
      <c r="DW56" s="160">
        <f>IFERROR(VLOOKUP($B56,'2324_link'!$A$3:$D$352,4,FALSE),0)</f>
        <v>201.95</v>
      </c>
      <c r="DX56" s="217">
        <f t="shared" si="140"/>
        <v>0.13864818024263431</v>
      </c>
      <c r="DY56" s="217">
        <f>IF(DT56="Yes",VLOOKUP(B56,'ESA 112'!$B$3:$J$32,8,FALSE),MIN(0.15,DX56))</f>
        <v>0.13864818024263431</v>
      </c>
      <c r="DZ56" s="156">
        <f t="shared" si="141"/>
        <v>28</v>
      </c>
      <c r="EA56" s="159">
        <f t="shared" si="142"/>
        <v>30.67</v>
      </c>
      <c r="EB56" s="18"/>
    </row>
    <row r="57" spans="1:132" ht="14.4" x14ac:dyDescent="0.3">
      <c r="A57" s="15" t="s">
        <v>907</v>
      </c>
      <c r="B57" s="15" t="s">
        <v>170</v>
      </c>
      <c r="C57" s="15" t="s">
        <v>171</v>
      </c>
      <c r="D57" s="127" t="s">
        <v>928</v>
      </c>
      <c r="E57" s="154">
        <f>IFERROR(VLOOKUP($B57,'0809_link'!$A$5:$D$319,2,FALSE),0)</f>
        <v>17.5</v>
      </c>
      <c r="F57" s="154">
        <f>IFERROR(VLOOKUP($B57,'0809_link'!$A$5:$D$319,3,FALSE),0)</f>
        <v>123.62</v>
      </c>
      <c r="G57" s="154">
        <f>IFERROR(VLOOKUP(B57,'0809_link'!$A$5:$D$319,4,FALSE),0)</f>
        <v>1051.76</v>
      </c>
      <c r="H57" s="50">
        <f t="shared" si="101"/>
        <v>0.11749999999999999</v>
      </c>
      <c r="I57" s="155">
        <f>IF(D57="yes",VLOOKUP(B57,'ESA 112'!$B$479:$K$503,8,FALSE),MIN(0.127,H57))</f>
        <v>0.11749999999999999</v>
      </c>
      <c r="J57" s="156">
        <f t="shared" si="102"/>
        <v>123.62</v>
      </c>
      <c r="K57" s="157">
        <f t="shared" si="103"/>
        <v>141.12</v>
      </c>
      <c r="L57" s="127" t="s">
        <v>928</v>
      </c>
      <c r="M57" s="43">
        <f>IFERROR(VLOOKUP(B57,'0910_link'!$A$5:$B$302,2,FALSE),0)</f>
        <v>23.12</v>
      </c>
      <c r="N57" s="43">
        <f>IFERROR(VLOOKUP(B57,'0910_link'!$A$5:$C$302,3,FALSE),0)</f>
        <v>131</v>
      </c>
      <c r="O57" s="43">
        <f>IFERROR(VLOOKUP($B57,'0910_link'!$A$5:$D$302,4,FALSE),0)</f>
        <v>1025.2899999999997</v>
      </c>
      <c r="P57" s="50">
        <f t="shared" si="104"/>
        <v>0.1278</v>
      </c>
      <c r="Q57" s="158">
        <f>IF(L57="Yes",VLOOKUP(B57,'ESA 112'!$B$449:$K$474,8,FALSE),MIN(0.127,P57))</f>
        <v>0.127</v>
      </c>
      <c r="R57" s="156">
        <f t="shared" si="105"/>
        <v>130.21</v>
      </c>
      <c r="S57" s="157">
        <f t="shared" si="106"/>
        <v>153.299768</v>
      </c>
      <c r="T57" s="127" t="s">
        <v>928</v>
      </c>
      <c r="U57" s="43">
        <f>IFERROR(VLOOKUP($B57,'1011_link'!$A$5:$D$309,2,FALSE),0)</f>
        <v>20.62</v>
      </c>
      <c r="V57" s="43">
        <f>IFERROR(VLOOKUP($B57,'1011_link'!$A$5:$D$309,3,FALSE),0)</f>
        <v>127.87</v>
      </c>
      <c r="W57" s="154">
        <f>IFERROR(VLOOKUP($B57,'1011_link'!$A$5:$D$319,4,FALSE),0)</f>
        <v>982.63</v>
      </c>
      <c r="X57" s="50">
        <f t="shared" si="107"/>
        <v>0.13009999999999999</v>
      </c>
      <c r="Y57" s="158">
        <f>IF(T57="Yes",VLOOKUP(B57,'ESA 112'!$B$416:$J$444,8,FALSE),MIN(0.127,X57))</f>
        <v>0.127</v>
      </c>
      <c r="Z57" s="156">
        <f t="shared" si="108"/>
        <v>124.79</v>
      </c>
      <c r="AA57" s="159">
        <f t="shared" si="109"/>
        <v>145.41</v>
      </c>
      <c r="AB57" s="127" t="s">
        <v>928</v>
      </c>
      <c r="AC57" s="43">
        <f>IFERROR(VLOOKUP($B57,'1112_link'!$A$5:$D$310,2,FALSE),0)</f>
        <v>16.89</v>
      </c>
      <c r="AD57" s="43">
        <f>IFERROR(VLOOKUP($B57,'1112_link'!$A$5:$D$310,3,FALSE),0)</f>
        <v>144.33000000000001</v>
      </c>
      <c r="AE57" s="154">
        <f>IFERROR(VLOOKUP($B57,'1112_link'!$A$5:$D$331,4,FALSE),0)</f>
        <v>970.54000000000008</v>
      </c>
      <c r="AF57" s="50">
        <f t="shared" si="110"/>
        <v>0.1487</v>
      </c>
      <c r="AG57" s="158">
        <f>IF(AB57="Yes",VLOOKUP(B57,'ESA 112'!$B$383:$J$411,8,FALSE),MIN(0.127,AF57))</f>
        <v>0.127</v>
      </c>
      <c r="AH57" s="156">
        <f t="shared" si="111"/>
        <v>123.26</v>
      </c>
      <c r="AI57" s="159">
        <f t="shared" si="112"/>
        <v>140.15</v>
      </c>
      <c r="AJ57" s="127" t="s">
        <v>928</v>
      </c>
      <c r="AK57" s="43">
        <f>IFERROR(VLOOKUP($B57,'1213_link'!$A$5:$D$310,2,FALSE),0)</f>
        <v>13</v>
      </c>
      <c r="AL57" s="43">
        <f>IFERROR(VLOOKUP($B57,'1213_link'!$A$5:$D$310,3,FALSE),0)</f>
        <v>134.22</v>
      </c>
      <c r="AM57" s="154">
        <f>IFERROR(VLOOKUP($B57,'1213_link'!$A$5:$D$331,4,FALSE),0)</f>
        <v>926.71</v>
      </c>
      <c r="AN57" s="50">
        <f t="shared" si="113"/>
        <v>0.14480000000000001</v>
      </c>
      <c r="AO57" s="158">
        <f>IF(AJ57="Yes",VLOOKUP(B57,'ESA 112'!$B$350:$J$378,8,FALSE),MIN(0.127,AN57))</f>
        <v>0.127</v>
      </c>
      <c r="AP57" s="156">
        <f t="shared" si="114"/>
        <v>117.69</v>
      </c>
      <c r="AQ57" s="159">
        <f t="shared" si="115"/>
        <v>130.69</v>
      </c>
      <c r="AR57" s="127" t="s">
        <v>928</v>
      </c>
      <c r="AS57" s="43">
        <f>IFERROR(VLOOKUP($B57,'1314_link'!$A$5:$D$310,2,FALSE),0)</f>
        <v>18.440000000000001</v>
      </c>
      <c r="AT57" s="43">
        <f>IFERROR(VLOOKUP($B57,'1314_link'!$A$5:$D$310,3,FALSE),0)</f>
        <v>129.67000000000002</v>
      </c>
      <c r="AU57" s="154">
        <f>IFERROR(VLOOKUP($B57,'1314_link'!$A$5:$D$331,4,FALSE),0)</f>
        <v>902.00999999999988</v>
      </c>
      <c r="AV57" s="158">
        <f t="shared" si="116"/>
        <v>0.14375672110065302</v>
      </c>
      <c r="AW57" s="158">
        <f>IF(AR57="Yes",VLOOKUP(B57,'ESA 112'!$B$318:$J$345,8,FALSE),MIN(0.127,AV57))</f>
        <v>0.127</v>
      </c>
      <c r="AX57" s="156">
        <f t="shared" si="117"/>
        <v>114.56</v>
      </c>
      <c r="AY57" s="159">
        <f t="shared" si="118"/>
        <v>133</v>
      </c>
      <c r="AZ57" s="127" t="s">
        <v>928</v>
      </c>
      <c r="BA57" s="43">
        <f>IFERROR(VLOOKUP($B57,'1415_link'!$A$5:$D$311,2,FALSE),0)</f>
        <v>16.11</v>
      </c>
      <c r="BB57" s="43">
        <f>IFERROR(VLOOKUP($B57,'1415_link'!$A$5:$D$311,3,FALSE),0)</f>
        <v>133.22</v>
      </c>
      <c r="BC57" s="160">
        <f>IFERROR(VLOOKUP($B57,'1415_link'!$A$5:$D$332,4,FALSE),0)</f>
        <v>878.66000000000008</v>
      </c>
      <c r="BD57" s="158">
        <f t="shared" si="119"/>
        <v>0.15161723533562468</v>
      </c>
      <c r="BE57" s="158">
        <f>IF(AZ57="Yes",VLOOKUP(B57,'ESA 112'!$B$286:$J$314,8,FALSE),MIN(0.127,BD57))</f>
        <v>0.127</v>
      </c>
      <c r="BF57" s="156">
        <f t="shared" si="120"/>
        <v>111.59</v>
      </c>
      <c r="BG57" s="159">
        <f t="shared" si="121"/>
        <v>127.7</v>
      </c>
      <c r="BH57" s="127" t="s">
        <v>928</v>
      </c>
      <c r="BI57" s="43">
        <f>IFERROR(VLOOKUP($B57,'1516_link'!$A$5:$D$351,2,FALSE),0)</f>
        <v>16.89</v>
      </c>
      <c r="BJ57" s="43">
        <f>IFERROR(VLOOKUP($B57,'1516_link'!$A$5:$D$351,3,FALSE),0)</f>
        <v>148</v>
      </c>
      <c r="BK57" s="160">
        <f>IFERROR(VLOOKUP($B57,'1516_link'!$A$5:$D$351,4,FALSE),0)</f>
        <v>956.05000000000007</v>
      </c>
      <c r="BL57" s="217">
        <f t="shared" si="122"/>
        <v>0.15480361905758067</v>
      </c>
      <c r="BM57" s="217">
        <f>IF(BH57="Yes",VLOOKUP(B57,'ESA 112'!$B$255:$J$282,8,FALSE),MIN(0.127,BL57))</f>
        <v>0.127</v>
      </c>
      <c r="BN57" s="156">
        <f t="shared" si="123"/>
        <v>121.42</v>
      </c>
      <c r="BO57" s="159">
        <f t="shared" si="124"/>
        <v>138.31</v>
      </c>
      <c r="BP57" s="127" t="s">
        <v>928</v>
      </c>
      <c r="BQ57" s="43">
        <f>IFERROR(VLOOKUP($B57,'1617_link'!$A$5:$D$351,2,FALSE),0)</f>
        <v>16.77</v>
      </c>
      <c r="BR57" s="43">
        <f>IFERROR(VLOOKUP($B57,'1617_link'!$A$5:$D$351,3,FALSE),0)</f>
        <v>133</v>
      </c>
      <c r="BS57" s="160">
        <f>IFERROR(VLOOKUP($B57,'1617_link'!$A$5:$D$351,4,FALSE),0)</f>
        <v>981.13</v>
      </c>
      <c r="BT57" s="217">
        <f t="shared" si="125"/>
        <v>0.1355579790649557</v>
      </c>
      <c r="BU57" s="217">
        <f>IF(BP57="Yes",VLOOKUP(B57,'ESA 112'!$B$224:$J$250,8,FALSE),MIN(0.127,BT57))</f>
        <v>0.127</v>
      </c>
      <c r="BV57" s="156">
        <f t="shared" si="126"/>
        <v>124.6</v>
      </c>
      <c r="BW57" s="159">
        <f t="shared" si="127"/>
        <v>141.37</v>
      </c>
      <c r="BX57" s="127" t="s">
        <v>928</v>
      </c>
      <c r="BY57" s="43">
        <f>IFERROR(VLOOKUP($B57,'1718_link'!$A$5:$D$351,2,FALSE),0)</f>
        <v>13.780000000000001</v>
      </c>
      <c r="BZ57" s="43">
        <f>IFERROR(VLOOKUP($B57,'1718_link'!$A$5:$D$351,3,FALSE),0)</f>
        <v>132.22</v>
      </c>
      <c r="CA57" s="43">
        <f>IFERROR(VLOOKUP($B57,'1718_link'!$A$5:$D$331,4,FALSE),0)</f>
        <v>983.97</v>
      </c>
      <c r="CB57" s="217">
        <f t="shared" si="128"/>
        <v>0.13437401546795125</v>
      </c>
      <c r="CC57" s="217">
        <f>IF(BX57="Yes",VLOOKUP(B57,'ESA 112'!$B$194:$J$219,8,FALSE),MIN(0.135,CB57))</f>
        <v>0.13437401546795125</v>
      </c>
      <c r="CD57" s="156">
        <f t="shared" si="129"/>
        <v>132.22</v>
      </c>
      <c r="CE57" s="159">
        <f t="shared" si="130"/>
        <v>146</v>
      </c>
      <c r="CF57" s="127" t="s">
        <v>928</v>
      </c>
      <c r="CG57" s="43">
        <f>IFERROR(VLOOKUP($B57,'1819_link'!$A$5:$D$351,2,FALSE),0)</f>
        <v>12.89</v>
      </c>
      <c r="CH57" s="43">
        <f>IFERROR(VLOOKUP($B57,'1819_link'!$A$5:$D$351,3,FALSE),0)</f>
        <v>134.56</v>
      </c>
      <c r="CI57" s="43">
        <f>IFERROR(VLOOKUP($B57,'1819_link'!$A$5:$D$331,4,FALSE),0)</f>
        <v>975.74</v>
      </c>
      <c r="CJ57" s="217">
        <f t="shared" si="95"/>
        <v>0.1379055896037879</v>
      </c>
      <c r="CK57" s="217">
        <f>IF(CF57="Yes",VLOOKUP(B57,'ESA 112'!$B$164:$J$190,8,FALSE),MIN(0.135,CJ57))</f>
        <v>0.13500000000000001</v>
      </c>
      <c r="CL57" s="156">
        <f t="shared" si="96"/>
        <v>131.72</v>
      </c>
      <c r="CM57" s="159">
        <f t="shared" si="97"/>
        <v>144.61000000000001</v>
      </c>
      <c r="CN57" s="127" t="s">
        <v>928</v>
      </c>
      <c r="CO57" s="43">
        <f>IFERROR(VLOOKUP($B57,'1920_link'!$A$5:$D$350,2,FALSE),0)</f>
        <v>23.11</v>
      </c>
      <c r="CP57" s="43">
        <f>IFERROR(VLOOKUP($B57,'1920_link'!$A$5:$D$350,3,FALSE),0)</f>
        <v>152.88999999999999</v>
      </c>
      <c r="CQ57" s="43">
        <f>IFERROR(VLOOKUP($B57,'1920_link'!$A$5:$D$330,4,FALSE),0)</f>
        <v>1026.6600000000001</v>
      </c>
      <c r="CR57" s="217">
        <f t="shared" si="98"/>
        <v>0.14891979818050763</v>
      </c>
      <c r="CS57" s="217">
        <f>IF(CN57="Yes",VLOOKUP(B57,'ESA 112'!$B$134:$J$159,8,FALSE),MIN(0.135,CR57))</f>
        <v>0.13500000000000001</v>
      </c>
      <c r="CT57" s="156">
        <f t="shared" si="99"/>
        <v>138.6</v>
      </c>
      <c r="CU57" s="159">
        <f t="shared" si="100"/>
        <v>161.70999999999998</v>
      </c>
      <c r="CV57" s="127" t="s">
        <v>928</v>
      </c>
      <c r="CW57" s="43">
        <f>IFERROR(VLOOKUP($B57,'2021_link'!$A$5:$D$351,2,FALSE),0)</f>
        <v>10.67</v>
      </c>
      <c r="CX57" s="43">
        <f>IFERROR(VLOOKUP($B57,'2021_link'!$A$5:$D$351,3,FALSE),0)</f>
        <v>143.78</v>
      </c>
      <c r="CY57" s="160">
        <f>IFERROR(VLOOKUP($B57,'2021_link'!$A$5:$D$351,4,FALSE),0)</f>
        <v>986.07999999999993</v>
      </c>
      <c r="CZ57" s="217">
        <f t="shared" si="131"/>
        <v>0.14580967061496025</v>
      </c>
      <c r="DA57" s="217">
        <f>IF(CV57="Yes",VLOOKUP(B57,'ESA 112'!$B$102:$J$130,8,FALSE),MIN(0.135,CZ57))</f>
        <v>0.13500000000000001</v>
      </c>
      <c r="DB57" s="156">
        <f t="shared" si="132"/>
        <v>133.12</v>
      </c>
      <c r="DC57" s="159">
        <f t="shared" si="133"/>
        <v>143.79</v>
      </c>
      <c r="DD57" s="127" t="s">
        <v>928</v>
      </c>
      <c r="DE57" s="43">
        <f>IFERROR(VLOOKUP($B57,'2122_link'!$A$3:$D$352,2,FALSE),0)</f>
        <v>11.67</v>
      </c>
      <c r="DF57" s="43">
        <f>IFERROR(VLOOKUP($B57,'2122_link'!$A$3:$D$352,3,FALSE),0)</f>
        <v>146.11000000000001</v>
      </c>
      <c r="DG57" s="160">
        <f>IFERROR(VLOOKUP($B57,'2122_link'!$A$3:$D$352,4,FALSE),0)</f>
        <v>968.84999999999991</v>
      </c>
      <c r="DH57" s="217">
        <f t="shared" si="134"/>
        <v>0.15080765856427727</v>
      </c>
      <c r="DI57" s="217">
        <f>IF(DD57="Yes",VLOOKUP(B57,'ESA 112'!$B$70:$J$99,8,FALSE),MIN(0.135,DH57))</f>
        <v>0.13500000000000001</v>
      </c>
      <c r="DJ57" s="156">
        <f t="shared" si="135"/>
        <v>130.79</v>
      </c>
      <c r="DK57" s="159">
        <f t="shared" si="136"/>
        <v>142.45999999999998</v>
      </c>
      <c r="DL57" s="127" t="s">
        <v>928</v>
      </c>
      <c r="DM57" s="43">
        <f>IFERROR(VLOOKUP($B57,'2223_link'!$A$3:$D$352,2,FALSE),0)</f>
        <v>8.56</v>
      </c>
      <c r="DN57" s="43">
        <f>IFERROR(VLOOKUP($B57,'2223_link'!$A$3:$D$352,3,FALSE),0)</f>
        <v>159.55000000000001</v>
      </c>
      <c r="DO57" s="160">
        <f>IFERROR(VLOOKUP($B57,'2223_link'!$A$3:$D$352,4,FALSE),0)</f>
        <v>1019.8100000000001</v>
      </c>
      <c r="DP57" s="217">
        <f t="shared" si="137"/>
        <v>0.15645071140702679</v>
      </c>
      <c r="DQ57" s="217">
        <f>IF(DL57="Yes",VLOOKUP(B57,'ESA 112'!$B$37:$J$63,8,FALSE),MIN(0.135,DP57))</f>
        <v>0.13500000000000001</v>
      </c>
      <c r="DR57" s="156">
        <f t="shared" si="138"/>
        <v>137.66999999999999</v>
      </c>
      <c r="DS57" s="159">
        <f t="shared" si="139"/>
        <v>146.22999999999999</v>
      </c>
      <c r="DT57" s="127" t="s">
        <v>928</v>
      </c>
      <c r="DU57" s="43">
        <f>IFERROR(VLOOKUP($B57,'2324_link'!$A$3:$D$352,2,FALSE),0)</f>
        <v>13.44</v>
      </c>
      <c r="DV57" s="43">
        <f>IFERROR(VLOOKUP($B57,'2324_link'!$A$3:$D$352,3,FALSE),0)</f>
        <v>169.45</v>
      </c>
      <c r="DW57" s="160">
        <f>IFERROR(VLOOKUP($B57,'2324_link'!$A$3:$D$352,4,FALSE),0)</f>
        <v>1006.61</v>
      </c>
      <c r="DX57" s="217">
        <f t="shared" si="140"/>
        <v>0.16833729050973067</v>
      </c>
      <c r="DY57" s="217">
        <f>IF(DT57="Yes",VLOOKUP(B57,'ESA 112'!$B$3:$J$32,8,FALSE),MIN(0.15,DX57))</f>
        <v>0.15</v>
      </c>
      <c r="DZ57" s="156">
        <f t="shared" si="141"/>
        <v>150.99</v>
      </c>
      <c r="EA57" s="159">
        <f t="shared" si="142"/>
        <v>164.43</v>
      </c>
      <c r="EB57" s="18"/>
    </row>
    <row r="58" spans="1:132" ht="14.4" x14ac:dyDescent="0.3">
      <c r="A58" s="15" t="s">
        <v>907</v>
      </c>
      <c r="B58" s="15" t="s">
        <v>46</v>
      </c>
      <c r="C58" s="15" t="s">
        <v>47</v>
      </c>
      <c r="D58" s="127" t="s">
        <v>928</v>
      </c>
      <c r="E58" s="154">
        <f>IFERROR(VLOOKUP($B58,'0809_link'!$A$5:$D$319,2,FALSE),0)</f>
        <v>0</v>
      </c>
      <c r="F58" s="154">
        <f>IFERROR(VLOOKUP($B58,'0809_link'!$A$5:$D$319,3,FALSE),0)</f>
        <v>24.75</v>
      </c>
      <c r="G58" s="154">
        <f>IFERROR(VLOOKUP(B58,'0809_link'!$A$5:$D$319,4,FALSE),0)</f>
        <v>290.2</v>
      </c>
      <c r="H58" s="50">
        <f t="shared" si="101"/>
        <v>8.5300000000000001E-2</v>
      </c>
      <c r="I58" s="155">
        <f>IF(D58="yes",VLOOKUP(B58,'ESA 112'!$B$479:$K$503,8,FALSE),MIN(0.127,H58))</f>
        <v>8.5300000000000001E-2</v>
      </c>
      <c r="J58" s="156">
        <f t="shared" si="102"/>
        <v>24.75</v>
      </c>
      <c r="K58" s="157">
        <f t="shared" si="103"/>
        <v>24.75</v>
      </c>
      <c r="L58" s="127" t="s">
        <v>928</v>
      </c>
      <c r="M58" s="43">
        <f>IFERROR(VLOOKUP(B58,'0910_link'!$A$5:$B$302,2,FALSE),0)</f>
        <v>0</v>
      </c>
      <c r="N58" s="43">
        <f>IFERROR(VLOOKUP(B58,'0910_link'!$A$5:$C$302,3,FALSE),0)</f>
        <v>30.88</v>
      </c>
      <c r="O58" s="43">
        <f>IFERROR(VLOOKUP($B58,'0910_link'!$A$5:$D$302,4,FALSE),0)</f>
        <v>355.65999999999997</v>
      </c>
      <c r="P58" s="50">
        <f t="shared" si="104"/>
        <v>8.6800000000000002E-2</v>
      </c>
      <c r="Q58" s="158">
        <f>IF(L58="Yes",VLOOKUP(B58,'ESA 112'!$B$449:$K$474,8,FALSE),MIN(0.127,P58))</f>
        <v>8.6800000000000002E-2</v>
      </c>
      <c r="R58" s="156">
        <f t="shared" si="105"/>
        <v>30.88</v>
      </c>
      <c r="S58" s="157">
        <f t="shared" si="106"/>
        <v>30.88</v>
      </c>
      <c r="T58" s="127" t="s">
        <v>928</v>
      </c>
      <c r="U58" s="43">
        <f>IFERROR(VLOOKUP($B58,'1011_link'!$A$5:$D$309,2,FALSE),0)</f>
        <v>2</v>
      </c>
      <c r="V58" s="43">
        <f>IFERROR(VLOOKUP($B58,'1011_link'!$A$5:$D$309,3,FALSE),0)</f>
        <v>33.25</v>
      </c>
      <c r="W58" s="154">
        <f>IFERROR(VLOOKUP($B58,'1011_link'!$A$5:$D$319,4,FALSE),0)</f>
        <v>344.18</v>
      </c>
      <c r="X58" s="50">
        <f t="shared" si="107"/>
        <v>9.6600000000000005E-2</v>
      </c>
      <c r="Y58" s="158">
        <f>IF(T58="Yes",VLOOKUP(B58,'ESA 112'!$B$416:$J$444,8,FALSE),MIN(0.127,X58))</f>
        <v>9.6600000000000005E-2</v>
      </c>
      <c r="Z58" s="156">
        <f t="shared" si="108"/>
        <v>33.25</v>
      </c>
      <c r="AA58" s="159">
        <f t="shared" si="109"/>
        <v>35.25</v>
      </c>
      <c r="AB58" s="127" t="s">
        <v>928</v>
      </c>
      <c r="AC58" s="43">
        <f>IFERROR(VLOOKUP($B58,'1112_link'!$A$5:$D$310,2,FALSE),0)</f>
        <v>2.11</v>
      </c>
      <c r="AD58" s="43">
        <f>IFERROR(VLOOKUP($B58,'1112_link'!$A$5:$D$310,3,FALSE),0)</f>
        <v>32.44</v>
      </c>
      <c r="AE58" s="154">
        <f>IFERROR(VLOOKUP($B58,'1112_link'!$A$5:$D$331,4,FALSE),0)</f>
        <v>344.09</v>
      </c>
      <c r="AF58" s="50">
        <f t="shared" si="110"/>
        <v>9.4299999999999995E-2</v>
      </c>
      <c r="AG58" s="158">
        <f>IF(AB58="Yes",VLOOKUP(B58,'ESA 112'!$B$383:$J$411,8,FALSE),MIN(0.127,AF58))</f>
        <v>9.4299999999999995E-2</v>
      </c>
      <c r="AH58" s="156">
        <f t="shared" si="111"/>
        <v>32.44</v>
      </c>
      <c r="AI58" s="159">
        <f t="shared" si="112"/>
        <v>34.549999999999997</v>
      </c>
      <c r="AJ58" s="127" t="s">
        <v>928</v>
      </c>
      <c r="AK58" s="43">
        <f>IFERROR(VLOOKUP($B58,'1213_link'!$A$5:$D$310,2,FALSE),0)</f>
        <v>1</v>
      </c>
      <c r="AL58" s="43">
        <f>IFERROR(VLOOKUP($B58,'1213_link'!$A$5:$D$310,3,FALSE),0)</f>
        <v>29.78</v>
      </c>
      <c r="AM58" s="154">
        <f>IFERROR(VLOOKUP($B58,'1213_link'!$A$5:$D$331,4,FALSE),0)</f>
        <v>321.23</v>
      </c>
      <c r="AN58" s="50">
        <f t="shared" si="113"/>
        <v>9.2700000000000005E-2</v>
      </c>
      <c r="AO58" s="158">
        <f>IF(AJ58="Yes",VLOOKUP(B58,'ESA 112'!$B$350:$J$378,8,FALSE),MIN(0.127,AN58))</f>
        <v>9.2700000000000005E-2</v>
      </c>
      <c r="AP58" s="156">
        <f t="shared" si="114"/>
        <v>29.78</v>
      </c>
      <c r="AQ58" s="159">
        <f t="shared" si="115"/>
        <v>30.78</v>
      </c>
      <c r="AR58" s="127" t="s">
        <v>928</v>
      </c>
      <c r="AS58" s="43">
        <f>IFERROR(VLOOKUP($B58,'1314_link'!$A$5:$D$310,2,FALSE),0)</f>
        <v>1</v>
      </c>
      <c r="AT58" s="43">
        <f>IFERROR(VLOOKUP($B58,'1314_link'!$A$5:$D$310,3,FALSE),0)</f>
        <v>27.56</v>
      </c>
      <c r="AU58" s="154">
        <f>IFERROR(VLOOKUP($B58,'1314_link'!$A$5:$D$331,4,FALSE),0)</f>
        <v>304.24999999999994</v>
      </c>
      <c r="AV58" s="158">
        <f t="shared" si="116"/>
        <v>9.0583401807723923E-2</v>
      </c>
      <c r="AW58" s="158">
        <f>IF(AR58="Yes",VLOOKUP(B58,'ESA 112'!$B$318:$J$345,8,FALSE),MIN(0.127,AV58))</f>
        <v>9.0583401807723923E-2</v>
      </c>
      <c r="AX58" s="156">
        <f t="shared" si="117"/>
        <v>27.56</v>
      </c>
      <c r="AY58" s="159">
        <f t="shared" si="118"/>
        <v>28.56</v>
      </c>
      <c r="AZ58" s="127" t="s">
        <v>928</v>
      </c>
      <c r="BA58" s="43">
        <f>IFERROR(VLOOKUP($B58,'1415_link'!$A$5:$D$311,2,FALSE),0)</f>
        <v>0</v>
      </c>
      <c r="BB58" s="43">
        <f>IFERROR(VLOOKUP($B58,'1415_link'!$A$5:$D$311,3,FALSE),0)</f>
        <v>32.78</v>
      </c>
      <c r="BC58" s="160">
        <f>IFERROR(VLOOKUP($B58,'1415_link'!$A$5:$D$332,4,FALSE),0)</f>
        <v>272.26</v>
      </c>
      <c r="BD58" s="158">
        <f t="shared" si="119"/>
        <v>0.12039961801219423</v>
      </c>
      <c r="BE58" s="158">
        <f>IF(AZ58="Yes",VLOOKUP(B58,'ESA 112'!$B$286:$J$314,8,FALSE),MIN(0.127,BD58))</f>
        <v>0.12039961801219423</v>
      </c>
      <c r="BF58" s="156">
        <f t="shared" si="120"/>
        <v>32.78</v>
      </c>
      <c r="BG58" s="159">
        <f t="shared" si="121"/>
        <v>32.78</v>
      </c>
      <c r="BH58" s="127" t="s">
        <v>928</v>
      </c>
      <c r="BI58" s="43">
        <f>IFERROR(VLOOKUP($B58,'1516_link'!$A$5:$D$351,2,FALSE),0)</f>
        <v>0.78</v>
      </c>
      <c r="BJ58" s="43">
        <f>IFERROR(VLOOKUP($B58,'1516_link'!$A$5:$D$351,3,FALSE),0)</f>
        <v>34.22</v>
      </c>
      <c r="BK58" s="160">
        <f>IFERROR(VLOOKUP($B58,'1516_link'!$A$5:$D$351,4,FALSE),0)</f>
        <v>281.45</v>
      </c>
      <c r="BL58" s="217">
        <f t="shared" si="122"/>
        <v>0.12158465091490496</v>
      </c>
      <c r="BM58" s="217">
        <f>IF(BH58="Yes",VLOOKUP(B58,'ESA 112'!$B$255:$J$282,8,FALSE),MIN(0.127,BL58))</f>
        <v>0.12158465091490496</v>
      </c>
      <c r="BN58" s="156">
        <f t="shared" si="123"/>
        <v>34.22</v>
      </c>
      <c r="BO58" s="159">
        <f t="shared" si="124"/>
        <v>35</v>
      </c>
      <c r="BP58" s="127" t="s">
        <v>928</v>
      </c>
      <c r="BQ58" s="43">
        <f>IFERROR(VLOOKUP($B58,'1617_link'!$A$5:$D$351,2,FALSE),0)</f>
        <v>1</v>
      </c>
      <c r="BR58" s="43">
        <f>IFERROR(VLOOKUP($B58,'1617_link'!$A$5:$D$351,3,FALSE),0)</f>
        <v>35.89</v>
      </c>
      <c r="BS58" s="160">
        <f>IFERROR(VLOOKUP($B58,'1617_link'!$A$5:$D$351,4,FALSE),0)</f>
        <v>321.35000000000002</v>
      </c>
      <c r="BT58" s="217">
        <f t="shared" si="125"/>
        <v>0.11168507857476272</v>
      </c>
      <c r="BU58" s="217">
        <f>IF(BP58="Yes",VLOOKUP(B58,'ESA 112'!$B$224:$J$250,8,FALSE),MIN(0.127,BT58))</f>
        <v>0.11168507857476272</v>
      </c>
      <c r="BV58" s="156">
        <f t="shared" si="126"/>
        <v>35.89</v>
      </c>
      <c r="BW58" s="159">
        <f t="shared" si="127"/>
        <v>36.89</v>
      </c>
      <c r="BX58" s="127" t="s">
        <v>928</v>
      </c>
      <c r="BY58" s="43">
        <f>IFERROR(VLOOKUP($B58,'1718_link'!$A$5:$D$351,2,FALSE),0)</f>
        <v>0.33</v>
      </c>
      <c r="BZ58" s="43">
        <f>IFERROR(VLOOKUP($B58,'1718_link'!$A$5:$D$351,3,FALSE),0)</f>
        <v>36.78</v>
      </c>
      <c r="CA58" s="43">
        <f>IFERROR(VLOOKUP($B58,'1718_link'!$A$5:$D$331,4,FALSE),0)</f>
        <v>337.90999999999997</v>
      </c>
      <c r="CB58" s="217">
        <f t="shared" si="128"/>
        <v>0.1088455505903939</v>
      </c>
      <c r="CC58" s="217">
        <f>IF(BX58="Yes",VLOOKUP(B58,'ESA 112'!$B$194:$J$219,8,FALSE),MIN(0.135,CB58))</f>
        <v>0.1088455505903939</v>
      </c>
      <c r="CD58" s="156">
        <f t="shared" si="129"/>
        <v>36.78</v>
      </c>
      <c r="CE58" s="159">
        <f t="shared" si="130"/>
        <v>37.11</v>
      </c>
      <c r="CF58" s="127" t="s">
        <v>928</v>
      </c>
      <c r="CG58" s="43">
        <f>IFERROR(VLOOKUP($B58,'1819_link'!$A$5:$D$351,2,FALSE),0)</f>
        <v>0</v>
      </c>
      <c r="CH58" s="43">
        <f>IFERROR(VLOOKUP($B58,'1819_link'!$A$5:$D$351,3,FALSE),0)</f>
        <v>35.67</v>
      </c>
      <c r="CI58" s="43">
        <f>IFERROR(VLOOKUP($B58,'1819_link'!$A$5:$D$331,4,FALSE),0)</f>
        <v>351.19</v>
      </c>
      <c r="CJ58" s="217">
        <f t="shared" si="95"/>
        <v>0.10156895127993394</v>
      </c>
      <c r="CK58" s="217">
        <f>IF(CF58="Yes",VLOOKUP(B58,'ESA 112'!$B$164:$J$190,8,FALSE),MIN(0.135,CJ58))</f>
        <v>0.10156895127993394</v>
      </c>
      <c r="CL58" s="156">
        <f t="shared" si="96"/>
        <v>35.67</v>
      </c>
      <c r="CM58" s="159">
        <f t="shared" si="97"/>
        <v>35.67</v>
      </c>
      <c r="CN58" s="127" t="s">
        <v>928</v>
      </c>
      <c r="CO58" s="43">
        <f>IFERROR(VLOOKUP($B58,'1920_link'!$A$5:$D$350,2,FALSE),0)</f>
        <v>1.8900000000000001</v>
      </c>
      <c r="CP58" s="43">
        <f>IFERROR(VLOOKUP($B58,'1920_link'!$A$5:$D$350,3,FALSE),0)</f>
        <v>38.56</v>
      </c>
      <c r="CQ58" s="43">
        <f>IFERROR(VLOOKUP($B58,'1920_link'!$A$5:$D$330,4,FALSE),0)</f>
        <v>366.95</v>
      </c>
      <c r="CR58" s="217">
        <f t="shared" si="98"/>
        <v>0.10508243629922334</v>
      </c>
      <c r="CS58" s="217">
        <f>IF(CN58="Yes",VLOOKUP(B58,'ESA 112'!$B$134:$J$159,8,FALSE),MIN(0.135,CR58))</f>
        <v>0.10508243629922334</v>
      </c>
      <c r="CT58" s="156">
        <f t="shared" si="99"/>
        <v>38.56</v>
      </c>
      <c r="CU58" s="159">
        <f t="shared" si="100"/>
        <v>40.450000000000003</v>
      </c>
      <c r="CV58" s="127" t="s">
        <v>928</v>
      </c>
      <c r="CW58" s="43">
        <f>IFERROR(VLOOKUP($B58,'2021_link'!$A$5:$D$351,2,FALSE),0)</f>
        <v>0.11</v>
      </c>
      <c r="CX58" s="43">
        <f>IFERROR(VLOOKUP($B58,'2021_link'!$A$5:$D$351,3,FALSE),0)</f>
        <v>31.779999999999998</v>
      </c>
      <c r="CY58" s="160">
        <f>IFERROR(VLOOKUP($B58,'2021_link'!$A$5:$D$351,4,FALSE),0)</f>
        <v>322.13</v>
      </c>
      <c r="CZ58" s="217">
        <f t="shared" si="131"/>
        <v>9.8655822183590466E-2</v>
      </c>
      <c r="DA58" s="217">
        <f>IF(CV58="Yes",VLOOKUP(B58,'ESA 112'!$B$102:$J$130,8,FALSE),MIN(0.135,CZ58))</f>
        <v>9.8655822183590466E-2</v>
      </c>
      <c r="DB58" s="156">
        <f t="shared" si="132"/>
        <v>31.78</v>
      </c>
      <c r="DC58" s="159">
        <f t="shared" si="133"/>
        <v>31.89</v>
      </c>
      <c r="DD58" s="127" t="s">
        <v>928</v>
      </c>
      <c r="DE58" s="43">
        <f>IFERROR(VLOOKUP($B58,'2122_link'!$A$3:$D$352,2,FALSE),0)</f>
        <v>1</v>
      </c>
      <c r="DF58" s="43">
        <f>IFERROR(VLOOKUP($B58,'2122_link'!$A$3:$D$352,3,FALSE),0)</f>
        <v>32.89</v>
      </c>
      <c r="DG58" s="160">
        <f>IFERROR(VLOOKUP($B58,'2122_link'!$A$3:$D$352,4,FALSE),0)</f>
        <v>308.01</v>
      </c>
      <c r="DH58" s="217">
        <f t="shared" si="134"/>
        <v>0.10678224732963217</v>
      </c>
      <c r="DI58" s="217">
        <f>IF(DD58="Yes",VLOOKUP(B58,'ESA 112'!$B$70:$J$99,8,FALSE),MIN(0.135,DH58))</f>
        <v>0.10678224732963217</v>
      </c>
      <c r="DJ58" s="156">
        <f t="shared" si="135"/>
        <v>32.89</v>
      </c>
      <c r="DK58" s="159">
        <f t="shared" si="136"/>
        <v>33.89</v>
      </c>
      <c r="DL58" s="127" t="s">
        <v>928</v>
      </c>
      <c r="DM58" s="43">
        <f>IFERROR(VLOOKUP($B58,'2223_link'!$A$3:$D$352,2,FALSE),0)</f>
        <v>0</v>
      </c>
      <c r="DN58" s="43">
        <f>IFERROR(VLOOKUP($B58,'2223_link'!$A$3:$D$352,3,FALSE),0)</f>
        <v>37.67</v>
      </c>
      <c r="DO58" s="160">
        <f>IFERROR(VLOOKUP($B58,'2223_link'!$A$3:$D$352,4,FALSE),0)</f>
        <v>334.91999999999996</v>
      </c>
      <c r="DP58" s="217">
        <f t="shared" si="137"/>
        <v>0.11247462080496837</v>
      </c>
      <c r="DQ58" s="217">
        <f>IF(DL58="Yes",VLOOKUP(B58,'ESA 112'!$B$37:$J$63,8,FALSE),MIN(0.135,DP58))</f>
        <v>0.11247462080496837</v>
      </c>
      <c r="DR58" s="156">
        <f t="shared" si="138"/>
        <v>37.67</v>
      </c>
      <c r="DS58" s="159">
        <f t="shared" si="139"/>
        <v>37.67</v>
      </c>
      <c r="DT58" s="127" t="s">
        <v>928</v>
      </c>
      <c r="DU58" s="43">
        <f>IFERROR(VLOOKUP($B58,'2324_link'!$A$3:$D$352,2,FALSE),0)</f>
        <v>0</v>
      </c>
      <c r="DV58" s="43">
        <f>IFERROR(VLOOKUP($B58,'2324_link'!$A$3:$D$352,3,FALSE),0)</f>
        <v>36.44</v>
      </c>
      <c r="DW58" s="160">
        <f>IFERROR(VLOOKUP($B58,'2324_link'!$A$3:$D$352,4,FALSE),0)</f>
        <v>357.06</v>
      </c>
      <c r="DX58" s="217">
        <f t="shared" si="140"/>
        <v>0.10205567691704474</v>
      </c>
      <c r="DY58" s="217">
        <f>IF(DT58="Yes",VLOOKUP(B58,'ESA 112'!$B$3:$J$32,8,FALSE),MIN(0.15,DX58))</f>
        <v>0.10205567691704474</v>
      </c>
      <c r="DZ58" s="156">
        <f t="shared" si="141"/>
        <v>36.44</v>
      </c>
      <c r="EA58" s="159">
        <f t="shared" si="142"/>
        <v>36.44</v>
      </c>
      <c r="EB58" s="18"/>
    </row>
    <row r="59" spans="1:132" ht="14.4" x14ac:dyDescent="0.3">
      <c r="A59" s="15" t="s">
        <v>907</v>
      </c>
      <c r="B59" s="15" t="s">
        <v>298</v>
      </c>
      <c r="C59" s="15" t="s">
        <v>299</v>
      </c>
      <c r="D59" s="127" t="s">
        <v>928</v>
      </c>
      <c r="E59" s="154">
        <f>IFERROR(VLOOKUP($B59,'0809_link'!$A$5:$D$319,2,FALSE),0)</f>
        <v>0</v>
      </c>
      <c r="F59" s="154">
        <f>IFERROR(VLOOKUP($B59,'0809_link'!$A$5:$D$319,3,FALSE),0)</f>
        <v>15.5</v>
      </c>
      <c r="G59" s="154">
        <f>IFERROR(VLOOKUP(B59,'0809_link'!$A$5:$D$319,4,FALSE),0)</f>
        <v>102.98</v>
      </c>
      <c r="H59" s="50">
        <f t="shared" si="101"/>
        <v>0.15049999999999999</v>
      </c>
      <c r="I59" s="155">
        <f>IF(D59="yes",VLOOKUP(B59,'ESA 112'!$B$479:$K$503,8,FALSE),MIN(0.127,H59))</f>
        <v>0.127</v>
      </c>
      <c r="J59" s="156">
        <f t="shared" si="102"/>
        <v>13.08</v>
      </c>
      <c r="K59" s="157">
        <f t="shared" si="103"/>
        <v>13.079970000000001</v>
      </c>
      <c r="L59" s="127" t="s">
        <v>928</v>
      </c>
      <c r="M59" s="43">
        <f>IFERROR(VLOOKUP(B59,'0910_link'!$A$5:$B$302,2,FALSE),0)</f>
        <v>0.75</v>
      </c>
      <c r="N59" s="43">
        <f>IFERROR(VLOOKUP(B59,'0910_link'!$A$5:$C$302,3,FALSE),0)</f>
        <v>16</v>
      </c>
      <c r="O59" s="43">
        <f>IFERROR(VLOOKUP($B59,'0910_link'!$A$5:$D$302,4,FALSE),0)</f>
        <v>103.87</v>
      </c>
      <c r="P59" s="50">
        <f t="shared" si="104"/>
        <v>0.154</v>
      </c>
      <c r="Q59" s="158">
        <f>IF(L59="Yes",VLOOKUP(B59,'ESA 112'!$B$449:$K$474,8,FALSE),MIN(0.127,P59))</f>
        <v>0.127</v>
      </c>
      <c r="R59" s="156">
        <f t="shared" si="105"/>
        <v>13.19</v>
      </c>
      <c r="S59" s="157">
        <f t="shared" si="106"/>
        <v>13.945510000000001</v>
      </c>
      <c r="T59" s="127" t="s">
        <v>928</v>
      </c>
      <c r="U59" s="43">
        <f>IFERROR(VLOOKUP($B59,'1011_link'!$A$5:$D$309,2,FALSE),0)</f>
        <v>0</v>
      </c>
      <c r="V59" s="43">
        <f>IFERROR(VLOOKUP($B59,'1011_link'!$A$5:$D$309,3,FALSE),0)</f>
        <v>13.75</v>
      </c>
      <c r="W59" s="154">
        <f>IFERROR(VLOOKUP($B59,'1011_link'!$A$5:$D$319,4,FALSE),0)</f>
        <v>93.66</v>
      </c>
      <c r="X59" s="50">
        <f t="shared" si="107"/>
        <v>0.14680000000000001</v>
      </c>
      <c r="Y59" s="158">
        <f>IF(T59="Yes",VLOOKUP(B59,'ESA 112'!$B$416:$J$444,8,FALSE),MIN(0.127,X59))</f>
        <v>0.127</v>
      </c>
      <c r="Z59" s="156">
        <f t="shared" si="108"/>
        <v>11.89</v>
      </c>
      <c r="AA59" s="159">
        <f t="shared" si="109"/>
        <v>11.89</v>
      </c>
      <c r="AB59" s="127" t="s">
        <v>928</v>
      </c>
      <c r="AC59" s="43">
        <f>IFERROR(VLOOKUP($B59,'1112_link'!$A$5:$D$310,2,FALSE),0)</f>
        <v>1.44</v>
      </c>
      <c r="AD59" s="43">
        <f>IFERROR(VLOOKUP($B59,'1112_link'!$A$5:$D$310,3,FALSE),0)</f>
        <v>17.440000000000001</v>
      </c>
      <c r="AE59" s="154">
        <f>IFERROR(VLOOKUP($B59,'1112_link'!$A$5:$D$331,4,FALSE),0)</f>
        <v>102.95</v>
      </c>
      <c r="AF59" s="50">
        <f t="shared" si="110"/>
        <v>0.1694</v>
      </c>
      <c r="AG59" s="158">
        <f>IF(AB59="Yes",VLOOKUP(B59,'ESA 112'!$B$383:$J$411,8,FALSE),MIN(0.127,AF59))</f>
        <v>0.127</v>
      </c>
      <c r="AH59" s="156">
        <f t="shared" si="111"/>
        <v>13.07</v>
      </c>
      <c r="AI59" s="159">
        <f t="shared" si="112"/>
        <v>14.51</v>
      </c>
      <c r="AJ59" s="127" t="s">
        <v>928</v>
      </c>
      <c r="AK59" s="43">
        <f>IFERROR(VLOOKUP($B59,'1213_link'!$A$5:$D$310,2,FALSE),0)</f>
        <v>0</v>
      </c>
      <c r="AL59" s="43">
        <f>IFERROR(VLOOKUP($B59,'1213_link'!$A$5:$D$310,3,FALSE),0)</f>
        <v>19.329999999999998</v>
      </c>
      <c r="AM59" s="154">
        <f>IFERROR(VLOOKUP($B59,'1213_link'!$A$5:$D$331,4,FALSE),0)</f>
        <v>92.19</v>
      </c>
      <c r="AN59" s="50">
        <f t="shared" si="113"/>
        <v>0.2097</v>
      </c>
      <c r="AO59" s="158">
        <f>IF(AJ59="Yes",VLOOKUP(B59,'ESA 112'!$B$350:$J$378,8,FALSE),MIN(0.127,AN59))</f>
        <v>0.127</v>
      </c>
      <c r="AP59" s="156">
        <f t="shared" si="114"/>
        <v>11.71</v>
      </c>
      <c r="AQ59" s="159">
        <f t="shared" si="115"/>
        <v>11.71</v>
      </c>
      <c r="AR59" s="127" t="s">
        <v>928</v>
      </c>
      <c r="AS59" s="43">
        <f>IFERROR(VLOOKUP($B59,'1314_link'!$A$5:$D$310,2,FALSE),0)</f>
        <v>0</v>
      </c>
      <c r="AT59" s="43">
        <f>IFERROR(VLOOKUP($B59,'1314_link'!$A$5:$D$310,3,FALSE),0)</f>
        <v>17.670000000000002</v>
      </c>
      <c r="AU59" s="154">
        <f>IFERROR(VLOOKUP($B59,'1314_link'!$A$5:$D$331,4,FALSE),0)</f>
        <v>98.05</v>
      </c>
      <c r="AV59" s="158">
        <f t="shared" si="116"/>
        <v>0.18021417644059157</v>
      </c>
      <c r="AW59" s="158">
        <f>IF(AR59="Yes",VLOOKUP(B59,'ESA 112'!$B$318:$J$345,8,FALSE),MIN(0.127,AV59))</f>
        <v>0.127</v>
      </c>
      <c r="AX59" s="156">
        <f t="shared" si="117"/>
        <v>12.45</v>
      </c>
      <c r="AY59" s="159">
        <f t="shared" si="118"/>
        <v>12.45</v>
      </c>
      <c r="AZ59" s="127" t="s">
        <v>928</v>
      </c>
      <c r="BA59" s="43">
        <f>IFERROR(VLOOKUP($B59,'1415_link'!$A$5:$D$311,2,FALSE),0)</f>
        <v>0</v>
      </c>
      <c r="BB59" s="43">
        <f>IFERROR(VLOOKUP($B59,'1415_link'!$A$5:$D$311,3,FALSE),0)</f>
        <v>18.11</v>
      </c>
      <c r="BC59" s="160">
        <f>IFERROR(VLOOKUP($B59,'1415_link'!$A$5:$D$332,4,FALSE),0)</f>
        <v>95.15</v>
      </c>
      <c r="BD59" s="158">
        <f t="shared" si="119"/>
        <v>0.19033105622700996</v>
      </c>
      <c r="BE59" s="158">
        <f>IF(AZ59="Yes",VLOOKUP(B59,'ESA 112'!$B$286:$J$314,8,FALSE),MIN(0.127,BD59))</f>
        <v>0.127</v>
      </c>
      <c r="BF59" s="156">
        <f t="shared" si="120"/>
        <v>12.08</v>
      </c>
      <c r="BG59" s="159">
        <f t="shared" si="121"/>
        <v>12.08</v>
      </c>
      <c r="BH59" s="127" t="s">
        <v>928</v>
      </c>
      <c r="BI59" s="43">
        <f>IFERROR(VLOOKUP($B59,'1516_link'!$A$5:$D$351,2,FALSE),0)</f>
        <v>0</v>
      </c>
      <c r="BJ59" s="43">
        <f>IFERROR(VLOOKUP($B59,'1516_link'!$A$5:$D$351,3,FALSE),0)</f>
        <v>15</v>
      </c>
      <c r="BK59" s="160">
        <f>IFERROR(VLOOKUP($B59,'1516_link'!$A$5:$D$351,4,FALSE),0)</f>
        <v>86.02</v>
      </c>
      <c r="BL59" s="217">
        <f t="shared" si="122"/>
        <v>0.17437805161590328</v>
      </c>
      <c r="BM59" s="217">
        <f>IF(BH59="Yes",VLOOKUP(B59,'ESA 112'!$B$255:$J$282,8,FALSE),MIN(0.127,BL59))</f>
        <v>0.127</v>
      </c>
      <c r="BN59" s="156">
        <f t="shared" si="123"/>
        <v>10.92</v>
      </c>
      <c r="BO59" s="159">
        <f t="shared" si="124"/>
        <v>10.92</v>
      </c>
      <c r="BP59" s="127" t="s">
        <v>928</v>
      </c>
      <c r="BQ59" s="43">
        <f>IFERROR(VLOOKUP($B59,'1617_link'!$A$5:$D$351,2,FALSE),0)</f>
        <v>0.11</v>
      </c>
      <c r="BR59" s="43">
        <f>IFERROR(VLOOKUP($B59,'1617_link'!$A$5:$D$351,3,FALSE),0)</f>
        <v>16.89</v>
      </c>
      <c r="BS59" s="160">
        <f>IFERROR(VLOOKUP($B59,'1617_link'!$A$5:$D$351,4,FALSE),0)</f>
        <v>90.9</v>
      </c>
      <c r="BT59" s="217">
        <f t="shared" si="125"/>
        <v>0.1858085808580858</v>
      </c>
      <c r="BU59" s="217">
        <f>IF(BP59="Yes",VLOOKUP(B59,'ESA 112'!$B$224:$J$250,8,FALSE),MIN(0.127,BT59))</f>
        <v>0.127</v>
      </c>
      <c r="BV59" s="156">
        <f t="shared" si="126"/>
        <v>11.54</v>
      </c>
      <c r="BW59" s="223">
        <f t="shared" si="127"/>
        <v>11.649999999999999</v>
      </c>
      <c r="BX59" s="127" t="s">
        <v>928</v>
      </c>
      <c r="BY59" s="43">
        <f>IFERROR(VLOOKUP($B59,'1718_link'!$A$5:$D$351,2,FALSE),0)</f>
        <v>1.78</v>
      </c>
      <c r="BZ59" s="43">
        <f>IFERROR(VLOOKUP($B59,'1718_link'!$A$5:$D$351,3,FALSE),0)</f>
        <v>14.44</v>
      </c>
      <c r="CA59" s="43">
        <f>IFERROR(VLOOKUP($B59,'1718_link'!$A$5:$D$331,4,FALSE),0)</f>
        <v>86.83</v>
      </c>
      <c r="CB59" s="217">
        <f t="shared" si="128"/>
        <v>0.16630196936542668</v>
      </c>
      <c r="CC59" s="217">
        <f>IF(BX59="Yes",VLOOKUP(B59,'ESA 112'!$B$194:$J$219,8,FALSE),MIN(0.135,CB59))</f>
        <v>0.13500000000000001</v>
      </c>
      <c r="CD59" s="156">
        <f t="shared" si="129"/>
        <v>11.72</v>
      </c>
      <c r="CE59" s="159">
        <f t="shared" si="130"/>
        <v>13.5</v>
      </c>
      <c r="CF59" s="127" t="s">
        <v>928</v>
      </c>
      <c r="CG59" s="43">
        <f>IFERROR(VLOOKUP($B59,'1819_link'!$A$5:$D$351,2,FALSE),0)</f>
        <v>0.22</v>
      </c>
      <c r="CH59" s="43">
        <f>IFERROR(VLOOKUP($B59,'1819_link'!$A$5:$D$351,3,FALSE),0)</f>
        <v>16.89</v>
      </c>
      <c r="CI59" s="43">
        <f>IFERROR(VLOOKUP($B59,'1819_link'!$A$5:$D$331,4,FALSE),0)</f>
        <v>93.94</v>
      </c>
      <c r="CJ59" s="217">
        <f t="shared" si="95"/>
        <v>0.17979561422184373</v>
      </c>
      <c r="CK59" s="217">
        <f>IF(CF59="Yes",VLOOKUP(B59,'ESA 112'!$B$164:$J$190,8,FALSE),MIN(0.135,CJ59))</f>
        <v>0.13500000000000001</v>
      </c>
      <c r="CL59" s="156">
        <f t="shared" si="96"/>
        <v>12.68</v>
      </c>
      <c r="CM59" s="159">
        <f t="shared" si="97"/>
        <v>12.9</v>
      </c>
      <c r="CN59" s="127" t="s">
        <v>928</v>
      </c>
      <c r="CO59" s="43">
        <f>IFERROR(VLOOKUP($B59,'1920_link'!$A$5:$D$350,2,FALSE),0)</f>
        <v>0</v>
      </c>
      <c r="CP59" s="43">
        <f>IFERROR(VLOOKUP($B59,'1920_link'!$A$5:$D$350,3,FALSE),0)</f>
        <v>14.44</v>
      </c>
      <c r="CQ59" s="43">
        <f>IFERROR(VLOOKUP($B59,'1920_link'!$A$5:$D$330,4,FALSE),0)</f>
        <v>89.35</v>
      </c>
      <c r="CR59" s="217">
        <f t="shared" si="98"/>
        <v>0.16161163961947397</v>
      </c>
      <c r="CS59" s="217">
        <f>IF(CN59="Yes",VLOOKUP(B59,'ESA 112'!$B$134:$J$159,8,FALSE),MIN(0.135,CR59))</f>
        <v>0.13500000000000001</v>
      </c>
      <c r="CT59" s="156">
        <f t="shared" si="99"/>
        <v>12.06</v>
      </c>
      <c r="CU59" s="159">
        <f t="shared" si="100"/>
        <v>12.06</v>
      </c>
      <c r="CV59" s="127" t="s">
        <v>928</v>
      </c>
      <c r="CW59" s="43">
        <f>IFERROR(VLOOKUP($B59,'2021_link'!$A$5:$D$351,2,FALSE),0)</f>
        <v>0</v>
      </c>
      <c r="CX59" s="43">
        <f>IFERROR(VLOOKUP($B59,'2021_link'!$A$5:$D$351,3,FALSE),0)</f>
        <v>17.670000000000002</v>
      </c>
      <c r="CY59" s="160">
        <f>IFERROR(VLOOKUP($B59,'2021_link'!$A$5:$D$351,4,FALSE),0)</f>
        <v>84.27</v>
      </c>
      <c r="CZ59" s="217">
        <f t="shared" si="131"/>
        <v>0.20968316126735495</v>
      </c>
      <c r="DA59" s="217">
        <f>IF(CV59="Yes",VLOOKUP(B59,'ESA 112'!$B$102:$J$130,8,FALSE),MIN(0.135,CZ59))</f>
        <v>0.13500000000000001</v>
      </c>
      <c r="DB59" s="156">
        <f t="shared" si="132"/>
        <v>11.38</v>
      </c>
      <c r="DC59" s="159">
        <f t="shared" si="133"/>
        <v>11.38</v>
      </c>
      <c r="DD59" s="127" t="s">
        <v>928</v>
      </c>
      <c r="DE59" s="43">
        <f>IFERROR(VLOOKUP($B59,'2122_link'!$A$3:$D$352,2,FALSE),0)</f>
        <v>0.44</v>
      </c>
      <c r="DF59" s="43">
        <f>IFERROR(VLOOKUP($B59,'2122_link'!$A$3:$D$352,3,FALSE),0)</f>
        <v>22.11</v>
      </c>
      <c r="DG59" s="160">
        <f>IFERROR(VLOOKUP($B59,'2122_link'!$A$3:$D$352,4,FALSE),0)</f>
        <v>87.2</v>
      </c>
      <c r="DH59" s="217">
        <f t="shared" si="134"/>
        <v>0.25355504587155964</v>
      </c>
      <c r="DI59" s="217">
        <f>IF(DD59="Yes",VLOOKUP(B59,'ESA 112'!$B$70:$J$99,8,FALSE),MIN(0.135,DH59))</f>
        <v>0.13500000000000001</v>
      </c>
      <c r="DJ59" s="156">
        <f t="shared" si="135"/>
        <v>11.77</v>
      </c>
      <c r="DK59" s="159">
        <f t="shared" si="136"/>
        <v>12.209999999999999</v>
      </c>
      <c r="DL59" s="127" t="s">
        <v>928</v>
      </c>
      <c r="DM59" s="43">
        <f>IFERROR(VLOOKUP($B59,'2223_link'!$A$3:$D$352,2,FALSE),0)</f>
        <v>1.1100000000000001</v>
      </c>
      <c r="DN59" s="43">
        <f>IFERROR(VLOOKUP($B59,'2223_link'!$A$3:$D$352,3,FALSE),0)</f>
        <v>21.66</v>
      </c>
      <c r="DO59" s="160">
        <f>IFERROR(VLOOKUP($B59,'2223_link'!$A$3:$D$352,4,FALSE),0)</f>
        <v>97.320000000000007</v>
      </c>
      <c r="DP59" s="217">
        <f t="shared" si="137"/>
        <v>0.2225647348951911</v>
      </c>
      <c r="DQ59" s="217">
        <f>IF(DL59="Yes",VLOOKUP(B59,'ESA 112'!$B$37:$J$63,8,FALSE),MIN(0.135,DP59))</f>
        <v>0.13500000000000001</v>
      </c>
      <c r="DR59" s="156">
        <f t="shared" si="138"/>
        <v>13.14</v>
      </c>
      <c r="DS59" s="159">
        <f t="shared" si="139"/>
        <v>14.25</v>
      </c>
      <c r="DT59" s="127" t="s">
        <v>928</v>
      </c>
      <c r="DU59" s="43">
        <f>IFERROR(VLOOKUP($B59,'2324_link'!$A$3:$D$352,2,FALSE),0)</f>
        <v>0.22</v>
      </c>
      <c r="DV59" s="43">
        <f>IFERROR(VLOOKUP($B59,'2324_link'!$A$3:$D$352,3,FALSE),0)</f>
        <v>18.329999999999998</v>
      </c>
      <c r="DW59" s="160">
        <f>IFERROR(VLOOKUP($B59,'2324_link'!$A$3:$D$352,4,FALSE),0)</f>
        <v>86.38</v>
      </c>
      <c r="DX59" s="217">
        <f t="shared" si="140"/>
        <v>0.21220189858763602</v>
      </c>
      <c r="DY59" s="217">
        <f>IF(DT59="Yes",VLOOKUP(B59,'ESA 112'!$B$3:$J$32,8,FALSE),MIN(0.15,DX59))</f>
        <v>0.15</v>
      </c>
      <c r="DZ59" s="156">
        <f t="shared" si="141"/>
        <v>12.96</v>
      </c>
      <c r="EA59" s="159">
        <f t="shared" si="142"/>
        <v>13.180000000000001</v>
      </c>
      <c r="EB59" s="18"/>
    </row>
    <row r="60" spans="1:132" ht="14.4" x14ac:dyDescent="0.3">
      <c r="A60" s="15" t="s">
        <v>908</v>
      </c>
      <c r="B60" s="15" t="s">
        <v>104</v>
      </c>
      <c r="C60" s="15" t="s">
        <v>105</v>
      </c>
      <c r="D60" s="127" t="s">
        <v>928</v>
      </c>
      <c r="E60" s="154">
        <f>IFERROR(VLOOKUP($B60,'0809_link'!$A$5:$D$319,2,FALSE),0)</f>
        <v>1</v>
      </c>
      <c r="F60" s="154">
        <f>IFERROR(VLOOKUP($B60,'0809_link'!$A$5:$D$319,3,FALSE),0)</f>
        <v>25.25</v>
      </c>
      <c r="G60" s="154">
        <f>IFERROR(VLOOKUP(B60,'0809_link'!$A$5:$D$319,4,FALSE),0)</f>
        <v>219.43</v>
      </c>
      <c r="H60" s="50">
        <f t="shared" si="101"/>
        <v>0.11509999999999999</v>
      </c>
      <c r="I60" s="155">
        <f>IF(D60="yes",VLOOKUP(B60,'ESA 112'!$B$479:$K$503,8,FALSE),MIN(0.127,H60))</f>
        <v>0.11509999999999999</v>
      </c>
      <c r="J60" s="156">
        <f t="shared" si="102"/>
        <v>25.25</v>
      </c>
      <c r="K60" s="157">
        <f t="shared" si="103"/>
        <v>26.25</v>
      </c>
      <c r="L60" s="127" t="s">
        <v>928</v>
      </c>
      <c r="M60" s="43">
        <f>IFERROR(VLOOKUP(B60,'0910_link'!$A$5:$B$302,2,FALSE),0)</f>
        <v>1.1200000000000001</v>
      </c>
      <c r="N60" s="43">
        <f>IFERROR(VLOOKUP(B60,'0910_link'!$A$5:$C$302,3,FALSE),0)</f>
        <v>25.12</v>
      </c>
      <c r="O60" s="43">
        <f>IFERROR(VLOOKUP($B60,'0910_link'!$A$5:$D$302,4,FALSE),0)</f>
        <v>223.96</v>
      </c>
      <c r="P60" s="50">
        <f t="shared" si="104"/>
        <v>0.11219999999999999</v>
      </c>
      <c r="Q60" s="158">
        <f>IF(L60="Yes",VLOOKUP(B60,'ESA 112'!$B$449:$K$474,8,FALSE),MIN(0.127,P60))</f>
        <v>0.11219999999999999</v>
      </c>
      <c r="R60" s="156">
        <f t="shared" si="105"/>
        <v>25.12</v>
      </c>
      <c r="S60" s="157">
        <f t="shared" si="106"/>
        <v>26.240000000000002</v>
      </c>
      <c r="T60" s="127" t="s">
        <v>928</v>
      </c>
      <c r="U60" s="43">
        <f>IFERROR(VLOOKUP($B60,'1011_link'!$A$5:$D$309,2,FALSE),0)</f>
        <v>3.62</v>
      </c>
      <c r="V60" s="43">
        <f>IFERROR(VLOOKUP($B60,'1011_link'!$A$5:$D$309,3,FALSE),0)</f>
        <v>26.5</v>
      </c>
      <c r="W60" s="154">
        <f>IFERROR(VLOOKUP($B60,'1011_link'!$A$5:$D$319,4,FALSE),0)</f>
        <v>216.35</v>
      </c>
      <c r="X60" s="50">
        <f t="shared" si="107"/>
        <v>0.1225</v>
      </c>
      <c r="Y60" s="158">
        <f>IF(T60="Yes",VLOOKUP(B60,'ESA 112'!$B$416:$J$444,8,FALSE),MIN(0.127,X60))</f>
        <v>0.1225</v>
      </c>
      <c r="Z60" s="156">
        <f t="shared" si="108"/>
        <v>26.5</v>
      </c>
      <c r="AA60" s="159">
        <f t="shared" si="109"/>
        <v>30.12</v>
      </c>
      <c r="AB60" s="127" t="s">
        <v>928</v>
      </c>
      <c r="AC60" s="43">
        <f>IFERROR(VLOOKUP($B60,'1112_link'!$A$5:$D$310,2,FALSE),0)</f>
        <v>2.4500000000000002</v>
      </c>
      <c r="AD60" s="43">
        <f>IFERROR(VLOOKUP($B60,'1112_link'!$A$5:$D$310,3,FALSE),0)</f>
        <v>28.33</v>
      </c>
      <c r="AE60" s="154">
        <f>IFERROR(VLOOKUP($B60,'1112_link'!$A$5:$D$331,4,FALSE),0)</f>
        <v>204.70000000000002</v>
      </c>
      <c r="AF60" s="50">
        <f t="shared" si="110"/>
        <v>0.1384</v>
      </c>
      <c r="AG60" s="158">
        <f>IF(AB60="Yes",VLOOKUP(B60,'ESA 112'!$B$383:$J$411,8,FALSE),MIN(0.127,AF60))</f>
        <v>0.127</v>
      </c>
      <c r="AH60" s="156">
        <f t="shared" si="111"/>
        <v>26</v>
      </c>
      <c r="AI60" s="159">
        <f t="shared" si="112"/>
        <v>28.45</v>
      </c>
      <c r="AJ60" s="127" t="s">
        <v>928</v>
      </c>
      <c r="AK60" s="43">
        <f>IFERROR(VLOOKUP($B60,'1213_link'!$A$5:$D$310,2,FALSE),0)</f>
        <v>2.89</v>
      </c>
      <c r="AL60" s="43">
        <f>IFERROR(VLOOKUP($B60,'1213_link'!$A$5:$D$310,3,FALSE),0)</f>
        <v>30.89</v>
      </c>
      <c r="AM60" s="154">
        <f>IFERROR(VLOOKUP($B60,'1213_link'!$A$5:$D$331,4,FALSE),0)</f>
        <v>205.42</v>
      </c>
      <c r="AN60" s="50">
        <f t="shared" si="113"/>
        <v>0.15040000000000001</v>
      </c>
      <c r="AO60" s="158">
        <f>IF(AJ60="Yes",VLOOKUP(B60,'ESA 112'!$B$350:$J$378,8,FALSE),MIN(0.127,AN60))</f>
        <v>0.127</v>
      </c>
      <c r="AP60" s="156">
        <f t="shared" si="114"/>
        <v>26.09</v>
      </c>
      <c r="AQ60" s="159">
        <f t="shared" si="115"/>
        <v>28.98</v>
      </c>
      <c r="AR60" s="127" t="s">
        <v>928</v>
      </c>
      <c r="AS60" s="43">
        <f>IFERROR(VLOOKUP($B60,'1314_link'!$A$5:$D$310,2,FALSE),0)</f>
        <v>2</v>
      </c>
      <c r="AT60" s="43">
        <f>IFERROR(VLOOKUP($B60,'1314_link'!$A$5:$D$310,3,FALSE),0)</f>
        <v>30</v>
      </c>
      <c r="AU60" s="154">
        <f>IFERROR(VLOOKUP($B60,'1314_link'!$A$5:$D$331,4,FALSE),0)</f>
        <v>208.7</v>
      </c>
      <c r="AV60" s="158">
        <f t="shared" si="116"/>
        <v>0.14374700527072354</v>
      </c>
      <c r="AW60" s="158">
        <f>IF(AR60="Yes",VLOOKUP(B60,'ESA 112'!$B$318:$J$345,8,FALSE),MIN(0.127,AV60))</f>
        <v>0.127</v>
      </c>
      <c r="AX60" s="156">
        <f t="shared" si="117"/>
        <v>26.5</v>
      </c>
      <c r="AY60" s="159">
        <f t="shared" si="118"/>
        <v>28.5</v>
      </c>
      <c r="AZ60" s="127" t="s">
        <v>928</v>
      </c>
      <c r="BA60" s="43">
        <f>IFERROR(VLOOKUP($B60,'1415_link'!$A$5:$D$311,2,FALSE),0)</f>
        <v>1.89</v>
      </c>
      <c r="BB60" s="43">
        <f>IFERROR(VLOOKUP($B60,'1415_link'!$A$5:$D$311,3,FALSE),0)</f>
        <v>30.11</v>
      </c>
      <c r="BC60" s="160">
        <f>IFERROR(VLOOKUP($B60,'1415_link'!$A$5:$D$332,4,FALSE),0)</f>
        <v>197.51</v>
      </c>
      <c r="BD60" s="158">
        <f t="shared" si="119"/>
        <v>0.15244797731760418</v>
      </c>
      <c r="BE60" s="158">
        <f>IF(AZ60="Yes",VLOOKUP(B60,'ESA 112'!$B$286:$J$314,8,FALSE),MIN(0.127,BD60))</f>
        <v>0.127</v>
      </c>
      <c r="BF60" s="156">
        <f t="shared" si="120"/>
        <v>25.08</v>
      </c>
      <c r="BG60" s="159">
        <f t="shared" si="121"/>
        <v>26.97</v>
      </c>
      <c r="BH60" s="127" t="s">
        <v>928</v>
      </c>
      <c r="BI60" s="43">
        <f>IFERROR(VLOOKUP($B60,'1516_link'!$A$5:$D$351,2,FALSE),0)</f>
        <v>1.33</v>
      </c>
      <c r="BJ60" s="43">
        <f>IFERROR(VLOOKUP($B60,'1516_link'!$A$5:$D$351,3,FALSE),0)</f>
        <v>25.22</v>
      </c>
      <c r="BK60" s="160">
        <f>IFERROR(VLOOKUP($B60,'1516_link'!$A$5:$D$351,4,FALSE),0)</f>
        <v>170.03</v>
      </c>
      <c r="BL60" s="217">
        <f t="shared" si="122"/>
        <v>0.14832676586484736</v>
      </c>
      <c r="BM60" s="217">
        <f>IF(BH60="Yes",VLOOKUP(B60,'ESA 112'!$B$255:$J$282,8,FALSE),MIN(0.127,BL60))</f>
        <v>0.127</v>
      </c>
      <c r="BN60" s="156">
        <f t="shared" si="123"/>
        <v>21.59</v>
      </c>
      <c r="BO60" s="159">
        <f t="shared" si="124"/>
        <v>22.92</v>
      </c>
      <c r="BP60" s="127" t="s">
        <v>928</v>
      </c>
      <c r="BQ60" s="43">
        <f>IFERROR(VLOOKUP($B60,'1617_link'!$A$5:$D$351,2,FALSE),0)</f>
        <v>1</v>
      </c>
      <c r="BR60" s="43">
        <f>IFERROR(VLOOKUP($B60,'1617_link'!$A$5:$D$351,3,FALSE),0)</f>
        <v>24.33</v>
      </c>
      <c r="BS60" s="160">
        <f>IFERROR(VLOOKUP($B60,'1617_link'!$A$5:$D$351,4,FALSE),0)</f>
        <v>175.10000000000002</v>
      </c>
      <c r="BT60" s="217">
        <f t="shared" si="125"/>
        <v>0.13894917190177039</v>
      </c>
      <c r="BU60" s="217">
        <f>IF(BP60="Yes",VLOOKUP(B60,'ESA 112'!$B$224:$J$250,8,FALSE),MIN(0.127,BT60))</f>
        <v>0.127</v>
      </c>
      <c r="BV60" s="156">
        <f t="shared" si="126"/>
        <v>22.24</v>
      </c>
      <c r="BW60" s="159">
        <f t="shared" si="127"/>
        <v>23.24</v>
      </c>
      <c r="BX60" s="127" t="s">
        <v>928</v>
      </c>
      <c r="BY60" s="43">
        <f>IFERROR(VLOOKUP($B60,'1718_link'!$A$5:$D$351,2,FALSE),0)</f>
        <v>0.78</v>
      </c>
      <c r="BZ60" s="43">
        <f>IFERROR(VLOOKUP($B60,'1718_link'!$A$5:$D$351,3,FALSE),0)</f>
        <v>19.89</v>
      </c>
      <c r="CA60" s="43">
        <f>IFERROR(VLOOKUP($B60,'1718_link'!$A$5:$D$331,4,FALSE),0)</f>
        <v>211.1</v>
      </c>
      <c r="CB60" s="217">
        <f t="shared" si="128"/>
        <v>9.4220748460445286E-2</v>
      </c>
      <c r="CC60" s="217">
        <f>IF(BX60="Yes",VLOOKUP(B60,'ESA 112'!$B$194:$J$219,8,FALSE),MIN(0.135,CB60))</f>
        <v>9.4220748460445286E-2</v>
      </c>
      <c r="CD60" s="156">
        <f t="shared" si="129"/>
        <v>19.89</v>
      </c>
      <c r="CE60" s="159">
        <f t="shared" si="130"/>
        <v>20.67</v>
      </c>
      <c r="CF60" s="127" t="s">
        <v>928</v>
      </c>
      <c r="CG60" s="43">
        <f>IFERROR(VLOOKUP($B60,'1819_link'!$A$5:$D$351,2,FALSE),0)</f>
        <v>0.33</v>
      </c>
      <c r="CH60" s="43">
        <f>IFERROR(VLOOKUP($B60,'1819_link'!$A$5:$D$351,3,FALSE),0)</f>
        <v>21.22</v>
      </c>
      <c r="CI60" s="43">
        <f>IFERROR(VLOOKUP($B60,'1819_link'!$A$5:$D$331,4,FALSE),0)</f>
        <v>244.95</v>
      </c>
      <c r="CJ60" s="217">
        <f t="shared" si="95"/>
        <v>8.662992447438253E-2</v>
      </c>
      <c r="CK60" s="217">
        <f>IF(CF60="Yes",VLOOKUP(B60,'ESA 112'!$B$164:$J$190,8,FALSE),MIN(0.135,CJ60))</f>
        <v>8.662992447438253E-2</v>
      </c>
      <c r="CL60" s="156">
        <f t="shared" si="96"/>
        <v>21.22</v>
      </c>
      <c r="CM60" s="159">
        <f t="shared" si="97"/>
        <v>21.549999999999997</v>
      </c>
      <c r="CN60" s="127" t="s">
        <v>928</v>
      </c>
      <c r="CO60" s="43">
        <f>IFERROR(VLOOKUP($B60,'1920_link'!$A$5:$D$350,2,FALSE),0)</f>
        <v>0.56000000000000005</v>
      </c>
      <c r="CP60" s="43">
        <f>IFERROR(VLOOKUP($B60,'1920_link'!$A$5:$D$350,3,FALSE),0)</f>
        <v>20.329999999999998</v>
      </c>
      <c r="CQ60" s="43">
        <f>IFERROR(VLOOKUP($B60,'1920_link'!$A$5:$D$330,4,FALSE),0)</f>
        <v>248.75</v>
      </c>
      <c r="CR60" s="217">
        <f t="shared" si="98"/>
        <v>8.1728643216080393E-2</v>
      </c>
      <c r="CS60" s="217">
        <f>IF(CN60="Yes",VLOOKUP(B60,'ESA 112'!$B$134:$J$159,8,FALSE),MIN(0.135,CR60))</f>
        <v>8.1728643216080393E-2</v>
      </c>
      <c r="CT60" s="156">
        <f t="shared" si="99"/>
        <v>20.329999999999998</v>
      </c>
      <c r="CU60" s="159">
        <f t="shared" si="100"/>
        <v>20.889999999999997</v>
      </c>
      <c r="CV60" s="127" t="s">
        <v>928</v>
      </c>
      <c r="CW60" s="43">
        <f>IFERROR(VLOOKUP($B60,'2021_link'!$A$5:$D$351,2,FALSE),0)</f>
        <v>3</v>
      </c>
      <c r="CX60" s="43">
        <f>IFERROR(VLOOKUP($B60,'2021_link'!$A$5:$D$351,3,FALSE),0)</f>
        <v>24.33</v>
      </c>
      <c r="CY60" s="160">
        <f>IFERROR(VLOOKUP($B60,'2021_link'!$A$5:$D$351,4,FALSE),0)</f>
        <v>286.20000000000005</v>
      </c>
      <c r="CZ60" s="217">
        <f t="shared" si="131"/>
        <v>8.5010482180293487E-2</v>
      </c>
      <c r="DA60" s="217">
        <f>IF(CV60="Yes",VLOOKUP(B60,'ESA 112'!$B$102:$J$130,8,FALSE),MIN(0.135,CZ60))</f>
        <v>8.5010482180293487E-2</v>
      </c>
      <c r="DB60" s="156">
        <f t="shared" si="132"/>
        <v>24.33</v>
      </c>
      <c r="DC60" s="159">
        <f t="shared" si="133"/>
        <v>27.33</v>
      </c>
      <c r="DD60" s="127" t="s">
        <v>928</v>
      </c>
      <c r="DE60" s="43">
        <f>IFERROR(VLOOKUP($B60,'2122_link'!$A$3:$D$352,2,FALSE),0)</f>
        <v>1.1100000000000001</v>
      </c>
      <c r="DF60" s="43">
        <f>IFERROR(VLOOKUP($B60,'2122_link'!$A$3:$D$352,3,FALSE),0)</f>
        <v>30.78</v>
      </c>
      <c r="DG60" s="160">
        <f>IFERROR(VLOOKUP($B60,'2122_link'!$A$3:$D$352,4,FALSE),0)</f>
        <v>265.73</v>
      </c>
      <c r="DH60" s="217">
        <f t="shared" si="134"/>
        <v>0.11583185940616415</v>
      </c>
      <c r="DI60" s="217">
        <f>IF(DD60="Yes",VLOOKUP(B60,'ESA 112'!$B$70:$J$99,8,FALSE),MIN(0.135,DH60))</f>
        <v>0.11583185940616415</v>
      </c>
      <c r="DJ60" s="156">
        <f t="shared" si="135"/>
        <v>30.78</v>
      </c>
      <c r="DK60" s="159">
        <f t="shared" si="136"/>
        <v>31.89</v>
      </c>
      <c r="DL60" s="127" t="s">
        <v>928</v>
      </c>
      <c r="DM60" s="43">
        <f>IFERROR(VLOOKUP($B60,'2223_link'!$A$3:$D$352,2,FALSE),0)</f>
        <v>0.44</v>
      </c>
      <c r="DN60" s="43">
        <f>IFERROR(VLOOKUP($B60,'2223_link'!$A$3:$D$352,3,FALSE),0)</f>
        <v>29.770000000000003</v>
      </c>
      <c r="DO60" s="160">
        <f>IFERROR(VLOOKUP($B60,'2223_link'!$A$3:$D$352,4,FALSE),0)</f>
        <v>244.47000000000003</v>
      </c>
      <c r="DP60" s="217">
        <f t="shared" si="137"/>
        <v>0.12177363275657545</v>
      </c>
      <c r="DQ60" s="217">
        <f>IF(DL60="Yes",VLOOKUP(B60,'ESA 112'!$B$37:$J$63,8,FALSE),MIN(0.135,DP60))</f>
        <v>0.12177363275657545</v>
      </c>
      <c r="DR60" s="156">
        <f t="shared" si="138"/>
        <v>29.77</v>
      </c>
      <c r="DS60" s="159">
        <f t="shared" si="139"/>
        <v>30.21</v>
      </c>
      <c r="DT60" s="127" t="s">
        <v>928</v>
      </c>
      <c r="DU60" s="43">
        <f>IFERROR(VLOOKUP($B60,'2324_link'!$A$3:$D$352,2,FALSE),0)</f>
        <v>1.33</v>
      </c>
      <c r="DV60" s="43">
        <f>IFERROR(VLOOKUP($B60,'2324_link'!$A$3:$D$352,3,FALSE),0)</f>
        <v>36.33</v>
      </c>
      <c r="DW60" s="160">
        <f>IFERROR(VLOOKUP($B60,'2324_link'!$A$3:$D$352,4,FALSE),0)</f>
        <v>271.57</v>
      </c>
      <c r="DX60" s="217">
        <f t="shared" si="140"/>
        <v>0.13377766321758663</v>
      </c>
      <c r="DY60" s="217">
        <f>IF(DT60="Yes",VLOOKUP(B60,'ESA 112'!$B$3:$J$32,8,FALSE),MIN(0.15,DX60))</f>
        <v>0.13377766321758663</v>
      </c>
      <c r="DZ60" s="156">
        <f t="shared" si="141"/>
        <v>36.33</v>
      </c>
      <c r="EA60" s="159">
        <f t="shared" si="142"/>
        <v>37.659999999999997</v>
      </c>
      <c r="EB60" s="18"/>
    </row>
    <row r="61" spans="1:132" ht="14.4" x14ac:dyDescent="0.3">
      <c r="A61" s="15" t="s">
        <v>908</v>
      </c>
      <c r="B61" s="15" t="s">
        <v>352</v>
      </c>
      <c r="C61" s="15" t="s">
        <v>353</v>
      </c>
      <c r="D61" s="127" t="s">
        <v>928</v>
      </c>
      <c r="E61" s="154">
        <f>IFERROR(VLOOKUP($B61,'0809_link'!$A$5:$D$319,2,FALSE),0)</f>
        <v>2.62</v>
      </c>
      <c r="F61" s="154">
        <f>IFERROR(VLOOKUP($B61,'0809_link'!$A$5:$D$319,3,FALSE),0)</f>
        <v>35.619999999999997</v>
      </c>
      <c r="G61" s="154">
        <f>IFERROR(VLOOKUP(B61,'0809_link'!$A$5:$D$319,4,FALSE),0)</f>
        <v>285.58999999999997</v>
      </c>
      <c r="H61" s="50">
        <f t="shared" si="101"/>
        <v>0.12470000000000001</v>
      </c>
      <c r="I61" s="155">
        <f>IF(D61="yes",VLOOKUP(B61,'ESA 112'!$B$479:$K$503,8,FALSE),MIN(0.127,H61))</f>
        <v>0.12470000000000001</v>
      </c>
      <c r="J61" s="156">
        <f t="shared" si="102"/>
        <v>35.619999999999997</v>
      </c>
      <c r="K61" s="157">
        <f t="shared" si="103"/>
        <v>38.239999999999995</v>
      </c>
      <c r="L61" s="127" t="s">
        <v>928</v>
      </c>
      <c r="M61" s="43">
        <f>IFERROR(VLOOKUP(B61,'0910_link'!$A$5:$B$302,2,FALSE),0)</f>
        <v>2.12</v>
      </c>
      <c r="N61" s="43">
        <f>IFERROR(VLOOKUP(B61,'0910_link'!$A$5:$C$302,3,FALSE),0)</f>
        <v>39.880000000000003</v>
      </c>
      <c r="O61" s="43">
        <f>IFERROR(VLOOKUP($B61,'0910_link'!$A$5:$D$302,4,FALSE),0)</f>
        <v>293.63</v>
      </c>
      <c r="P61" s="50">
        <f t="shared" si="104"/>
        <v>0.1358</v>
      </c>
      <c r="Q61" s="158">
        <f>IF(L61="Yes",VLOOKUP(B61,'ESA 112'!$B$449:$K$474,8,FALSE),MIN(0.127,P61))</f>
        <v>0.127</v>
      </c>
      <c r="R61" s="156">
        <f t="shared" si="105"/>
        <v>37.29</v>
      </c>
      <c r="S61" s="157">
        <f t="shared" si="106"/>
        <v>39.416055999999998</v>
      </c>
      <c r="T61" s="127" t="s">
        <v>928</v>
      </c>
      <c r="U61" s="43">
        <f>IFERROR(VLOOKUP($B61,'1011_link'!$A$5:$D$309,2,FALSE),0)</f>
        <v>0.75</v>
      </c>
      <c r="V61" s="43">
        <f>IFERROR(VLOOKUP($B61,'1011_link'!$A$5:$D$309,3,FALSE),0)</f>
        <v>42.5</v>
      </c>
      <c r="W61" s="154">
        <f>IFERROR(VLOOKUP($B61,'1011_link'!$A$5:$D$319,4,FALSE),0)</f>
        <v>275.08999999999997</v>
      </c>
      <c r="X61" s="50">
        <f t="shared" si="107"/>
        <v>0.1545</v>
      </c>
      <c r="Y61" s="158">
        <f>IF(T61="Yes",VLOOKUP(B61,'ESA 112'!$B$416:$J$444,8,FALSE),MIN(0.127,X61))</f>
        <v>0.127</v>
      </c>
      <c r="Z61" s="156">
        <f t="shared" si="108"/>
        <v>34.94</v>
      </c>
      <c r="AA61" s="159">
        <f t="shared" si="109"/>
        <v>35.69</v>
      </c>
      <c r="AB61" s="127" t="s">
        <v>928</v>
      </c>
      <c r="AC61" s="43">
        <f>IFERROR(VLOOKUP($B61,'1112_link'!$A$5:$D$310,2,FALSE),0)</f>
        <v>1</v>
      </c>
      <c r="AD61" s="43">
        <f>IFERROR(VLOOKUP($B61,'1112_link'!$A$5:$D$310,3,FALSE),0)</f>
        <v>38.56</v>
      </c>
      <c r="AE61" s="154">
        <f>IFERROR(VLOOKUP($B61,'1112_link'!$A$5:$D$331,4,FALSE),0)</f>
        <v>266.33</v>
      </c>
      <c r="AF61" s="50">
        <f t="shared" si="110"/>
        <v>0.14480000000000001</v>
      </c>
      <c r="AG61" s="158">
        <f>IF(AB61="Yes",VLOOKUP(B61,'ESA 112'!$B$383:$J$411,8,FALSE),MIN(0.127,AF61))</f>
        <v>0.127</v>
      </c>
      <c r="AH61" s="156">
        <f t="shared" si="111"/>
        <v>33.82</v>
      </c>
      <c r="AI61" s="159">
        <f t="shared" si="112"/>
        <v>34.82</v>
      </c>
      <c r="AJ61" s="127" t="s">
        <v>928</v>
      </c>
      <c r="AK61" s="43">
        <f>IFERROR(VLOOKUP($B61,'1213_link'!$A$5:$D$310,2,FALSE),0)</f>
        <v>2.2200000000000002</v>
      </c>
      <c r="AL61" s="43">
        <f>IFERROR(VLOOKUP($B61,'1213_link'!$A$5:$D$310,3,FALSE),0)</f>
        <v>40.78</v>
      </c>
      <c r="AM61" s="154">
        <f>IFERROR(VLOOKUP($B61,'1213_link'!$A$5:$D$331,4,FALSE),0)</f>
        <v>266.55</v>
      </c>
      <c r="AN61" s="50">
        <f t="shared" si="113"/>
        <v>0.153</v>
      </c>
      <c r="AO61" s="158">
        <f>IF(AJ61="Yes",VLOOKUP(B61,'ESA 112'!$B$350:$J$378,8,FALSE),MIN(0.127,AN61))</f>
        <v>0.127</v>
      </c>
      <c r="AP61" s="156">
        <f t="shared" si="114"/>
        <v>33.85</v>
      </c>
      <c r="AQ61" s="159">
        <f t="shared" si="115"/>
        <v>36.07</v>
      </c>
      <c r="AR61" s="127" t="s">
        <v>928</v>
      </c>
      <c r="AS61" s="43">
        <f>IFERROR(VLOOKUP($B61,'1314_link'!$A$5:$D$310,2,FALSE),0)</f>
        <v>0.67</v>
      </c>
      <c r="AT61" s="43">
        <f>IFERROR(VLOOKUP($B61,'1314_link'!$A$5:$D$310,3,FALSE),0)</f>
        <v>42</v>
      </c>
      <c r="AU61" s="154">
        <f>IFERROR(VLOOKUP($B61,'1314_link'!$A$5:$D$331,4,FALSE),0)</f>
        <v>268.18</v>
      </c>
      <c r="AV61" s="158">
        <f t="shared" si="116"/>
        <v>0.15661123126258483</v>
      </c>
      <c r="AW61" s="158">
        <f>IF(AR61="Yes",VLOOKUP(B61,'ESA 112'!$B$318:$J$345,8,FALSE),MIN(0.127,AV61))</f>
        <v>0.127</v>
      </c>
      <c r="AX61" s="156">
        <f t="shared" si="117"/>
        <v>34.06</v>
      </c>
      <c r="AY61" s="159">
        <f t="shared" si="118"/>
        <v>34.730000000000004</v>
      </c>
      <c r="AZ61" s="127" t="s">
        <v>928</v>
      </c>
      <c r="BA61" s="43">
        <f>IFERROR(VLOOKUP($B61,'1415_link'!$A$5:$D$311,2,FALSE),0)</f>
        <v>2</v>
      </c>
      <c r="BB61" s="43">
        <f>IFERROR(VLOOKUP($B61,'1415_link'!$A$5:$D$311,3,FALSE),0)</f>
        <v>40.89</v>
      </c>
      <c r="BC61" s="160">
        <f>IFERROR(VLOOKUP($B61,'1415_link'!$A$5:$D$332,4,FALSE),0)</f>
        <v>263.09000000000003</v>
      </c>
      <c r="BD61" s="158">
        <f t="shared" si="119"/>
        <v>0.15542209890151656</v>
      </c>
      <c r="BE61" s="158">
        <f>IF(AZ61="Yes",VLOOKUP(B61,'ESA 112'!$B$286:$J$314,8,FALSE),MIN(0.127,BD61))</f>
        <v>0.127</v>
      </c>
      <c r="BF61" s="156">
        <f t="shared" si="120"/>
        <v>33.409999999999997</v>
      </c>
      <c r="BG61" s="159">
        <f t="shared" si="121"/>
        <v>35.409999999999997</v>
      </c>
      <c r="BH61" s="127" t="s">
        <v>928</v>
      </c>
      <c r="BI61" s="43">
        <f>IFERROR(VLOOKUP($B61,'1516_link'!$A$5:$D$351,2,FALSE),0)</f>
        <v>1</v>
      </c>
      <c r="BJ61" s="43">
        <f>IFERROR(VLOOKUP($B61,'1516_link'!$A$5:$D$351,3,FALSE),0)</f>
        <v>41.22</v>
      </c>
      <c r="BK61" s="160">
        <f>IFERROR(VLOOKUP($B61,'1516_link'!$A$5:$D$351,4,FALSE),0)</f>
        <v>233.48</v>
      </c>
      <c r="BL61" s="217">
        <f t="shared" si="122"/>
        <v>0.17654617097824224</v>
      </c>
      <c r="BM61" s="217">
        <f>IF(BH61="Yes",VLOOKUP(B61,'ESA 112'!$B$255:$J$282,8,FALSE),MIN(0.127,BL61))</f>
        <v>0.127</v>
      </c>
      <c r="BN61" s="156">
        <f t="shared" si="123"/>
        <v>29.65</v>
      </c>
      <c r="BO61" s="159">
        <f t="shared" si="124"/>
        <v>30.65</v>
      </c>
      <c r="BP61" s="127" t="s">
        <v>928</v>
      </c>
      <c r="BQ61" s="43">
        <f>IFERROR(VLOOKUP($B61,'1617_link'!$A$5:$D$351,2,FALSE),0)</f>
        <v>0</v>
      </c>
      <c r="BR61" s="43">
        <f>IFERROR(VLOOKUP($B61,'1617_link'!$A$5:$D$351,3,FALSE),0)</f>
        <v>33.22</v>
      </c>
      <c r="BS61" s="160">
        <f>IFERROR(VLOOKUP($B61,'1617_link'!$A$5:$D$351,4,FALSE),0)</f>
        <v>231.37</v>
      </c>
      <c r="BT61" s="217">
        <f t="shared" si="125"/>
        <v>0.14357954791027358</v>
      </c>
      <c r="BU61" s="217">
        <f>IF(BP61="Yes",VLOOKUP(B61,'ESA 112'!$B$224:$J$250,8,FALSE),MIN(0.127,BT61))</f>
        <v>0.127</v>
      </c>
      <c r="BV61" s="156">
        <f t="shared" si="126"/>
        <v>29.38</v>
      </c>
      <c r="BW61" s="223">
        <f t="shared" si="127"/>
        <v>29.38</v>
      </c>
      <c r="BX61" s="127" t="s">
        <v>928</v>
      </c>
      <c r="BY61" s="43">
        <f>IFERROR(VLOOKUP($B61,'1718_link'!$A$5:$D$351,2,FALSE),0)</f>
        <v>2.23</v>
      </c>
      <c r="BZ61" s="43">
        <f>IFERROR(VLOOKUP($B61,'1718_link'!$A$5:$D$351,3,FALSE),0)</f>
        <v>35.33</v>
      </c>
      <c r="CA61" s="43">
        <f>IFERROR(VLOOKUP($B61,'1718_link'!$A$5:$D$331,4,FALSE),0)</f>
        <v>244.97</v>
      </c>
      <c r="CB61" s="217">
        <f t="shared" si="128"/>
        <v>0.14422174143772706</v>
      </c>
      <c r="CC61" s="217">
        <f>IF(BX61="Yes",VLOOKUP(B61,'ESA 112'!$B$194:$J$219,8,FALSE),MIN(0.135,CB61))</f>
        <v>0.13500000000000001</v>
      </c>
      <c r="CD61" s="156">
        <f t="shared" si="129"/>
        <v>33.07</v>
      </c>
      <c r="CE61" s="159">
        <f t="shared" si="130"/>
        <v>35.299999999999997</v>
      </c>
      <c r="CF61" s="127" t="s">
        <v>928</v>
      </c>
      <c r="CG61" s="43">
        <f>IFERROR(VLOOKUP($B61,'1819_link'!$A$5:$D$351,2,FALSE),0)</f>
        <v>1.66</v>
      </c>
      <c r="CH61" s="43">
        <f>IFERROR(VLOOKUP($B61,'1819_link'!$A$5:$D$351,3,FALSE),0)</f>
        <v>42.11</v>
      </c>
      <c r="CI61" s="43">
        <f>IFERROR(VLOOKUP($B61,'1819_link'!$A$5:$D$331,4,FALSE),0)</f>
        <v>246.99</v>
      </c>
      <c r="CJ61" s="217">
        <f t="shared" si="95"/>
        <v>0.17049273249929145</v>
      </c>
      <c r="CK61" s="217">
        <f>IF(CF61="Yes",VLOOKUP(B61,'ESA 112'!$B$164:$J$190,8,FALSE),MIN(0.135,CJ61))</f>
        <v>0.13500000000000001</v>
      </c>
      <c r="CL61" s="156">
        <f t="shared" si="96"/>
        <v>33.340000000000003</v>
      </c>
      <c r="CM61" s="159">
        <f t="shared" si="97"/>
        <v>35</v>
      </c>
      <c r="CN61" s="127" t="s">
        <v>928</v>
      </c>
      <c r="CO61" s="43">
        <f>IFERROR(VLOOKUP($B61,'1920_link'!$A$5:$D$350,2,FALSE),0)</f>
        <v>2.56</v>
      </c>
      <c r="CP61" s="43">
        <f>IFERROR(VLOOKUP($B61,'1920_link'!$A$5:$D$350,3,FALSE),0)</f>
        <v>44.33</v>
      </c>
      <c r="CQ61" s="43">
        <f>IFERROR(VLOOKUP($B61,'1920_link'!$A$5:$D$330,4,FALSE),0)</f>
        <v>248.43</v>
      </c>
      <c r="CR61" s="217">
        <f t="shared" si="98"/>
        <v>0.17844060701203557</v>
      </c>
      <c r="CS61" s="217">
        <f>IF(CN61="Yes",VLOOKUP(B61,'ESA 112'!$B$134:$J$159,8,FALSE),MIN(0.135,CR61))</f>
        <v>0.13500000000000001</v>
      </c>
      <c r="CT61" s="156">
        <f t="shared" si="99"/>
        <v>33.54</v>
      </c>
      <c r="CU61" s="159">
        <f t="shared" si="100"/>
        <v>36.1</v>
      </c>
      <c r="CV61" s="127" t="s">
        <v>928</v>
      </c>
      <c r="CW61" s="43">
        <f>IFERROR(VLOOKUP($B61,'2021_link'!$A$5:$D$351,2,FALSE),0)</f>
        <v>2.11</v>
      </c>
      <c r="CX61" s="43">
        <f>IFERROR(VLOOKUP($B61,'2021_link'!$A$5:$D$351,3,FALSE),0)</f>
        <v>46.67</v>
      </c>
      <c r="CY61" s="160">
        <f>IFERROR(VLOOKUP($B61,'2021_link'!$A$5:$D$351,4,FALSE),0)</f>
        <v>278.76</v>
      </c>
      <c r="CZ61" s="217">
        <f t="shared" si="131"/>
        <v>0.1674200028698522</v>
      </c>
      <c r="DA61" s="217">
        <f>IF(CV61="Yes",VLOOKUP(B61,'ESA 112'!$B$102:$J$130,8,FALSE),MIN(0.135,CZ61))</f>
        <v>0.13500000000000001</v>
      </c>
      <c r="DB61" s="156">
        <f t="shared" si="132"/>
        <v>37.630000000000003</v>
      </c>
      <c r="DC61" s="159">
        <f t="shared" si="133"/>
        <v>39.74</v>
      </c>
      <c r="DD61" s="127" t="s">
        <v>928</v>
      </c>
      <c r="DE61" s="43">
        <f>IFERROR(VLOOKUP($B61,'2122_link'!$A$3:$D$352,2,FALSE),0)</f>
        <v>2.56</v>
      </c>
      <c r="DF61" s="43">
        <f>IFERROR(VLOOKUP($B61,'2122_link'!$A$3:$D$352,3,FALSE),0)</f>
        <v>44.44</v>
      </c>
      <c r="DG61" s="160">
        <f>IFERROR(VLOOKUP($B61,'2122_link'!$A$3:$D$352,4,FALSE),0)</f>
        <v>327.05</v>
      </c>
      <c r="DH61" s="217">
        <f t="shared" si="134"/>
        <v>0.13588136370585535</v>
      </c>
      <c r="DI61" s="217">
        <f>IF(DD61="Yes",VLOOKUP(B61,'ESA 112'!$B$70:$J$99,8,FALSE),MIN(0.135,DH61))</f>
        <v>0.13500000000000001</v>
      </c>
      <c r="DJ61" s="156">
        <f t="shared" si="135"/>
        <v>44.15</v>
      </c>
      <c r="DK61" s="159">
        <f t="shared" si="136"/>
        <v>46.71</v>
      </c>
      <c r="DL61" s="127" t="s">
        <v>928</v>
      </c>
      <c r="DM61" s="43">
        <f>IFERROR(VLOOKUP($B61,'2223_link'!$A$3:$D$352,2,FALSE),0)</f>
        <v>6.33</v>
      </c>
      <c r="DN61" s="43">
        <f>IFERROR(VLOOKUP($B61,'2223_link'!$A$3:$D$352,3,FALSE),0)</f>
        <v>43.78</v>
      </c>
      <c r="DO61" s="160">
        <f>IFERROR(VLOOKUP($B61,'2223_link'!$A$3:$D$352,4,FALSE),0)</f>
        <v>354.53</v>
      </c>
      <c r="DP61" s="217">
        <f t="shared" si="137"/>
        <v>0.12348743406763886</v>
      </c>
      <c r="DQ61" s="217">
        <f>IF(DL61="Yes",VLOOKUP(B61,'ESA 112'!$B$37:$J$63,8,FALSE),MIN(0.135,DP61))</f>
        <v>0.12348743406763886</v>
      </c>
      <c r="DR61" s="156">
        <f t="shared" si="138"/>
        <v>43.78</v>
      </c>
      <c r="DS61" s="159">
        <f t="shared" si="139"/>
        <v>50.11</v>
      </c>
      <c r="DT61" s="127" t="s">
        <v>928</v>
      </c>
      <c r="DU61" s="43">
        <f>IFERROR(VLOOKUP($B61,'2324_link'!$A$3:$D$352,2,FALSE),0)</f>
        <v>4.8899999999999997</v>
      </c>
      <c r="DV61" s="43">
        <f>IFERROR(VLOOKUP($B61,'2324_link'!$A$3:$D$352,3,FALSE),0)</f>
        <v>46.9</v>
      </c>
      <c r="DW61" s="160">
        <f>IFERROR(VLOOKUP($B61,'2324_link'!$A$3:$D$352,4,FALSE),0)</f>
        <v>363.97999999999996</v>
      </c>
      <c r="DX61" s="217">
        <f t="shared" si="140"/>
        <v>0.12885323369415902</v>
      </c>
      <c r="DY61" s="217">
        <f>IF(DT61="Yes",VLOOKUP(B61,'ESA 112'!$B$3:$J$32,8,FALSE),MIN(0.15,DX61))</f>
        <v>0.12885323369415902</v>
      </c>
      <c r="DZ61" s="156">
        <f t="shared" si="141"/>
        <v>46.9</v>
      </c>
      <c r="EA61" s="159">
        <f t="shared" si="142"/>
        <v>51.79</v>
      </c>
      <c r="EB61" s="18"/>
    </row>
    <row r="62" spans="1:132" ht="14.4" x14ac:dyDescent="0.3">
      <c r="A62" s="15" t="s">
        <v>908</v>
      </c>
      <c r="B62" s="15" t="s">
        <v>232</v>
      </c>
      <c r="C62" s="15" t="s">
        <v>233</v>
      </c>
      <c r="D62" s="127" t="s">
        <v>928</v>
      </c>
      <c r="E62" s="154">
        <f>IFERROR(VLOOKUP($B62,'0809_link'!$A$5:$D$319,2,FALSE),0)</f>
        <v>0</v>
      </c>
      <c r="F62" s="154">
        <f>IFERROR(VLOOKUP($B62,'0809_link'!$A$5:$D$319,3,FALSE),0)</f>
        <v>0</v>
      </c>
      <c r="G62" s="154">
        <f>IFERROR(VLOOKUP(B62,'0809_link'!$A$5:$D$319,4,FALSE),0)</f>
        <v>29.17</v>
      </c>
      <c r="H62" s="50">
        <f t="shared" si="101"/>
        <v>0</v>
      </c>
      <c r="I62" s="155">
        <f>IF(D62="yes",VLOOKUP(B62,'ESA 112'!$B$479:$K$503,8,FALSE),MIN(0.127,H62))</f>
        <v>0</v>
      </c>
      <c r="J62" s="156">
        <f t="shared" si="102"/>
        <v>0</v>
      </c>
      <c r="K62" s="157">
        <f t="shared" si="103"/>
        <v>0</v>
      </c>
      <c r="L62" s="127" t="s">
        <v>928</v>
      </c>
      <c r="M62" s="43">
        <f>IFERROR(VLOOKUP(B62,'0910_link'!$A$5:$B$302,2,FALSE),0)</f>
        <v>0</v>
      </c>
      <c r="N62" s="43">
        <f>IFERROR(VLOOKUP(B62,'0910_link'!$A$5:$C$302,3,FALSE),0)</f>
        <v>2.38</v>
      </c>
      <c r="O62" s="43">
        <f>IFERROR(VLOOKUP($B62,'0910_link'!$A$5:$D$302,4,FALSE),0)</f>
        <v>36.72</v>
      </c>
      <c r="P62" s="50">
        <f t="shared" si="104"/>
        <v>6.4799999999999996E-2</v>
      </c>
      <c r="Q62" s="158">
        <f>IF(L62="Yes",VLOOKUP(B62,'ESA 112'!$B$449:$K$474,8,FALSE),MIN(0.127,P62))</f>
        <v>6.4799999999999996E-2</v>
      </c>
      <c r="R62" s="156">
        <f t="shared" si="105"/>
        <v>2.38</v>
      </c>
      <c r="S62" s="157">
        <f t="shared" si="106"/>
        <v>2.38</v>
      </c>
      <c r="T62" s="127" t="s">
        <v>928</v>
      </c>
      <c r="U62" s="43">
        <f>IFERROR(VLOOKUP($B62,'1011_link'!$A$5:$D$309,2,FALSE),0)</f>
        <v>0</v>
      </c>
      <c r="V62" s="43">
        <f>IFERROR(VLOOKUP($B62,'1011_link'!$A$5:$D$309,3,FALSE),0)</f>
        <v>2</v>
      </c>
      <c r="W62" s="154">
        <f>IFERROR(VLOOKUP($B62,'1011_link'!$A$5:$D$319,4,FALSE),0)</f>
        <v>39.090000000000003</v>
      </c>
      <c r="X62" s="50">
        <f t="shared" si="107"/>
        <v>5.1200000000000002E-2</v>
      </c>
      <c r="Y62" s="158">
        <f>IF(T62="Yes",VLOOKUP(B62,'ESA 112'!$B$416:$J$444,8,FALSE),MIN(0.127,X62))</f>
        <v>5.1200000000000002E-2</v>
      </c>
      <c r="Z62" s="156">
        <f t="shared" si="108"/>
        <v>2</v>
      </c>
      <c r="AA62" s="159">
        <f t="shared" si="109"/>
        <v>2</v>
      </c>
      <c r="AB62" s="127" t="s">
        <v>928</v>
      </c>
      <c r="AC62" s="43">
        <f>IFERROR(VLOOKUP($B62,'1112_link'!$A$5:$D$310,2,FALSE),0)</f>
        <v>0</v>
      </c>
      <c r="AD62" s="43">
        <f>IFERROR(VLOOKUP($B62,'1112_link'!$A$5:$D$310,3,FALSE),0)</f>
        <v>1</v>
      </c>
      <c r="AE62" s="154">
        <f>IFERROR(VLOOKUP($B62,'1112_link'!$A$5:$D$331,4,FALSE),0)</f>
        <v>34.49</v>
      </c>
      <c r="AF62" s="50">
        <f t="shared" si="110"/>
        <v>2.9000000000000001E-2</v>
      </c>
      <c r="AG62" s="158">
        <f>IF(AB62="Yes",VLOOKUP(B62,'ESA 112'!$B$383:$J$411,8,FALSE),MIN(0.127,AF62))</f>
        <v>2.9000000000000001E-2</v>
      </c>
      <c r="AH62" s="156">
        <f t="shared" si="111"/>
        <v>1</v>
      </c>
      <c r="AI62" s="159">
        <f t="shared" si="112"/>
        <v>1</v>
      </c>
      <c r="AJ62" s="127" t="s">
        <v>928</v>
      </c>
      <c r="AK62" s="43">
        <f>IFERROR(VLOOKUP($B62,'1213_link'!$A$5:$D$310,2,FALSE),0)</f>
        <v>0</v>
      </c>
      <c r="AL62" s="43">
        <f>IFERROR(VLOOKUP($B62,'1213_link'!$A$5:$D$310,3,FALSE),0)</f>
        <v>2.67</v>
      </c>
      <c r="AM62" s="154">
        <f>IFERROR(VLOOKUP($B62,'1213_link'!$A$5:$D$331,4,FALSE),0)</f>
        <v>41.4</v>
      </c>
      <c r="AN62" s="50">
        <f t="shared" si="113"/>
        <v>6.4500000000000002E-2</v>
      </c>
      <c r="AO62" s="158">
        <f>IF(AJ62="Yes",VLOOKUP(B62,'ESA 112'!$B$350:$J$378,8,FALSE),MIN(0.127,AN62))</f>
        <v>6.4500000000000002E-2</v>
      </c>
      <c r="AP62" s="156">
        <f t="shared" si="114"/>
        <v>2.67</v>
      </c>
      <c r="AQ62" s="159">
        <f t="shared" si="115"/>
        <v>2.67</v>
      </c>
      <c r="AR62" s="127" t="s">
        <v>928</v>
      </c>
      <c r="AS62" s="43">
        <f>IFERROR(VLOOKUP($B62,'1314_link'!$A$5:$D$310,2,FALSE),0)</f>
        <v>0</v>
      </c>
      <c r="AT62" s="43">
        <f>IFERROR(VLOOKUP($B62,'1314_link'!$A$5:$D$310,3,FALSE),0)</f>
        <v>3</v>
      </c>
      <c r="AU62" s="154">
        <f>IFERROR(VLOOKUP($B62,'1314_link'!$A$5:$D$331,4,FALSE),0)</f>
        <v>43</v>
      </c>
      <c r="AV62" s="158">
        <f t="shared" si="116"/>
        <v>6.9767441860465115E-2</v>
      </c>
      <c r="AW62" s="158">
        <f>IF(AR62="Yes",VLOOKUP(B62,'ESA 112'!$B$318:$J$345,8,FALSE),MIN(0.127,AV62))</f>
        <v>6.9767441860465115E-2</v>
      </c>
      <c r="AX62" s="156">
        <f t="shared" si="117"/>
        <v>3</v>
      </c>
      <c r="AY62" s="159">
        <f t="shared" si="118"/>
        <v>3</v>
      </c>
      <c r="AZ62" s="127" t="s">
        <v>928</v>
      </c>
      <c r="BA62" s="43">
        <f>IFERROR(VLOOKUP($B62,'1415_link'!$A$5:$D$311,2,FALSE),0)</f>
        <v>0.22</v>
      </c>
      <c r="BB62" s="43">
        <f>IFERROR(VLOOKUP($B62,'1415_link'!$A$5:$D$311,3,FALSE),0)</f>
        <v>2</v>
      </c>
      <c r="BC62" s="160">
        <f>IFERROR(VLOOKUP($B62,'1415_link'!$A$5:$D$332,4,FALSE),0)</f>
        <v>37.299999999999997</v>
      </c>
      <c r="BD62" s="158">
        <f t="shared" si="119"/>
        <v>5.3619302949061663E-2</v>
      </c>
      <c r="BE62" s="158">
        <f>IF(AZ62="Yes",VLOOKUP(B62,'ESA 112'!$B$286:$J$314,8,FALSE),MIN(0.127,BD62))</f>
        <v>5.3619302949061663E-2</v>
      </c>
      <c r="BF62" s="156">
        <f t="shared" si="120"/>
        <v>2</v>
      </c>
      <c r="BG62" s="159">
        <f t="shared" si="121"/>
        <v>2.2200000000000002</v>
      </c>
      <c r="BH62" s="127" t="s">
        <v>928</v>
      </c>
      <c r="BI62" s="43">
        <f>IFERROR(VLOOKUP($B62,'1516_link'!$A$5:$D$351,2,FALSE),0)</f>
        <v>2</v>
      </c>
      <c r="BJ62" s="43">
        <f>IFERROR(VLOOKUP($B62,'1516_link'!$A$5:$D$351,3,FALSE),0)</f>
        <v>2</v>
      </c>
      <c r="BK62" s="160">
        <f>IFERROR(VLOOKUP($B62,'1516_link'!$A$5:$D$351,4,FALSE),0)</f>
        <v>33.82</v>
      </c>
      <c r="BL62" s="217">
        <f t="shared" si="122"/>
        <v>5.913660555884092E-2</v>
      </c>
      <c r="BM62" s="217">
        <f>IF(BH62="Yes",VLOOKUP(B62,'ESA 112'!$B$255:$J$282,8,FALSE),MIN(0.127,BL62))</f>
        <v>5.913660555884092E-2</v>
      </c>
      <c r="BN62" s="156">
        <f t="shared" si="123"/>
        <v>2</v>
      </c>
      <c r="BO62" s="159">
        <f t="shared" si="124"/>
        <v>4</v>
      </c>
      <c r="BP62" s="127" t="s">
        <v>928</v>
      </c>
      <c r="BQ62" s="43">
        <f>IFERROR(VLOOKUP($B62,'1617_link'!$A$5:$D$351,2,FALSE),0)</f>
        <v>2.67</v>
      </c>
      <c r="BR62" s="43">
        <f>IFERROR(VLOOKUP($B62,'1617_link'!$A$5:$D$351,3,FALSE),0)</f>
        <v>4</v>
      </c>
      <c r="BS62" s="160">
        <f>IFERROR(VLOOKUP($B62,'1617_link'!$A$5:$D$351,4,FALSE),0)</f>
        <v>33.799999999999997</v>
      </c>
      <c r="BT62" s="217">
        <f t="shared" si="125"/>
        <v>0.1183431952662722</v>
      </c>
      <c r="BU62" s="217">
        <f>IF(BP62="Yes",VLOOKUP(B62,'ESA 112'!$B$224:$J$250,8,FALSE),MIN(0.127,BT62))</f>
        <v>0.1183431952662722</v>
      </c>
      <c r="BV62" s="156">
        <f t="shared" si="126"/>
        <v>4</v>
      </c>
      <c r="BW62" s="223">
        <f t="shared" si="127"/>
        <v>6.67</v>
      </c>
      <c r="BX62" s="127" t="s">
        <v>928</v>
      </c>
      <c r="BY62" s="43">
        <f>IFERROR(VLOOKUP($B62,'1718_link'!$A$5:$D$351,2,FALSE),0)</f>
        <v>1</v>
      </c>
      <c r="BZ62" s="43">
        <f>IFERROR(VLOOKUP($B62,'1718_link'!$A$5:$D$351,3,FALSE),0)</f>
        <v>4.1099999999999994</v>
      </c>
      <c r="CA62" s="43">
        <f>IFERROR(VLOOKUP($B62,'1718_link'!$A$5:$D$331,4,FALSE),0)</f>
        <v>33.9</v>
      </c>
      <c r="CB62" s="217">
        <f t="shared" si="128"/>
        <v>0.12123893805309734</v>
      </c>
      <c r="CC62" s="217">
        <f>IF(BX62="Yes",VLOOKUP(B62,'ESA 112'!$B$194:$J$219,8,FALSE),MIN(0.135,CB62))</f>
        <v>0.12123893805309734</v>
      </c>
      <c r="CD62" s="156">
        <f t="shared" si="129"/>
        <v>4.1100000000000003</v>
      </c>
      <c r="CE62" s="159">
        <f t="shared" si="130"/>
        <v>5.1100000000000003</v>
      </c>
      <c r="CF62" s="127" t="s">
        <v>928</v>
      </c>
      <c r="CG62" s="43">
        <f>IFERROR(VLOOKUP($B62,'1819_link'!$A$5:$D$351,2,FALSE),0)</f>
        <v>0</v>
      </c>
      <c r="CH62" s="43">
        <f>IFERROR(VLOOKUP($B62,'1819_link'!$A$5:$D$351,3,FALSE),0)</f>
        <v>7</v>
      </c>
      <c r="CI62" s="43">
        <f>IFERROR(VLOOKUP($B62,'1819_link'!$A$5:$D$331,4,FALSE),0)</f>
        <v>36.200000000000003</v>
      </c>
      <c r="CJ62" s="217">
        <f t="shared" si="95"/>
        <v>0.19337016574585633</v>
      </c>
      <c r="CK62" s="217">
        <f>IF(CF62="Yes",VLOOKUP(B62,'ESA 112'!$B$164:$J$190,8,FALSE),MIN(0.135,CJ62))</f>
        <v>0.13500000000000001</v>
      </c>
      <c r="CL62" s="156">
        <f t="shared" si="96"/>
        <v>4.8899999999999997</v>
      </c>
      <c r="CM62" s="159">
        <f t="shared" si="97"/>
        <v>4.8899999999999997</v>
      </c>
      <c r="CN62" s="127" t="s">
        <v>928</v>
      </c>
      <c r="CO62" s="43">
        <f>IFERROR(VLOOKUP($B62,'1920_link'!$A$5:$D$350,2,FALSE),0)</f>
        <v>0</v>
      </c>
      <c r="CP62" s="43">
        <f>IFERROR(VLOOKUP($B62,'1920_link'!$A$5:$D$350,3,FALSE),0)</f>
        <v>3</v>
      </c>
      <c r="CQ62" s="43">
        <f>IFERROR(VLOOKUP($B62,'1920_link'!$A$5:$D$330,4,FALSE),0)</f>
        <v>35.6</v>
      </c>
      <c r="CR62" s="217">
        <f t="shared" si="98"/>
        <v>8.4269662921348312E-2</v>
      </c>
      <c r="CS62" s="217">
        <f>IF(CN62="Yes",VLOOKUP(B62,'ESA 112'!$B$134:$J$159,8,FALSE),MIN(0.135,CR62))</f>
        <v>8.4269662921348312E-2</v>
      </c>
      <c r="CT62" s="156">
        <f t="shared" si="99"/>
        <v>3</v>
      </c>
      <c r="CU62" s="159">
        <f t="shared" si="100"/>
        <v>3</v>
      </c>
      <c r="CV62" s="127" t="s">
        <v>928</v>
      </c>
      <c r="CW62" s="43">
        <f>IFERROR(VLOOKUP($B62,'2021_link'!$A$5:$D$351,2,FALSE),0)</f>
        <v>0.22</v>
      </c>
      <c r="CX62" s="43">
        <f>IFERROR(VLOOKUP($B62,'2021_link'!$A$5:$D$351,3,FALSE),0)</f>
        <v>4.67</v>
      </c>
      <c r="CY62" s="160">
        <f>IFERROR(VLOOKUP($B62,'2021_link'!$A$5:$D$351,4,FALSE),0)</f>
        <v>42</v>
      </c>
      <c r="CZ62" s="217">
        <f t="shared" si="131"/>
        <v>0.11119047619047619</v>
      </c>
      <c r="DA62" s="217">
        <f>IF(CV62="Yes",VLOOKUP(B62,'ESA 112'!$B$102:$J$130,8,FALSE),MIN(0.135,CZ62))</f>
        <v>0.11119047619047619</v>
      </c>
      <c r="DB62" s="156">
        <f t="shared" si="132"/>
        <v>4.67</v>
      </c>
      <c r="DC62" s="159">
        <f t="shared" si="133"/>
        <v>4.8899999999999997</v>
      </c>
      <c r="DD62" s="127" t="s">
        <v>928</v>
      </c>
      <c r="DE62" s="43">
        <f>IFERROR(VLOOKUP($B62,'2122_link'!$A$3:$D$352,2,FALSE),0)</f>
        <v>1</v>
      </c>
      <c r="DF62" s="43">
        <f>IFERROR(VLOOKUP($B62,'2122_link'!$A$3:$D$352,3,FALSE),0)</f>
        <v>4.7700000000000005</v>
      </c>
      <c r="DG62" s="160">
        <f>IFERROR(VLOOKUP($B62,'2122_link'!$A$3:$D$352,4,FALSE),0)</f>
        <v>41</v>
      </c>
      <c r="DH62" s="217">
        <f t="shared" si="134"/>
        <v>0.11634146341463415</v>
      </c>
      <c r="DI62" s="217">
        <f>IF(DD62="Yes",VLOOKUP(B62,'ESA 112'!$B$70:$J$99,8,FALSE),MIN(0.135,DH62))</f>
        <v>0.11634146341463415</v>
      </c>
      <c r="DJ62" s="156">
        <f t="shared" si="135"/>
        <v>4.7699999999999996</v>
      </c>
      <c r="DK62" s="159">
        <f t="shared" si="136"/>
        <v>5.77</v>
      </c>
      <c r="DL62" s="127" t="s">
        <v>928</v>
      </c>
      <c r="DM62" s="43">
        <f>IFERROR(VLOOKUP($B62,'2223_link'!$A$3:$D$352,2,FALSE),0)</f>
        <v>1</v>
      </c>
      <c r="DN62" s="43">
        <f>IFERROR(VLOOKUP($B62,'2223_link'!$A$3:$D$352,3,FALSE),0)</f>
        <v>8.56</v>
      </c>
      <c r="DO62" s="160">
        <f>IFERROR(VLOOKUP($B62,'2223_link'!$A$3:$D$352,4,FALSE),0)</f>
        <v>42</v>
      </c>
      <c r="DP62" s="217">
        <f t="shared" si="137"/>
        <v>0.20380952380952383</v>
      </c>
      <c r="DQ62" s="217">
        <f>IF(DL62="Yes",VLOOKUP(B62,'ESA 112'!$B$37:$J$63,8,FALSE),MIN(0.135,DP62))</f>
        <v>0.13500000000000001</v>
      </c>
      <c r="DR62" s="156">
        <f t="shared" si="138"/>
        <v>5.67</v>
      </c>
      <c r="DS62" s="159">
        <f t="shared" si="139"/>
        <v>6.67</v>
      </c>
      <c r="DT62" s="127" t="s">
        <v>928</v>
      </c>
      <c r="DU62" s="43">
        <f>IFERROR(VLOOKUP($B62,'2324_link'!$A$3:$D$352,2,FALSE),0)</f>
        <v>0</v>
      </c>
      <c r="DV62" s="43">
        <f>IFERROR(VLOOKUP($B62,'2324_link'!$A$3:$D$352,3,FALSE),0)</f>
        <v>8.33</v>
      </c>
      <c r="DW62" s="160">
        <f>IFERROR(VLOOKUP($B62,'2324_link'!$A$3:$D$352,4,FALSE),0)</f>
        <v>44.4</v>
      </c>
      <c r="DX62" s="217">
        <f t="shared" si="140"/>
        <v>0.18761261261261261</v>
      </c>
      <c r="DY62" s="217">
        <f>IF(DT62="Yes",VLOOKUP(B62,'ESA 112'!$B$3:$J$32,8,FALSE),MIN(0.15,DX62))</f>
        <v>0.15</v>
      </c>
      <c r="DZ62" s="156">
        <f t="shared" si="141"/>
        <v>6.66</v>
      </c>
      <c r="EA62" s="159">
        <f t="shared" si="142"/>
        <v>6.66</v>
      </c>
      <c r="EB62" s="18"/>
    </row>
    <row r="63" spans="1:132" ht="14.4" x14ac:dyDescent="0.3">
      <c r="A63" s="15" t="s">
        <v>908</v>
      </c>
      <c r="B63" s="15" t="s">
        <v>438</v>
      </c>
      <c r="C63" s="15" t="s">
        <v>439</v>
      </c>
      <c r="D63" s="127" t="s">
        <v>928</v>
      </c>
      <c r="E63" s="154">
        <f>IFERROR(VLOOKUP($B63,'0809_link'!$A$5:$D$319,2,FALSE),0)</f>
        <v>9.3800000000000008</v>
      </c>
      <c r="F63" s="154">
        <f>IFERROR(VLOOKUP($B63,'0809_link'!$A$5:$D$319,3,FALSE),0)</f>
        <v>66.62</v>
      </c>
      <c r="G63" s="154">
        <f>IFERROR(VLOOKUP(B63,'0809_link'!$A$5:$D$319,4,FALSE),0)</f>
        <v>454.07</v>
      </c>
      <c r="H63" s="50">
        <f t="shared" si="101"/>
        <v>0.1467</v>
      </c>
      <c r="I63" s="155">
        <f>IF(D63="yes",VLOOKUP(B63,'ESA 112'!$B$479:$K$503,8,FALSE),MIN(0.127,H63))</f>
        <v>0.127</v>
      </c>
      <c r="J63" s="156">
        <f t="shared" si="102"/>
        <v>57.67</v>
      </c>
      <c r="K63" s="157">
        <f t="shared" si="103"/>
        <v>67.054821000000004</v>
      </c>
      <c r="L63" s="127" t="s">
        <v>928</v>
      </c>
      <c r="M63" s="43">
        <f>IFERROR(VLOOKUP(B63,'0910_link'!$A$5:$B$302,2,FALSE),0)</f>
        <v>9.1199999999999992</v>
      </c>
      <c r="N63" s="43">
        <f>IFERROR(VLOOKUP(B63,'0910_link'!$A$5:$C$302,3,FALSE),0)</f>
        <v>62.75</v>
      </c>
      <c r="O63" s="43">
        <f>IFERROR(VLOOKUP($B63,'0910_link'!$A$5:$D$302,4,FALSE),0)</f>
        <v>455.56</v>
      </c>
      <c r="P63" s="50">
        <f t="shared" si="104"/>
        <v>0.13769999999999999</v>
      </c>
      <c r="Q63" s="158">
        <f>IF(L63="Yes",VLOOKUP(B63,'ESA 112'!$B$449:$K$474,8,FALSE),MIN(0.127,P63))</f>
        <v>0.127</v>
      </c>
      <c r="R63" s="156">
        <f t="shared" si="105"/>
        <v>57.86</v>
      </c>
      <c r="S63" s="157">
        <f t="shared" si="106"/>
        <v>66.995508000000015</v>
      </c>
      <c r="T63" s="127" t="s">
        <v>928</v>
      </c>
      <c r="U63" s="43">
        <f>IFERROR(VLOOKUP($B63,'1011_link'!$A$5:$D$309,2,FALSE),0)</f>
        <v>4.62</v>
      </c>
      <c r="V63" s="43">
        <f>IFERROR(VLOOKUP($B63,'1011_link'!$A$5:$D$309,3,FALSE),0)</f>
        <v>61.88</v>
      </c>
      <c r="W63" s="154">
        <f>IFERROR(VLOOKUP($B63,'1011_link'!$A$5:$D$319,4,FALSE),0)</f>
        <v>459.45</v>
      </c>
      <c r="X63" s="50">
        <f t="shared" si="107"/>
        <v>0.13469999999999999</v>
      </c>
      <c r="Y63" s="158">
        <f>IF(T63="Yes",VLOOKUP(B63,'ESA 112'!$B$416:$J$444,8,FALSE),MIN(0.127,X63))</f>
        <v>0.127</v>
      </c>
      <c r="Z63" s="156">
        <f t="shared" si="108"/>
        <v>58.35</v>
      </c>
      <c r="AA63" s="159">
        <f t="shared" si="109"/>
        <v>62.97</v>
      </c>
      <c r="AB63" s="127" t="s">
        <v>928</v>
      </c>
      <c r="AC63" s="43">
        <f>IFERROR(VLOOKUP($B63,'1112_link'!$A$5:$D$310,2,FALSE),0)</f>
        <v>2</v>
      </c>
      <c r="AD63" s="43">
        <f>IFERROR(VLOOKUP($B63,'1112_link'!$A$5:$D$310,3,FALSE),0)</f>
        <v>62.33</v>
      </c>
      <c r="AE63" s="154">
        <f>IFERROR(VLOOKUP($B63,'1112_link'!$A$5:$D$331,4,FALSE),0)</f>
        <v>439.73</v>
      </c>
      <c r="AF63" s="50">
        <f t="shared" si="110"/>
        <v>0.14169999999999999</v>
      </c>
      <c r="AG63" s="158">
        <f>IF(AB63="Yes",VLOOKUP(B63,'ESA 112'!$B$383:$J$411,8,FALSE),MIN(0.127,AF63))</f>
        <v>0.127</v>
      </c>
      <c r="AH63" s="156">
        <f t="shared" si="111"/>
        <v>55.85</v>
      </c>
      <c r="AI63" s="159">
        <f t="shared" si="112"/>
        <v>57.85</v>
      </c>
      <c r="AJ63" s="127" t="s">
        <v>928</v>
      </c>
      <c r="AK63" s="43">
        <f>IFERROR(VLOOKUP($B63,'1213_link'!$A$5:$D$310,2,FALSE),0)</f>
        <v>3.67</v>
      </c>
      <c r="AL63" s="43">
        <f>IFERROR(VLOOKUP($B63,'1213_link'!$A$5:$D$310,3,FALSE),0)</f>
        <v>68</v>
      </c>
      <c r="AM63" s="154">
        <f>IFERROR(VLOOKUP($B63,'1213_link'!$A$5:$D$331,4,FALSE),0)</f>
        <v>421.36999999999995</v>
      </c>
      <c r="AN63" s="50">
        <f t="shared" si="113"/>
        <v>0.16139999999999999</v>
      </c>
      <c r="AO63" s="158">
        <f>IF(AJ63="Yes",VLOOKUP(B63,'ESA 112'!$B$350:$J$378,8,FALSE),MIN(0.127,AN63))</f>
        <v>0.127</v>
      </c>
      <c r="AP63" s="156">
        <f t="shared" si="114"/>
        <v>53.51</v>
      </c>
      <c r="AQ63" s="159">
        <f t="shared" si="115"/>
        <v>57.18</v>
      </c>
      <c r="AR63" s="127" t="s">
        <v>928</v>
      </c>
      <c r="AS63" s="43">
        <f>IFERROR(VLOOKUP($B63,'1314_link'!$A$5:$D$310,2,FALSE),0)</f>
        <v>5.67</v>
      </c>
      <c r="AT63" s="43">
        <f>IFERROR(VLOOKUP($B63,'1314_link'!$A$5:$D$310,3,FALSE),0)</f>
        <v>79</v>
      </c>
      <c r="AU63" s="154">
        <f>IFERROR(VLOOKUP($B63,'1314_link'!$A$5:$D$331,4,FALSE),0)</f>
        <v>437.73</v>
      </c>
      <c r="AV63" s="158">
        <f t="shared" si="116"/>
        <v>0.18047654947113517</v>
      </c>
      <c r="AW63" s="158">
        <f>IF(AR63="Yes",VLOOKUP(B63,'ESA 112'!$B$318:$J$345,8,FALSE),MIN(0.127,AV63))</f>
        <v>0.127</v>
      </c>
      <c r="AX63" s="156">
        <f t="shared" si="117"/>
        <v>55.59</v>
      </c>
      <c r="AY63" s="159">
        <f t="shared" si="118"/>
        <v>61.260000000000005</v>
      </c>
      <c r="AZ63" s="127" t="s">
        <v>928</v>
      </c>
      <c r="BA63" s="43">
        <f>IFERROR(VLOOKUP($B63,'1415_link'!$A$5:$D$311,2,FALSE),0)</f>
        <v>7.7700000000000005</v>
      </c>
      <c r="BB63" s="43">
        <f>IFERROR(VLOOKUP($B63,'1415_link'!$A$5:$D$311,3,FALSE),0)</f>
        <v>72.89</v>
      </c>
      <c r="BC63" s="160">
        <f>IFERROR(VLOOKUP($B63,'1415_link'!$A$5:$D$332,4,FALSE),0)</f>
        <v>421.35</v>
      </c>
      <c r="BD63" s="158">
        <f t="shared" si="119"/>
        <v>0.17299157470036786</v>
      </c>
      <c r="BE63" s="158">
        <f>IF(AZ63="Yes",VLOOKUP(B63,'ESA 112'!$B$286:$J$314,8,FALSE),MIN(0.127,BD63))</f>
        <v>0.127</v>
      </c>
      <c r="BF63" s="156">
        <f t="shared" si="120"/>
        <v>53.51</v>
      </c>
      <c r="BG63" s="159">
        <f t="shared" si="121"/>
        <v>61.28</v>
      </c>
      <c r="BH63" s="127" t="s">
        <v>928</v>
      </c>
      <c r="BI63" s="43">
        <f>IFERROR(VLOOKUP($B63,'1516_link'!$A$5:$D$351,2,FALSE),0)</f>
        <v>2.89</v>
      </c>
      <c r="BJ63" s="43">
        <f>IFERROR(VLOOKUP($B63,'1516_link'!$A$5:$D$351,3,FALSE),0)</f>
        <v>70.67</v>
      </c>
      <c r="BK63" s="160">
        <f>IFERROR(VLOOKUP($B63,'1516_link'!$A$5:$D$351,4,FALSE),0)</f>
        <v>417.25</v>
      </c>
      <c r="BL63" s="217">
        <f t="shared" si="122"/>
        <v>0.1693708807669263</v>
      </c>
      <c r="BM63" s="217">
        <f>IF(BH63="Yes",VLOOKUP(B63,'ESA 112'!$B$255:$J$282,8,FALSE),MIN(0.127,BL63))</f>
        <v>0.127</v>
      </c>
      <c r="BN63" s="156">
        <f t="shared" si="123"/>
        <v>52.99</v>
      </c>
      <c r="BO63" s="159">
        <f t="shared" si="124"/>
        <v>55.88</v>
      </c>
      <c r="BP63" s="127" t="s">
        <v>928</v>
      </c>
      <c r="BQ63" s="43">
        <f>IFERROR(VLOOKUP($B63,'1617_link'!$A$5:$D$351,2,FALSE),0)</f>
        <v>4.33</v>
      </c>
      <c r="BR63" s="43">
        <f>IFERROR(VLOOKUP($B63,'1617_link'!$A$5:$D$351,3,FALSE),0)</f>
        <v>62</v>
      </c>
      <c r="BS63" s="160">
        <f>IFERROR(VLOOKUP($B63,'1617_link'!$A$5:$D$351,4,FALSE),0)</f>
        <v>408.33000000000004</v>
      </c>
      <c r="BT63" s="217">
        <f t="shared" si="125"/>
        <v>0.15183797418754438</v>
      </c>
      <c r="BU63" s="217">
        <f>IF(BP63="Yes",VLOOKUP(B63,'ESA 112'!$B$224:$J$250,8,FALSE),MIN(0.127,BT63))</f>
        <v>0.127</v>
      </c>
      <c r="BV63" s="156">
        <f t="shared" si="126"/>
        <v>51.86</v>
      </c>
      <c r="BW63" s="223">
        <f t="shared" si="127"/>
        <v>56.19</v>
      </c>
      <c r="BX63" s="127" t="s">
        <v>928</v>
      </c>
      <c r="BY63" s="43">
        <f>IFERROR(VLOOKUP($B63,'1718_link'!$A$5:$D$351,2,FALSE),0)</f>
        <v>9.11</v>
      </c>
      <c r="BZ63" s="43">
        <f>IFERROR(VLOOKUP($B63,'1718_link'!$A$5:$D$351,3,FALSE),0)</f>
        <v>61.89</v>
      </c>
      <c r="CA63" s="43">
        <f>IFERROR(VLOOKUP($B63,'1718_link'!$A$5:$D$331,4,FALSE),0)</f>
        <v>400.53999999999996</v>
      </c>
      <c r="CB63" s="217">
        <f t="shared" si="128"/>
        <v>0.15451640285614421</v>
      </c>
      <c r="CC63" s="217">
        <f>IF(BX63="Yes",VLOOKUP(B63,'ESA 112'!$B$194:$J$219,8,FALSE),MIN(0.135,CB63))</f>
        <v>0.13500000000000001</v>
      </c>
      <c r="CD63" s="156">
        <f t="shared" si="129"/>
        <v>54.07</v>
      </c>
      <c r="CE63" s="159">
        <f t="shared" si="130"/>
        <v>63.18</v>
      </c>
      <c r="CF63" s="127" t="s">
        <v>928</v>
      </c>
      <c r="CG63" s="43">
        <f>IFERROR(VLOOKUP($B63,'1819_link'!$A$5:$D$351,2,FALSE),0)</f>
        <v>6.7799999999999994</v>
      </c>
      <c r="CH63" s="43">
        <f>IFERROR(VLOOKUP($B63,'1819_link'!$A$5:$D$351,3,FALSE),0)</f>
        <v>71.33</v>
      </c>
      <c r="CI63" s="43">
        <f>IFERROR(VLOOKUP($B63,'1819_link'!$A$5:$D$331,4,FALSE),0)</f>
        <v>409.31999999999994</v>
      </c>
      <c r="CJ63" s="217">
        <f t="shared" si="95"/>
        <v>0.17426463402716702</v>
      </c>
      <c r="CK63" s="217">
        <f>IF(CF63="Yes",VLOOKUP(B63,'ESA 112'!$B$164:$J$190,8,FALSE),MIN(0.135,CJ63))</f>
        <v>0.13500000000000001</v>
      </c>
      <c r="CL63" s="156">
        <f t="shared" si="96"/>
        <v>55.26</v>
      </c>
      <c r="CM63" s="159">
        <f t="shared" si="97"/>
        <v>62.04</v>
      </c>
      <c r="CN63" s="127" t="s">
        <v>928</v>
      </c>
      <c r="CO63" s="43">
        <f>IFERROR(VLOOKUP($B63,'1920_link'!$A$5:$D$350,2,FALSE),0)</f>
        <v>8.2199999999999989</v>
      </c>
      <c r="CP63" s="43">
        <f>IFERROR(VLOOKUP($B63,'1920_link'!$A$5:$D$350,3,FALSE),0)</f>
        <v>75.67</v>
      </c>
      <c r="CQ63" s="43">
        <f>IFERROR(VLOOKUP($B63,'1920_link'!$A$5:$D$330,4,FALSE),0)</f>
        <v>418.45</v>
      </c>
      <c r="CR63" s="217">
        <f t="shared" si="98"/>
        <v>0.18083403035010157</v>
      </c>
      <c r="CS63" s="217">
        <f>IF(CN63="Yes",VLOOKUP(B63,'ESA 112'!$B$134:$J$159,8,FALSE),MIN(0.135,CR63))</f>
        <v>0.13500000000000001</v>
      </c>
      <c r="CT63" s="156">
        <f t="shared" si="99"/>
        <v>56.49</v>
      </c>
      <c r="CU63" s="159">
        <f t="shared" si="100"/>
        <v>64.710000000000008</v>
      </c>
      <c r="CV63" s="127" t="s">
        <v>928</v>
      </c>
      <c r="CW63" s="43">
        <f>IFERROR(VLOOKUP($B63,'2021_link'!$A$5:$D$351,2,FALSE),0)</f>
        <v>4.67</v>
      </c>
      <c r="CX63" s="43">
        <f>IFERROR(VLOOKUP($B63,'2021_link'!$A$5:$D$351,3,FALSE),0)</f>
        <v>72.22</v>
      </c>
      <c r="CY63" s="160">
        <f>IFERROR(VLOOKUP($B63,'2021_link'!$A$5:$D$351,4,FALSE),0)</f>
        <v>390.34999999999997</v>
      </c>
      <c r="CZ63" s="217">
        <f t="shared" si="131"/>
        <v>0.18501344946842579</v>
      </c>
      <c r="DA63" s="217">
        <f>IF(CV63="Yes",VLOOKUP(B63,'ESA 112'!$B$102:$J$130,8,FALSE),MIN(0.135,CZ63))</f>
        <v>0.13500000000000001</v>
      </c>
      <c r="DB63" s="156">
        <f t="shared" si="132"/>
        <v>52.7</v>
      </c>
      <c r="DC63" s="159">
        <f t="shared" si="133"/>
        <v>57.370000000000005</v>
      </c>
      <c r="DD63" s="127" t="s">
        <v>928</v>
      </c>
      <c r="DE63" s="43">
        <f>IFERROR(VLOOKUP($B63,'2122_link'!$A$3:$D$352,2,FALSE),0)</f>
        <v>2.78</v>
      </c>
      <c r="DF63" s="43">
        <f>IFERROR(VLOOKUP($B63,'2122_link'!$A$3:$D$352,3,FALSE),0)</f>
        <v>70.78</v>
      </c>
      <c r="DG63" s="160">
        <f>IFERROR(VLOOKUP($B63,'2122_link'!$A$3:$D$352,4,FALSE),0)</f>
        <v>415.52</v>
      </c>
      <c r="DH63" s="217">
        <f t="shared" si="134"/>
        <v>0.1703407778205622</v>
      </c>
      <c r="DI63" s="217">
        <f>IF(DD63="Yes",VLOOKUP(B63,'ESA 112'!$B$70:$J$99,8,FALSE),MIN(0.135,DH63))</f>
        <v>0.13500000000000001</v>
      </c>
      <c r="DJ63" s="156">
        <f t="shared" si="135"/>
        <v>56.1</v>
      </c>
      <c r="DK63" s="159">
        <f t="shared" si="136"/>
        <v>58.88</v>
      </c>
      <c r="DL63" s="127" t="s">
        <v>928</v>
      </c>
      <c r="DM63" s="43">
        <f>IFERROR(VLOOKUP($B63,'2223_link'!$A$3:$D$352,2,FALSE),0)</f>
        <v>1.44</v>
      </c>
      <c r="DN63" s="43">
        <f>IFERROR(VLOOKUP($B63,'2223_link'!$A$3:$D$352,3,FALSE),0)</f>
        <v>71</v>
      </c>
      <c r="DO63" s="160">
        <f>IFERROR(VLOOKUP($B63,'2223_link'!$A$3:$D$352,4,FALSE),0)</f>
        <v>428.78999999999996</v>
      </c>
      <c r="DP63" s="217">
        <f t="shared" si="137"/>
        <v>0.16558221973460202</v>
      </c>
      <c r="DQ63" s="217">
        <f>IF(DL63="Yes",VLOOKUP(B63,'ESA 112'!$B$37:$J$63,8,FALSE),MIN(0.135,DP63))</f>
        <v>0.13500000000000001</v>
      </c>
      <c r="DR63" s="156">
        <f t="shared" si="138"/>
        <v>57.89</v>
      </c>
      <c r="DS63" s="159">
        <f t="shared" si="139"/>
        <v>59.33</v>
      </c>
      <c r="DT63" s="127" t="s">
        <v>928</v>
      </c>
      <c r="DU63" s="43">
        <f>IFERROR(VLOOKUP($B63,'2324_link'!$A$3:$D$352,2,FALSE),0)</f>
        <v>3.11</v>
      </c>
      <c r="DV63" s="43">
        <f>IFERROR(VLOOKUP($B63,'2324_link'!$A$3:$D$352,3,FALSE),0)</f>
        <v>82.22</v>
      </c>
      <c r="DW63" s="160">
        <f>IFERROR(VLOOKUP($B63,'2324_link'!$A$3:$D$352,4,FALSE),0)</f>
        <v>442.95000000000005</v>
      </c>
      <c r="DX63" s="217">
        <f t="shared" si="140"/>
        <v>0.18561914437295404</v>
      </c>
      <c r="DY63" s="217">
        <f>IF(DT63="Yes",VLOOKUP(B63,'ESA 112'!$B$3:$J$32,8,FALSE),MIN(0.15,DX63))</f>
        <v>0.15</v>
      </c>
      <c r="DZ63" s="156">
        <f t="shared" si="141"/>
        <v>66.44</v>
      </c>
      <c r="EA63" s="159">
        <f t="shared" si="142"/>
        <v>69.55</v>
      </c>
      <c r="EB63" s="18"/>
    </row>
    <row r="64" spans="1:132" ht="14.4" x14ac:dyDescent="0.3">
      <c r="A64" s="15" t="s">
        <v>908</v>
      </c>
      <c r="B64" s="15" t="s">
        <v>306</v>
      </c>
      <c r="C64" s="15" t="s">
        <v>307</v>
      </c>
      <c r="D64" s="127" t="s">
        <v>928</v>
      </c>
      <c r="E64" s="154">
        <f>IFERROR(VLOOKUP($B64,'0809_link'!$A$5:$D$319,2,FALSE),0)</f>
        <v>2.88</v>
      </c>
      <c r="F64" s="154">
        <f>IFERROR(VLOOKUP($B64,'0809_link'!$A$5:$D$319,3,FALSE),0)</f>
        <v>58.62</v>
      </c>
      <c r="G64" s="154">
        <f>IFERROR(VLOOKUP(B64,'0809_link'!$A$5:$D$319,4,FALSE),0)</f>
        <v>549.29</v>
      </c>
      <c r="H64" s="50">
        <f t="shared" si="101"/>
        <v>0.1067</v>
      </c>
      <c r="I64" s="155">
        <f>IF(D64="yes",VLOOKUP(B64,'ESA 112'!$B$479:$K$503,8,FALSE),MIN(0.127,H64))</f>
        <v>0.1067</v>
      </c>
      <c r="J64" s="156">
        <f t="shared" si="102"/>
        <v>58.62</v>
      </c>
      <c r="K64" s="157">
        <f t="shared" si="103"/>
        <v>61.5</v>
      </c>
      <c r="L64" s="127" t="s">
        <v>928</v>
      </c>
      <c r="M64" s="43">
        <f>IFERROR(VLOOKUP(B64,'0910_link'!$A$5:$B$302,2,FALSE),0)</f>
        <v>0.62</v>
      </c>
      <c r="N64" s="43">
        <f>IFERROR(VLOOKUP(B64,'0910_link'!$A$5:$C$302,3,FALSE),0)</f>
        <v>68.62</v>
      </c>
      <c r="O64" s="43">
        <f>IFERROR(VLOOKUP($B64,'0910_link'!$A$5:$D$302,4,FALSE),0)</f>
        <v>567.85</v>
      </c>
      <c r="P64" s="50">
        <f t="shared" si="104"/>
        <v>0.1208</v>
      </c>
      <c r="Q64" s="158">
        <f>IF(L64="Yes",VLOOKUP(B64,'ESA 112'!$B$449:$K$474,8,FALSE),MIN(0.127,P64))</f>
        <v>0.1208</v>
      </c>
      <c r="R64" s="156">
        <f t="shared" si="105"/>
        <v>68.62</v>
      </c>
      <c r="S64" s="157">
        <f t="shared" si="106"/>
        <v>69.240000000000009</v>
      </c>
      <c r="T64" s="127" t="s">
        <v>928</v>
      </c>
      <c r="U64" s="43">
        <f>IFERROR(VLOOKUP($B64,'1011_link'!$A$5:$D$309,2,FALSE),0)</f>
        <v>6.62</v>
      </c>
      <c r="V64" s="43">
        <f>IFERROR(VLOOKUP($B64,'1011_link'!$A$5:$D$309,3,FALSE),0)</f>
        <v>65.38</v>
      </c>
      <c r="W64" s="154">
        <f>IFERROR(VLOOKUP($B64,'1011_link'!$A$5:$D$319,4,FALSE),0)</f>
        <v>546.03000000000009</v>
      </c>
      <c r="X64" s="50">
        <f t="shared" si="107"/>
        <v>0.1197</v>
      </c>
      <c r="Y64" s="158">
        <f>IF(T64="Yes",VLOOKUP(B64,'ESA 112'!$B$416:$J$444,8,FALSE),MIN(0.127,X64))</f>
        <v>0.1197</v>
      </c>
      <c r="Z64" s="156">
        <f t="shared" si="108"/>
        <v>65.38</v>
      </c>
      <c r="AA64" s="159">
        <f t="shared" si="109"/>
        <v>72</v>
      </c>
      <c r="AB64" s="127" t="s">
        <v>928</v>
      </c>
      <c r="AC64" s="43">
        <f>IFERROR(VLOOKUP($B64,'1112_link'!$A$5:$D$310,2,FALSE),0)</f>
        <v>5.67</v>
      </c>
      <c r="AD64" s="43">
        <f>IFERROR(VLOOKUP($B64,'1112_link'!$A$5:$D$310,3,FALSE),0)</f>
        <v>60.89</v>
      </c>
      <c r="AE64" s="154">
        <f>IFERROR(VLOOKUP($B64,'1112_link'!$A$5:$D$331,4,FALSE),0)</f>
        <v>540.67999999999995</v>
      </c>
      <c r="AF64" s="50">
        <f t="shared" si="110"/>
        <v>0.11260000000000001</v>
      </c>
      <c r="AG64" s="158">
        <f>IF(AB64="Yes",VLOOKUP(B64,'ESA 112'!$B$383:$J$411,8,FALSE),MIN(0.127,AF64))</f>
        <v>0.11260000000000001</v>
      </c>
      <c r="AH64" s="156">
        <f t="shared" si="111"/>
        <v>60.89</v>
      </c>
      <c r="AI64" s="159">
        <f t="shared" si="112"/>
        <v>66.56</v>
      </c>
      <c r="AJ64" s="127" t="s">
        <v>928</v>
      </c>
      <c r="AK64" s="43">
        <f>IFERROR(VLOOKUP($B64,'1213_link'!$A$5:$D$310,2,FALSE),0)</f>
        <v>5.5600000000000005</v>
      </c>
      <c r="AL64" s="43">
        <f>IFERROR(VLOOKUP($B64,'1213_link'!$A$5:$D$310,3,FALSE),0)</f>
        <v>59.22</v>
      </c>
      <c r="AM64" s="154">
        <f>IFERROR(VLOOKUP($B64,'1213_link'!$A$5:$D$331,4,FALSE),0)</f>
        <v>519.32000000000005</v>
      </c>
      <c r="AN64" s="50">
        <f t="shared" si="113"/>
        <v>0.114</v>
      </c>
      <c r="AO64" s="158">
        <f>IF(AJ64="Yes",VLOOKUP(B64,'ESA 112'!$B$350:$J$378,8,FALSE),MIN(0.127,AN64))</f>
        <v>0.114</v>
      </c>
      <c r="AP64" s="156">
        <f t="shared" si="114"/>
        <v>59.22</v>
      </c>
      <c r="AQ64" s="159">
        <f t="shared" si="115"/>
        <v>64.78</v>
      </c>
      <c r="AR64" s="127" t="s">
        <v>928</v>
      </c>
      <c r="AS64" s="43">
        <f>IFERROR(VLOOKUP($B64,'1314_link'!$A$5:$D$310,2,FALSE),0)</f>
        <v>4.8899999999999997</v>
      </c>
      <c r="AT64" s="43">
        <f>IFERROR(VLOOKUP($B64,'1314_link'!$A$5:$D$310,3,FALSE),0)</f>
        <v>55.22</v>
      </c>
      <c r="AU64" s="154">
        <f>IFERROR(VLOOKUP($B64,'1314_link'!$A$5:$D$331,4,FALSE),0)</f>
        <v>550.76</v>
      </c>
      <c r="AV64" s="158">
        <f t="shared" si="116"/>
        <v>0.10026145689592562</v>
      </c>
      <c r="AW64" s="158">
        <f>IF(AR64="Yes",VLOOKUP(B64,'ESA 112'!$B$318:$J$345,8,FALSE),MIN(0.127,AV64))</f>
        <v>0.10026145689592562</v>
      </c>
      <c r="AX64" s="156">
        <f t="shared" si="117"/>
        <v>55.22</v>
      </c>
      <c r="AY64" s="159">
        <f t="shared" si="118"/>
        <v>60.11</v>
      </c>
      <c r="AZ64" s="127" t="s">
        <v>928</v>
      </c>
      <c r="BA64" s="43">
        <f>IFERROR(VLOOKUP($B64,'1415_link'!$A$5:$D$311,2,FALSE),0)</f>
        <v>6.2200000000000006</v>
      </c>
      <c r="BB64" s="43">
        <f>IFERROR(VLOOKUP($B64,'1415_link'!$A$5:$D$311,3,FALSE),0)</f>
        <v>60.33</v>
      </c>
      <c r="BC64" s="160">
        <f>IFERROR(VLOOKUP($B64,'1415_link'!$A$5:$D$332,4,FALSE),0)</f>
        <v>585.96999999999991</v>
      </c>
      <c r="BD64" s="158">
        <f t="shared" si="119"/>
        <v>0.10295748929126065</v>
      </c>
      <c r="BE64" s="158">
        <f>IF(AZ64="Yes",VLOOKUP(B64,'ESA 112'!$B$286:$J$314,8,FALSE),MIN(0.127,BD64))</f>
        <v>0.10295748929126065</v>
      </c>
      <c r="BF64" s="156">
        <f t="shared" si="120"/>
        <v>60.33</v>
      </c>
      <c r="BG64" s="159">
        <f t="shared" si="121"/>
        <v>66.55</v>
      </c>
      <c r="BH64" s="127" t="s">
        <v>928</v>
      </c>
      <c r="BI64" s="43">
        <f>IFERROR(VLOOKUP($B64,'1516_link'!$A$5:$D$351,2,FALSE),0)</f>
        <v>5</v>
      </c>
      <c r="BJ64" s="43">
        <f>IFERROR(VLOOKUP($B64,'1516_link'!$A$5:$D$351,3,FALSE),0)</f>
        <v>68.11</v>
      </c>
      <c r="BK64" s="160">
        <f>IFERROR(VLOOKUP($B64,'1516_link'!$A$5:$D$351,4,FALSE),0)</f>
        <v>597.36</v>
      </c>
      <c r="BL64" s="217">
        <f t="shared" si="122"/>
        <v>0.11401834739520557</v>
      </c>
      <c r="BM64" s="217">
        <f>IF(BH64="Yes",VLOOKUP(B64,'ESA 112'!$B$255:$J$282,8,FALSE),MIN(0.127,BL64))</f>
        <v>0.11401834739520557</v>
      </c>
      <c r="BN64" s="156">
        <f t="shared" si="123"/>
        <v>68.11</v>
      </c>
      <c r="BO64" s="159">
        <f t="shared" si="124"/>
        <v>73.11</v>
      </c>
      <c r="BP64" s="127" t="s">
        <v>928</v>
      </c>
      <c r="BQ64" s="43">
        <f>IFERROR(VLOOKUP($B64,'1617_link'!$A$5:$D$351,2,FALSE),0)</f>
        <v>6.7799999999999994</v>
      </c>
      <c r="BR64" s="43">
        <f>IFERROR(VLOOKUP($B64,'1617_link'!$A$5:$D$351,3,FALSE),0)</f>
        <v>71.56</v>
      </c>
      <c r="BS64" s="160">
        <f>IFERROR(VLOOKUP($B64,'1617_link'!$A$5:$D$351,4,FALSE),0)</f>
        <v>595.54999999999995</v>
      </c>
      <c r="BT64" s="217">
        <f t="shared" si="125"/>
        <v>0.12015783729325835</v>
      </c>
      <c r="BU64" s="217">
        <f>IF(BP64="Yes",VLOOKUP(B64,'ESA 112'!$B$224:$J$250,8,FALSE),MIN(0.127,BT64))</f>
        <v>0.12015783729325835</v>
      </c>
      <c r="BV64" s="156">
        <f t="shared" si="126"/>
        <v>71.56</v>
      </c>
      <c r="BW64" s="223">
        <f t="shared" si="127"/>
        <v>78.34</v>
      </c>
      <c r="BX64" s="127" t="s">
        <v>928</v>
      </c>
      <c r="BY64" s="43">
        <f>IFERROR(VLOOKUP($B64,'1718_link'!$A$5:$D$351,2,FALSE),0)</f>
        <v>10.45</v>
      </c>
      <c r="BZ64" s="43">
        <f>IFERROR(VLOOKUP($B64,'1718_link'!$A$5:$D$351,3,FALSE),0)</f>
        <v>72.33</v>
      </c>
      <c r="CA64" s="43">
        <f>IFERROR(VLOOKUP($B64,'1718_link'!$A$5:$D$331,4,FALSE),0)</f>
        <v>588.69999999999993</v>
      </c>
      <c r="CB64" s="217">
        <f t="shared" si="128"/>
        <v>0.1228639374893834</v>
      </c>
      <c r="CC64" s="217">
        <f>IF(BX64="Yes",VLOOKUP(B64,'ESA 112'!$B$194:$J$219,8,FALSE),MIN(0.135,CB64))</f>
        <v>0.1228639374893834</v>
      </c>
      <c r="CD64" s="156">
        <f t="shared" si="129"/>
        <v>72.33</v>
      </c>
      <c r="CE64" s="159">
        <f t="shared" si="130"/>
        <v>82.78</v>
      </c>
      <c r="CF64" s="127" t="s">
        <v>928</v>
      </c>
      <c r="CG64" s="43">
        <f>IFERROR(VLOOKUP($B64,'1819_link'!$A$5:$D$351,2,FALSE),0)</f>
        <v>10.67</v>
      </c>
      <c r="CH64" s="43">
        <f>IFERROR(VLOOKUP($B64,'1819_link'!$A$5:$D$351,3,FALSE),0)</f>
        <v>70.33</v>
      </c>
      <c r="CI64" s="43">
        <f>IFERROR(VLOOKUP($B64,'1819_link'!$A$5:$D$331,4,FALSE),0)</f>
        <v>555.70999999999992</v>
      </c>
      <c r="CJ64" s="217">
        <f t="shared" si="95"/>
        <v>0.12655881664897159</v>
      </c>
      <c r="CK64" s="217">
        <f>IF(CF64="Yes",VLOOKUP(B64,'ESA 112'!$B$164:$J$190,8,FALSE),MIN(0.135,CJ64))</f>
        <v>0.12655881664897159</v>
      </c>
      <c r="CL64" s="156">
        <f t="shared" si="96"/>
        <v>70.33</v>
      </c>
      <c r="CM64" s="159">
        <f t="shared" si="97"/>
        <v>81</v>
      </c>
      <c r="CN64" s="127" t="s">
        <v>928</v>
      </c>
      <c r="CO64" s="43">
        <f>IFERROR(VLOOKUP($B64,'1920_link'!$A$5:$D$350,2,FALSE),0)</f>
        <v>7.22</v>
      </c>
      <c r="CP64" s="43">
        <f>IFERROR(VLOOKUP($B64,'1920_link'!$A$5:$D$350,3,FALSE),0)</f>
        <v>70.22</v>
      </c>
      <c r="CQ64" s="43">
        <f>IFERROR(VLOOKUP($B64,'1920_link'!$A$5:$D$330,4,FALSE),0)</f>
        <v>555.91999999999996</v>
      </c>
      <c r="CR64" s="217">
        <f t="shared" si="98"/>
        <v>0.12631313858109081</v>
      </c>
      <c r="CS64" s="217">
        <f>IF(CN64="Yes",VLOOKUP(B64,'ESA 112'!$B$134:$J$159,8,FALSE),MIN(0.135,CR64))</f>
        <v>0.12631313858109081</v>
      </c>
      <c r="CT64" s="156">
        <f t="shared" si="99"/>
        <v>70.22</v>
      </c>
      <c r="CU64" s="159">
        <f t="shared" si="100"/>
        <v>77.44</v>
      </c>
      <c r="CV64" s="127" t="s">
        <v>928</v>
      </c>
      <c r="CW64" s="43">
        <f>IFERROR(VLOOKUP($B64,'2021_link'!$A$5:$D$351,2,FALSE),0)</f>
        <v>8.67</v>
      </c>
      <c r="CX64" s="43">
        <f>IFERROR(VLOOKUP($B64,'2021_link'!$A$5:$D$351,3,FALSE),0)</f>
        <v>65.12</v>
      </c>
      <c r="CY64" s="160">
        <f>IFERROR(VLOOKUP($B64,'2021_link'!$A$5:$D$351,4,FALSE),0)</f>
        <v>532.15000000000009</v>
      </c>
      <c r="CZ64" s="217">
        <f t="shared" si="131"/>
        <v>0.12237151179178801</v>
      </c>
      <c r="DA64" s="217">
        <f>IF(CV64="Yes",VLOOKUP(B64,'ESA 112'!$B$102:$J$130,8,FALSE),MIN(0.135,CZ64))</f>
        <v>0.12237151179178801</v>
      </c>
      <c r="DB64" s="156">
        <f t="shared" si="132"/>
        <v>65.12</v>
      </c>
      <c r="DC64" s="159">
        <f t="shared" si="133"/>
        <v>73.790000000000006</v>
      </c>
      <c r="DD64" s="127" t="s">
        <v>928</v>
      </c>
      <c r="DE64" s="43">
        <f>IFERROR(VLOOKUP($B64,'2122_link'!$A$3:$D$352,2,FALSE),0)</f>
        <v>5.67</v>
      </c>
      <c r="DF64" s="43">
        <f>IFERROR(VLOOKUP($B64,'2122_link'!$A$3:$D$352,3,FALSE),0)</f>
        <v>72.67</v>
      </c>
      <c r="DG64" s="160">
        <f>IFERROR(VLOOKUP($B64,'2122_link'!$A$3:$D$352,4,FALSE),0)</f>
        <v>568.67000000000007</v>
      </c>
      <c r="DH64" s="217">
        <f t="shared" si="134"/>
        <v>0.12778940334464628</v>
      </c>
      <c r="DI64" s="217">
        <f>IF(DD64="Yes",VLOOKUP(B64,'ESA 112'!$B$70:$J$99,8,FALSE),MIN(0.135,DH64))</f>
        <v>0.12778940334464628</v>
      </c>
      <c r="DJ64" s="156">
        <f t="shared" si="135"/>
        <v>72.67</v>
      </c>
      <c r="DK64" s="159">
        <f t="shared" si="136"/>
        <v>78.34</v>
      </c>
      <c r="DL64" s="127" t="s">
        <v>928</v>
      </c>
      <c r="DM64" s="43">
        <f>IFERROR(VLOOKUP($B64,'2223_link'!$A$3:$D$352,2,FALSE),0)</f>
        <v>4.22</v>
      </c>
      <c r="DN64" s="43">
        <f>IFERROR(VLOOKUP($B64,'2223_link'!$A$3:$D$352,3,FALSE),0)</f>
        <v>76.89</v>
      </c>
      <c r="DO64" s="160">
        <f>IFERROR(VLOOKUP($B64,'2223_link'!$A$3:$D$352,4,FALSE),0)</f>
        <v>608.68000000000006</v>
      </c>
      <c r="DP64" s="217">
        <f t="shared" si="137"/>
        <v>0.12632253400801732</v>
      </c>
      <c r="DQ64" s="217">
        <f>IF(DL64="Yes",VLOOKUP(B64,'ESA 112'!$B$37:$J$63,8,FALSE),MIN(0.135,DP64))</f>
        <v>0.12632253400801732</v>
      </c>
      <c r="DR64" s="156">
        <f t="shared" si="138"/>
        <v>76.89</v>
      </c>
      <c r="DS64" s="159">
        <f t="shared" si="139"/>
        <v>81.11</v>
      </c>
      <c r="DT64" s="127" t="s">
        <v>928</v>
      </c>
      <c r="DU64" s="43">
        <f>IFERROR(VLOOKUP($B64,'2324_link'!$A$3:$D$352,2,FALSE),0)</f>
        <v>3.89</v>
      </c>
      <c r="DV64" s="43">
        <f>IFERROR(VLOOKUP($B64,'2324_link'!$A$3:$D$352,3,FALSE),0)</f>
        <v>82.11</v>
      </c>
      <c r="DW64" s="160">
        <f>IFERROR(VLOOKUP($B64,'2324_link'!$A$3:$D$352,4,FALSE),0)</f>
        <v>638.18000000000006</v>
      </c>
      <c r="DX64" s="217">
        <f t="shared" si="140"/>
        <v>0.12866275972296215</v>
      </c>
      <c r="DY64" s="217">
        <f>IF(DT64="Yes",VLOOKUP(B64,'ESA 112'!$B$3:$J$32,8,FALSE),MIN(0.15,DX64))</f>
        <v>0.12866275972296215</v>
      </c>
      <c r="DZ64" s="156">
        <f t="shared" si="141"/>
        <v>82.11</v>
      </c>
      <c r="EA64" s="159">
        <f t="shared" si="142"/>
        <v>86</v>
      </c>
      <c r="EB64" s="18"/>
    </row>
    <row r="65" spans="1:132" ht="14.4" x14ac:dyDescent="0.3">
      <c r="A65" s="15" t="s">
        <v>912</v>
      </c>
      <c r="B65" s="15" t="s">
        <v>74</v>
      </c>
      <c r="C65" s="15" t="s">
        <v>75</v>
      </c>
      <c r="D65" s="127" t="s">
        <v>928</v>
      </c>
      <c r="E65" s="154">
        <f>IFERROR(VLOOKUP($B65,'0809_link'!$A$5:$D$319,2,FALSE),0)</f>
        <v>8.3800000000000008</v>
      </c>
      <c r="F65" s="154">
        <f>IFERROR(VLOOKUP($B65,'0809_link'!$A$5:$D$319,3,FALSE),0)</f>
        <v>31.87</v>
      </c>
      <c r="G65" s="154">
        <f>IFERROR(VLOOKUP(B65,'0809_link'!$A$5:$D$319,4,FALSE),0)</f>
        <v>477.51</v>
      </c>
      <c r="H65" s="50">
        <f t="shared" si="101"/>
        <v>6.6699999999999995E-2</v>
      </c>
      <c r="I65" s="155">
        <f>IF(D65="yes",VLOOKUP(B65,'ESA 112'!$B$479:$K$503,8,FALSE),MIN(0.127,H65))</f>
        <v>6.6699999999999995E-2</v>
      </c>
      <c r="J65" s="156">
        <f t="shared" si="102"/>
        <v>31.87</v>
      </c>
      <c r="K65" s="157">
        <f t="shared" si="103"/>
        <v>40.25</v>
      </c>
      <c r="L65" s="127" t="s">
        <v>929</v>
      </c>
      <c r="M65" s="43">
        <f>IFERROR(VLOOKUP(B65,'0910_link'!$A$5:$B$302,2,FALSE),0)</f>
        <v>12.5</v>
      </c>
      <c r="N65" s="43">
        <f>IFERROR(VLOOKUP(B65,'0910_link'!$A$5:$C$302,3,FALSE),0)</f>
        <v>47.12</v>
      </c>
      <c r="O65" s="43">
        <f>IFERROR(VLOOKUP($B65,'0910_link'!$A$5:$D$302,4,FALSE),0)</f>
        <v>483.55</v>
      </c>
      <c r="P65" s="50">
        <f t="shared" si="104"/>
        <v>9.74E-2</v>
      </c>
      <c r="Q65" s="158">
        <f>IF(L65="Yes",VLOOKUP(B65,'ESA 112'!$B$449:$K$474,8,FALSE),MIN(0.127,P65))</f>
        <v>9.74E-2</v>
      </c>
      <c r="R65" s="156">
        <f t="shared" si="105"/>
        <v>47.12</v>
      </c>
      <c r="S65" s="157">
        <f t="shared" si="106"/>
        <v>59.62</v>
      </c>
      <c r="T65" s="127" t="s">
        <v>929</v>
      </c>
      <c r="U65" s="43">
        <f>IFERROR(VLOOKUP($B65,'1011_link'!$A$5:$D$309,2,FALSE),0)</f>
        <v>12</v>
      </c>
      <c r="V65" s="43">
        <f>IFERROR(VLOOKUP($B65,'1011_link'!$A$5:$D$309,3,FALSE),0)</f>
        <v>55.12</v>
      </c>
      <c r="W65" s="154">
        <f>IFERROR(VLOOKUP($B65,'1011_link'!$A$5:$D$319,4,FALSE),0)</f>
        <v>467.14000000000004</v>
      </c>
      <c r="X65" s="50">
        <f t="shared" si="107"/>
        <v>0.11799999999999999</v>
      </c>
      <c r="Y65" s="158">
        <f>IF(T65="Yes",VLOOKUP(B65,'ESA 112'!$B$416:$J$444,8,FALSE),MIN(0.127,X65))</f>
        <v>0.1168</v>
      </c>
      <c r="Z65" s="156">
        <f t="shared" si="108"/>
        <v>54.56</v>
      </c>
      <c r="AA65" s="159">
        <f t="shared" si="109"/>
        <v>66.56</v>
      </c>
      <c r="AB65" s="127" t="s">
        <v>929</v>
      </c>
      <c r="AC65" s="43">
        <f>IFERROR(VLOOKUP($B65,'1112_link'!$A$5:$D$310,2,FALSE),0)</f>
        <v>7.78</v>
      </c>
      <c r="AD65" s="43">
        <f>IFERROR(VLOOKUP($B65,'1112_link'!$A$5:$D$310,3,FALSE),0)</f>
        <v>62</v>
      </c>
      <c r="AE65" s="154">
        <f>IFERROR(VLOOKUP($B65,'1112_link'!$A$5:$D$331,4,FALSE),0)</f>
        <v>447.66</v>
      </c>
      <c r="AF65" s="50">
        <f t="shared" si="110"/>
        <v>0.13850000000000001</v>
      </c>
      <c r="AG65" s="158">
        <f>IF(AB65="Yes",VLOOKUP(B65,'ESA 112'!$B$383:$J$411,8,FALSE),MIN(0.127,AF65))</f>
        <v>0.13450000000000001</v>
      </c>
      <c r="AH65" s="156">
        <f t="shared" si="111"/>
        <v>60.21</v>
      </c>
      <c r="AI65" s="159">
        <f t="shared" si="112"/>
        <v>67.989999999999995</v>
      </c>
      <c r="AJ65" s="127" t="s">
        <v>929</v>
      </c>
      <c r="AK65" s="43">
        <f>IFERROR(VLOOKUP($B65,'1213_link'!$A$5:$D$310,2,FALSE),0)</f>
        <v>11.11</v>
      </c>
      <c r="AL65" s="43">
        <f>IFERROR(VLOOKUP($B65,'1213_link'!$A$5:$D$310,3,FALSE),0)</f>
        <v>63.11</v>
      </c>
      <c r="AM65" s="154">
        <f>IFERROR(VLOOKUP($B65,'1213_link'!$A$5:$D$331,4,FALSE),0)</f>
        <v>437.1</v>
      </c>
      <c r="AN65" s="50">
        <f t="shared" si="113"/>
        <v>0.1444</v>
      </c>
      <c r="AO65" s="158">
        <f>IF(AJ65="Yes",VLOOKUP(B65,'ESA 112'!$B$350:$J$378,8,FALSE),MIN(0.127,AN65))</f>
        <v>0.13689999999999999</v>
      </c>
      <c r="AP65" s="156">
        <f t="shared" si="114"/>
        <v>59.84</v>
      </c>
      <c r="AQ65" s="159">
        <f t="shared" si="115"/>
        <v>70.95</v>
      </c>
      <c r="AR65" s="127" t="s">
        <v>929</v>
      </c>
      <c r="AS65" s="43">
        <f>IFERROR(VLOOKUP($B65,'1314_link'!$A$5:$D$310,2,FALSE),0)</f>
        <v>10.220000000000001</v>
      </c>
      <c r="AT65" s="43">
        <f>IFERROR(VLOOKUP($B65,'1314_link'!$A$5:$D$310,3,FALSE),0)</f>
        <v>61.11</v>
      </c>
      <c r="AU65" s="154">
        <f>IFERROR(VLOOKUP($B65,'1314_link'!$A$5:$D$331,4,FALSE),0)</f>
        <v>428.78</v>
      </c>
      <c r="AV65" s="158">
        <f t="shared" si="116"/>
        <v>0.1425206399552218</v>
      </c>
      <c r="AW65" s="158">
        <f>IF(AR65="Yes",VLOOKUP(B65,'ESA 112'!$B$318:$J$345,8,FALSE),MIN(0.127,AV65))</f>
        <v>0.13800000000000001</v>
      </c>
      <c r="AX65" s="156">
        <f t="shared" si="117"/>
        <v>59.17</v>
      </c>
      <c r="AY65" s="159">
        <f t="shared" si="118"/>
        <v>69.39</v>
      </c>
      <c r="AZ65" s="127" t="s">
        <v>929</v>
      </c>
      <c r="BA65" s="43">
        <f>IFERROR(VLOOKUP($B65,'1415_link'!$A$5:$D$311,2,FALSE),0)</f>
        <v>11.78</v>
      </c>
      <c r="BB65" s="43">
        <f>IFERROR(VLOOKUP($B65,'1415_link'!$A$5:$D$311,3,FALSE),0)</f>
        <v>55.11</v>
      </c>
      <c r="BC65" s="160">
        <f>IFERROR(VLOOKUP($B65,'1415_link'!$A$5:$D$332,4,FALSE),0)</f>
        <v>426.53000000000003</v>
      </c>
      <c r="BD65" s="158">
        <f t="shared" si="119"/>
        <v>0.12920544862026118</v>
      </c>
      <c r="BE65" s="158">
        <f>IF(AZ65="Yes",VLOOKUP(B65,'ESA 112'!$B$286:$J$314,8,FALSE),MIN(0.127,BD65))</f>
        <v>0.12759999999999999</v>
      </c>
      <c r="BF65" s="156">
        <f t="shared" si="120"/>
        <v>54.43</v>
      </c>
      <c r="BG65" s="159">
        <f t="shared" si="121"/>
        <v>66.209999999999994</v>
      </c>
      <c r="BH65" s="127" t="s">
        <v>929</v>
      </c>
      <c r="BI65" s="43">
        <f>IFERROR(VLOOKUP($B65,'1516_link'!$A$5:$D$351,2,FALSE),0)</f>
        <v>12.559999999999999</v>
      </c>
      <c r="BJ65" s="43">
        <f>IFERROR(VLOOKUP($B65,'1516_link'!$A$5:$D$351,3,FALSE),0)</f>
        <v>52.89</v>
      </c>
      <c r="BK65" s="160">
        <f>IFERROR(VLOOKUP($B65,'1516_link'!$A$5:$D$351,4,FALSE),0)</f>
        <v>395.28999999999996</v>
      </c>
      <c r="BL65" s="217">
        <f t="shared" si="122"/>
        <v>0.13380050089807485</v>
      </c>
      <c r="BM65" s="217">
        <f>IF(BH65="Yes",VLOOKUP(B65,'ESA 112'!$B$255:$J$282,8,FALSE),MIN(0.127,BL65))</f>
        <v>0.1318</v>
      </c>
      <c r="BN65" s="156">
        <f t="shared" si="123"/>
        <v>52.1</v>
      </c>
      <c r="BO65" s="159">
        <f t="shared" si="124"/>
        <v>64.66</v>
      </c>
      <c r="BP65" s="127" t="s">
        <v>929</v>
      </c>
      <c r="BQ65" s="43">
        <f>IFERROR(VLOOKUP($B65,'1617_link'!$A$5:$D$351,2,FALSE),0)</f>
        <v>11.56</v>
      </c>
      <c r="BR65" s="43">
        <f>IFERROR(VLOOKUP($B65,'1617_link'!$A$5:$D$351,3,FALSE),0)</f>
        <v>53.33</v>
      </c>
      <c r="BS65" s="160">
        <f>IFERROR(VLOOKUP($B65,'1617_link'!$A$5:$D$351,4,FALSE),0)</f>
        <v>410.7</v>
      </c>
      <c r="BT65" s="217">
        <f t="shared" si="125"/>
        <v>0.12985147309471634</v>
      </c>
      <c r="BU65" s="217">
        <f>IF(BP65="Yes",VLOOKUP(B65,'ESA 112'!$B$224:$J$250,8,FALSE),MIN(0.127,BT65))</f>
        <v>0.12709999999999999</v>
      </c>
      <c r="BV65" s="156">
        <f t="shared" si="126"/>
        <v>52.2</v>
      </c>
      <c r="BW65" s="159">
        <f t="shared" si="127"/>
        <v>63.760000000000005</v>
      </c>
      <c r="BX65" s="127" t="s">
        <v>929</v>
      </c>
      <c r="BY65" s="43">
        <f>IFERROR(VLOOKUP($B65,'1718_link'!$A$5:$D$351,2,FALSE),0)</f>
        <v>13.22</v>
      </c>
      <c r="BZ65" s="43">
        <f>IFERROR(VLOOKUP($B65,'1718_link'!$A$5:$D$351,3,FALSE),0)</f>
        <v>49.11</v>
      </c>
      <c r="CA65" s="43">
        <f>IFERROR(VLOOKUP($B65,'1718_link'!$A$5:$D$331,4,FALSE),0)</f>
        <v>401.43</v>
      </c>
      <c r="CB65" s="217">
        <f t="shared" si="128"/>
        <v>0.12233764292653762</v>
      </c>
      <c r="CC65" s="217">
        <f>IF(BX65="Yes",VLOOKUP(B65,'ESA 112'!$B$194:$J$219,8,FALSE),MIN(0.135,CB65))</f>
        <v>0.11749999999999999</v>
      </c>
      <c r="CD65" s="156">
        <f t="shared" si="129"/>
        <v>47.17</v>
      </c>
      <c r="CE65" s="159">
        <f t="shared" si="130"/>
        <v>60.39</v>
      </c>
      <c r="CF65" s="127" t="s">
        <v>929</v>
      </c>
      <c r="CG65" s="43">
        <f>IFERROR(VLOOKUP($B65,'1819_link'!$A$5:$D$351,2,FALSE),0)</f>
        <v>9.4499999999999993</v>
      </c>
      <c r="CH65" s="43">
        <f>IFERROR(VLOOKUP($B65,'1819_link'!$A$5:$D$351,3,FALSE),0)</f>
        <v>46</v>
      </c>
      <c r="CI65" s="43">
        <f>IFERROR(VLOOKUP($B65,'1819_link'!$A$5:$D$331,4,FALSE),0)</f>
        <v>385.2</v>
      </c>
      <c r="CJ65" s="217">
        <f t="shared" si="95"/>
        <v>0.11941848390446522</v>
      </c>
      <c r="CK65" s="217">
        <f>IF(CF65="Yes",VLOOKUP(B65,'ESA 112'!$B$164:$J$190,8,FALSE),MIN(0.135,CJ65))</f>
        <v>0.10879999999999999</v>
      </c>
      <c r="CL65" s="156">
        <f t="shared" si="96"/>
        <v>41.91</v>
      </c>
      <c r="CM65" s="159">
        <f t="shared" si="97"/>
        <v>51.36</v>
      </c>
      <c r="CN65" s="127" t="s">
        <v>929</v>
      </c>
      <c r="CO65" s="43">
        <f>IFERROR(VLOOKUP($B65,'1920_link'!$A$5:$D$350,2,FALSE),0)</f>
        <v>8.66</v>
      </c>
      <c r="CP65" s="43">
        <f>IFERROR(VLOOKUP($B65,'1920_link'!$A$5:$D$350,3,FALSE),0)</f>
        <v>53.22</v>
      </c>
      <c r="CQ65" s="43">
        <f>IFERROR(VLOOKUP($B65,'1920_link'!$A$5:$D$330,4,FALSE),0)</f>
        <v>394.7</v>
      </c>
      <c r="CR65" s="217">
        <f t="shared" si="98"/>
        <v>0.1348365847479098</v>
      </c>
      <c r="CS65" s="217">
        <f>IF(CN65="Yes",VLOOKUP(B65,'ESA 112'!$B$134:$J$159,8,FALSE),MIN(0.135,CR65))</f>
        <v>0.12039999999999999</v>
      </c>
      <c r="CT65" s="156">
        <f t="shared" si="99"/>
        <v>47.52</v>
      </c>
      <c r="CU65" s="159">
        <f t="shared" si="100"/>
        <v>56.180000000000007</v>
      </c>
      <c r="CV65" s="127" t="s">
        <v>929</v>
      </c>
      <c r="CW65" s="43">
        <f>IFERROR(VLOOKUP($B65,'2021_link'!$A$5:$D$351,2,FALSE),0)</f>
        <v>5.22</v>
      </c>
      <c r="CX65" s="43">
        <f>IFERROR(VLOOKUP($B65,'2021_link'!$A$5:$D$351,3,FALSE),0)</f>
        <v>45.89</v>
      </c>
      <c r="CY65" s="160">
        <f>IFERROR(VLOOKUP($B65,'2021_link'!$A$5:$D$351,4,FALSE),0)</f>
        <v>386.29999999999995</v>
      </c>
      <c r="CZ65" s="217">
        <f t="shared" si="131"/>
        <v>0.11879368366554492</v>
      </c>
      <c r="DA65" s="217">
        <f>IF(CV65="Yes",VLOOKUP(B65,'ESA 112'!$B$102:$J$130,8,FALSE),MIN(0.135,CZ65))</f>
        <v>0.10639999999999999</v>
      </c>
      <c r="DB65" s="156">
        <f t="shared" si="132"/>
        <v>41.1</v>
      </c>
      <c r="DC65" s="159">
        <f t="shared" si="133"/>
        <v>46.32</v>
      </c>
      <c r="DD65" s="127" t="s">
        <v>929</v>
      </c>
      <c r="DE65" s="43">
        <f>IFERROR(VLOOKUP($B65,'2122_link'!$A$3:$D$352,2,FALSE),0)</f>
        <v>4.67</v>
      </c>
      <c r="DF65" s="43">
        <f>IFERROR(VLOOKUP($B65,'2122_link'!$A$3:$D$352,3,FALSE),0)</f>
        <v>48</v>
      </c>
      <c r="DG65" s="160">
        <f>IFERROR(VLOOKUP($B65,'2122_link'!$A$3:$D$352,4,FALSE),0)</f>
        <v>351.01</v>
      </c>
      <c r="DH65" s="217">
        <f t="shared" si="134"/>
        <v>0.13674824079086068</v>
      </c>
      <c r="DI65" s="217">
        <f>IF(DD65="Yes",VLOOKUP(B65,'ESA 112'!$B$70:$J$99,8,FALSE),MIN(0.135,DH65))</f>
        <v>0.1208</v>
      </c>
      <c r="DJ65" s="156">
        <f t="shared" si="135"/>
        <v>42.4</v>
      </c>
      <c r="DK65" s="159">
        <f t="shared" si="136"/>
        <v>47.07</v>
      </c>
      <c r="DL65" s="127" t="s">
        <v>929</v>
      </c>
      <c r="DM65" s="43">
        <f>IFERROR(VLOOKUP($B65,'2223_link'!$A$3:$D$352,2,FALSE),0)</f>
        <v>4.8899999999999997</v>
      </c>
      <c r="DN65" s="43">
        <f>IFERROR(VLOOKUP($B65,'2223_link'!$A$3:$D$352,3,FALSE),0)</f>
        <v>50</v>
      </c>
      <c r="DO65" s="160">
        <f>IFERROR(VLOOKUP($B65,'2223_link'!$A$3:$D$352,4,FALSE),0)</f>
        <v>358.82000000000005</v>
      </c>
      <c r="DP65" s="217">
        <f t="shared" si="137"/>
        <v>0.13934563290786464</v>
      </c>
      <c r="DQ65" s="217">
        <f>IF(DL65="Yes",VLOOKUP(B65,'ESA 112'!$B$37:$J$63,8,FALSE),MIN(0.135,DP65))</f>
        <v>0.12540000000000001</v>
      </c>
      <c r="DR65" s="156">
        <f t="shared" si="138"/>
        <v>45</v>
      </c>
      <c r="DS65" s="159">
        <f t="shared" si="139"/>
        <v>49.89</v>
      </c>
      <c r="DT65" s="127" t="s">
        <v>929</v>
      </c>
      <c r="DU65" s="43">
        <f>IFERROR(VLOOKUP($B65,'2324_link'!$A$3:$D$352,2,FALSE),0)</f>
        <v>3.33</v>
      </c>
      <c r="DV65" s="43">
        <f>IFERROR(VLOOKUP($B65,'2324_link'!$A$3:$D$352,3,FALSE),0)</f>
        <v>48.89</v>
      </c>
      <c r="DW65" s="160">
        <f>IFERROR(VLOOKUP($B65,'2324_link'!$A$3:$D$352,4,FALSE),0)</f>
        <v>347.36</v>
      </c>
      <c r="DX65" s="217">
        <f t="shared" si="140"/>
        <v>0.14074735145094427</v>
      </c>
      <c r="DY65" s="217">
        <f>IF(DT65="Yes",VLOOKUP(B65,'ESA 112'!$B$3:$J$32,8,FALSE),MIN(0.15,DX65))</f>
        <v>0.13930000000000001</v>
      </c>
      <c r="DZ65" s="156">
        <f t="shared" si="141"/>
        <v>48.39</v>
      </c>
      <c r="EA65" s="159">
        <f t="shared" si="142"/>
        <v>51.72</v>
      </c>
      <c r="EB65" s="18"/>
    </row>
    <row r="66" spans="1:132" ht="14.4" x14ac:dyDescent="0.3">
      <c r="A66" s="15" t="s">
        <v>909</v>
      </c>
      <c r="B66" s="15" t="s">
        <v>468</v>
      </c>
      <c r="C66" s="15" t="s">
        <v>469</v>
      </c>
      <c r="D66" s="127" t="s">
        <v>928</v>
      </c>
      <c r="E66" s="154">
        <f>IFERROR(VLOOKUP($B66,'0809_link'!$A$5:$D$319,2,FALSE),0)</f>
        <v>35.75</v>
      </c>
      <c r="F66" s="154">
        <f>IFERROR(VLOOKUP($B66,'0809_link'!$A$5:$D$319,3,FALSE),0)</f>
        <v>298.88</v>
      </c>
      <c r="G66" s="154">
        <f>IFERROR(VLOOKUP(B66,'0809_link'!$A$5:$D$319,4,FALSE),0)</f>
        <v>2416.4500000000003</v>
      </c>
      <c r="H66" s="50">
        <f t="shared" si="101"/>
        <v>0.1237</v>
      </c>
      <c r="I66" s="155">
        <f>IF(D66="yes",VLOOKUP(B66,'ESA 112'!$B$479:$K$503,8,FALSE),MIN(0.127,H66))</f>
        <v>0.1237</v>
      </c>
      <c r="J66" s="156">
        <f t="shared" si="102"/>
        <v>298.88</v>
      </c>
      <c r="K66" s="157">
        <f t="shared" si="103"/>
        <v>334.63</v>
      </c>
      <c r="L66" s="127" t="s">
        <v>928</v>
      </c>
      <c r="M66" s="43">
        <f>IFERROR(VLOOKUP(B66,'0910_link'!$A$5:$B$302,2,FALSE),0)</f>
        <v>40.380000000000003</v>
      </c>
      <c r="N66" s="43">
        <f>IFERROR(VLOOKUP(B66,'0910_link'!$A$5:$C$302,3,FALSE),0)</f>
        <v>301</v>
      </c>
      <c r="O66" s="43">
        <f>IFERROR(VLOOKUP($B66,'0910_link'!$A$5:$D$302,4,FALSE),0)</f>
        <v>2517.6299999999997</v>
      </c>
      <c r="P66" s="50">
        <f t="shared" si="104"/>
        <v>0.1196</v>
      </c>
      <c r="Q66" s="158">
        <f>IF(L66="Yes",VLOOKUP(B66,'ESA 112'!$B$449:$K$474,8,FALSE),MIN(0.127,P66))</f>
        <v>0.1196</v>
      </c>
      <c r="R66" s="156">
        <f t="shared" si="105"/>
        <v>301</v>
      </c>
      <c r="S66" s="157">
        <f t="shared" si="106"/>
        <v>341.38</v>
      </c>
      <c r="T66" s="127" t="s">
        <v>928</v>
      </c>
      <c r="U66" s="43">
        <f>IFERROR(VLOOKUP($B66,'1011_link'!$A$5:$D$309,2,FALSE),0)</f>
        <v>47</v>
      </c>
      <c r="V66" s="43">
        <f>IFERROR(VLOOKUP($B66,'1011_link'!$A$5:$D$309,3,FALSE),0)</f>
        <v>306.38</v>
      </c>
      <c r="W66" s="154">
        <f>IFERROR(VLOOKUP($B66,'1011_link'!$A$5:$D$319,4,FALSE),0)</f>
        <v>2489.42</v>
      </c>
      <c r="X66" s="50">
        <f t="shared" si="107"/>
        <v>0.1231</v>
      </c>
      <c r="Y66" s="158">
        <f>IF(T66="Yes",VLOOKUP(B66,'ESA 112'!$B$416:$J$444,8,FALSE),MIN(0.127,X66))</f>
        <v>0.1231</v>
      </c>
      <c r="Z66" s="156">
        <f t="shared" si="108"/>
        <v>306.38</v>
      </c>
      <c r="AA66" s="159">
        <f t="shared" si="109"/>
        <v>353.38</v>
      </c>
      <c r="AB66" s="127" t="s">
        <v>928</v>
      </c>
      <c r="AC66" s="43">
        <f>IFERROR(VLOOKUP($B66,'1112_link'!$A$5:$D$310,2,FALSE),0)</f>
        <v>34.33</v>
      </c>
      <c r="AD66" s="43">
        <f>IFERROR(VLOOKUP($B66,'1112_link'!$A$5:$D$310,3,FALSE),0)</f>
        <v>301.11</v>
      </c>
      <c r="AE66" s="154">
        <f>IFERROR(VLOOKUP($B66,'1112_link'!$A$5:$D$331,4,FALSE),0)</f>
        <v>2351.6800000000003</v>
      </c>
      <c r="AF66" s="50">
        <f t="shared" si="110"/>
        <v>0.128</v>
      </c>
      <c r="AG66" s="158">
        <f>IF(AB66="Yes",VLOOKUP(B66,'ESA 112'!$B$383:$J$411,8,FALSE),MIN(0.127,AF66))</f>
        <v>0.127</v>
      </c>
      <c r="AH66" s="156">
        <f t="shared" si="111"/>
        <v>298.66000000000003</v>
      </c>
      <c r="AI66" s="159">
        <f t="shared" si="112"/>
        <v>332.99</v>
      </c>
      <c r="AJ66" s="127" t="s">
        <v>928</v>
      </c>
      <c r="AK66" s="43">
        <f>IFERROR(VLOOKUP($B66,'1213_link'!$A$5:$D$310,2,FALSE),0)</f>
        <v>38.67</v>
      </c>
      <c r="AL66" s="43">
        <f>IFERROR(VLOOKUP($B66,'1213_link'!$A$5:$D$310,3,FALSE),0)</f>
        <v>288.56</v>
      </c>
      <c r="AM66" s="154">
        <f>IFERROR(VLOOKUP($B66,'1213_link'!$A$5:$D$331,4,FALSE),0)</f>
        <v>2459.9400000000005</v>
      </c>
      <c r="AN66" s="50">
        <f t="shared" si="113"/>
        <v>0.1173</v>
      </c>
      <c r="AO66" s="158">
        <f>IF(AJ66="Yes",VLOOKUP(B66,'ESA 112'!$B$350:$J$378,8,FALSE),MIN(0.127,AN66))</f>
        <v>0.1173</v>
      </c>
      <c r="AP66" s="156">
        <f t="shared" si="114"/>
        <v>288.56</v>
      </c>
      <c r="AQ66" s="159">
        <f t="shared" si="115"/>
        <v>327.23</v>
      </c>
      <c r="AR66" s="127" t="s">
        <v>928</v>
      </c>
      <c r="AS66" s="43">
        <f>IFERROR(VLOOKUP($B66,'1314_link'!$A$5:$D$310,2,FALSE),0)</f>
        <v>33.89</v>
      </c>
      <c r="AT66" s="43">
        <f>IFERROR(VLOOKUP($B66,'1314_link'!$A$5:$D$310,3,FALSE),0)</f>
        <v>272.44</v>
      </c>
      <c r="AU66" s="154">
        <f>IFERROR(VLOOKUP($B66,'1314_link'!$A$5:$D$331,4,FALSE),0)</f>
        <v>2510.7400000000002</v>
      </c>
      <c r="AV66" s="158">
        <f t="shared" si="116"/>
        <v>0.108509841719971</v>
      </c>
      <c r="AW66" s="158">
        <f>IF(AR66="Yes",VLOOKUP(B66,'ESA 112'!$B$318:$J$345,8,FALSE),MIN(0.127,AV66))</f>
        <v>0.108509841719971</v>
      </c>
      <c r="AX66" s="156">
        <f t="shared" si="117"/>
        <v>272.44</v>
      </c>
      <c r="AY66" s="159">
        <f t="shared" si="118"/>
        <v>306.33</v>
      </c>
      <c r="AZ66" s="127" t="s">
        <v>928</v>
      </c>
      <c r="BA66" s="43">
        <f>IFERROR(VLOOKUP($B66,'1415_link'!$A$5:$D$311,2,FALSE),0)</f>
        <v>34.22</v>
      </c>
      <c r="BB66" s="43">
        <f>IFERROR(VLOOKUP($B66,'1415_link'!$A$5:$D$311,3,FALSE),0)</f>
        <v>261.67</v>
      </c>
      <c r="BC66" s="160">
        <f>IFERROR(VLOOKUP($B66,'1415_link'!$A$5:$D$332,4,FALSE),0)</f>
        <v>2457.19</v>
      </c>
      <c r="BD66" s="158">
        <f t="shared" si="119"/>
        <v>0.10649156149911078</v>
      </c>
      <c r="BE66" s="158">
        <f>IF(AZ66="Yes",VLOOKUP(B66,'ESA 112'!$B$286:$J$314,8,FALSE),MIN(0.127,BD66))</f>
        <v>0.10649156149911078</v>
      </c>
      <c r="BF66" s="156">
        <f t="shared" si="120"/>
        <v>261.67</v>
      </c>
      <c r="BG66" s="159">
        <f t="shared" si="121"/>
        <v>295.89</v>
      </c>
      <c r="BH66" s="127" t="s">
        <v>928</v>
      </c>
      <c r="BI66" s="43">
        <f>IFERROR(VLOOKUP($B66,'1516_link'!$A$5:$D$351,2,FALSE),0)</f>
        <v>33.340000000000003</v>
      </c>
      <c r="BJ66" s="43">
        <f>IFERROR(VLOOKUP($B66,'1516_link'!$A$5:$D$351,3,FALSE),0)</f>
        <v>270.22000000000003</v>
      </c>
      <c r="BK66" s="160">
        <f>IFERROR(VLOOKUP($B66,'1516_link'!$A$5:$D$351,4,FALSE),0)</f>
        <v>2440.9899999999998</v>
      </c>
      <c r="BL66" s="217">
        <f t="shared" si="122"/>
        <v>0.11070098607532192</v>
      </c>
      <c r="BM66" s="217">
        <f>IF(BH66="Yes",VLOOKUP(B66,'ESA 112'!$B$255:$J$282,8,FALSE),MIN(0.127,BL66))</f>
        <v>0.11070098607532192</v>
      </c>
      <c r="BN66" s="156">
        <f t="shared" si="123"/>
        <v>270.22000000000003</v>
      </c>
      <c r="BO66" s="159">
        <f t="shared" si="124"/>
        <v>303.56000000000006</v>
      </c>
      <c r="BP66" s="127" t="s">
        <v>928</v>
      </c>
      <c r="BQ66" s="43">
        <f>IFERROR(VLOOKUP($B66,'1617_link'!$A$5:$D$351,2,FALSE),0)</f>
        <v>29.889999999999997</v>
      </c>
      <c r="BR66" s="43">
        <f>IFERROR(VLOOKUP($B66,'1617_link'!$A$5:$D$351,3,FALSE),0)</f>
        <v>277.44</v>
      </c>
      <c r="BS66" s="160">
        <f>IFERROR(VLOOKUP($B66,'1617_link'!$A$5:$D$351,4,FALSE),0)</f>
        <v>2454.9100000000003</v>
      </c>
      <c r="BT66" s="217">
        <f t="shared" si="125"/>
        <v>0.11301432639078417</v>
      </c>
      <c r="BU66" s="217">
        <f>IF(BP66="Yes",VLOOKUP(B66,'ESA 112'!$B$224:$J$250,8,FALSE),MIN(0.127,BT66))</f>
        <v>0.11301432639078417</v>
      </c>
      <c r="BV66" s="156">
        <f t="shared" si="126"/>
        <v>277.44</v>
      </c>
      <c r="BW66" s="223">
        <f t="shared" si="127"/>
        <v>307.33</v>
      </c>
      <c r="BX66" s="127" t="s">
        <v>928</v>
      </c>
      <c r="BY66" s="43">
        <f>IFERROR(VLOOKUP($B66,'1718_link'!$A$5:$D$351,2,FALSE),0)</f>
        <v>32.22</v>
      </c>
      <c r="BZ66" s="43">
        <f>IFERROR(VLOOKUP($B66,'1718_link'!$A$5:$D$351,3,FALSE),0)</f>
        <v>272.33</v>
      </c>
      <c r="CA66" s="43">
        <f>IFERROR(VLOOKUP($B66,'1718_link'!$A$5:$D$331,4,FALSE),0)</f>
        <v>2451.2700000000004</v>
      </c>
      <c r="CB66" s="217">
        <f t="shared" si="128"/>
        <v>0.11109751271789722</v>
      </c>
      <c r="CC66" s="217">
        <f>IF(BX66="Yes",VLOOKUP(B66,'ESA 112'!$B$194:$J$219,8,FALSE),MIN(0.135,CB66))</f>
        <v>0.11109751271789722</v>
      </c>
      <c r="CD66" s="156">
        <f t="shared" si="129"/>
        <v>272.33</v>
      </c>
      <c r="CE66" s="159">
        <f t="shared" si="130"/>
        <v>304.54999999999995</v>
      </c>
      <c r="CF66" s="127" t="s">
        <v>928</v>
      </c>
      <c r="CG66" s="43">
        <f>IFERROR(VLOOKUP($B66,'1819_link'!$A$5:$D$351,2,FALSE),0)</f>
        <v>44.78</v>
      </c>
      <c r="CH66" s="43">
        <f>IFERROR(VLOOKUP($B66,'1819_link'!$A$5:$D$351,3,FALSE),0)</f>
        <v>286.33</v>
      </c>
      <c r="CI66" s="43">
        <f>IFERROR(VLOOKUP($B66,'1819_link'!$A$5:$D$331,4,FALSE),0)</f>
        <v>2527.1999999999998</v>
      </c>
      <c r="CJ66" s="217">
        <f t="shared" si="95"/>
        <v>0.11329930357708136</v>
      </c>
      <c r="CK66" s="217">
        <f>IF(CF66="Yes",VLOOKUP(B66,'ESA 112'!$B$164:$J$190,8,FALSE),MIN(0.135,CJ66))</f>
        <v>0.11329930357708136</v>
      </c>
      <c r="CL66" s="156">
        <f t="shared" si="96"/>
        <v>286.33</v>
      </c>
      <c r="CM66" s="159">
        <f t="shared" si="97"/>
        <v>331.11</v>
      </c>
      <c r="CN66" s="127" t="s">
        <v>928</v>
      </c>
      <c r="CO66" s="43">
        <f>IFERROR(VLOOKUP($B66,'1920_link'!$A$5:$D$350,2,FALSE),0)</f>
        <v>39.22</v>
      </c>
      <c r="CP66" s="43">
        <f>IFERROR(VLOOKUP($B66,'1920_link'!$A$5:$D$350,3,FALSE),0)</f>
        <v>299.89</v>
      </c>
      <c r="CQ66" s="43">
        <f>IFERROR(VLOOKUP($B66,'1920_link'!$A$5:$D$330,4,FALSE),0)</f>
        <v>2547.0500000000002</v>
      </c>
      <c r="CR66" s="217">
        <f t="shared" si="98"/>
        <v>0.11774013073948292</v>
      </c>
      <c r="CS66" s="217">
        <f>IF(CN66="Yes",VLOOKUP(B66,'ESA 112'!$B$134:$J$159,8,FALSE),MIN(0.135,CR66))</f>
        <v>0.11774013073948292</v>
      </c>
      <c r="CT66" s="156">
        <f t="shared" si="99"/>
        <v>299.89</v>
      </c>
      <c r="CU66" s="159">
        <f t="shared" si="100"/>
        <v>339.11</v>
      </c>
      <c r="CV66" s="127" t="s">
        <v>928</v>
      </c>
      <c r="CW66" s="43">
        <f>IFERROR(VLOOKUP($B66,'2021_link'!$A$5:$D$351,2,FALSE),0)</f>
        <v>20.78</v>
      </c>
      <c r="CX66" s="43">
        <f>IFERROR(VLOOKUP($B66,'2021_link'!$A$5:$D$351,3,FALSE),0)</f>
        <v>295.33000000000004</v>
      </c>
      <c r="CY66" s="160">
        <f>IFERROR(VLOOKUP($B66,'2021_link'!$A$5:$D$351,4,FALSE),0)</f>
        <v>2502.92</v>
      </c>
      <c r="CZ66" s="217">
        <f t="shared" si="131"/>
        <v>0.11799418279449604</v>
      </c>
      <c r="DA66" s="217">
        <f>IF(CV66="Yes",VLOOKUP(B66,'ESA 112'!$B$102:$J$130,8,FALSE),MIN(0.135,CZ66))</f>
        <v>0.11799418279449604</v>
      </c>
      <c r="DB66" s="156">
        <f t="shared" si="132"/>
        <v>295.33</v>
      </c>
      <c r="DC66" s="159">
        <f t="shared" si="133"/>
        <v>316.11</v>
      </c>
      <c r="DD66" s="127" t="s">
        <v>928</v>
      </c>
      <c r="DE66" s="43">
        <f>IFERROR(VLOOKUP($B66,'2122_link'!$A$3:$D$352,2,FALSE),0)</f>
        <v>24.33</v>
      </c>
      <c r="DF66" s="43">
        <f>IFERROR(VLOOKUP($B66,'2122_link'!$A$3:$D$352,3,FALSE),0)</f>
        <v>281.89</v>
      </c>
      <c r="DG66" s="160">
        <f>IFERROR(VLOOKUP($B66,'2122_link'!$A$3:$D$352,4,FALSE),0)</f>
        <v>2505.69</v>
      </c>
      <c r="DH66" s="217">
        <f t="shared" si="134"/>
        <v>0.11249995011354157</v>
      </c>
      <c r="DI66" s="217">
        <f>IF(DD66="Yes",VLOOKUP(B66,'ESA 112'!$B$70:$J$99,8,FALSE),MIN(0.135,DH66))</f>
        <v>0.11249995011354157</v>
      </c>
      <c r="DJ66" s="156">
        <f t="shared" si="135"/>
        <v>281.89</v>
      </c>
      <c r="DK66" s="159">
        <f t="shared" si="136"/>
        <v>306.21999999999997</v>
      </c>
      <c r="DL66" s="127" t="s">
        <v>928</v>
      </c>
      <c r="DM66" s="43">
        <f>IFERROR(VLOOKUP($B66,'2223_link'!$A$3:$D$352,2,FALSE),0)</f>
        <v>35.11</v>
      </c>
      <c r="DN66" s="43">
        <f>IFERROR(VLOOKUP($B66,'2223_link'!$A$3:$D$352,3,FALSE),0)</f>
        <v>305.88</v>
      </c>
      <c r="DO66" s="160">
        <f>IFERROR(VLOOKUP($B66,'2223_link'!$A$3:$D$352,4,FALSE),0)</f>
        <v>2656.9800000000005</v>
      </c>
      <c r="DP66" s="217">
        <f t="shared" si="137"/>
        <v>0.11512318496940133</v>
      </c>
      <c r="DQ66" s="217">
        <f>IF(DL66="Yes",VLOOKUP(B66,'ESA 112'!$B$37:$J$63,8,FALSE),MIN(0.135,DP66))</f>
        <v>0.11512318496940133</v>
      </c>
      <c r="DR66" s="156">
        <f t="shared" si="138"/>
        <v>305.88</v>
      </c>
      <c r="DS66" s="159">
        <f t="shared" si="139"/>
        <v>340.99</v>
      </c>
      <c r="DT66" s="127" t="s">
        <v>928</v>
      </c>
      <c r="DU66" s="43">
        <f>IFERROR(VLOOKUP($B66,'2324_link'!$A$3:$D$352,2,FALSE),0)</f>
        <v>41.44</v>
      </c>
      <c r="DV66" s="43">
        <f>IFERROR(VLOOKUP($B66,'2324_link'!$A$3:$D$352,3,FALSE),0)</f>
        <v>323.34000000000003</v>
      </c>
      <c r="DW66" s="160">
        <f>IFERROR(VLOOKUP($B66,'2324_link'!$A$3:$D$352,4,FALSE),0)</f>
        <v>2659.92</v>
      </c>
      <c r="DX66" s="217">
        <f t="shared" si="140"/>
        <v>0.12156004691870433</v>
      </c>
      <c r="DY66" s="217">
        <f>IF(DT66="Yes",VLOOKUP(B66,'ESA 112'!$B$3:$J$32,8,FALSE),MIN(0.15,DX66))</f>
        <v>0.12156004691870433</v>
      </c>
      <c r="DZ66" s="156">
        <f t="shared" si="141"/>
        <v>323.33999999999997</v>
      </c>
      <c r="EA66" s="159">
        <f t="shared" si="142"/>
        <v>364.78</v>
      </c>
      <c r="EB66" s="18"/>
    </row>
    <row r="67" spans="1:132" ht="14.4" x14ac:dyDescent="0.3">
      <c r="A67" s="15" t="s">
        <v>909</v>
      </c>
      <c r="B67" s="15" t="s">
        <v>368</v>
      </c>
      <c r="C67" s="15" t="s">
        <v>369</v>
      </c>
      <c r="D67" s="127" t="s">
        <v>928</v>
      </c>
      <c r="E67" s="154">
        <f>IFERROR(VLOOKUP($B67,'0809_link'!$A$5:$D$319,2,FALSE),0)</f>
        <v>12.88</v>
      </c>
      <c r="F67" s="154">
        <f>IFERROR(VLOOKUP($B67,'0809_link'!$A$5:$D$319,3,FALSE),0)</f>
        <v>110.38</v>
      </c>
      <c r="G67" s="154">
        <f>IFERROR(VLOOKUP(B67,'0809_link'!$A$5:$D$319,4,FALSE),0)</f>
        <v>1199.9000000000001</v>
      </c>
      <c r="H67" s="50">
        <f t="shared" si="101"/>
        <v>9.1999999999999998E-2</v>
      </c>
      <c r="I67" s="155">
        <f>IF(D67="yes",VLOOKUP(B67,'ESA 112'!$B$479:$K$503,8,FALSE),MIN(0.127,H67))</f>
        <v>9.1999999999999998E-2</v>
      </c>
      <c r="J67" s="156">
        <f t="shared" si="102"/>
        <v>110.38</v>
      </c>
      <c r="K67" s="157">
        <f t="shared" si="103"/>
        <v>123.25999999999999</v>
      </c>
      <c r="L67" s="127" t="s">
        <v>928</v>
      </c>
      <c r="M67" s="43">
        <f>IFERROR(VLOOKUP(B67,'0910_link'!$A$5:$B$302,2,FALSE),0)</f>
        <v>26.88</v>
      </c>
      <c r="N67" s="43">
        <f>IFERROR(VLOOKUP(B67,'0910_link'!$A$5:$C$302,3,FALSE),0)</f>
        <v>116.75</v>
      </c>
      <c r="O67" s="43">
        <f>IFERROR(VLOOKUP($B67,'0910_link'!$A$5:$D$302,4,FALSE),0)</f>
        <v>1303.79</v>
      </c>
      <c r="P67" s="50">
        <f t="shared" si="104"/>
        <v>8.9499999999999996E-2</v>
      </c>
      <c r="Q67" s="158">
        <f>IF(L67="Yes",VLOOKUP(B67,'ESA 112'!$B$449:$K$474,8,FALSE),MIN(0.127,P67))</f>
        <v>8.9499999999999996E-2</v>
      </c>
      <c r="R67" s="156">
        <f t="shared" si="105"/>
        <v>116.75</v>
      </c>
      <c r="S67" s="157">
        <f t="shared" si="106"/>
        <v>143.63</v>
      </c>
      <c r="T67" s="127" t="s">
        <v>928</v>
      </c>
      <c r="U67" s="43">
        <f>IFERROR(VLOOKUP($B67,'1011_link'!$A$5:$D$309,2,FALSE),0)</f>
        <v>27.62</v>
      </c>
      <c r="V67" s="43">
        <f>IFERROR(VLOOKUP($B67,'1011_link'!$A$5:$D$309,3,FALSE),0)</f>
        <v>120.25999999999999</v>
      </c>
      <c r="W67" s="154">
        <f>IFERROR(VLOOKUP($B67,'1011_link'!$A$5:$D$319,4,FALSE),0)</f>
        <v>1345.87</v>
      </c>
      <c r="X67" s="50">
        <f t="shared" si="107"/>
        <v>8.9399999999999993E-2</v>
      </c>
      <c r="Y67" s="158">
        <f>IF(T67="Yes",VLOOKUP(B67,'ESA 112'!$B$416:$J$444,8,FALSE),MIN(0.127,X67))</f>
        <v>8.9399999999999993E-2</v>
      </c>
      <c r="Z67" s="156">
        <f t="shared" si="108"/>
        <v>120.26</v>
      </c>
      <c r="AA67" s="159">
        <f t="shared" si="109"/>
        <v>147.88</v>
      </c>
      <c r="AB67" s="127" t="s">
        <v>928</v>
      </c>
      <c r="AC67" s="43">
        <f>IFERROR(VLOOKUP($B67,'1112_link'!$A$5:$D$310,2,FALSE),0)</f>
        <v>22.44</v>
      </c>
      <c r="AD67" s="43">
        <f>IFERROR(VLOOKUP($B67,'1112_link'!$A$5:$D$310,3,FALSE),0)</f>
        <v>117</v>
      </c>
      <c r="AE67" s="154">
        <f>IFERROR(VLOOKUP($B67,'1112_link'!$A$5:$D$331,4,FALSE),0)</f>
        <v>1386.51</v>
      </c>
      <c r="AF67" s="50">
        <f t="shared" si="110"/>
        <v>8.4400000000000003E-2</v>
      </c>
      <c r="AG67" s="158">
        <f>IF(AB67="Yes",VLOOKUP(B67,'ESA 112'!$B$383:$J$411,8,FALSE),MIN(0.127,AF67))</f>
        <v>8.4400000000000003E-2</v>
      </c>
      <c r="AH67" s="156">
        <f t="shared" si="111"/>
        <v>117</v>
      </c>
      <c r="AI67" s="159">
        <f t="shared" si="112"/>
        <v>139.44</v>
      </c>
      <c r="AJ67" s="127" t="s">
        <v>928</v>
      </c>
      <c r="AK67" s="43">
        <f>IFERROR(VLOOKUP($B67,'1213_link'!$A$5:$D$310,2,FALSE),0)</f>
        <v>15.33</v>
      </c>
      <c r="AL67" s="43">
        <f>IFERROR(VLOOKUP($B67,'1213_link'!$A$5:$D$310,3,FALSE),0)</f>
        <v>128.11000000000001</v>
      </c>
      <c r="AM67" s="154">
        <f>IFERROR(VLOOKUP($B67,'1213_link'!$A$5:$D$331,4,FALSE),0)</f>
        <v>1412.22</v>
      </c>
      <c r="AN67" s="50">
        <f t="shared" si="113"/>
        <v>9.0700000000000003E-2</v>
      </c>
      <c r="AO67" s="158">
        <f>IF(AJ67="Yes",VLOOKUP(B67,'ESA 112'!$B$350:$J$378,8,FALSE),MIN(0.127,AN67))</f>
        <v>9.0700000000000003E-2</v>
      </c>
      <c r="AP67" s="156">
        <f t="shared" si="114"/>
        <v>128.11000000000001</v>
      </c>
      <c r="AQ67" s="159">
        <f t="shared" si="115"/>
        <v>143.44000000000003</v>
      </c>
      <c r="AR67" s="127" t="s">
        <v>928</v>
      </c>
      <c r="AS67" s="43">
        <f>IFERROR(VLOOKUP($B67,'1314_link'!$A$5:$D$310,2,FALSE),0)</f>
        <v>27.22</v>
      </c>
      <c r="AT67" s="43">
        <f>IFERROR(VLOOKUP($B67,'1314_link'!$A$5:$D$310,3,FALSE),0)</f>
        <v>126.33</v>
      </c>
      <c r="AU67" s="154">
        <f>IFERROR(VLOOKUP($B67,'1314_link'!$A$5:$D$331,4,FALSE),0)</f>
        <v>1419.24</v>
      </c>
      <c r="AV67" s="158">
        <f t="shared" si="116"/>
        <v>8.9012429187452433E-2</v>
      </c>
      <c r="AW67" s="158">
        <f>IF(AR67="Yes",VLOOKUP(B67,'ESA 112'!$B$318:$J$345,8,FALSE),MIN(0.127,AV67))</f>
        <v>8.9012429187452433E-2</v>
      </c>
      <c r="AX67" s="156">
        <f t="shared" si="117"/>
        <v>126.33</v>
      </c>
      <c r="AY67" s="159">
        <f t="shared" si="118"/>
        <v>153.55000000000001</v>
      </c>
      <c r="AZ67" s="127" t="s">
        <v>928</v>
      </c>
      <c r="BA67" s="43">
        <f>IFERROR(VLOOKUP($B67,'1415_link'!$A$5:$D$311,2,FALSE),0)</f>
        <v>22.89</v>
      </c>
      <c r="BB67" s="43">
        <f>IFERROR(VLOOKUP($B67,'1415_link'!$A$5:$D$311,3,FALSE),0)</f>
        <v>127.56</v>
      </c>
      <c r="BC67" s="160">
        <f>IFERROR(VLOOKUP($B67,'1415_link'!$A$5:$D$332,4,FALSE),0)</f>
        <v>1460.26</v>
      </c>
      <c r="BD67" s="158">
        <f t="shared" si="119"/>
        <v>8.7354306767288017E-2</v>
      </c>
      <c r="BE67" s="158">
        <f>IF(AZ67="Yes",VLOOKUP(B67,'ESA 112'!$B$286:$J$314,8,FALSE),MIN(0.127,BD67))</f>
        <v>8.7354306767288017E-2</v>
      </c>
      <c r="BF67" s="156">
        <f t="shared" si="120"/>
        <v>127.56</v>
      </c>
      <c r="BG67" s="159">
        <f t="shared" si="121"/>
        <v>150.44999999999999</v>
      </c>
      <c r="BH67" s="127" t="s">
        <v>928</v>
      </c>
      <c r="BI67" s="43">
        <f>IFERROR(VLOOKUP($B67,'1516_link'!$A$5:$D$351,2,FALSE),0)</f>
        <v>19.78</v>
      </c>
      <c r="BJ67" s="43">
        <f>IFERROR(VLOOKUP($B67,'1516_link'!$A$5:$D$351,3,FALSE),0)</f>
        <v>150.44</v>
      </c>
      <c r="BK67" s="160">
        <f>IFERROR(VLOOKUP($B67,'1516_link'!$A$5:$D$351,4,FALSE),0)</f>
        <v>1476.7</v>
      </c>
      <c r="BL67" s="217">
        <f t="shared" si="122"/>
        <v>0.10187580415791968</v>
      </c>
      <c r="BM67" s="217">
        <f>IF(BH67="Yes",VLOOKUP(B67,'ESA 112'!$B$255:$J$282,8,FALSE),MIN(0.127,BL67))</f>
        <v>0.10187580415791968</v>
      </c>
      <c r="BN67" s="156">
        <f t="shared" si="123"/>
        <v>150.44</v>
      </c>
      <c r="BO67" s="159">
        <f t="shared" si="124"/>
        <v>170.22</v>
      </c>
      <c r="BP67" s="127" t="s">
        <v>928</v>
      </c>
      <c r="BQ67" s="43">
        <f>IFERROR(VLOOKUP($B67,'1617_link'!$A$5:$D$351,2,FALSE),0)</f>
        <v>26.669999999999998</v>
      </c>
      <c r="BR67" s="43">
        <f>IFERROR(VLOOKUP($B67,'1617_link'!$A$5:$D$351,3,FALSE),0)</f>
        <v>155.44</v>
      </c>
      <c r="BS67" s="160">
        <f>IFERROR(VLOOKUP($B67,'1617_link'!$A$5:$D$351,4,FALSE),0)</f>
        <v>1428.19</v>
      </c>
      <c r="BT67" s="217">
        <f t="shared" si="125"/>
        <v>0.10883705949488513</v>
      </c>
      <c r="BU67" s="217">
        <f>IF(BP67="Yes",VLOOKUP(B67,'ESA 112'!$B$224:$J$250,8,FALSE),MIN(0.127,BT67))</f>
        <v>0.10883705949488513</v>
      </c>
      <c r="BV67" s="156">
        <f t="shared" si="126"/>
        <v>155.44</v>
      </c>
      <c r="BW67" s="223">
        <f t="shared" si="127"/>
        <v>182.10999999999999</v>
      </c>
      <c r="BX67" s="127" t="s">
        <v>928</v>
      </c>
      <c r="BY67" s="43">
        <f>IFERROR(VLOOKUP($B67,'1718_link'!$A$5:$D$351,2,FALSE),0)</f>
        <v>30.11</v>
      </c>
      <c r="BZ67" s="43">
        <f>IFERROR(VLOOKUP($B67,'1718_link'!$A$5:$D$351,3,FALSE),0)</f>
        <v>170.89</v>
      </c>
      <c r="CA67" s="43">
        <f>IFERROR(VLOOKUP($B67,'1718_link'!$A$5:$D$331,4,FALSE),0)</f>
        <v>1462.64</v>
      </c>
      <c r="CB67" s="217">
        <f t="shared" si="128"/>
        <v>0.11683667888202154</v>
      </c>
      <c r="CC67" s="217">
        <f>IF(BX67="Yes",VLOOKUP(B67,'ESA 112'!$B$194:$J$219,8,FALSE),MIN(0.135,CB67))</f>
        <v>0.11683667888202154</v>
      </c>
      <c r="CD67" s="156">
        <f t="shared" si="129"/>
        <v>170.89</v>
      </c>
      <c r="CE67" s="159">
        <f t="shared" si="130"/>
        <v>201</v>
      </c>
      <c r="CF67" s="127" t="s">
        <v>928</v>
      </c>
      <c r="CG67" s="43">
        <f>IFERROR(VLOOKUP($B67,'1819_link'!$A$5:$D$351,2,FALSE),0)</f>
        <v>32</v>
      </c>
      <c r="CH67" s="43">
        <f>IFERROR(VLOOKUP($B67,'1819_link'!$A$5:$D$351,3,FALSE),0)</f>
        <v>183.11</v>
      </c>
      <c r="CI67" s="43">
        <f>IFERROR(VLOOKUP($B67,'1819_link'!$A$5:$D$331,4,FALSE),0)</f>
        <v>1476.89</v>
      </c>
      <c r="CJ67" s="217">
        <f t="shared" ref="CJ67:CJ88" si="143">IFERROR((CH67/CI67),0)</f>
        <v>0.12398350588060045</v>
      </c>
      <c r="CK67" s="217">
        <f>IF(CF67="Yes",VLOOKUP(B67,'ESA 112'!$B$164:$J$190,8,FALSE),MIN(0.135,CJ67))</f>
        <v>0.12398350588060045</v>
      </c>
      <c r="CL67" s="156">
        <f t="shared" ref="CL67:CL88" si="144">ROUND(IF(CJ67=CK67,CH67,CI67*CK67),2)</f>
        <v>183.11</v>
      </c>
      <c r="CM67" s="159">
        <f t="shared" ref="CM67:CM88" si="145">CL67+CG67</f>
        <v>215.11</v>
      </c>
      <c r="CN67" s="127" t="s">
        <v>928</v>
      </c>
      <c r="CO67" s="43">
        <f>IFERROR(VLOOKUP($B67,'1920_link'!$A$5:$D$350,2,FALSE),0)</f>
        <v>41.78</v>
      </c>
      <c r="CP67" s="43">
        <f>IFERROR(VLOOKUP($B67,'1920_link'!$A$5:$D$350,3,FALSE),0)</f>
        <v>173.22</v>
      </c>
      <c r="CQ67" s="43">
        <f>IFERROR(VLOOKUP($B67,'1920_link'!$A$5:$D$330,4,FALSE),0)</f>
        <v>1525.01</v>
      </c>
      <c r="CR67" s="217">
        <f t="shared" ref="CR67:CR88" si="146">IFERROR((CP67/CQ67),0)</f>
        <v>0.11358614041875136</v>
      </c>
      <c r="CS67" s="217">
        <f>IF(CN67="Yes",VLOOKUP(B67,'ESA 112'!$B$134:$J$159,8,FALSE),MIN(0.135,CR67))</f>
        <v>0.11358614041875136</v>
      </c>
      <c r="CT67" s="156">
        <f t="shared" ref="CT67:CT88" si="147">ROUND(IF(CR67=CS67,CP67,CQ67*CS67),2)</f>
        <v>173.22</v>
      </c>
      <c r="CU67" s="159">
        <f t="shared" ref="CU67:CU88" si="148">CT67+CO67</f>
        <v>215</v>
      </c>
      <c r="CV67" s="127" t="s">
        <v>928</v>
      </c>
      <c r="CW67" s="43">
        <f>IFERROR(VLOOKUP($B67,'2021_link'!$A$5:$D$351,2,FALSE),0)</f>
        <v>26.89</v>
      </c>
      <c r="CX67" s="43">
        <f>IFERROR(VLOOKUP($B67,'2021_link'!$A$5:$D$351,3,FALSE),0)</f>
        <v>157</v>
      </c>
      <c r="CY67" s="160">
        <f>IFERROR(VLOOKUP($B67,'2021_link'!$A$5:$D$351,4,FALSE),0)</f>
        <v>1347.65</v>
      </c>
      <c r="CZ67" s="217">
        <f t="shared" si="131"/>
        <v>0.11649909101027714</v>
      </c>
      <c r="DA67" s="217">
        <f>IF(CV67="Yes",VLOOKUP(B67,'ESA 112'!$B$102:$J$130,8,FALSE),MIN(0.135,CZ67))</f>
        <v>0.11649909101027714</v>
      </c>
      <c r="DB67" s="156">
        <f t="shared" si="132"/>
        <v>157</v>
      </c>
      <c r="DC67" s="159">
        <f t="shared" si="133"/>
        <v>183.89</v>
      </c>
      <c r="DD67" s="127" t="s">
        <v>928</v>
      </c>
      <c r="DE67" s="43">
        <f>IFERROR(VLOOKUP($B67,'2122_link'!$A$3:$D$352,2,FALSE),0)</f>
        <v>22.78</v>
      </c>
      <c r="DF67" s="43">
        <f>IFERROR(VLOOKUP($B67,'2122_link'!$A$3:$D$352,3,FALSE),0)</f>
        <v>154.23000000000002</v>
      </c>
      <c r="DG67" s="160">
        <f>IFERROR(VLOOKUP($B67,'2122_link'!$A$3:$D$352,4,FALSE),0)</f>
        <v>1371.7</v>
      </c>
      <c r="DH67" s="217">
        <f t="shared" si="134"/>
        <v>0.11243712181963987</v>
      </c>
      <c r="DI67" s="217">
        <f>IF(DD67="Yes",VLOOKUP(B67,'ESA 112'!$B$70:$J$99,8,FALSE),MIN(0.135,DH67))</f>
        <v>0.11243712181963987</v>
      </c>
      <c r="DJ67" s="156">
        <f t="shared" si="135"/>
        <v>154.22999999999999</v>
      </c>
      <c r="DK67" s="159">
        <f t="shared" si="136"/>
        <v>177.01</v>
      </c>
      <c r="DL67" s="127" t="s">
        <v>928</v>
      </c>
      <c r="DM67" s="43">
        <f>IFERROR(VLOOKUP($B67,'2223_link'!$A$3:$D$352,2,FALSE),0)</f>
        <v>23.67</v>
      </c>
      <c r="DN67" s="43">
        <f>IFERROR(VLOOKUP($B67,'2223_link'!$A$3:$D$352,3,FALSE),0)</f>
        <v>156.55000000000001</v>
      </c>
      <c r="DO67" s="160">
        <f>IFERROR(VLOOKUP($B67,'2223_link'!$A$3:$D$352,4,FALSE),0)</f>
        <v>1415.94</v>
      </c>
      <c r="DP67" s="217">
        <f t="shared" si="137"/>
        <v>0.11056259446021724</v>
      </c>
      <c r="DQ67" s="217">
        <f>IF(DL67="Yes",VLOOKUP(B67,'ESA 112'!$B$37:$J$63,8,FALSE),MIN(0.135,DP67))</f>
        <v>0.11056259446021724</v>
      </c>
      <c r="DR67" s="156">
        <f t="shared" si="138"/>
        <v>156.55000000000001</v>
      </c>
      <c r="DS67" s="159">
        <f t="shared" si="139"/>
        <v>180.22000000000003</v>
      </c>
      <c r="DT67" s="127" t="s">
        <v>928</v>
      </c>
      <c r="DU67" s="43">
        <f>IFERROR(VLOOKUP($B67,'2324_link'!$A$3:$D$352,2,FALSE),0)</f>
        <v>25.11</v>
      </c>
      <c r="DV67" s="43">
        <f>IFERROR(VLOOKUP($B67,'2324_link'!$A$3:$D$352,3,FALSE),0)</f>
        <v>159.44999999999999</v>
      </c>
      <c r="DW67" s="160">
        <f>IFERROR(VLOOKUP($B67,'2324_link'!$A$3:$D$352,4,FALSE),0)</f>
        <v>1401.59</v>
      </c>
      <c r="DX67" s="217">
        <f t="shared" si="140"/>
        <v>0.11376365413566021</v>
      </c>
      <c r="DY67" s="217">
        <f>IF(DT67="Yes",VLOOKUP(B67,'ESA 112'!$B$3:$J$32,8,FALSE),MIN(0.15,DX67))</f>
        <v>0.11376365413566021</v>
      </c>
      <c r="DZ67" s="156">
        <f t="shared" si="141"/>
        <v>159.44999999999999</v>
      </c>
      <c r="EA67" s="159">
        <f t="shared" si="142"/>
        <v>184.56</v>
      </c>
      <c r="EB67" s="18"/>
    </row>
    <row r="68" spans="1:132" ht="14.4" x14ac:dyDescent="0.3">
      <c r="A68" s="15" t="s">
        <v>909</v>
      </c>
      <c r="B68" s="15" t="s">
        <v>514</v>
      </c>
      <c r="C68" s="15" t="s">
        <v>515</v>
      </c>
      <c r="D68" s="127" t="s">
        <v>928</v>
      </c>
      <c r="E68" s="154">
        <f>IFERROR(VLOOKUP($B68,'0809_link'!$A$5:$D$319,2,FALSE),0)</f>
        <v>0</v>
      </c>
      <c r="F68" s="154">
        <f>IFERROR(VLOOKUP($B68,'0809_link'!$A$5:$D$319,3,FALSE),0)</f>
        <v>8.6199999999999992</v>
      </c>
      <c r="G68" s="154">
        <f>IFERROR(VLOOKUP(B68,'0809_link'!$A$5:$D$319,4,FALSE),0)</f>
        <v>21.07</v>
      </c>
      <c r="H68" s="50">
        <f t="shared" si="101"/>
        <v>0.40910000000000002</v>
      </c>
      <c r="I68" s="155">
        <f>IF(D68="yes",VLOOKUP(B68,'ESA 112'!$B$479:$K$503,8,FALSE),MIN(0.127,H68))</f>
        <v>0.127</v>
      </c>
      <c r="J68" s="156">
        <f t="shared" si="102"/>
        <v>2.68</v>
      </c>
      <c r="K68" s="157">
        <f t="shared" si="103"/>
        <v>2.6761529999999984</v>
      </c>
      <c r="L68" s="127" t="s">
        <v>928</v>
      </c>
      <c r="M68" s="43">
        <f>IFERROR(VLOOKUP(B68,'0910_link'!$A$5:$B$302,2,FALSE),0)</f>
        <v>0.62</v>
      </c>
      <c r="N68" s="43">
        <f>IFERROR(VLOOKUP(B68,'0910_link'!$A$5:$C$302,3,FALSE),0)</f>
        <v>8.8800000000000008</v>
      </c>
      <c r="O68" s="43">
        <f>IFERROR(VLOOKUP($B68,'0910_link'!$A$5:$D$302,4,FALSE),0)</f>
        <v>25.61</v>
      </c>
      <c r="P68" s="50">
        <f t="shared" si="104"/>
        <v>0.34670000000000001</v>
      </c>
      <c r="Q68" s="158">
        <f>IF(L68="Yes",VLOOKUP(B68,'ESA 112'!$B$449:$K$474,8,FALSE),MIN(0.127,P68))</f>
        <v>0.127</v>
      </c>
      <c r="R68" s="156">
        <f t="shared" si="105"/>
        <v>3.25</v>
      </c>
      <c r="S68" s="157">
        <f t="shared" si="106"/>
        <v>3.8734830000000002</v>
      </c>
      <c r="T68" s="127" t="s">
        <v>929</v>
      </c>
      <c r="U68" s="43">
        <f>IFERROR(VLOOKUP($B68,'1011_link'!$A$5:$D$309,2,FALSE),0)</f>
        <v>0.75</v>
      </c>
      <c r="V68" s="43">
        <f>IFERROR(VLOOKUP($B68,'1011_link'!$A$5:$D$309,3,FALSE),0)</f>
        <v>10.62</v>
      </c>
      <c r="W68" s="154">
        <f>IFERROR(VLOOKUP($B68,'1011_link'!$A$5:$D$319,4,FALSE),0)</f>
        <v>25.89</v>
      </c>
      <c r="X68" s="50">
        <f t="shared" si="107"/>
        <v>0.41020000000000001</v>
      </c>
      <c r="Y68" s="158">
        <f>IF(T68="Yes",VLOOKUP(B68,'ESA 112'!$B$416:$J$444,8,FALSE),MIN(0.127,X68))</f>
        <v>0.40610000000000002</v>
      </c>
      <c r="Z68" s="156">
        <f t="shared" si="108"/>
        <v>10.51</v>
      </c>
      <c r="AA68" s="159">
        <f t="shared" si="109"/>
        <v>11.26</v>
      </c>
      <c r="AB68" s="127" t="s">
        <v>929</v>
      </c>
      <c r="AC68" s="43">
        <f>IFERROR(VLOOKUP($B68,'1112_link'!$A$5:$D$310,2,FALSE),0)</f>
        <v>0.89</v>
      </c>
      <c r="AD68" s="43">
        <f>IFERROR(VLOOKUP($B68,'1112_link'!$A$5:$D$310,3,FALSE),0)</f>
        <v>8.44</v>
      </c>
      <c r="AE68" s="154">
        <f>IFERROR(VLOOKUP($B68,'1112_link'!$A$5:$D$331,4,FALSE),0)</f>
        <v>23.45</v>
      </c>
      <c r="AF68" s="50">
        <f t="shared" si="110"/>
        <v>0.3599</v>
      </c>
      <c r="AG68" s="158">
        <f>IF(AB68="Yes",VLOOKUP(B68,'ESA 112'!$B$383:$J$411,8,FALSE),MIN(0.127,AF68))</f>
        <v>0.34949999999999998</v>
      </c>
      <c r="AH68" s="156">
        <f t="shared" si="111"/>
        <v>8.1999999999999993</v>
      </c>
      <c r="AI68" s="159">
        <f t="shared" si="112"/>
        <v>9.09</v>
      </c>
      <c r="AJ68" s="127" t="s">
        <v>929</v>
      </c>
      <c r="AK68" s="43">
        <f>IFERROR(VLOOKUP($B68,'1213_link'!$A$5:$D$310,2,FALSE),0)</f>
        <v>0.55000000000000004</v>
      </c>
      <c r="AL68" s="43">
        <f>IFERROR(VLOOKUP($B68,'1213_link'!$A$5:$D$310,3,FALSE),0)</f>
        <v>8.89</v>
      </c>
      <c r="AM68" s="154">
        <f>IFERROR(VLOOKUP($B68,'1213_link'!$A$5:$D$331,4,FALSE),0)</f>
        <v>32</v>
      </c>
      <c r="AN68" s="50">
        <f t="shared" si="113"/>
        <v>0.27779999999999999</v>
      </c>
      <c r="AO68" s="158">
        <f>IF(AJ68="Yes",VLOOKUP(B68,'ESA 112'!$B$350:$J$378,8,FALSE),MIN(0.127,AN68))</f>
        <v>0.26340000000000002</v>
      </c>
      <c r="AP68" s="156">
        <f t="shared" si="114"/>
        <v>8.43</v>
      </c>
      <c r="AQ68" s="159">
        <f t="shared" si="115"/>
        <v>8.98</v>
      </c>
      <c r="AR68" s="127" t="s">
        <v>929</v>
      </c>
      <c r="AS68" s="43">
        <f>IFERROR(VLOOKUP($B68,'1314_link'!$A$5:$D$310,2,FALSE),0)</f>
        <v>0.22</v>
      </c>
      <c r="AT68" s="43">
        <f>IFERROR(VLOOKUP($B68,'1314_link'!$A$5:$D$310,3,FALSE),0)</f>
        <v>4.8899999999999997</v>
      </c>
      <c r="AU68" s="154">
        <f>IFERROR(VLOOKUP($B68,'1314_link'!$A$5:$D$331,4,FALSE),0)</f>
        <v>27.6</v>
      </c>
      <c r="AV68" s="158">
        <f t="shared" si="116"/>
        <v>0.17717391304347824</v>
      </c>
      <c r="AW68" s="158">
        <f>IF(AR68="Yes",VLOOKUP(B68,'ESA 112'!$B$318:$J$345,8,FALSE),MIN(0.127,AV68))</f>
        <v>0.17150000000000001</v>
      </c>
      <c r="AX68" s="156">
        <f t="shared" si="117"/>
        <v>4.7300000000000004</v>
      </c>
      <c r="AY68" s="159">
        <f t="shared" si="118"/>
        <v>4.95</v>
      </c>
      <c r="AZ68" s="127" t="s">
        <v>929</v>
      </c>
      <c r="BA68" s="43">
        <f>IFERROR(VLOOKUP($B68,'1415_link'!$A$5:$D$311,2,FALSE),0)</f>
        <v>2.33</v>
      </c>
      <c r="BB68" s="43">
        <f>IFERROR(VLOOKUP($B68,'1415_link'!$A$5:$D$311,3,FALSE),0)</f>
        <v>4</v>
      </c>
      <c r="BC68" s="160">
        <f>IFERROR(VLOOKUP($B68,'1415_link'!$A$5:$D$332,4,FALSE),0)</f>
        <v>22.9</v>
      </c>
      <c r="BD68" s="158">
        <f t="shared" si="119"/>
        <v>0.17467248908296945</v>
      </c>
      <c r="BE68" s="158">
        <f>IF(AZ68="Yes",VLOOKUP(B68,'ESA 112'!$B$286:$J$314,8,FALSE),MIN(0.127,BD68))</f>
        <v>0.1724</v>
      </c>
      <c r="BF68" s="156">
        <f t="shared" si="120"/>
        <v>3.95</v>
      </c>
      <c r="BG68" s="159">
        <f t="shared" si="121"/>
        <v>6.28</v>
      </c>
      <c r="BH68" s="127" t="s">
        <v>929</v>
      </c>
      <c r="BI68" s="43">
        <f>IFERROR(VLOOKUP($B68,'1516_link'!$A$5:$D$351,2,FALSE),0)</f>
        <v>1</v>
      </c>
      <c r="BJ68" s="43">
        <f>IFERROR(VLOOKUP($B68,'1516_link'!$A$5:$D$351,3,FALSE),0)</f>
        <v>3</v>
      </c>
      <c r="BK68" s="160">
        <f>IFERROR(VLOOKUP($B68,'1516_link'!$A$5:$D$351,4,FALSE),0)</f>
        <v>28</v>
      </c>
      <c r="BL68" s="217">
        <f t="shared" si="122"/>
        <v>0.10714285714285714</v>
      </c>
      <c r="BM68" s="217">
        <f>IF(BH68="Yes",VLOOKUP(B68,'ESA 112'!$B$255:$J$282,8,FALSE),MIN(0.127,BL68))</f>
        <v>0.1056</v>
      </c>
      <c r="BN68" s="156">
        <f t="shared" si="123"/>
        <v>2.96</v>
      </c>
      <c r="BO68" s="159">
        <f t="shared" si="124"/>
        <v>3.96</v>
      </c>
      <c r="BP68" s="127" t="s">
        <v>929</v>
      </c>
      <c r="BQ68" s="43">
        <f>IFERROR(VLOOKUP($B68,'1617_link'!$A$5:$D$351,2,FALSE),0)</f>
        <v>1</v>
      </c>
      <c r="BR68" s="43">
        <f>IFERROR(VLOOKUP($B68,'1617_link'!$A$5:$D$351,3,FALSE),0)</f>
        <v>3.22</v>
      </c>
      <c r="BS68" s="160">
        <f>IFERROR(VLOOKUP($B68,'1617_link'!$A$5:$D$351,4,FALSE),0)</f>
        <v>18.7</v>
      </c>
      <c r="BT68" s="217">
        <f t="shared" si="125"/>
        <v>0.17219251336898397</v>
      </c>
      <c r="BU68" s="217">
        <f>IF(BP68="Yes",VLOOKUP(B68,'ESA 112'!$B$224:$J$250,8,FALSE),MIN(0.127,BT68))</f>
        <v>0.16850000000000001</v>
      </c>
      <c r="BV68" s="156">
        <f t="shared" si="126"/>
        <v>3.15</v>
      </c>
      <c r="BW68" s="223">
        <f t="shared" si="127"/>
        <v>4.1500000000000004</v>
      </c>
      <c r="BX68" s="127" t="s">
        <v>929</v>
      </c>
      <c r="BY68" s="43">
        <f>IFERROR(VLOOKUP($B68,'1718_link'!$A$5:$D$351,2,FALSE),0)</f>
        <v>0</v>
      </c>
      <c r="BZ68" s="43">
        <f>IFERROR(VLOOKUP($B68,'1718_link'!$A$5:$D$351,3,FALSE),0)</f>
        <v>4.33</v>
      </c>
      <c r="CA68" s="43">
        <f>IFERROR(VLOOKUP($B68,'1718_link'!$A$5:$D$331,4,FALSE),0)</f>
        <v>17.399999999999999</v>
      </c>
      <c r="CB68" s="217">
        <f t="shared" si="128"/>
        <v>0.24885057471264371</v>
      </c>
      <c r="CC68" s="217">
        <f>IF(BX68="Yes",VLOOKUP(B68,'ESA 112'!$B$194:$J$219,8,FALSE),MIN(0.135,CB68))</f>
        <v>0.23899999999999999</v>
      </c>
      <c r="CD68" s="156">
        <f t="shared" si="129"/>
        <v>4.16</v>
      </c>
      <c r="CE68" s="159">
        <f t="shared" si="130"/>
        <v>4.16</v>
      </c>
      <c r="CF68" s="127" t="s">
        <v>929</v>
      </c>
      <c r="CG68" s="43">
        <f>IFERROR(VLOOKUP($B68,'1819_link'!$A$5:$D$351,2,FALSE),0)</f>
        <v>0</v>
      </c>
      <c r="CH68" s="43">
        <f>IFERROR(VLOOKUP($B68,'1819_link'!$A$5:$D$351,3,FALSE),0)</f>
        <v>3.89</v>
      </c>
      <c r="CI68" s="43">
        <f>IFERROR(VLOOKUP($B68,'1819_link'!$A$5:$D$331,4,FALSE),0)</f>
        <v>14.3</v>
      </c>
      <c r="CJ68" s="217">
        <f t="shared" si="143"/>
        <v>0.27202797202797202</v>
      </c>
      <c r="CK68" s="217">
        <f>IF(CF68="Yes",VLOOKUP(B68,'ESA 112'!$B$164:$J$190,8,FALSE),MIN(0.135,CJ68))</f>
        <v>0.24779999999999999</v>
      </c>
      <c r="CL68" s="156">
        <f t="shared" si="144"/>
        <v>3.54</v>
      </c>
      <c r="CM68" s="159">
        <f t="shared" si="145"/>
        <v>3.54</v>
      </c>
      <c r="CN68" s="127" t="s">
        <v>929</v>
      </c>
      <c r="CO68" s="43">
        <f>IFERROR(VLOOKUP($B68,'1920_link'!$A$5:$D$350,2,FALSE),0)</f>
        <v>0</v>
      </c>
      <c r="CP68" s="43">
        <f>IFERROR(VLOOKUP($B68,'1920_link'!$A$5:$D$350,3,FALSE),0)</f>
        <v>3.33</v>
      </c>
      <c r="CQ68" s="43">
        <f>IFERROR(VLOOKUP($B68,'1920_link'!$A$5:$D$330,4,FALSE),0)</f>
        <v>13.75</v>
      </c>
      <c r="CR68" s="217">
        <f t="shared" si="146"/>
        <v>0.24218181818181819</v>
      </c>
      <c r="CS68" s="217">
        <f>IF(CN68="Yes",VLOOKUP(B68,'ESA 112'!$B$134:$J$159,8,FALSE),MIN(0.135,CR68))</f>
        <v>0.2162</v>
      </c>
      <c r="CT68" s="156">
        <f t="shared" si="147"/>
        <v>2.97</v>
      </c>
      <c r="CU68" s="159">
        <f t="shared" si="148"/>
        <v>2.97</v>
      </c>
      <c r="CV68" s="127" t="s">
        <v>929</v>
      </c>
      <c r="CW68" s="43">
        <f>IFERROR(VLOOKUP($B68,'2021_link'!$A$5:$D$351,2,FALSE),0)</f>
        <v>0.22</v>
      </c>
      <c r="CX68" s="43">
        <f>IFERROR(VLOOKUP($B68,'2021_link'!$A$5:$D$351,3,FALSE),0)</f>
        <v>2.44</v>
      </c>
      <c r="CY68" s="160">
        <f>IFERROR(VLOOKUP($B68,'2021_link'!$A$5:$D$351,4,FALSE),0)</f>
        <v>28.4</v>
      </c>
      <c r="CZ68" s="217">
        <f t="shared" si="131"/>
        <v>8.5915492957746475E-2</v>
      </c>
      <c r="DA68" s="217">
        <f>IF(CV68="Yes",VLOOKUP(B68,'ESA 112'!$B$102:$J$130,8,FALSE),MIN(0.135,CZ68))</f>
        <v>7.6999999999999999E-2</v>
      </c>
      <c r="DB68" s="156">
        <f t="shared" si="132"/>
        <v>2.19</v>
      </c>
      <c r="DC68" s="159">
        <f t="shared" si="133"/>
        <v>2.41</v>
      </c>
      <c r="DD68" s="127" t="s">
        <v>929</v>
      </c>
      <c r="DE68" s="43">
        <f>IFERROR(VLOOKUP($B68,'2122_link'!$A$3:$D$352,2,FALSE),0)</f>
        <v>0</v>
      </c>
      <c r="DF68" s="43">
        <f>IFERROR(VLOOKUP($B68,'2122_link'!$A$3:$D$352,3,FALSE),0)</f>
        <v>2.11</v>
      </c>
      <c r="DG68" s="160">
        <f>IFERROR(VLOOKUP($B68,'2122_link'!$A$3:$D$352,4,FALSE),0)</f>
        <v>17.3</v>
      </c>
      <c r="DH68" s="217">
        <f t="shared" si="134"/>
        <v>0.12196531791907514</v>
      </c>
      <c r="DI68" s="217">
        <f>IF(DD68="Yes",VLOOKUP(B68,'ESA 112'!$B$70:$J$99,8,FALSE),MIN(0.135,DH68))</f>
        <v>0.10780000000000001</v>
      </c>
      <c r="DJ68" s="156">
        <f t="shared" si="135"/>
        <v>1.86</v>
      </c>
      <c r="DK68" s="159">
        <f t="shared" si="136"/>
        <v>1.86</v>
      </c>
      <c r="DL68" s="127" t="s">
        <v>929</v>
      </c>
      <c r="DM68" s="43">
        <f>IFERROR(VLOOKUP($B68,'2223_link'!$A$3:$D$352,2,FALSE),0)</f>
        <v>0</v>
      </c>
      <c r="DN68" s="43">
        <f>IFERROR(VLOOKUP($B68,'2223_link'!$A$3:$D$352,3,FALSE),0)</f>
        <v>3</v>
      </c>
      <c r="DO68" s="160">
        <f>IFERROR(VLOOKUP($B68,'2223_link'!$A$3:$D$352,4,FALSE),0)</f>
        <v>16.899999999999999</v>
      </c>
      <c r="DP68" s="217">
        <f t="shared" si="137"/>
        <v>0.1775147928994083</v>
      </c>
      <c r="DQ68" s="217">
        <f>IF(DL68="Yes",VLOOKUP(B68,'ESA 112'!$B$37:$J$63,8,FALSE),MIN(0.135,DP68))</f>
        <v>0.15970000000000001</v>
      </c>
      <c r="DR68" s="156">
        <f t="shared" si="138"/>
        <v>2.7</v>
      </c>
      <c r="DS68" s="159">
        <f t="shared" si="139"/>
        <v>2.7</v>
      </c>
      <c r="DT68" s="127" t="s">
        <v>929</v>
      </c>
      <c r="DU68" s="43">
        <f>IFERROR(VLOOKUP($B68,'2324_link'!$A$3:$D$352,2,FALSE),0)</f>
        <v>0</v>
      </c>
      <c r="DV68" s="43">
        <f>IFERROR(VLOOKUP($B68,'2324_link'!$A$3:$D$352,3,FALSE),0)</f>
        <v>2.44</v>
      </c>
      <c r="DW68" s="160">
        <f>IFERROR(VLOOKUP($B68,'2324_link'!$A$3:$D$352,4,FALSE),0)</f>
        <v>19</v>
      </c>
      <c r="DX68" s="217">
        <f t="shared" si="140"/>
        <v>0.12842105263157894</v>
      </c>
      <c r="DY68" s="217">
        <f>IF(DT68="Yes",VLOOKUP(B68,'ESA 112'!$B$3:$J$32,8,FALSE),MIN(0.15,DX68))</f>
        <v>0.17749999999999999</v>
      </c>
      <c r="DZ68" s="156">
        <f t="shared" si="141"/>
        <v>3.37</v>
      </c>
      <c r="EA68" s="159">
        <f t="shared" si="142"/>
        <v>3.37</v>
      </c>
      <c r="EB68" s="18"/>
    </row>
    <row r="69" spans="1:132" ht="14.4" x14ac:dyDescent="0.3">
      <c r="A69" s="15" t="s">
        <v>909</v>
      </c>
      <c r="B69" s="15" t="s">
        <v>462</v>
      </c>
      <c r="C69" s="15" t="s">
        <v>463</v>
      </c>
      <c r="D69" s="127" t="s">
        <v>928</v>
      </c>
      <c r="E69" s="154">
        <f>IFERROR(VLOOKUP($B69,'0809_link'!$A$5:$D$319,2,FALSE),0)</f>
        <v>63.5</v>
      </c>
      <c r="F69" s="154">
        <f>IFERROR(VLOOKUP($B69,'0809_link'!$A$5:$D$319,3,FALSE),0)</f>
        <v>545.38</v>
      </c>
      <c r="G69" s="154">
        <f>IFERROR(VLOOKUP(B69,'0809_link'!$A$5:$D$319,4,FALSE),0)</f>
        <v>4203.0200000000004</v>
      </c>
      <c r="H69" s="50">
        <f t="shared" si="101"/>
        <v>0.1298</v>
      </c>
      <c r="I69" s="155">
        <f>IF(D69="yes",VLOOKUP(B69,'ESA 112'!$B$479:$K$503,8,FALSE),MIN(0.127,H69))</f>
        <v>0.127</v>
      </c>
      <c r="J69" s="156">
        <f t="shared" si="102"/>
        <v>533.78</v>
      </c>
      <c r="K69" s="157">
        <f t="shared" si="103"/>
        <v>597.11154399999998</v>
      </c>
      <c r="L69" s="127" t="s">
        <v>928</v>
      </c>
      <c r="M69" s="43">
        <f>IFERROR(VLOOKUP(B69,'0910_link'!$A$5:$B$302,2,FALSE),0)</f>
        <v>74.25</v>
      </c>
      <c r="N69" s="43">
        <f>IFERROR(VLOOKUP(B69,'0910_link'!$A$5:$C$302,3,FALSE),0)</f>
        <v>584.26</v>
      </c>
      <c r="O69" s="43">
        <f>IFERROR(VLOOKUP($B69,'0910_link'!$A$5:$D$302,4,FALSE),0)</f>
        <v>4298.1799999999994</v>
      </c>
      <c r="P69" s="50">
        <f t="shared" si="104"/>
        <v>0.13589999999999999</v>
      </c>
      <c r="Q69" s="158">
        <f>IF(L69="Yes",VLOOKUP(B69,'ESA 112'!$B$449:$K$474,8,FALSE),MIN(0.127,P69))</f>
        <v>0.127</v>
      </c>
      <c r="R69" s="156">
        <f t="shared" si="105"/>
        <v>545.87</v>
      </c>
      <c r="S69" s="157">
        <f t="shared" si="106"/>
        <v>620.25619800000004</v>
      </c>
      <c r="T69" s="127" t="s">
        <v>928</v>
      </c>
      <c r="U69" s="43">
        <f>IFERROR(VLOOKUP($B69,'1011_link'!$A$5:$D$309,2,FALSE),0)</f>
        <v>76.88</v>
      </c>
      <c r="V69" s="43">
        <f>IFERROR(VLOOKUP($B69,'1011_link'!$A$5:$D$309,3,FALSE),0)</f>
        <v>627.37</v>
      </c>
      <c r="W69" s="154">
        <f>IFERROR(VLOOKUP($B69,'1011_link'!$A$5:$D$319,4,FALSE),0)</f>
        <v>4536.8599999999997</v>
      </c>
      <c r="X69" s="50">
        <f t="shared" si="107"/>
        <v>0.13830000000000001</v>
      </c>
      <c r="Y69" s="158">
        <f>IF(T69="Yes",VLOOKUP(B69,'ESA 112'!$B$416:$J$444,8,FALSE),MIN(0.127,X69))</f>
        <v>0.127</v>
      </c>
      <c r="Z69" s="156">
        <f t="shared" si="108"/>
        <v>576.17999999999995</v>
      </c>
      <c r="AA69" s="159">
        <f t="shared" si="109"/>
        <v>653.05999999999995</v>
      </c>
      <c r="AB69" s="127" t="s">
        <v>928</v>
      </c>
      <c r="AC69" s="43">
        <f>IFERROR(VLOOKUP($B69,'1112_link'!$A$5:$D$310,2,FALSE),0)</f>
        <v>68.55</v>
      </c>
      <c r="AD69" s="43">
        <f>IFERROR(VLOOKUP($B69,'1112_link'!$A$5:$D$310,3,FALSE),0)</f>
        <v>634.44000000000005</v>
      </c>
      <c r="AE69" s="154">
        <f>IFERROR(VLOOKUP($B69,'1112_link'!$A$5:$D$331,4,FALSE),0)</f>
        <v>4547.1200000000008</v>
      </c>
      <c r="AF69" s="50">
        <f t="shared" si="110"/>
        <v>0.13950000000000001</v>
      </c>
      <c r="AG69" s="158">
        <f>IF(AB69="Yes",VLOOKUP(B69,'ESA 112'!$B$383:$J$411,8,FALSE),MIN(0.127,AF69))</f>
        <v>0.127</v>
      </c>
      <c r="AH69" s="156">
        <f t="shared" si="111"/>
        <v>577.48</v>
      </c>
      <c r="AI69" s="159">
        <f t="shared" si="112"/>
        <v>646.03</v>
      </c>
      <c r="AJ69" s="127" t="s">
        <v>928</v>
      </c>
      <c r="AK69" s="43">
        <f>IFERROR(VLOOKUP($B69,'1213_link'!$A$5:$D$310,2,FALSE),0)</f>
        <v>72.22</v>
      </c>
      <c r="AL69" s="43">
        <f>IFERROR(VLOOKUP($B69,'1213_link'!$A$5:$D$310,3,FALSE),0)</f>
        <v>608</v>
      </c>
      <c r="AM69" s="154">
        <f>IFERROR(VLOOKUP($B69,'1213_link'!$A$5:$D$331,4,FALSE),0)</f>
        <v>4513.3500000000004</v>
      </c>
      <c r="AN69" s="50">
        <f t="shared" si="113"/>
        <v>0.13469999999999999</v>
      </c>
      <c r="AO69" s="158">
        <f>IF(AJ69="Yes",VLOOKUP(B69,'ESA 112'!$B$350:$J$378,8,FALSE),MIN(0.127,AN69))</f>
        <v>0.127</v>
      </c>
      <c r="AP69" s="156">
        <f t="shared" si="114"/>
        <v>573.20000000000005</v>
      </c>
      <c r="AQ69" s="159">
        <f t="shared" si="115"/>
        <v>645.42000000000007</v>
      </c>
      <c r="AR69" s="127" t="s">
        <v>928</v>
      </c>
      <c r="AS69" s="43">
        <f>IFERROR(VLOOKUP($B69,'1314_link'!$A$5:$D$310,2,FALSE),0)</f>
        <v>88.44</v>
      </c>
      <c r="AT69" s="43">
        <f>IFERROR(VLOOKUP($B69,'1314_link'!$A$5:$D$310,3,FALSE),0)</f>
        <v>597.22</v>
      </c>
      <c r="AU69" s="154">
        <f>IFERROR(VLOOKUP($B69,'1314_link'!$A$5:$D$331,4,FALSE),0)</f>
        <v>4447.3700000000008</v>
      </c>
      <c r="AV69" s="158">
        <f t="shared" si="116"/>
        <v>0.13428610617061318</v>
      </c>
      <c r="AW69" s="158">
        <f>IF(AR69="Yes",VLOOKUP(B69,'ESA 112'!$B$318:$J$345,8,FALSE),MIN(0.127,AV69))</f>
        <v>0.127</v>
      </c>
      <c r="AX69" s="156">
        <f t="shared" si="117"/>
        <v>564.82000000000005</v>
      </c>
      <c r="AY69" s="159">
        <f t="shared" si="118"/>
        <v>653.26</v>
      </c>
      <c r="AZ69" s="127" t="s">
        <v>928</v>
      </c>
      <c r="BA69" s="43">
        <f>IFERROR(VLOOKUP($B69,'1415_link'!$A$5:$D$311,2,FALSE),0)</f>
        <v>95.56</v>
      </c>
      <c r="BB69" s="43">
        <f>IFERROR(VLOOKUP($B69,'1415_link'!$A$5:$D$311,3,FALSE),0)</f>
        <v>605.78</v>
      </c>
      <c r="BC69" s="160">
        <f>IFERROR(VLOOKUP($B69,'1415_link'!$A$5:$D$332,4,FALSE),0)</f>
        <v>4178.4399999999996</v>
      </c>
      <c r="BD69" s="158">
        <f t="shared" si="119"/>
        <v>0.14497755143067748</v>
      </c>
      <c r="BE69" s="158">
        <f>IF(AZ69="Yes",VLOOKUP(B69,'ESA 112'!$B$286:$J$314,8,FALSE),MIN(0.127,BD69))</f>
        <v>0.127</v>
      </c>
      <c r="BF69" s="156">
        <f t="shared" si="120"/>
        <v>530.66</v>
      </c>
      <c r="BG69" s="159">
        <f t="shared" si="121"/>
        <v>626.22</v>
      </c>
      <c r="BH69" s="127" t="s">
        <v>928</v>
      </c>
      <c r="BI69" s="43">
        <f>IFERROR(VLOOKUP($B69,'1516_link'!$A$5:$D$351,2,FALSE),0)</f>
        <v>100.89</v>
      </c>
      <c r="BJ69" s="43">
        <f>IFERROR(VLOOKUP($B69,'1516_link'!$A$5:$D$351,3,FALSE),0)</f>
        <v>626.44000000000005</v>
      </c>
      <c r="BK69" s="160">
        <f>IFERROR(VLOOKUP($B69,'1516_link'!$A$5:$D$351,4,FALSE),0)</f>
        <v>4253.4299999999994</v>
      </c>
      <c r="BL69" s="217">
        <f t="shared" si="122"/>
        <v>0.14727878441634168</v>
      </c>
      <c r="BM69" s="217">
        <f>IF(BH69="Yes",VLOOKUP(B69,'ESA 112'!$B$255:$J$282,8,FALSE),MIN(0.127,BL69))</f>
        <v>0.127</v>
      </c>
      <c r="BN69" s="156">
        <f t="shared" si="123"/>
        <v>540.19000000000005</v>
      </c>
      <c r="BO69" s="159">
        <f t="shared" si="124"/>
        <v>641.08000000000004</v>
      </c>
      <c r="BP69" s="127" t="s">
        <v>928</v>
      </c>
      <c r="BQ69" s="43">
        <f>IFERROR(VLOOKUP($B69,'1617_link'!$A$5:$D$351,2,FALSE),0)</f>
        <v>88.89</v>
      </c>
      <c r="BR69" s="43">
        <f>IFERROR(VLOOKUP($B69,'1617_link'!$A$5:$D$351,3,FALSE),0)</f>
        <v>626</v>
      </c>
      <c r="BS69" s="160">
        <f>IFERROR(VLOOKUP($B69,'1617_link'!$A$5:$D$351,4,FALSE),0)</f>
        <v>4248.1200000000008</v>
      </c>
      <c r="BT69" s="217">
        <f t="shared" si="125"/>
        <v>0.1473593024679152</v>
      </c>
      <c r="BU69" s="217">
        <f>IF(BP69="Yes",VLOOKUP(B69,'ESA 112'!$B$224:$J$250,8,FALSE),MIN(0.127,BT69))</f>
        <v>0.127</v>
      </c>
      <c r="BV69" s="156">
        <f t="shared" si="126"/>
        <v>539.51</v>
      </c>
      <c r="BW69" s="223">
        <f t="shared" si="127"/>
        <v>628.4</v>
      </c>
      <c r="BX69" s="127" t="s">
        <v>928</v>
      </c>
      <c r="BY69" s="43">
        <f>IFERROR(VLOOKUP($B69,'1718_link'!$A$5:$D$351,2,FALSE),0)</f>
        <v>89.67</v>
      </c>
      <c r="BZ69" s="43">
        <f>IFERROR(VLOOKUP($B69,'1718_link'!$A$5:$D$351,3,FALSE),0)</f>
        <v>609.22</v>
      </c>
      <c r="CA69" s="43">
        <f>IFERROR(VLOOKUP($B69,'1718_link'!$A$5:$D$331,4,FALSE),0)</f>
        <v>4233.0999999999995</v>
      </c>
      <c r="CB69" s="217">
        <f t="shared" si="128"/>
        <v>0.14391816871796087</v>
      </c>
      <c r="CC69" s="217">
        <f>IF(BX69="Yes",VLOOKUP(B69,'ESA 112'!$B$194:$J$219,8,FALSE),MIN(0.135,CB69))</f>
        <v>0.13500000000000001</v>
      </c>
      <c r="CD69" s="156">
        <f t="shared" si="129"/>
        <v>571.47</v>
      </c>
      <c r="CE69" s="159">
        <f t="shared" si="130"/>
        <v>661.14</v>
      </c>
      <c r="CF69" s="127" t="s">
        <v>928</v>
      </c>
      <c r="CG69" s="43">
        <f>IFERROR(VLOOKUP($B69,'1819_link'!$A$5:$D$351,2,FALSE),0)</f>
        <v>101.11</v>
      </c>
      <c r="CH69" s="43">
        <f>IFERROR(VLOOKUP($B69,'1819_link'!$A$5:$D$351,3,FALSE),0)</f>
        <v>582.22</v>
      </c>
      <c r="CI69" s="43">
        <f>IFERROR(VLOOKUP($B69,'1819_link'!$A$5:$D$331,4,FALSE),0)</f>
        <v>4105.82</v>
      </c>
      <c r="CJ69" s="217">
        <f t="shared" si="143"/>
        <v>0.14180358612895841</v>
      </c>
      <c r="CK69" s="217">
        <f>IF(CF69="Yes",VLOOKUP(B69,'ESA 112'!$B$164:$J$190,8,FALSE),MIN(0.135,CJ69))</f>
        <v>0.13500000000000001</v>
      </c>
      <c r="CL69" s="156">
        <f t="shared" si="144"/>
        <v>554.29</v>
      </c>
      <c r="CM69" s="159">
        <f t="shared" si="145"/>
        <v>655.4</v>
      </c>
      <c r="CN69" s="127" t="s">
        <v>928</v>
      </c>
      <c r="CO69" s="43">
        <f>IFERROR(VLOOKUP($B69,'1920_link'!$A$5:$D$350,2,FALSE),0)</f>
        <v>105.22</v>
      </c>
      <c r="CP69" s="43">
        <f>IFERROR(VLOOKUP($B69,'1920_link'!$A$5:$D$350,3,FALSE),0)</f>
        <v>575</v>
      </c>
      <c r="CQ69" s="43">
        <f>IFERROR(VLOOKUP($B69,'1920_link'!$A$5:$D$330,4,FALSE),0)</f>
        <v>4049.35</v>
      </c>
      <c r="CR69" s="217">
        <f t="shared" si="146"/>
        <v>0.14199809846024672</v>
      </c>
      <c r="CS69" s="217">
        <f>IF(CN69="Yes",VLOOKUP(B69,'ESA 112'!$B$134:$J$159,8,FALSE),MIN(0.135,CR69))</f>
        <v>0.13500000000000001</v>
      </c>
      <c r="CT69" s="156">
        <f t="shared" si="147"/>
        <v>546.66</v>
      </c>
      <c r="CU69" s="159">
        <f t="shared" si="148"/>
        <v>651.88</v>
      </c>
      <c r="CV69" s="127" t="s">
        <v>928</v>
      </c>
      <c r="CW69" s="43">
        <f>IFERROR(VLOOKUP($B69,'2021_link'!$A$5:$D$351,2,FALSE),0)</f>
        <v>44.33</v>
      </c>
      <c r="CX69" s="43">
        <f>IFERROR(VLOOKUP($B69,'2021_link'!$A$5:$D$351,3,FALSE),0)</f>
        <v>542.22</v>
      </c>
      <c r="CY69" s="160">
        <f>IFERROR(VLOOKUP($B69,'2021_link'!$A$5:$D$351,4,FALSE),0)</f>
        <v>3670.2000000000003</v>
      </c>
      <c r="CZ69" s="217">
        <f t="shared" si="131"/>
        <v>0.14773581821154161</v>
      </c>
      <c r="DA69" s="217">
        <f>IF(CV69="Yes",VLOOKUP(B69,'ESA 112'!$B$102:$J$130,8,FALSE),MIN(0.135,CZ69))</f>
        <v>0.13500000000000001</v>
      </c>
      <c r="DB69" s="156">
        <f t="shared" si="132"/>
        <v>495.48</v>
      </c>
      <c r="DC69" s="159">
        <f t="shared" si="133"/>
        <v>539.81000000000006</v>
      </c>
      <c r="DD69" s="127" t="s">
        <v>928</v>
      </c>
      <c r="DE69" s="43">
        <f>IFERROR(VLOOKUP($B69,'2122_link'!$A$3:$D$352,2,FALSE),0)</f>
        <v>63</v>
      </c>
      <c r="DF69" s="43">
        <f>IFERROR(VLOOKUP($B69,'2122_link'!$A$3:$D$352,3,FALSE),0)</f>
        <v>545.33000000000004</v>
      </c>
      <c r="DG69" s="160">
        <f>IFERROR(VLOOKUP($B69,'2122_link'!$A$3:$D$352,4,FALSE),0)</f>
        <v>3582.3099999999995</v>
      </c>
      <c r="DH69" s="217">
        <f t="shared" si="134"/>
        <v>0.15222858993219462</v>
      </c>
      <c r="DI69" s="217">
        <f>IF(DD69="Yes",VLOOKUP(B69,'ESA 112'!$B$70:$J$99,8,FALSE),MIN(0.135,DH69))</f>
        <v>0.13500000000000001</v>
      </c>
      <c r="DJ69" s="156">
        <f t="shared" si="135"/>
        <v>483.61</v>
      </c>
      <c r="DK69" s="159">
        <f t="shared" si="136"/>
        <v>546.61</v>
      </c>
      <c r="DL69" s="127" t="s">
        <v>928</v>
      </c>
      <c r="DM69" s="43">
        <f>IFERROR(VLOOKUP($B69,'2223_link'!$A$3:$D$352,2,FALSE),0)</f>
        <v>66</v>
      </c>
      <c r="DN69" s="43">
        <f>IFERROR(VLOOKUP($B69,'2223_link'!$A$3:$D$352,3,FALSE),0)</f>
        <v>546.55999999999995</v>
      </c>
      <c r="DO69" s="160">
        <f>IFERROR(VLOOKUP($B69,'2223_link'!$A$3:$D$352,4,FALSE),0)</f>
        <v>3533.0200000000004</v>
      </c>
      <c r="DP69" s="217">
        <f t="shared" si="137"/>
        <v>0.15470051117740627</v>
      </c>
      <c r="DQ69" s="217">
        <f>IF(DL69="Yes",VLOOKUP(B69,'ESA 112'!$B$37:$J$63,8,FALSE),MIN(0.135,DP69))</f>
        <v>0.13500000000000001</v>
      </c>
      <c r="DR69" s="156">
        <f t="shared" si="138"/>
        <v>476.96</v>
      </c>
      <c r="DS69" s="159">
        <f t="shared" si="139"/>
        <v>542.96</v>
      </c>
      <c r="DT69" s="127" t="s">
        <v>928</v>
      </c>
      <c r="DU69" s="43">
        <f>IFERROR(VLOOKUP($B69,'2324_link'!$A$3:$D$352,2,FALSE),0)</f>
        <v>66.89</v>
      </c>
      <c r="DV69" s="43">
        <f>IFERROR(VLOOKUP($B69,'2324_link'!$A$3:$D$352,3,FALSE),0)</f>
        <v>568.44000000000005</v>
      </c>
      <c r="DW69" s="160">
        <f>IFERROR(VLOOKUP($B69,'2324_link'!$A$3:$D$352,4,FALSE),0)</f>
        <v>3502.6099999999997</v>
      </c>
      <c r="DX69" s="217">
        <f t="shared" si="140"/>
        <v>0.16229040629701855</v>
      </c>
      <c r="DY69" s="217">
        <f>IF(DT69="Yes",VLOOKUP(B69,'ESA 112'!$B$3:$J$32,8,FALSE),MIN(0.15,DX69))</f>
        <v>0.15</v>
      </c>
      <c r="DZ69" s="156">
        <f t="shared" si="141"/>
        <v>525.39</v>
      </c>
      <c r="EA69" s="159">
        <f t="shared" si="142"/>
        <v>592.28</v>
      </c>
      <c r="EB69" s="18"/>
    </row>
    <row r="70" spans="1:132" ht="14.4" x14ac:dyDescent="0.3">
      <c r="A70" s="15" t="s">
        <v>912</v>
      </c>
      <c r="B70" s="15" t="s">
        <v>574</v>
      </c>
      <c r="C70" s="15" t="s">
        <v>575</v>
      </c>
      <c r="D70" s="127" t="s">
        <v>928</v>
      </c>
      <c r="E70" s="154">
        <f>IFERROR(VLOOKUP($B70,'0809_link'!$A$5:$D$319,2,FALSE),0)</f>
        <v>34</v>
      </c>
      <c r="F70" s="154">
        <f>IFERROR(VLOOKUP($B70,'0809_link'!$A$5:$D$319,3,FALSE),0)</f>
        <v>320.25</v>
      </c>
      <c r="G70" s="154">
        <f>IFERROR(VLOOKUP(B70,'0809_link'!$A$5:$D$319,4,FALSE),0)</f>
        <v>2664.58</v>
      </c>
      <c r="H70" s="50">
        <f t="shared" si="101"/>
        <v>0.1202</v>
      </c>
      <c r="I70" s="155">
        <f>IF(D70="yes",VLOOKUP(B70,'ESA 112'!$B$479:$K$503,8,FALSE),MIN(0.127,H70))</f>
        <v>0.1202</v>
      </c>
      <c r="J70" s="156">
        <f t="shared" si="102"/>
        <v>320.25</v>
      </c>
      <c r="K70" s="157">
        <f t="shared" si="103"/>
        <v>354.25</v>
      </c>
      <c r="L70" s="127" t="s">
        <v>928</v>
      </c>
      <c r="M70" s="43">
        <f>IFERROR(VLOOKUP(B70,'0910_link'!$A$5:$B$302,2,FALSE),0)</f>
        <v>33.119999999999997</v>
      </c>
      <c r="N70" s="43">
        <f>IFERROR(VLOOKUP(B70,'0910_link'!$A$5:$C$302,3,FALSE),0)</f>
        <v>338.12</v>
      </c>
      <c r="O70" s="43">
        <f>IFERROR(VLOOKUP($B70,'0910_link'!$A$5:$D$302,4,FALSE),0)</f>
        <v>2717.51</v>
      </c>
      <c r="P70" s="50">
        <f t="shared" si="104"/>
        <v>0.1244</v>
      </c>
      <c r="Q70" s="158">
        <f>IF(L70="Yes",VLOOKUP(B70,'ESA 112'!$B$449:$K$474,8,FALSE),MIN(0.127,P70))</f>
        <v>0.1244</v>
      </c>
      <c r="R70" s="156">
        <f t="shared" si="105"/>
        <v>338.12</v>
      </c>
      <c r="S70" s="157">
        <f t="shared" si="106"/>
        <v>371.24</v>
      </c>
      <c r="T70" s="127" t="s">
        <v>928</v>
      </c>
      <c r="U70" s="43">
        <f>IFERROR(VLOOKUP($B70,'1011_link'!$A$5:$D$309,2,FALSE),0)</f>
        <v>37</v>
      </c>
      <c r="V70" s="43">
        <f>IFERROR(VLOOKUP($B70,'1011_link'!$A$5:$D$309,3,FALSE),0)</f>
        <v>345.88</v>
      </c>
      <c r="W70" s="154">
        <f>IFERROR(VLOOKUP($B70,'1011_link'!$A$5:$D$319,4,FALSE),0)</f>
        <v>2781.54</v>
      </c>
      <c r="X70" s="50">
        <f t="shared" si="107"/>
        <v>0.12429999999999999</v>
      </c>
      <c r="Y70" s="158">
        <f>IF(T70="Yes",VLOOKUP(B70,'ESA 112'!$B$416:$J$444,8,FALSE),MIN(0.127,X70))</f>
        <v>0.12429999999999999</v>
      </c>
      <c r="Z70" s="156">
        <f t="shared" si="108"/>
        <v>345.88</v>
      </c>
      <c r="AA70" s="159">
        <f t="shared" si="109"/>
        <v>382.88</v>
      </c>
      <c r="AB70" s="127" t="s">
        <v>928</v>
      </c>
      <c r="AC70" s="43">
        <f>IFERROR(VLOOKUP($B70,'1112_link'!$A$5:$D$310,2,FALSE),0)</f>
        <v>31.33</v>
      </c>
      <c r="AD70" s="43">
        <f>IFERROR(VLOOKUP($B70,'1112_link'!$A$5:$D$310,3,FALSE),0)</f>
        <v>358.67</v>
      </c>
      <c r="AE70" s="154">
        <f>IFERROR(VLOOKUP($B70,'1112_link'!$A$5:$D$331,4,FALSE),0)</f>
        <v>2790.79</v>
      </c>
      <c r="AF70" s="50">
        <f t="shared" si="110"/>
        <v>0.1285</v>
      </c>
      <c r="AG70" s="158">
        <f>IF(AB70="Yes",VLOOKUP(B70,'ESA 112'!$B$383:$J$411,8,FALSE),MIN(0.127,AF70))</f>
        <v>0.127</v>
      </c>
      <c r="AH70" s="156">
        <f t="shared" si="111"/>
        <v>354.43</v>
      </c>
      <c r="AI70" s="159">
        <f t="shared" si="112"/>
        <v>385.76</v>
      </c>
      <c r="AJ70" s="127" t="s">
        <v>928</v>
      </c>
      <c r="AK70" s="43">
        <f>IFERROR(VLOOKUP($B70,'1213_link'!$A$5:$D$310,2,FALSE),0)</f>
        <v>31.339999999999996</v>
      </c>
      <c r="AL70" s="43">
        <f>IFERROR(VLOOKUP($B70,'1213_link'!$A$5:$D$310,3,FALSE),0)</f>
        <v>365.67</v>
      </c>
      <c r="AM70" s="154">
        <f>IFERROR(VLOOKUP($B70,'1213_link'!$A$5:$D$331,4,FALSE),0)</f>
        <v>2878.46</v>
      </c>
      <c r="AN70" s="50">
        <f t="shared" si="113"/>
        <v>0.127</v>
      </c>
      <c r="AO70" s="158">
        <f>IF(AJ70="Yes",VLOOKUP(B70,'ESA 112'!$B$350:$J$378,8,FALSE),MIN(0.127,AN70))</f>
        <v>0.127</v>
      </c>
      <c r="AP70" s="156">
        <f t="shared" si="114"/>
        <v>365.67</v>
      </c>
      <c r="AQ70" s="159">
        <f t="shared" si="115"/>
        <v>397.01</v>
      </c>
      <c r="AR70" s="127" t="s">
        <v>928</v>
      </c>
      <c r="AS70" s="43">
        <f>IFERROR(VLOOKUP($B70,'1314_link'!$A$5:$D$310,2,FALSE),0)</f>
        <v>35.78</v>
      </c>
      <c r="AT70" s="43">
        <f>IFERROR(VLOOKUP($B70,'1314_link'!$A$5:$D$310,3,FALSE),0)</f>
        <v>350.56</v>
      </c>
      <c r="AU70" s="154">
        <f>IFERROR(VLOOKUP($B70,'1314_link'!$A$5:$D$331,4,FALSE),0)</f>
        <v>3010.29</v>
      </c>
      <c r="AV70" s="158">
        <f t="shared" si="116"/>
        <v>0.11645389646844656</v>
      </c>
      <c r="AW70" s="158">
        <f>IF(AR70="Yes",VLOOKUP(B70,'ESA 112'!$B$318:$J$345,8,FALSE),MIN(0.127,AV70))</f>
        <v>0.11645389646844656</v>
      </c>
      <c r="AX70" s="156">
        <f t="shared" si="117"/>
        <v>350.56</v>
      </c>
      <c r="AY70" s="159">
        <f t="shared" si="118"/>
        <v>386.34000000000003</v>
      </c>
      <c r="AZ70" s="127" t="s">
        <v>928</v>
      </c>
      <c r="BA70" s="43">
        <f>IFERROR(VLOOKUP($B70,'1415_link'!$A$5:$D$311,2,FALSE),0)</f>
        <v>31</v>
      </c>
      <c r="BB70" s="43">
        <f>IFERROR(VLOOKUP($B70,'1415_link'!$A$5:$D$311,3,FALSE),0)</f>
        <v>344.44</v>
      </c>
      <c r="BC70" s="160">
        <f>IFERROR(VLOOKUP($B70,'1415_link'!$A$5:$D$332,4,FALSE),0)</f>
        <v>3046.01</v>
      </c>
      <c r="BD70" s="158">
        <f t="shared" si="119"/>
        <v>0.11307907721905049</v>
      </c>
      <c r="BE70" s="158">
        <f>IF(AZ70="Yes",VLOOKUP(B70,'ESA 112'!$B$286:$J$314,8,FALSE),MIN(0.127,BD70))</f>
        <v>0.11307907721905049</v>
      </c>
      <c r="BF70" s="156">
        <f t="shared" si="120"/>
        <v>344.44</v>
      </c>
      <c r="BG70" s="159">
        <f t="shared" si="121"/>
        <v>375.44</v>
      </c>
      <c r="BH70" s="127" t="s">
        <v>928</v>
      </c>
      <c r="BI70" s="43">
        <f>IFERROR(VLOOKUP($B70,'1516_link'!$A$5:$D$351,2,FALSE),0)</f>
        <v>44.33</v>
      </c>
      <c r="BJ70" s="43">
        <f>IFERROR(VLOOKUP($B70,'1516_link'!$A$5:$D$351,3,FALSE),0)</f>
        <v>332.89</v>
      </c>
      <c r="BK70" s="160">
        <f>IFERROR(VLOOKUP($B70,'1516_link'!$A$5:$D$351,4,FALSE),0)</f>
        <v>3117.62</v>
      </c>
      <c r="BL70" s="217">
        <f t="shared" si="122"/>
        <v>0.10677696447931435</v>
      </c>
      <c r="BM70" s="217">
        <f>IF(BH70="Yes",VLOOKUP(B70,'ESA 112'!$B$255:$J$282,8,FALSE),MIN(0.127,BL70))</f>
        <v>0.10677696447931435</v>
      </c>
      <c r="BN70" s="156">
        <f t="shared" si="123"/>
        <v>332.89</v>
      </c>
      <c r="BO70" s="159">
        <f t="shared" si="124"/>
        <v>377.21999999999997</v>
      </c>
      <c r="BP70" s="127" t="s">
        <v>928</v>
      </c>
      <c r="BQ70" s="43">
        <f>IFERROR(VLOOKUP($B70,'1617_link'!$A$5:$D$351,2,FALSE),0)</f>
        <v>53.11</v>
      </c>
      <c r="BR70" s="43">
        <f>IFERROR(VLOOKUP($B70,'1617_link'!$A$5:$D$351,3,FALSE),0)</f>
        <v>342.11</v>
      </c>
      <c r="BS70" s="160">
        <f>IFERROR(VLOOKUP($B70,'1617_link'!$A$5:$D$351,4,FALSE),0)</f>
        <v>3188.2900000000004</v>
      </c>
      <c r="BT70" s="217">
        <f t="shared" si="125"/>
        <v>0.10730203337839406</v>
      </c>
      <c r="BU70" s="217">
        <f>IF(BP70="Yes",VLOOKUP(B70,'ESA 112'!$B$224:$J$250,8,FALSE),MIN(0.127,BT70))</f>
        <v>0.10730203337839406</v>
      </c>
      <c r="BV70" s="156">
        <f t="shared" si="126"/>
        <v>342.11</v>
      </c>
      <c r="BW70" s="223">
        <f t="shared" si="127"/>
        <v>395.22</v>
      </c>
      <c r="BX70" s="127" t="s">
        <v>928</v>
      </c>
      <c r="BY70" s="43">
        <f>IFERROR(VLOOKUP($B70,'1718_link'!$A$5:$D$351,2,FALSE),0)</f>
        <v>57.44</v>
      </c>
      <c r="BZ70" s="43">
        <f>IFERROR(VLOOKUP($B70,'1718_link'!$A$5:$D$351,3,FALSE),0)</f>
        <v>365.44</v>
      </c>
      <c r="CA70" s="43">
        <f>IFERROR(VLOOKUP($B70,'1718_link'!$A$5:$D$331,4,FALSE),0)</f>
        <v>3231.5199999999995</v>
      </c>
      <c r="CB70" s="217">
        <f t="shared" si="128"/>
        <v>0.11308610189632125</v>
      </c>
      <c r="CC70" s="217">
        <f>IF(BX70="Yes",VLOOKUP(B70,'ESA 112'!$B$194:$J$219,8,FALSE),MIN(0.135,CB70))</f>
        <v>0.11308610189632125</v>
      </c>
      <c r="CD70" s="156">
        <f t="shared" si="129"/>
        <v>365.44</v>
      </c>
      <c r="CE70" s="159">
        <f t="shared" si="130"/>
        <v>422.88</v>
      </c>
      <c r="CF70" s="127" t="s">
        <v>1027</v>
      </c>
      <c r="CG70" s="43">
        <f>IFERROR(VLOOKUP($B70,'1819_link'!$A$5:$D$351,2,FALSE),0)</f>
        <v>67.23</v>
      </c>
      <c r="CH70" s="43">
        <f>IFERROR(VLOOKUP($B70,'1819_link'!$A$5:$D$351,3,FALSE),0)</f>
        <v>375.56</v>
      </c>
      <c r="CI70" s="43">
        <f>IFERROR(VLOOKUP($B70,'1819_link'!$A$5:$D$331,4,FALSE),0)</f>
        <v>3235.3</v>
      </c>
      <c r="CJ70" s="217">
        <f t="shared" si="143"/>
        <v>0.11608197076005315</v>
      </c>
      <c r="CK70" s="217">
        <f>IF(CF70="Yes",VLOOKUP(B70,'ESA 112'!$B$164:$J$190,8,FALSE),MIN(0.135,CJ70))</f>
        <v>0.11608197076005315</v>
      </c>
      <c r="CL70" s="156">
        <f t="shared" si="144"/>
        <v>375.56</v>
      </c>
      <c r="CM70" s="159">
        <f t="shared" si="145"/>
        <v>442.79</v>
      </c>
      <c r="CN70" s="127" t="s">
        <v>1027</v>
      </c>
      <c r="CO70" s="43">
        <f>IFERROR(VLOOKUP($B70,'1920_link'!$A$5:$D$350,2,FALSE),0)</f>
        <v>74</v>
      </c>
      <c r="CP70" s="43">
        <f>IFERROR(VLOOKUP($B70,'1920_link'!$A$5:$D$350,3,FALSE),0)</f>
        <v>398</v>
      </c>
      <c r="CQ70" s="43">
        <f>IFERROR(VLOOKUP($B70,'1920_link'!$A$5:$D$330,4,FALSE),0)</f>
        <v>3250.7200000000003</v>
      </c>
      <c r="CR70" s="217">
        <f t="shared" si="146"/>
        <v>0.12243441452970417</v>
      </c>
      <c r="CS70" s="217">
        <f>IF(CN70="Yes",VLOOKUP(B70,'ESA 112'!$B$134:$J$159,8,FALSE),MIN(0.135,CR70))</f>
        <v>0.12243441452970417</v>
      </c>
      <c r="CT70" s="156">
        <f t="shared" si="147"/>
        <v>398</v>
      </c>
      <c r="CU70" s="159">
        <f t="shared" si="148"/>
        <v>472</v>
      </c>
      <c r="CV70" s="127" t="s">
        <v>928</v>
      </c>
      <c r="CW70" s="43">
        <f>IFERROR(VLOOKUP($B70,'2021_link'!$A$5:$D$351,2,FALSE),0)</f>
        <v>40.44</v>
      </c>
      <c r="CX70" s="43">
        <f>IFERROR(VLOOKUP($B70,'2021_link'!$A$5:$D$351,3,FALSE),0)</f>
        <v>379.22</v>
      </c>
      <c r="CY70" s="160">
        <f>IFERROR(VLOOKUP($B70,'2021_link'!$A$5:$D$351,4,FALSE),0)</f>
        <v>3185.5</v>
      </c>
      <c r="CZ70" s="217">
        <f t="shared" si="131"/>
        <v>0.11904567571809764</v>
      </c>
      <c r="DA70" s="217">
        <f>IF(CV70="Yes",VLOOKUP(B70,'ESA 112'!$B$102:$J$130,8,FALSE),MIN(0.135,CZ70))</f>
        <v>0.11904567571809764</v>
      </c>
      <c r="DB70" s="156">
        <f t="shared" si="132"/>
        <v>379.22</v>
      </c>
      <c r="DC70" s="159">
        <f t="shared" si="133"/>
        <v>419.66</v>
      </c>
      <c r="DD70" s="127" t="s">
        <v>928</v>
      </c>
      <c r="DE70" s="43">
        <f>IFERROR(VLOOKUP($B70,'2122_link'!$A$3:$D$352,2,FALSE),0)</f>
        <v>41.11</v>
      </c>
      <c r="DF70" s="43">
        <f>IFERROR(VLOOKUP($B70,'2122_link'!$A$3:$D$352,3,FALSE),0)</f>
        <v>383.23</v>
      </c>
      <c r="DG70" s="160">
        <f>IFERROR(VLOOKUP($B70,'2122_link'!$A$3:$D$352,4,FALSE),0)</f>
        <v>3326.22</v>
      </c>
      <c r="DH70" s="217">
        <f t="shared" si="134"/>
        <v>0.11521486852944184</v>
      </c>
      <c r="DI70" s="217">
        <f>IF(DD70="Yes",VLOOKUP(B70,'ESA 112'!$B$70:$J$99,8,FALSE),MIN(0.135,DH70))</f>
        <v>0.11521486852944184</v>
      </c>
      <c r="DJ70" s="156">
        <f t="shared" si="135"/>
        <v>383.23</v>
      </c>
      <c r="DK70" s="159">
        <f t="shared" si="136"/>
        <v>424.34000000000003</v>
      </c>
      <c r="DL70" s="127" t="s">
        <v>928</v>
      </c>
      <c r="DM70" s="43">
        <f>IFERROR(VLOOKUP($B70,'2223_link'!$A$3:$D$352,2,FALSE),0)</f>
        <v>45.56</v>
      </c>
      <c r="DN70" s="43">
        <f>IFERROR(VLOOKUP($B70,'2223_link'!$A$3:$D$352,3,FALSE),0)</f>
        <v>398.77</v>
      </c>
      <c r="DO70" s="160">
        <f>IFERROR(VLOOKUP($B70,'2223_link'!$A$3:$D$352,4,FALSE),0)</f>
        <v>3407.6</v>
      </c>
      <c r="DP70" s="217">
        <f t="shared" si="137"/>
        <v>0.11702371170325156</v>
      </c>
      <c r="DQ70" s="217">
        <f>IF(DL70="Yes",VLOOKUP(B70,'ESA 112'!$B$37:$J$63,8,FALSE),MIN(0.135,DP70))</f>
        <v>0.11702371170325156</v>
      </c>
      <c r="DR70" s="156">
        <f t="shared" si="138"/>
        <v>398.77</v>
      </c>
      <c r="DS70" s="159">
        <f t="shared" si="139"/>
        <v>444.33</v>
      </c>
      <c r="DT70" s="127" t="s">
        <v>928</v>
      </c>
      <c r="DU70" s="43">
        <f>IFERROR(VLOOKUP($B70,'2324_link'!$A$3:$D$352,2,FALSE),0)</f>
        <v>54.44</v>
      </c>
      <c r="DV70" s="43">
        <f>IFERROR(VLOOKUP($B70,'2324_link'!$A$3:$D$352,3,FALSE),0)</f>
        <v>407.45</v>
      </c>
      <c r="DW70" s="160">
        <f>IFERROR(VLOOKUP($B70,'2324_link'!$A$3:$D$352,4,FALSE),0)</f>
        <v>3433.29</v>
      </c>
      <c r="DX70" s="217">
        <f t="shared" si="140"/>
        <v>0.11867625513720076</v>
      </c>
      <c r="DY70" s="217">
        <f>IF(DT70="Yes",VLOOKUP(B70,'ESA 112'!$B$3:$J$32,8,FALSE),MIN(0.15,DX70))</f>
        <v>0.11867625513720076</v>
      </c>
      <c r="DZ70" s="156">
        <f t="shared" si="141"/>
        <v>407.45</v>
      </c>
      <c r="EA70" s="159">
        <f t="shared" si="142"/>
        <v>461.89</v>
      </c>
      <c r="EB70" s="18"/>
    </row>
    <row r="71" spans="1:132" ht="14.4" x14ac:dyDescent="0.3">
      <c r="A71" s="15" t="s">
        <v>909</v>
      </c>
      <c r="B71" s="15" t="s">
        <v>96</v>
      </c>
      <c r="C71" s="15" t="s">
        <v>97</v>
      </c>
      <c r="D71" s="127" t="s">
        <v>928</v>
      </c>
      <c r="E71" s="154">
        <f>IFERROR(VLOOKUP($B71,'0809_link'!$A$5:$D$319,2,FALSE),0)</f>
        <v>69</v>
      </c>
      <c r="F71" s="154">
        <f>IFERROR(VLOOKUP($B71,'0809_link'!$A$5:$D$319,3,FALSE),0)</f>
        <v>586.75</v>
      </c>
      <c r="G71" s="154">
        <f>IFERROR(VLOOKUP(B71,'0809_link'!$A$5:$D$319,4,FALSE),0)</f>
        <v>5272.0700000000006</v>
      </c>
      <c r="H71" s="50">
        <f t="shared" si="101"/>
        <v>0.1113</v>
      </c>
      <c r="I71" s="155">
        <f>IF(D71="yes",VLOOKUP(B71,'ESA 112'!$B$479:$K$503,8,FALSE),MIN(0.127,H71))</f>
        <v>0.1113</v>
      </c>
      <c r="J71" s="156">
        <f t="shared" si="102"/>
        <v>586.75</v>
      </c>
      <c r="K71" s="157">
        <f t="shared" si="103"/>
        <v>655.75</v>
      </c>
      <c r="L71" s="127" t="s">
        <v>928</v>
      </c>
      <c r="M71" s="43">
        <f>IFERROR(VLOOKUP(B71,'0910_link'!$A$5:$B$302,2,FALSE),0)</f>
        <v>82.38</v>
      </c>
      <c r="N71" s="43">
        <f>IFERROR(VLOOKUP(B71,'0910_link'!$A$5:$C$302,3,FALSE),0)</f>
        <v>579.12</v>
      </c>
      <c r="O71" s="43">
        <f>IFERROR(VLOOKUP($B71,'0910_link'!$A$5:$D$302,4,FALSE),0)</f>
        <v>5296.59</v>
      </c>
      <c r="P71" s="50">
        <f t="shared" si="104"/>
        <v>0.10929999999999999</v>
      </c>
      <c r="Q71" s="158">
        <f>IF(L71="Yes",VLOOKUP(B71,'ESA 112'!$B$449:$K$474,8,FALSE),MIN(0.127,P71))</f>
        <v>0.10929999999999999</v>
      </c>
      <c r="R71" s="156">
        <f t="shared" si="105"/>
        <v>579.12</v>
      </c>
      <c r="S71" s="157">
        <f t="shared" si="106"/>
        <v>661.5</v>
      </c>
      <c r="T71" s="127" t="s">
        <v>928</v>
      </c>
      <c r="U71" s="43">
        <f>IFERROR(VLOOKUP($B71,'1011_link'!$A$5:$D$309,2,FALSE),0)</f>
        <v>81.88</v>
      </c>
      <c r="V71" s="43">
        <f>IFERROR(VLOOKUP($B71,'1011_link'!$A$5:$D$309,3,FALSE),0)</f>
        <v>586.38</v>
      </c>
      <c r="W71" s="154">
        <f>IFERROR(VLOOKUP($B71,'1011_link'!$A$5:$D$319,4,FALSE),0)</f>
        <v>5361.95</v>
      </c>
      <c r="X71" s="50">
        <f t="shared" si="107"/>
        <v>0.1094</v>
      </c>
      <c r="Y71" s="158">
        <f>IF(T71="Yes",VLOOKUP(B71,'ESA 112'!$B$416:$J$444,8,FALSE),MIN(0.127,X71))</f>
        <v>0.1094</v>
      </c>
      <c r="Z71" s="156">
        <f t="shared" si="108"/>
        <v>586.38</v>
      </c>
      <c r="AA71" s="159">
        <f t="shared" si="109"/>
        <v>668.26</v>
      </c>
      <c r="AB71" s="127" t="s">
        <v>928</v>
      </c>
      <c r="AC71" s="43">
        <f>IFERROR(VLOOKUP($B71,'1112_link'!$A$5:$D$310,2,FALSE),0)</f>
        <v>77.33</v>
      </c>
      <c r="AD71" s="43">
        <f>IFERROR(VLOOKUP($B71,'1112_link'!$A$5:$D$310,3,FALSE),0)</f>
        <v>614.89</v>
      </c>
      <c r="AE71" s="154">
        <f>IFERROR(VLOOKUP($B71,'1112_link'!$A$5:$D$331,4,FALSE),0)</f>
        <v>5450.3600000000006</v>
      </c>
      <c r="AF71" s="50">
        <f t="shared" si="110"/>
        <v>0.1128</v>
      </c>
      <c r="AG71" s="158">
        <f>IF(AB71="Yes",VLOOKUP(B71,'ESA 112'!$B$383:$J$411,8,FALSE),MIN(0.127,AF71))</f>
        <v>0.1128</v>
      </c>
      <c r="AH71" s="156">
        <f t="shared" si="111"/>
        <v>614.89</v>
      </c>
      <c r="AI71" s="159">
        <f t="shared" si="112"/>
        <v>692.22</v>
      </c>
      <c r="AJ71" s="127" t="s">
        <v>928</v>
      </c>
      <c r="AK71" s="43">
        <f>IFERROR(VLOOKUP($B71,'1213_link'!$A$5:$D$310,2,FALSE),0)</f>
        <v>79.11</v>
      </c>
      <c r="AL71" s="43">
        <f>IFERROR(VLOOKUP($B71,'1213_link'!$A$5:$D$310,3,FALSE),0)</f>
        <v>619.44000000000005</v>
      </c>
      <c r="AM71" s="154">
        <f>IFERROR(VLOOKUP($B71,'1213_link'!$A$5:$D$331,4,FALSE),0)</f>
        <v>5440</v>
      </c>
      <c r="AN71" s="50">
        <f t="shared" si="113"/>
        <v>0.1139</v>
      </c>
      <c r="AO71" s="158">
        <f>IF(AJ71="Yes",VLOOKUP(B71,'ESA 112'!$B$350:$J$378,8,FALSE),MIN(0.127,AN71))</f>
        <v>0.1139</v>
      </c>
      <c r="AP71" s="156">
        <f t="shared" si="114"/>
        <v>619.44000000000005</v>
      </c>
      <c r="AQ71" s="159">
        <f t="shared" si="115"/>
        <v>698.55000000000007</v>
      </c>
      <c r="AR71" s="127" t="s">
        <v>928</v>
      </c>
      <c r="AS71" s="43">
        <f>IFERROR(VLOOKUP($B71,'1314_link'!$A$5:$D$310,2,FALSE),0)</f>
        <v>81.45</v>
      </c>
      <c r="AT71" s="43">
        <f>IFERROR(VLOOKUP($B71,'1314_link'!$A$5:$D$310,3,FALSE),0)</f>
        <v>617</v>
      </c>
      <c r="AU71" s="154">
        <f>IFERROR(VLOOKUP($B71,'1314_link'!$A$5:$D$331,4,FALSE),0)</f>
        <v>5591.2300000000005</v>
      </c>
      <c r="AV71" s="158">
        <f t="shared" si="116"/>
        <v>0.11035138958690663</v>
      </c>
      <c r="AW71" s="158">
        <f>IF(AR71="Yes",VLOOKUP(B71,'ESA 112'!$B$318:$J$345,8,FALSE),MIN(0.127,AV71))</f>
        <v>0.11035138958690663</v>
      </c>
      <c r="AX71" s="156">
        <f t="shared" si="117"/>
        <v>617</v>
      </c>
      <c r="AY71" s="159">
        <f t="shared" si="118"/>
        <v>698.45</v>
      </c>
      <c r="AZ71" s="127" t="s">
        <v>928</v>
      </c>
      <c r="BA71" s="43">
        <f>IFERROR(VLOOKUP($B71,'1415_link'!$A$5:$D$311,2,FALSE),0)</f>
        <v>83.78</v>
      </c>
      <c r="BB71" s="43">
        <f>IFERROR(VLOOKUP($B71,'1415_link'!$A$5:$D$311,3,FALSE),0)</f>
        <v>607.55999999999995</v>
      </c>
      <c r="BC71" s="160">
        <f>IFERROR(VLOOKUP($B71,'1415_link'!$A$5:$D$332,4,FALSE),0)</f>
        <v>5705.380000000001</v>
      </c>
      <c r="BD71" s="158">
        <f t="shared" si="119"/>
        <v>0.1064889630489117</v>
      </c>
      <c r="BE71" s="158">
        <f>IF(AZ71="Yes",VLOOKUP(B71,'ESA 112'!$B$286:$J$314,8,FALSE),MIN(0.127,BD71))</f>
        <v>0.1064889630489117</v>
      </c>
      <c r="BF71" s="156">
        <f t="shared" si="120"/>
        <v>607.55999999999995</v>
      </c>
      <c r="BG71" s="159">
        <f t="shared" si="121"/>
        <v>691.33999999999992</v>
      </c>
      <c r="BH71" s="127" t="s">
        <v>928</v>
      </c>
      <c r="BI71" s="43">
        <f>IFERROR(VLOOKUP($B71,'1516_link'!$A$5:$D$351,2,FALSE),0)</f>
        <v>89.78</v>
      </c>
      <c r="BJ71" s="43">
        <f>IFERROR(VLOOKUP($B71,'1516_link'!$A$5:$D$351,3,FALSE),0)</f>
        <v>605.11</v>
      </c>
      <c r="BK71" s="160">
        <f>IFERROR(VLOOKUP($B71,'1516_link'!$A$5:$D$351,4,FALSE),0)</f>
        <v>5858.68</v>
      </c>
      <c r="BL71" s="217">
        <f t="shared" si="122"/>
        <v>0.10328435756859906</v>
      </c>
      <c r="BM71" s="217">
        <f>IF(BH71="Yes",VLOOKUP(B71,'ESA 112'!$B$255:$J$282,8,FALSE),MIN(0.127,BL71))</f>
        <v>0.10328435756859906</v>
      </c>
      <c r="BN71" s="156">
        <f t="shared" si="123"/>
        <v>605.11</v>
      </c>
      <c r="BO71" s="159">
        <f t="shared" si="124"/>
        <v>694.89</v>
      </c>
      <c r="BP71" s="127" t="s">
        <v>928</v>
      </c>
      <c r="BQ71" s="43">
        <f>IFERROR(VLOOKUP($B71,'1617_link'!$A$5:$D$351,2,FALSE),0)</f>
        <v>81.22</v>
      </c>
      <c r="BR71" s="43">
        <f>IFERROR(VLOOKUP($B71,'1617_link'!$A$5:$D$351,3,FALSE),0)</f>
        <v>615.11</v>
      </c>
      <c r="BS71" s="160">
        <f>IFERROR(VLOOKUP($B71,'1617_link'!$A$5:$D$351,4,FALSE),0)</f>
        <v>6026.7199999999993</v>
      </c>
      <c r="BT71" s="217">
        <f t="shared" si="125"/>
        <v>0.10206380916983036</v>
      </c>
      <c r="BU71" s="217">
        <f>IF(BP71="Yes",VLOOKUP(B71,'ESA 112'!$B$224:$J$250,8,FALSE),MIN(0.127,BT71))</f>
        <v>0.10206380916983036</v>
      </c>
      <c r="BV71" s="156">
        <f t="shared" si="126"/>
        <v>615.11</v>
      </c>
      <c r="BW71" s="159">
        <f t="shared" si="127"/>
        <v>696.33</v>
      </c>
      <c r="BX71" s="127" t="s">
        <v>928</v>
      </c>
      <c r="BY71" s="43">
        <f>IFERROR(VLOOKUP($B71,'1718_link'!$A$5:$D$351,2,FALSE),0)</f>
        <v>86.11</v>
      </c>
      <c r="BZ71" s="43">
        <f>IFERROR(VLOOKUP($B71,'1718_link'!$A$5:$D$351,3,FALSE),0)</f>
        <v>644.33000000000004</v>
      </c>
      <c r="CA71" s="43">
        <f>IFERROR(VLOOKUP($B71,'1718_link'!$A$5:$D$331,4,FALSE),0)</f>
        <v>6146.02</v>
      </c>
      <c r="CB71" s="217">
        <f t="shared" si="128"/>
        <v>0.10483695139293396</v>
      </c>
      <c r="CC71" s="217">
        <f>IF(BX71="Yes",VLOOKUP(B71,'ESA 112'!$B$194:$J$219,8,FALSE),MIN(0.135,CB71))</f>
        <v>0.10483695139293396</v>
      </c>
      <c r="CD71" s="156">
        <f t="shared" si="129"/>
        <v>644.33000000000004</v>
      </c>
      <c r="CE71" s="159">
        <f t="shared" si="130"/>
        <v>730.44</v>
      </c>
      <c r="CF71" s="127" t="s">
        <v>928</v>
      </c>
      <c r="CG71" s="43">
        <f>IFERROR(VLOOKUP($B71,'1819_link'!$A$5:$D$351,2,FALSE),0)</f>
        <v>103.34</v>
      </c>
      <c r="CH71" s="43">
        <f>IFERROR(VLOOKUP($B71,'1819_link'!$A$5:$D$351,3,FALSE),0)</f>
        <v>674.22</v>
      </c>
      <c r="CI71" s="43">
        <f>IFERROR(VLOOKUP($B71,'1819_link'!$A$5:$D$331,4,FALSE),0)</f>
        <v>6118.12</v>
      </c>
      <c r="CJ71" s="217">
        <f t="shared" si="143"/>
        <v>0.11020051911371467</v>
      </c>
      <c r="CK71" s="217">
        <f>IF(CF71="Yes",VLOOKUP(B71,'ESA 112'!$B$164:$J$190,8,FALSE),MIN(0.135,CJ71))</f>
        <v>0.11020051911371467</v>
      </c>
      <c r="CL71" s="156">
        <f t="shared" si="144"/>
        <v>674.22</v>
      </c>
      <c r="CM71" s="159">
        <f t="shared" si="145"/>
        <v>777.56000000000006</v>
      </c>
      <c r="CN71" s="127" t="s">
        <v>928</v>
      </c>
      <c r="CO71" s="43">
        <f>IFERROR(VLOOKUP($B71,'1920_link'!$A$5:$D$350,2,FALSE),0)</f>
        <v>108.89</v>
      </c>
      <c r="CP71" s="43">
        <f>IFERROR(VLOOKUP($B71,'1920_link'!$A$5:$D$350,3,FALSE),0)</f>
        <v>691.78</v>
      </c>
      <c r="CQ71" s="43">
        <f>IFERROR(VLOOKUP($B71,'1920_link'!$A$5:$D$330,4,FALSE),0)</f>
        <v>6119.2400000000007</v>
      </c>
      <c r="CR71" s="217">
        <f t="shared" si="146"/>
        <v>0.11304998659964308</v>
      </c>
      <c r="CS71" s="217">
        <f>IF(CN71="Yes",VLOOKUP(B71,'ESA 112'!$B$134:$J$159,8,FALSE),MIN(0.135,CR71))</f>
        <v>0.11304998659964308</v>
      </c>
      <c r="CT71" s="156">
        <f t="shared" si="147"/>
        <v>691.78</v>
      </c>
      <c r="CU71" s="159">
        <f t="shared" si="148"/>
        <v>800.67</v>
      </c>
      <c r="CV71" s="127" t="s">
        <v>928</v>
      </c>
      <c r="CW71" s="43">
        <f>IFERROR(VLOOKUP($B71,'2021_link'!$A$5:$D$351,2,FALSE),0)</f>
        <v>74.44</v>
      </c>
      <c r="CX71" s="43">
        <f>IFERROR(VLOOKUP($B71,'2021_link'!$A$5:$D$351,3,FALSE),0)</f>
        <v>662.78</v>
      </c>
      <c r="CY71" s="160">
        <f>IFERROR(VLOOKUP($B71,'2021_link'!$A$5:$D$351,4,FALSE),0)</f>
        <v>5930.1500000000005</v>
      </c>
      <c r="CZ71" s="217">
        <f t="shared" si="131"/>
        <v>0.11176445789735502</v>
      </c>
      <c r="DA71" s="217">
        <f>IF(CV71="Yes",VLOOKUP(B71,'ESA 112'!$B$102:$J$130,8,FALSE),MIN(0.135,CZ71))</f>
        <v>0.11176445789735502</v>
      </c>
      <c r="DB71" s="156">
        <f t="shared" si="132"/>
        <v>662.78</v>
      </c>
      <c r="DC71" s="159">
        <f t="shared" si="133"/>
        <v>737.22</v>
      </c>
      <c r="DD71" s="127" t="s">
        <v>928</v>
      </c>
      <c r="DE71" s="43">
        <f>IFERROR(VLOOKUP($B71,'2122_link'!$A$3:$D$352,2,FALSE),0)</f>
        <v>63</v>
      </c>
      <c r="DF71" s="43">
        <f>IFERROR(VLOOKUP($B71,'2122_link'!$A$3:$D$352,3,FALSE),0)</f>
        <v>657.32999999999993</v>
      </c>
      <c r="DG71" s="160">
        <f>IFERROR(VLOOKUP($B71,'2122_link'!$A$3:$D$352,4,FALSE),0)</f>
        <v>5831.9000000000005</v>
      </c>
      <c r="DH71" s="217">
        <f t="shared" si="134"/>
        <v>0.1127128380116257</v>
      </c>
      <c r="DI71" s="217">
        <f>IF(DD71="Yes",VLOOKUP(B71,'ESA 112'!$B$70:$J$99,8,FALSE),MIN(0.135,DH71))</f>
        <v>0.1127128380116257</v>
      </c>
      <c r="DJ71" s="156">
        <f t="shared" si="135"/>
        <v>657.33</v>
      </c>
      <c r="DK71" s="159">
        <f t="shared" si="136"/>
        <v>720.33</v>
      </c>
      <c r="DL71" s="127" t="s">
        <v>928</v>
      </c>
      <c r="DM71" s="43">
        <f>IFERROR(VLOOKUP($B71,'2223_link'!$A$3:$D$352,2,FALSE),0)</f>
        <v>67.22</v>
      </c>
      <c r="DN71" s="43">
        <f>IFERROR(VLOOKUP($B71,'2223_link'!$A$3:$D$352,3,FALSE),0)</f>
        <v>688.32999999999993</v>
      </c>
      <c r="DO71" s="160">
        <f>IFERROR(VLOOKUP($B71,'2223_link'!$A$3:$D$352,4,FALSE),0)</f>
        <v>5940.21</v>
      </c>
      <c r="DP71" s="217">
        <f t="shared" si="137"/>
        <v>0.11587637474096033</v>
      </c>
      <c r="DQ71" s="217">
        <f>IF(DL71="Yes",VLOOKUP(B71,'ESA 112'!$B$37:$J$63,8,FALSE),MIN(0.135,DP71))</f>
        <v>0.11587637474096033</v>
      </c>
      <c r="DR71" s="156">
        <f t="shared" si="138"/>
        <v>688.33</v>
      </c>
      <c r="DS71" s="159">
        <f t="shared" si="139"/>
        <v>755.55000000000007</v>
      </c>
      <c r="DT71" s="127" t="s">
        <v>928</v>
      </c>
      <c r="DU71" s="43">
        <f>IFERROR(VLOOKUP($B71,'2324_link'!$A$3:$D$352,2,FALSE),0)</f>
        <v>73.56</v>
      </c>
      <c r="DV71" s="43">
        <f>IFERROR(VLOOKUP($B71,'2324_link'!$A$3:$D$352,3,FALSE),0)</f>
        <v>700.78</v>
      </c>
      <c r="DW71" s="160">
        <f>IFERROR(VLOOKUP($B71,'2324_link'!$A$3:$D$352,4,FALSE),0)</f>
        <v>5969.82</v>
      </c>
      <c r="DX71" s="217">
        <f t="shared" si="140"/>
        <v>0.11738712389988308</v>
      </c>
      <c r="DY71" s="217">
        <f>IF(DT71="Yes",VLOOKUP(B71,'ESA 112'!$B$3:$J$32,8,FALSE),MIN(0.15,DX71))</f>
        <v>0.11738712389988308</v>
      </c>
      <c r="DZ71" s="156">
        <f t="shared" si="141"/>
        <v>700.78</v>
      </c>
      <c r="EA71" s="159">
        <f t="shared" si="142"/>
        <v>774.33999999999992</v>
      </c>
      <c r="EB71" s="18"/>
    </row>
    <row r="72" spans="1:132" ht="14.4" x14ac:dyDescent="0.3">
      <c r="A72" s="15" t="s">
        <v>909</v>
      </c>
      <c r="B72" s="15" t="s">
        <v>234</v>
      </c>
      <c r="C72" s="15" t="s">
        <v>235</v>
      </c>
      <c r="D72" s="127" t="s">
        <v>928</v>
      </c>
      <c r="E72" s="154">
        <f>IFERROR(VLOOKUP($B72,'0809_link'!$A$5:$D$319,2,FALSE),0)</f>
        <v>0</v>
      </c>
      <c r="F72" s="154">
        <f>IFERROR(VLOOKUP($B72,'0809_link'!$A$5:$D$319,3,FALSE),0)</f>
        <v>10.75</v>
      </c>
      <c r="G72" s="154">
        <f>IFERROR(VLOOKUP(B72,'0809_link'!$A$5:$D$319,4,FALSE),0)</f>
        <v>85.35</v>
      </c>
      <c r="H72" s="50">
        <f t="shared" si="101"/>
        <v>0.126</v>
      </c>
      <c r="I72" s="155">
        <f>IF(D72="yes",VLOOKUP(B72,'ESA 112'!$B$479:$K$503,8,FALSE),MIN(0.127,H72))</f>
        <v>0.126</v>
      </c>
      <c r="J72" s="156">
        <f t="shared" si="102"/>
        <v>10.75</v>
      </c>
      <c r="K72" s="157">
        <f t="shared" si="103"/>
        <v>10.75</v>
      </c>
      <c r="L72" s="127" t="s">
        <v>928</v>
      </c>
      <c r="M72" s="43">
        <f>IFERROR(VLOOKUP(B72,'0910_link'!$A$5:$B$302,2,FALSE),0)</f>
        <v>0.25</v>
      </c>
      <c r="N72" s="43">
        <f>IFERROR(VLOOKUP(B72,'0910_link'!$A$5:$C$302,3,FALSE),0)</f>
        <v>12.25</v>
      </c>
      <c r="O72" s="43">
        <f>IFERROR(VLOOKUP($B72,'0910_link'!$A$5:$D$302,4,FALSE),0)</f>
        <v>95.72</v>
      </c>
      <c r="P72" s="50">
        <f t="shared" si="104"/>
        <v>0.128</v>
      </c>
      <c r="Q72" s="158">
        <f>IF(L72="Yes",VLOOKUP(B72,'ESA 112'!$B$449:$K$474,8,FALSE),MIN(0.127,P72))</f>
        <v>0.127</v>
      </c>
      <c r="R72" s="156">
        <f t="shared" si="105"/>
        <v>12.16</v>
      </c>
      <c r="S72" s="157">
        <f t="shared" si="106"/>
        <v>12.40428</v>
      </c>
      <c r="T72" s="127" t="s">
        <v>928</v>
      </c>
      <c r="U72" s="43">
        <f>IFERROR(VLOOKUP($B72,'1011_link'!$A$5:$D$309,2,FALSE),0)</f>
        <v>1.1200000000000001</v>
      </c>
      <c r="V72" s="43">
        <f>IFERROR(VLOOKUP($B72,'1011_link'!$A$5:$D$309,3,FALSE),0)</f>
        <v>12.25</v>
      </c>
      <c r="W72" s="154">
        <f>IFERROR(VLOOKUP($B72,'1011_link'!$A$5:$D$319,4,FALSE),0)</f>
        <v>80.05</v>
      </c>
      <c r="X72" s="50">
        <f t="shared" si="107"/>
        <v>0.153</v>
      </c>
      <c r="Y72" s="158">
        <f>IF(T72="Yes",VLOOKUP(B72,'ESA 112'!$B$416:$J$444,8,FALSE),MIN(0.127,X72))</f>
        <v>0.127</v>
      </c>
      <c r="Z72" s="156">
        <f t="shared" si="108"/>
        <v>10.17</v>
      </c>
      <c r="AA72" s="159">
        <f t="shared" si="109"/>
        <v>11.29</v>
      </c>
      <c r="AB72" s="127" t="s">
        <v>928</v>
      </c>
      <c r="AC72" s="43">
        <f>IFERROR(VLOOKUP($B72,'1112_link'!$A$5:$D$310,2,FALSE),0)</f>
        <v>2</v>
      </c>
      <c r="AD72" s="43">
        <f>IFERROR(VLOOKUP($B72,'1112_link'!$A$5:$D$310,3,FALSE),0)</f>
        <v>9.89</v>
      </c>
      <c r="AE72" s="154">
        <f>IFERROR(VLOOKUP($B72,'1112_link'!$A$5:$D$331,4,FALSE),0)</f>
        <v>80.11</v>
      </c>
      <c r="AF72" s="50">
        <f t="shared" si="110"/>
        <v>0.1235</v>
      </c>
      <c r="AG72" s="158">
        <f>IF(AB72="Yes",VLOOKUP(B72,'ESA 112'!$B$383:$J$411,8,FALSE),MIN(0.127,AF72))</f>
        <v>0.1235</v>
      </c>
      <c r="AH72" s="156">
        <f t="shared" si="111"/>
        <v>9.89</v>
      </c>
      <c r="AI72" s="159">
        <f t="shared" si="112"/>
        <v>11.89</v>
      </c>
      <c r="AJ72" s="127" t="s">
        <v>928</v>
      </c>
      <c r="AK72" s="43">
        <f>IFERROR(VLOOKUP($B72,'1213_link'!$A$5:$D$310,2,FALSE),0)</f>
        <v>2.77</v>
      </c>
      <c r="AL72" s="43">
        <f>IFERROR(VLOOKUP($B72,'1213_link'!$A$5:$D$310,3,FALSE),0)</f>
        <v>9.2200000000000006</v>
      </c>
      <c r="AM72" s="154">
        <f>IFERROR(VLOOKUP($B72,'1213_link'!$A$5:$D$331,4,FALSE),0)</f>
        <v>83.58</v>
      </c>
      <c r="AN72" s="50">
        <f t="shared" si="113"/>
        <v>0.1103</v>
      </c>
      <c r="AO72" s="158">
        <f>IF(AJ72="Yes",VLOOKUP(B72,'ESA 112'!$B$350:$J$378,8,FALSE),MIN(0.127,AN72))</f>
        <v>0.1103</v>
      </c>
      <c r="AP72" s="156">
        <f t="shared" si="114"/>
        <v>9.2200000000000006</v>
      </c>
      <c r="AQ72" s="159">
        <f t="shared" si="115"/>
        <v>11.99</v>
      </c>
      <c r="AR72" s="127" t="s">
        <v>928</v>
      </c>
      <c r="AS72" s="43">
        <f>IFERROR(VLOOKUP($B72,'1314_link'!$A$5:$D$310,2,FALSE),0)</f>
        <v>1</v>
      </c>
      <c r="AT72" s="43">
        <f>IFERROR(VLOOKUP($B72,'1314_link'!$A$5:$D$310,3,FALSE),0)</f>
        <v>12.22</v>
      </c>
      <c r="AU72" s="154">
        <f>IFERROR(VLOOKUP($B72,'1314_link'!$A$5:$D$331,4,FALSE),0)</f>
        <v>105.13</v>
      </c>
      <c r="AV72" s="158">
        <f t="shared" si="116"/>
        <v>0.11623703985541711</v>
      </c>
      <c r="AW72" s="158">
        <f>IF(AR72="Yes",VLOOKUP(B72,'ESA 112'!$B$318:$J$345,8,FALSE),MIN(0.127,AV72))</f>
        <v>0.11623703985541711</v>
      </c>
      <c r="AX72" s="156">
        <f t="shared" si="117"/>
        <v>12.22</v>
      </c>
      <c r="AY72" s="159">
        <f t="shared" si="118"/>
        <v>13.22</v>
      </c>
      <c r="AZ72" s="127" t="s">
        <v>928</v>
      </c>
      <c r="BA72" s="43">
        <f>IFERROR(VLOOKUP($B72,'1415_link'!$A$5:$D$311,2,FALSE),0)</f>
        <v>1.78</v>
      </c>
      <c r="BB72" s="43">
        <f>IFERROR(VLOOKUP($B72,'1415_link'!$A$5:$D$311,3,FALSE),0)</f>
        <v>13.33</v>
      </c>
      <c r="BC72" s="160">
        <f>IFERROR(VLOOKUP($B72,'1415_link'!$A$5:$D$332,4,FALSE),0)</f>
        <v>108.65</v>
      </c>
      <c r="BD72" s="158">
        <f t="shared" si="119"/>
        <v>0.12268752876208007</v>
      </c>
      <c r="BE72" s="158">
        <f>IF(AZ72="Yes",VLOOKUP(B72,'ESA 112'!$B$286:$J$314,8,FALSE),MIN(0.127,BD72))</f>
        <v>0.12268752876208007</v>
      </c>
      <c r="BF72" s="156">
        <f t="shared" si="120"/>
        <v>13.33</v>
      </c>
      <c r="BG72" s="159">
        <f t="shared" si="121"/>
        <v>15.11</v>
      </c>
      <c r="BH72" s="127" t="s">
        <v>928</v>
      </c>
      <c r="BI72" s="43">
        <f>IFERROR(VLOOKUP($B72,'1516_link'!$A$5:$D$351,2,FALSE),0)</f>
        <v>0.11</v>
      </c>
      <c r="BJ72" s="43">
        <f>IFERROR(VLOOKUP($B72,'1516_link'!$A$5:$D$351,3,FALSE),0)</f>
        <v>14.22</v>
      </c>
      <c r="BK72" s="160">
        <f>IFERROR(VLOOKUP($B72,'1516_link'!$A$5:$D$351,4,FALSE),0)</f>
        <v>106.99</v>
      </c>
      <c r="BL72" s="217">
        <f t="shared" si="122"/>
        <v>0.13290961772128237</v>
      </c>
      <c r="BM72" s="217">
        <f>IF(BH72="Yes",VLOOKUP(B72,'ESA 112'!$B$255:$J$282,8,FALSE),MIN(0.127,BL72))</f>
        <v>0.127</v>
      </c>
      <c r="BN72" s="156">
        <f t="shared" si="123"/>
        <v>13.59</v>
      </c>
      <c r="BO72" s="159">
        <f t="shared" si="124"/>
        <v>13.7</v>
      </c>
      <c r="BP72" s="127" t="s">
        <v>928</v>
      </c>
      <c r="BQ72" s="43">
        <f>IFERROR(VLOOKUP($B72,'1617_link'!$A$5:$D$351,2,FALSE),0)</f>
        <v>0</v>
      </c>
      <c r="BR72" s="43">
        <f>IFERROR(VLOOKUP($B72,'1617_link'!$A$5:$D$351,3,FALSE),0)</f>
        <v>15.11</v>
      </c>
      <c r="BS72" s="160">
        <f>IFERROR(VLOOKUP($B72,'1617_link'!$A$5:$D$351,4,FALSE),0)</f>
        <v>117.26</v>
      </c>
      <c r="BT72" s="217">
        <f t="shared" si="125"/>
        <v>0.12885894593211666</v>
      </c>
      <c r="BU72" s="217">
        <f>IF(BP72="Yes",VLOOKUP(B72,'ESA 112'!$B$224:$J$250,8,FALSE),MIN(0.127,BT72))</f>
        <v>0.127</v>
      </c>
      <c r="BV72" s="156">
        <f t="shared" si="126"/>
        <v>14.89</v>
      </c>
      <c r="BW72" s="223">
        <f t="shared" si="127"/>
        <v>14.89</v>
      </c>
      <c r="BX72" s="127" t="s">
        <v>928</v>
      </c>
      <c r="BY72" s="43">
        <f>IFERROR(VLOOKUP($B72,'1718_link'!$A$5:$D$351,2,FALSE),0)</f>
        <v>0</v>
      </c>
      <c r="BZ72" s="43">
        <f>IFERROR(VLOOKUP($B72,'1718_link'!$A$5:$D$351,3,FALSE),0)</f>
        <v>15.56</v>
      </c>
      <c r="CA72" s="43">
        <f>IFERROR(VLOOKUP($B72,'1718_link'!$A$5:$D$331,4,FALSE),0)</f>
        <v>108.14</v>
      </c>
      <c r="CB72" s="217">
        <f t="shared" si="128"/>
        <v>0.14388755317181431</v>
      </c>
      <c r="CC72" s="217">
        <f>IF(BX72="Yes",VLOOKUP(B72,'ESA 112'!$B$194:$J$219,8,FALSE),MIN(0.135,CB72))</f>
        <v>0.13500000000000001</v>
      </c>
      <c r="CD72" s="156">
        <f t="shared" si="129"/>
        <v>14.6</v>
      </c>
      <c r="CE72" s="159">
        <f t="shared" si="130"/>
        <v>14.6</v>
      </c>
      <c r="CF72" s="127" t="s">
        <v>928</v>
      </c>
      <c r="CG72" s="43">
        <f>IFERROR(VLOOKUP($B72,'1819_link'!$A$5:$D$351,2,FALSE),0)</f>
        <v>1.78</v>
      </c>
      <c r="CH72" s="43">
        <f>IFERROR(VLOOKUP($B72,'1819_link'!$A$5:$D$351,3,FALSE),0)</f>
        <v>14.89</v>
      </c>
      <c r="CI72" s="43">
        <f>IFERROR(VLOOKUP($B72,'1819_link'!$A$5:$D$331,4,FALSE),0)</f>
        <v>105.39</v>
      </c>
      <c r="CJ72" s="217">
        <f t="shared" si="143"/>
        <v>0.14128475187399184</v>
      </c>
      <c r="CK72" s="217">
        <f>IF(CF72="Yes",VLOOKUP(B72,'ESA 112'!$B$164:$J$190,8,FALSE),MIN(0.135,CJ72))</f>
        <v>0.13500000000000001</v>
      </c>
      <c r="CL72" s="156">
        <f t="shared" si="144"/>
        <v>14.23</v>
      </c>
      <c r="CM72" s="159">
        <f t="shared" si="145"/>
        <v>16.010000000000002</v>
      </c>
      <c r="CN72" s="127" t="s">
        <v>928</v>
      </c>
      <c r="CO72" s="43">
        <f>IFERROR(VLOOKUP($B72,'1920_link'!$A$5:$D$350,2,FALSE),0)</f>
        <v>3.33</v>
      </c>
      <c r="CP72" s="43">
        <f>IFERROR(VLOOKUP($B72,'1920_link'!$A$5:$D$350,3,FALSE),0)</f>
        <v>14.89</v>
      </c>
      <c r="CQ72" s="43">
        <f>IFERROR(VLOOKUP($B72,'1920_link'!$A$5:$D$330,4,FALSE),0)</f>
        <v>93.74</v>
      </c>
      <c r="CR72" s="217">
        <f t="shared" si="146"/>
        <v>0.15884360998506508</v>
      </c>
      <c r="CS72" s="217">
        <f>IF(CN72="Yes",VLOOKUP(B72,'ESA 112'!$B$134:$J$159,8,FALSE),MIN(0.135,CR72))</f>
        <v>0.13500000000000001</v>
      </c>
      <c r="CT72" s="156">
        <f t="shared" si="147"/>
        <v>12.65</v>
      </c>
      <c r="CU72" s="159">
        <f t="shared" si="148"/>
        <v>15.98</v>
      </c>
      <c r="CV72" s="127" t="s">
        <v>928</v>
      </c>
      <c r="CW72" s="43">
        <f>IFERROR(VLOOKUP($B72,'2021_link'!$A$5:$D$351,2,FALSE),0)</f>
        <v>2</v>
      </c>
      <c r="CX72" s="43">
        <f>IFERROR(VLOOKUP($B72,'2021_link'!$A$5:$D$351,3,FALSE),0)</f>
        <v>13.11</v>
      </c>
      <c r="CY72" s="160">
        <f>IFERROR(VLOOKUP($B72,'2021_link'!$A$5:$D$351,4,FALSE),0)</f>
        <v>85.94</v>
      </c>
      <c r="CZ72" s="217">
        <f t="shared" si="131"/>
        <v>0.15254828950430532</v>
      </c>
      <c r="DA72" s="217">
        <f>IF(CV72="Yes",VLOOKUP(B72,'ESA 112'!$B$102:$J$130,8,FALSE),MIN(0.135,CZ72))</f>
        <v>0.13500000000000001</v>
      </c>
      <c r="DB72" s="156">
        <f t="shared" si="132"/>
        <v>11.6</v>
      </c>
      <c r="DC72" s="159">
        <f t="shared" si="133"/>
        <v>13.6</v>
      </c>
      <c r="DD72" s="127" t="s">
        <v>928</v>
      </c>
      <c r="DE72" s="43">
        <f>IFERROR(VLOOKUP($B72,'2122_link'!$A$3:$D$352,2,FALSE),0)</f>
        <v>4.22</v>
      </c>
      <c r="DF72" s="43">
        <f>IFERROR(VLOOKUP($B72,'2122_link'!$A$3:$D$352,3,FALSE),0)</f>
        <v>8.4400000000000013</v>
      </c>
      <c r="DG72" s="160">
        <f>IFERROR(VLOOKUP($B72,'2122_link'!$A$3:$D$352,4,FALSE),0)</f>
        <v>86.38</v>
      </c>
      <c r="DH72" s="217">
        <f t="shared" si="134"/>
        <v>9.7707802732113935E-2</v>
      </c>
      <c r="DI72" s="217">
        <f>IF(DD72="Yes",VLOOKUP(B72,'ESA 112'!$B$70:$J$99,8,FALSE),MIN(0.135,DH72))</f>
        <v>9.7707802732113935E-2</v>
      </c>
      <c r="DJ72" s="156">
        <f t="shared" si="135"/>
        <v>8.44</v>
      </c>
      <c r="DK72" s="159">
        <f t="shared" si="136"/>
        <v>12.66</v>
      </c>
      <c r="DL72" s="127" t="s">
        <v>928</v>
      </c>
      <c r="DM72" s="43">
        <f>IFERROR(VLOOKUP($B72,'2223_link'!$A$3:$D$352,2,FALSE),0)</f>
        <v>3.67</v>
      </c>
      <c r="DN72" s="43">
        <f>IFERROR(VLOOKUP($B72,'2223_link'!$A$3:$D$352,3,FALSE),0)</f>
        <v>11.89</v>
      </c>
      <c r="DO72" s="160">
        <f>IFERROR(VLOOKUP($B72,'2223_link'!$A$3:$D$352,4,FALSE),0)</f>
        <v>84.289999999999992</v>
      </c>
      <c r="DP72" s="217">
        <f t="shared" si="137"/>
        <v>0.14106062403606598</v>
      </c>
      <c r="DQ72" s="217">
        <f>IF(DL72="Yes",VLOOKUP(B72,'ESA 112'!$B$37:$J$63,8,FALSE),MIN(0.135,DP72))</f>
        <v>0.13500000000000001</v>
      </c>
      <c r="DR72" s="156">
        <f t="shared" si="138"/>
        <v>11.38</v>
      </c>
      <c r="DS72" s="159">
        <f t="shared" si="139"/>
        <v>15.05</v>
      </c>
      <c r="DT72" s="127" t="s">
        <v>928</v>
      </c>
      <c r="DU72" s="43">
        <f>IFERROR(VLOOKUP($B72,'2324_link'!$A$3:$D$352,2,FALSE),0)</f>
        <v>0.44</v>
      </c>
      <c r="DV72" s="43">
        <f>IFERROR(VLOOKUP($B72,'2324_link'!$A$3:$D$352,3,FALSE),0)</f>
        <v>15</v>
      </c>
      <c r="DW72" s="160">
        <f>IFERROR(VLOOKUP($B72,'2324_link'!$A$3:$D$352,4,FALSE),0)</f>
        <v>85.91</v>
      </c>
      <c r="DX72" s="217">
        <f t="shared" si="140"/>
        <v>0.17460132697008499</v>
      </c>
      <c r="DY72" s="217">
        <f>IF(DT72="Yes",VLOOKUP(B72,'ESA 112'!$B$3:$J$32,8,FALSE),MIN(0.15,DX72))</f>
        <v>0.15</v>
      </c>
      <c r="DZ72" s="156">
        <f t="shared" si="141"/>
        <v>12.89</v>
      </c>
      <c r="EA72" s="159">
        <f t="shared" si="142"/>
        <v>13.33</v>
      </c>
      <c r="EB72" s="18"/>
    </row>
    <row r="73" spans="1:132" ht="14.4" x14ac:dyDescent="0.3">
      <c r="A73" s="15" t="s">
        <v>909</v>
      </c>
      <c r="B73" s="15" t="s">
        <v>380</v>
      </c>
      <c r="C73" s="15" t="s">
        <v>381</v>
      </c>
      <c r="D73" s="127" t="s">
        <v>928</v>
      </c>
      <c r="E73" s="154">
        <f>IFERROR(VLOOKUP($B73,'0809_link'!$A$5:$D$319,2,FALSE),0)</f>
        <v>23</v>
      </c>
      <c r="F73" s="154">
        <f>IFERROR(VLOOKUP($B73,'0809_link'!$A$5:$D$319,3,FALSE),0)</f>
        <v>222</v>
      </c>
      <c r="G73" s="154">
        <f>IFERROR(VLOOKUP(B73,'0809_link'!$A$5:$D$319,4,FALSE),0)</f>
        <v>1967.5399999999997</v>
      </c>
      <c r="H73" s="50">
        <f t="shared" si="101"/>
        <v>0.1128</v>
      </c>
      <c r="I73" s="155">
        <f>IF(D73="yes",VLOOKUP(B73,'ESA 112'!$B$479:$K$503,8,FALSE),MIN(0.127,H73))</f>
        <v>0.1128</v>
      </c>
      <c r="J73" s="156">
        <f t="shared" si="102"/>
        <v>222</v>
      </c>
      <c r="K73" s="157">
        <f t="shared" si="103"/>
        <v>245</v>
      </c>
      <c r="L73" s="127" t="s">
        <v>928</v>
      </c>
      <c r="M73" s="43">
        <f>IFERROR(VLOOKUP(B73,'0910_link'!$A$5:$B$302,2,FALSE),0)</f>
        <v>24.25</v>
      </c>
      <c r="N73" s="43">
        <f>IFERROR(VLOOKUP(B73,'0910_link'!$A$5:$C$302,3,FALSE),0)</f>
        <v>199.75</v>
      </c>
      <c r="O73" s="43">
        <f>IFERROR(VLOOKUP($B73,'0910_link'!$A$5:$D$302,4,FALSE),0)</f>
        <v>1990.96</v>
      </c>
      <c r="P73" s="50">
        <f t="shared" si="104"/>
        <v>0.1003</v>
      </c>
      <c r="Q73" s="158">
        <f>IF(L73="Yes",VLOOKUP(B73,'ESA 112'!$B$449:$K$474,8,FALSE),MIN(0.127,P73))</f>
        <v>0.1003</v>
      </c>
      <c r="R73" s="156">
        <f t="shared" si="105"/>
        <v>199.75</v>
      </c>
      <c r="S73" s="157">
        <f t="shared" si="106"/>
        <v>224</v>
      </c>
      <c r="T73" s="127" t="s">
        <v>928</v>
      </c>
      <c r="U73" s="43">
        <f>IFERROR(VLOOKUP($B73,'1011_link'!$A$5:$D$309,2,FALSE),0)</f>
        <v>16.75</v>
      </c>
      <c r="V73" s="43">
        <f>IFERROR(VLOOKUP($B73,'1011_link'!$A$5:$D$309,3,FALSE),0)</f>
        <v>204.62</v>
      </c>
      <c r="W73" s="154">
        <f>IFERROR(VLOOKUP($B73,'1011_link'!$A$5:$D$319,4,FALSE),0)</f>
        <v>1940.9299999999998</v>
      </c>
      <c r="X73" s="50">
        <f t="shared" si="107"/>
        <v>0.10539999999999999</v>
      </c>
      <c r="Y73" s="158">
        <f>IF(T73="Yes",VLOOKUP(B73,'ESA 112'!$B$416:$J$444,8,FALSE),MIN(0.127,X73))</f>
        <v>0.10539999999999999</v>
      </c>
      <c r="Z73" s="156">
        <f t="shared" si="108"/>
        <v>204.62</v>
      </c>
      <c r="AA73" s="159">
        <f t="shared" si="109"/>
        <v>221.37</v>
      </c>
      <c r="AB73" s="127" t="s">
        <v>928</v>
      </c>
      <c r="AC73" s="43">
        <f>IFERROR(VLOOKUP($B73,'1112_link'!$A$5:$D$310,2,FALSE),0)</f>
        <v>21.779999999999998</v>
      </c>
      <c r="AD73" s="43">
        <f>IFERROR(VLOOKUP($B73,'1112_link'!$A$5:$D$310,3,FALSE),0)</f>
        <v>193.78</v>
      </c>
      <c r="AE73" s="154">
        <f>IFERROR(VLOOKUP($B73,'1112_link'!$A$5:$D$331,4,FALSE),0)</f>
        <v>1899.3700000000001</v>
      </c>
      <c r="AF73" s="50">
        <f t="shared" si="110"/>
        <v>0.10199999999999999</v>
      </c>
      <c r="AG73" s="158">
        <f>IF(AB73="Yes",VLOOKUP(B73,'ESA 112'!$B$383:$J$411,8,FALSE),MIN(0.127,AF73))</f>
        <v>0.10199999999999999</v>
      </c>
      <c r="AH73" s="156">
        <f t="shared" si="111"/>
        <v>193.78</v>
      </c>
      <c r="AI73" s="159">
        <f t="shared" si="112"/>
        <v>215.56</v>
      </c>
      <c r="AJ73" s="127" t="s">
        <v>928</v>
      </c>
      <c r="AK73" s="43">
        <f>IFERROR(VLOOKUP($B73,'1213_link'!$A$5:$D$310,2,FALSE),0)</f>
        <v>28.110000000000003</v>
      </c>
      <c r="AL73" s="43">
        <f>IFERROR(VLOOKUP($B73,'1213_link'!$A$5:$D$310,3,FALSE),0)</f>
        <v>180.33</v>
      </c>
      <c r="AM73" s="154">
        <f>IFERROR(VLOOKUP($B73,'1213_link'!$A$5:$D$331,4,FALSE),0)</f>
        <v>1845.0900000000004</v>
      </c>
      <c r="AN73" s="50">
        <f t="shared" si="113"/>
        <v>9.7699999999999995E-2</v>
      </c>
      <c r="AO73" s="158">
        <f>IF(AJ73="Yes",VLOOKUP(B73,'ESA 112'!$B$350:$J$378,8,FALSE),MIN(0.127,AN73))</f>
        <v>9.7699999999999995E-2</v>
      </c>
      <c r="AP73" s="156">
        <f t="shared" si="114"/>
        <v>180.33</v>
      </c>
      <c r="AQ73" s="159">
        <f t="shared" si="115"/>
        <v>208.44000000000003</v>
      </c>
      <c r="AR73" s="127" t="s">
        <v>928</v>
      </c>
      <c r="AS73" s="43">
        <f>IFERROR(VLOOKUP($B73,'1314_link'!$A$5:$D$310,2,FALSE),0)</f>
        <v>24.89</v>
      </c>
      <c r="AT73" s="43">
        <f>IFERROR(VLOOKUP($B73,'1314_link'!$A$5:$D$310,3,FALSE),0)</f>
        <v>185.22</v>
      </c>
      <c r="AU73" s="154">
        <f>IFERROR(VLOOKUP($B73,'1314_link'!$A$5:$D$331,4,FALSE),0)</f>
        <v>1824.26</v>
      </c>
      <c r="AV73" s="158">
        <f t="shared" si="116"/>
        <v>0.1015315799282997</v>
      </c>
      <c r="AW73" s="158">
        <f>IF(AR73="Yes",VLOOKUP(B73,'ESA 112'!$B$318:$J$345,8,FALSE),MIN(0.127,AV73))</f>
        <v>0.1015315799282997</v>
      </c>
      <c r="AX73" s="156">
        <f t="shared" si="117"/>
        <v>185.22</v>
      </c>
      <c r="AY73" s="159">
        <f t="shared" si="118"/>
        <v>210.11</v>
      </c>
      <c r="AZ73" s="127" t="s">
        <v>928</v>
      </c>
      <c r="BA73" s="43">
        <f>IFERROR(VLOOKUP($B73,'1415_link'!$A$5:$D$311,2,FALSE),0)</f>
        <v>25.880000000000003</v>
      </c>
      <c r="BB73" s="43">
        <f>IFERROR(VLOOKUP($B73,'1415_link'!$A$5:$D$311,3,FALSE),0)</f>
        <v>182.67</v>
      </c>
      <c r="BC73" s="160">
        <f>IFERROR(VLOOKUP($B73,'1415_link'!$A$5:$D$332,4,FALSE),0)</f>
        <v>1839.27</v>
      </c>
      <c r="BD73" s="158">
        <f t="shared" si="119"/>
        <v>9.9316576685315364E-2</v>
      </c>
      <c r="BE73" s="158">
        <f>IF(AZ73="Yes",VLOOKUP(B73,'ESA 112'!$B$286:$J$314,8,FALSE),MIN(0.127,BD73))</f>
        <v>9.9316576685315364E-2</v>
      </c>
      <c r="BF73" s="156">
        <f t="shared" si="120"/>
        <v>182.67</v>
      </c>
      <c r="BG73" s="159">
        <f t="shared" si="121"/>
        <v>208.54999999999998</v>
      </c>
      <c r="BH73" s="127" t="s">
        <v>928</v>
      </c>
      <c r="BI73" s="43">
        <f>IFERROR(VLOOKUP($B73,'1516_link'!$A$5:$D$351,2,FALSE),0)</f>
        <v>29.78</v>
      </c>
      <c r="BJ73" s="43">
        <f>IFERROR(VLOOKUP($B73,'1516_link'!$A$5:$D$351,3,FALSE),0)</f>
        <v>188.32999999999998</v>
      </c>
      <c r="BK73" s="160">
        <f>IFERROR(VLOOKUP($B73,'1516_link'!$A$5:$D$351,4,FALSE),0)</f>
        <v>1955.8600000000001</v>
      </c>
      <c r="BL73" s="217">
        <f t="shared" si="122"/>
        <v>9.6290123014939707E-2</v>
      </c>
      <c r="BM73" s="217">
        <f>IF(BH73="Yes",VLOOKUP(B73,'ESA 112'!$B$255:$J$282,8,FALSE),MIN(0.127,BL73))</f>
        <v>9.6290123014939707E-2</v>
      </c>
      <c r="BN73" s="156">
        <f t="shared" si="123"/>
        <v>188.33</v>
      </c>
      <c r="BO73" s="159">
        <f t="shared" si="124"/>
        <v>218.11</v>
      </c>
      <c r="BP73" s="127" t="s">
        <v>928</v>
      </c>
      <c r="BQ73" s="43">
        <f>IFERROR(VLOOKUP($B73,'1617_link'!$A$5:$D$351,2,FALSE),0)</f>
        <v>28.669999999999998</v>
      </c>
      <c r="BR73" s="43">
        <f>IFERROR(VLOOKUP($B73,'1617_link'!$A$5:$D$351,3,FALSE),0)</f>
        <v>198.22</v>
      </c>
      <c r="BS73" s="160">
        <f>IFERROR(VLOOKUP($B73,'1617_link'!$A$5:$D$351,4,FALSE),0)</f>
        <v>1962.91</v>
      </c>
      <c r="BT73" s="217">
        <f t="shared" si="125"/>
        <v>0.10098272462823053</v>
      </c>
      <c r="BU73" s="217">
        <f>IF(BP73="Yes",VLOOKUP(B73,'ESA 112'!$B$224:$J$250,8,FALSE),MIN(0.127,BT73))</f>
        <v>0.10098272462823053</v>
      </c>
      <c r="BV73" s="156">
        <f t="shared" si="126"/>
        <v>198.22</v>
      </c>
      <c r="BW73" s="223">
        <f t="shared" si="127"/>
        <v>226.89</v>
      </c>
      <c r="BX73" s="127" t="s">
        <v>928</v>
      </c>
      <c r="BY73" s="43">
        <f>IFERROR(VLOOKUP($B73,'1718_link'!$A$5:$D$351,2,FALSE),0)</f>
        <v>28.78</v>
      </c>
      <c r="BZ73" s="43">
        <f>IFERROR(VLOOKUP($B73,'1718_link'!$A$5:$D$351,3,FALSE),0)</f>
        <v>210</v>
      </c>
      <c r="CA73" s="43">
        <f>IFERROR(VLOOKUP($B73,'1718_link'!$A$5:$D$331,4,FALSE),0)</f>
        <v>1904.6699999999998</v>
      </c>
      <c r="CB73" s="217">
        <f t="shared" si="128"/>
        <v>0.11025531981918128</v>
      </c>
      <c r="CC73" s="217">
        <f>IF(BX73="Yes",VLOOKUP(B73,'ESA 112'!$B$194:$J$219,8,FALSE),MIN(0.135,CB73))</f>
        <v>0.11025531981918128</v>
      </c>
      <c r="CD73" s="156">
        <f t="shared" si="129"/>
        <v>210</v>
      </c>
      <c r="CE73" s="159">
        <f t="shared" si="130"/>
        <v>238.78</v>
      </c>
      <c r="CF73" s="127" t="s">
        <v>928</v>
      </c>
      <c r="CG73" s="43">
        <f>IFERROR(VLOOKUP($B73,'1819_link'!$A$5:$D$351,2,FALSE),0)</f>
        <v>26</v>
      </c>
      <c r="CH73" s="43">
        <f>IFERROR(VLOOKUP($B73,'1819_link'!$A$5:$D$351,3,FALSE),0)</f>
        <v>203.22</v>
      </c>
      <c r="CI73" s="43">
        <f>IFERROR(VLOOKUP($B73,'1819_link'!$A$5:$D$331,4,FALSE),0)</f>
        <v>1944.8899999999994</v>
      </c>
      <c r="CJ73" s="217">
        <f t="shared" si="143"/>
        <v>0.10448919990333647</v>
      </c>
      <c r="CK73" s="217">
        <f>IF(CF73="Yes",VLOOKUP(B73,'ESA 112'!$B$164:$J$190,8,FALSE),MIN(0.135,CJ73))</f>
        <v>0.10448919990333647</v>
      </c>
      <c r="CL73" s="156">
        <f t="shared" si="144"/>
        <v>203.22</v>
      </c>
      <c r="CM73" s="159">
        <f t="shared" si="145"/>
        <v>229.22</v>
      </c>
      <c r="CN73" s="127" t="s">
        <v>928</v>
      </c>
      <c r="CO73" s="43">
        <f>IFERROR(VLOOKUP($B73,'1920_link'!$A$5:$D$350,2,FALSE),0)</f>
        <v>37.11</v>
      </c>
      <c r="CP73" s="43">
        <f>IFERROR(VLOOKUP($B73,'1920_link'!$A$5:$D$350,3,FALSE),0)</f>
        <v>219.89</v>
      </c>
      <c r="CQ73" s="43">
        <f>IFERROR(VLOOKUP($B73,'1920_link'!$A$5:$D$330,4,FALSE),0)</f>
        <v>1986.86</v>
      </c>
      <c r="CR73" s="217">
        <f t="shared" si="146"/>
        <v>0.11067211580081134</v>
      </c>
      <c r="CS73" s="217">
        <f>IF(CN73="Yes",VLOOKUP(B73,'ESA 112'!$B$134:$J$159,8,FALSE),MIN(0.135,CR73))</f>
        <v>0.11067211580081134</v>
      </c>
      <c r="CT73" s="156">
        <f t="shared" si="147"/>
        <v>219.89</v>
      </c>
      <c r="CU73" s="159">
        <f t="shared" si="148"/>
        <v>257</v>
      </c>
      <c r="CV73" s="127" t="s">
        <v>928</v>
      </c>
      <c r="CW73" s="43">
        <f>IFERROR(VLOOKUP($B73,'2021_link'!$A$5:$D$351,2,FALSE),0)</f>
        <v>22.56</v>
      </c>
      <c r="CX73" s="43">
        <f>IFERROR(VLOOKUP($B73,'2021_link'!$A$5:$D$351,3,FALSE),0)</f>
        <v>213.44</v>
      </c>
      <c r="CY73" s="160">
        <f>IFERROR(VLOOKUP($B73,'2021_link'!$A$5:$D$351,4,FALSE),0)</f>
        <v>1840.2499999999998</v>
      </c>
      <c r="CZ73" s="217">
        <f t="shared" si="131"/>
        <v>0.11598424127156638</v>
      </c>
      <c r="DA73" s="217">
        <f>IF(CV73="Yes",VLOOKUP(B73,'ESA 112'!$B$102:$J$130,8,FALSE),MIN(0.135,CZ73))</f>
        <v>0.11598424127156638</v>
      </c>
      <c r="DB73" s="156">
        <f t="shared" si="132"/>
        <v>213.44</v>
      </c>
      <c r="DC73" s="159">
        <f t="shared" si="133"/>
        <v>236</v>
      </c>
      <c r="DD73" s="127" t="s">
        <v>928</v>
      </c>
      <c r="DE73" s="43">
        <f>IFERROR(VLOOKUP($B73,'2122_link'!$A$3:$D$352,2,FALSE),0)</f>
        <v>23.78</v>
      </c>
      <c r="DF73" s="43">
        <f>IFERROR(VLOOKUP($B73,'2122_link'!$A$3:$D$352,3,FALSE),0)</f>
        <v>212.44</v>
      </c>
      <c r="DG73" s="160">
        <f>IFERROR(VLOOKUP($B73,'2122_link'!$A$3:$D$352,4,FALSE),0)</f>
        <v>1924.6000000000001</v>
      </c>
      <c r="DH73" s="217">
        <f t="shared" si="134"/>
        <v>0.11038137794866465</v>
      </c>
      <c r="DI73" s="217">
        <f>IF(DD73="Yes",VLOOKUP(B73,'ESA 112'!$B$70:$J$99,8,FALSE),MIN(0.135,DH73))</f>
        <v>0.11038137794866465</v>
      </c>
      <c r="DJ73" s="156">
        <f t="shared" si="135"/>
        <v>212.44</v>
      </c>
      <c r="DK73" s="159">
        <f t="shared" si="136"/>
        <v>236.22</v>
      </c>
      <c r="DL73" s="127" t="s">
        <v>928</v>
      </c>
      <c r="DM73" s="43">
        <f>IFERROR(VLOOKUP($B73,'2223_link'!$A$3:$D$352,2,FALSE),0)</f>
        <v>17.89</v>
      </c>
      <c r="DN73" s="43">
        <f>IFERROR(VLOOKUP($B73,'2223_link'!$A$3:$D$352,3,FALSE),0)</f>
        <v>221.22</v>
      </c>
      <c r="DO73" s="160">
        <f>IFERROR(VLOOKUP($B73,'2223_link'!$A$3:$D$352,4,FALSE),0)</f>
        <v>1991.99</v>
      </c>
      <c r="DP73" s="217">
        <f t="shared" si="137"/>
        <v>0.11105477437135729</v>
      </c>
      <c r="DQ73" s="217">
        <f>IF(DL73="Yes",VLOOKUP(B73,'ESA 112'!$B$37:$J$63,8,FALSE),MIN(0.135,DP73))</f>
        <v>0.11105477437135729</v>
      </c>
      <c r="DR73" s="156">
        <f t="shared" si="138"/>
        <v>221.22</v>
      </c>
      <c r="DS73" s="159">
        <f t="shared" si="139"/>
        <v>239.11</v>
      </c>
      <c r="DT73" s="127" t="s">
        <v>928</v>
      </c>
      <c r="DU73" s="43">
        <f>IFERROR(VLOOKUP($B73,'2324_link'!$A$3:$D$352,2,FALSE),0)</f>
        <v>23</v>
      </c>
      <c r="DV73" s="43">
        <f>IFERROR(VLOOKUP($B73,'2324_link'!$A$3:$D$352,3,FALSE),0)</f>
        <v>230.11</v>
      </c>
      <c r="DW73" s="160">
        <f>IFERROR(VLOOKUP($B73,'2324_link'!$A$3:$D$352,4,FALSE),0)</f>
        <v>1978.9599999999998</v>
      </c>
      <c r="DX73" s="217">
        <f t="shared" si="140"/>
        <v>0.11627824716012453</v>
      </c>
      <c r="DY73" s="217">
        <f>IF(DT73="Yes",VLOOKUP(B73,'ESA 112'!$B$3:$J$32,8,FALSE),MIN(0.15,DX73))</f>
        <v>0.11627824716012453</v>
      </c>
      <c r="DZ73" s="156">
        <f t="shared" si="141"/>
        <v>230.11</v>
      </c>
      <c r="EA73" s="159">
        <f t="shared" si="142"/>
        <v>253.11</v>
      </c>
      <c r="EB73" s="18"/>
    </row>
    <row r="74" spans="1:132" ht="14.4" x14ac:dyDescent="0.3">
      <c r="A74" s="15" t="s">
        <v>909</v>
      </c>
      <c r="B74" s="15" t="s">
        <v>422</v>
      </c>
      <c r="C74" s="15" t="s">
        <v>423</v>
      </c>
      <c r="D74" s="127" t="s">
        <v>928</v>
      </c>
      <c r="E74" s="154">
        <f>IFERROR(VLOOKUP($B74,'0809_link'!$A$5:$D$319,2,FALSE),0)</f>
        <v>342.88</v>
      </c>
      <c r="F74" s="154">
        <f>IFERROR(VLOOKUP($B74,'0809_link'!$A$5:$D$319,3,FALSE),0)</f>
        <v>2375.75</v>
      </c>
      <c r="G74" s="154">
        <f>IFERROR(VLOOKUP(B74,'0809_link'!$A$5:$D$319,4,FALSE),0)</f>
        <v>19513.390000000003</v>
      </c>
      <c r="H74" s="50">
        <f t="shared" si="101"/>
        <v>0.1217</v>
      </c>
      <c r="I74" s="155">
        <f>IF(D74="yes",VLOOKUP(B74,'ESA 112'!$B$479:$K$503,8,FALSE),MIN(0.127,H74))</f>
        <v>0.1217</v>
      </c>
      <c r="J74" s="156">
        <f t="shared" si="102"/>
        <v>2375.75</v>
      </c>
      <c r="K74" s="157">
        <f t="shared" si="103"/>
        <v>2718.63</v>
      </c>
      <c r="L74" s="127" t="s">
        <v>928</v>
      </c>
      <c r="M74" s="43">
        <f>IFERROR(VLOOKUP(B74,'0910_link'!$A$5:$B$302,2,FALSE),0)</f>
        <v>331.5</v>
      </c>
      <c r="N74" s="43">
        <f>IFERROR(VLOOKUP(B74,'0910_link'!$A$5:$C$302,3,FALSE),0)</f>
        <v>2379.7600000000002</v>
      </c>
      <c r="O74" s="43">
        <f>IFERROR(VLOOKUP($B74,'0910_link'!$A$5:$D$302,4,FALSE),0)</f>
        <v>19527.95</v>
      </c>
      <c r="P74" s="50">
        <f t="shared" si="104"/>
        <v>0.12189999999999999</v>
      </c>
      <c r="Q74" s="158">
        <f>IF(L74="Yes",VLOOKUP(B74,'ESA 112'!$B$449:$K$474,8,FALSE),MIN(0.127,P74))</f>
        <v>0.12189999999999999</v>
      </c>
      <c r="R74" s="156">
        <f t="shared" si="105"/>
        <v>2379.7600000000002</v>
      </c>
      <c r="S74" s="157">
        <f t="shared" si="106"/>
        <v>2711.26</v>
      </c>
      <c r="T74" s="127" t="s">
        <v>928</v>
      </c>
      <c r="U74" s="43">
        <f>IFERROR(VLOOKUP($B74,'1011_link'!$A$5:$D$309,2,FALSE),0)</f>
        <v>334.75</v>
      </c>
      <c r="V74" s="43">
        <f>IFERROR(VLOOKUP($B74,'1011_link'!$A$5:$D$309,3,FALSE),0)</f>
        <v>2392.25</v>
      </c>
      <c r="W74" s="154">
        <f>IFERROR(VLOOKUP($B74,'1011_link'!$A$5:$D$319,4,FALSE),0)</f>
        <v>19591.669999999998</v>
      </c>
      <c r="X74" s="50">
        <f t="shared" si="107"/>
        <v>0.1221</v>
      </c>
      <c r="Y74" s="158">
        <f>IF(T74="Yes",VLOOKUP(B74,'ESA 112'!$B$416:$J$444,8,FALSE),MIN(0.127,X74))</f>
        <v>0.1221</v>
      </c>
      <c r="Z74" s="156">
        <f t="shared" si="108"/>
        <v>2392.25</v>
      </c>
      <c r="AA74" s="159">
        <f t="shared" si="109"/>
        <v>2727</v>
      </c>
      <c r="AB74" s="127" t="s">
        <v>928</v>
      </c>
      <c r="AC74" s="43">
        <f>IFERROR(VLOOKUP($B74,'1112_link'!$A$5:$D$310,2,FALSE),0)</f>
        <v>369.55</v>
      </c>
      <c r="AD74" s="43">
        <f>IFERROR(VLOOKUP($B74,'1112_link'!$A$5:$D$310,3,FALSE),0)</f>
        <v>2382.7800000000002</v>
      </c>
      <c r="AE74" s="154">
        <f>IFERROR(VLOOKUP($B74,'1112_link'!$A$5:$D$331,4,FALSE),0)</f>
        <v>19438.669999999998</v>
      </c>
      <c r="AF74" s="50">
        <f t="shared" si="110"/>
        <v>0.1226</v>
      </c>
      <c r="AG74" s="158">
        <f>IF(AB74="Yes",VLOOKUP(B74,'ESA 112'!$B$383:$J$411,8,FALSE),MIN(0.127,AF74))</f>
        <v>0.1226</v>
      </c>
      <c r="AH74" s="156">
        <f t="shared" si="111"/>
        <v>2382.7800000000002</v>
      </c>
      <c r="AI74" s="159">
        <f t="shared" si="112"/>
        <v>2752.3300000000004</v>
      </c>
      <c r="AJ74" s="127" t="s">
        <v>928</v>
      </c>
      <c r="AK74" s="43">
        <f>IFERROR(VLOOKUP($B74,'1213_link'!$A$5:$D$310,2,FALSE),0)</f>
        <v>402.23</v>
      </c>
      <c r="AL74" s="43">
        <f>IFERROR(VLOOKUP($B74,'1213_link'!$A$5:$D$310,3,FALSE),0)</f>
        <v>2440.33</v>
      </c>
      <c r="AM74" s="154">
        <f>IFERROR(VLOOKUP($B74,'1213_link'!$A$5:$D$331,4,FALSE),0)</f>
        <v>19495.760000000002</v>
      </c>
      <c r="AN74" s="50">
        <f t="shared" si="113"/>
        <v>0.12520000000000001</v>
      </c>
      <c r="AO74" s="158">
        <f>IF(AJ74="Yes",VLOOKUP(B74,'ESA 112'!$B$350:$J$378,8,FALSE),MIN(0.127,AN74))</f>
        <v>0.12520000000000001</v>
      </c>
      <c r="AP74" s="156">
        <f t="shared" si="114"/>
        <v>2440.33</v>
      </c>
      <c r="AQ74" s="159">
        <f t="shared" si="115"/>
        <v>2842.56</v>
      </c>
      <c r="AR74" s="127" t="s">
        <v>928</v>
      </c>
      <c r="AS74" s="43">
        <f>IFERROR(VLOOKUP($B74,'1314_link'!$A$5:$D$310,2,FALSE),0)</f>
        <v>408.44</v>
      </c>
      <c r="AT74" s="43">
        <f>IFERROR(VLOOKUP($B74,'1314_link'!$A$5:$D$310,3,FALSE),0)</f>
        <v>2497.33</v>
      </c>
      <c r="AU74" s="154">
        <f>IFERROR(VLOOKUP($B74,'1314_link'!$A$5:$D$331,4,FALSE),0)</f>
        <v>19584.241000000002</v>
      </c>
      <c r="AV74" s="158">
        <f t="shared" si="116"/>
        <v>0.12751732375025407</v>
      </c>
      <c r="AW74" s="158">
        <f>IF(AR74="Yes",VLOOKUP(B74,'ESA 112'!$B$318:$J$345,8,FALSE),MIN(0.127,AV74))</f>
        <v>0.127</v>
      </c>
      <c r="AX74" s="156">
        <f t="shared" si="117"/>
        <v>2487.1999999999998</v>
      </c>
      <c r="AY74" s="159">
        <f t="shared" si="118"/>
        <v>2895.64</v>
      </c>
      <c r="AZ74" s="127" t="s">
        <v>928</v>
      </c>
      <c r="BA74" s="43">
        <f>IFERROR(VLOOKUP($B74,'1415_link'!$A$5:$D$311,2,FALSE),0)</f>
        <v>405.78000000000003</v>
      </c>
      <c r="BB74" s="43">
        <f>IFERROR(VLOOKUP($B74,'1415_link'!$A$5:$D$311,3,FALSE),0)</f>
        <v>2501.7800000000002</v>
      </c>
      <c r="BC74" s="160">
        <f>IFERROR(VLOOKUP($B74,'1415_link'!$A$5:$D$332,4,FALSE),0)</f>
        <v>19702.46</v>
      </c>
      <c r="BD74" s="158">
        <f t="shared" si="119"/>
        <v>0.12697805248684685</v>
      </c>
      <c r="BE74" s="158">
        <f>IF(AZ74="Yes",VLOOKUP(B74,'ESA 112'!$B$286:$J$314,8,FALSE),MIN(0.127,BD74))</f>
        <v>0.12697805248684685</v>
      </c>
      <c r="BF74" s="156">
        <f t="shared" si="120"/>
        <v>2501.7800000000002</v>
      </c>
      <c r="BG74" s="159">
        <f t="shared" si="121"/>
        <v>2907.5600000000004</v>
      </c>
      <c r="BH74" s="127" t="s">
        <v>928</v>
      </c>
      <c r="BI74" s="43">
        <f>IFERROR(VLOOKUP($B74,'1516_link'!$A$5:$D$351,2,FALSE),0)</f>
        <v>406.55</v>
      </c>
      <c r="BJ74" s="43">
        <f>IFERROR(VLOOKUP($B74,'1516_link'!$A$5:$D$351,3,FALSE),0)</f>
        <v>2608.2199999999998</v>
      </c>
      <c r="BK74" s="160">
        <f>IFERROR(VLOOKUP($B74,'1516_link'!$A$5:$D$351,4,FALSE),0)</f>
        <v>20274.09</v>
      </c>
      <c r="BL74" s="217">
        <f t="shared" si="122"/>
        <v>0.12864794424805256</v>
      </c>
      <c r="BM74" s="217">
        <f>IF(BH74="Yes",VLOOKUP(B74,'ESA 112'!$B$255:$J$282,8,FALSE),MIN(0.127,BL74))</f>
        <v>0.127</v>
      </c>
      <c r="BN74" s="156">
        <f t="shared" si="123"/>
        <v>2574.81</v>
      </c>
      <c r="BO74" s="159">
        <f t="shared" si="124"/>
        <v>2981.36</v>
      </c>
      <c r="BP74" s="127" t="s">
        <v>928</v>
      </c>
      <c r="BQ74" s="43">
        <f>IFERROR(VLOOKUP($B74,'1617_link'!$A$5:$D$351,2,FALSE),0)</f>
        <v>444.22</v>
      </c>
      <c r="BR74" s="43">
        <f>IFERROR(VLOOKUP($B74,'1617_link'!$A$5:$D$351,3,FALSE),0)</f>
        <v>2639.67</v>
      </c>
      <c r="BS74" s="160">
        <f>IFERROR(VLOOKUP($B74,'1617_link'!$A$5:$D$351,4,FALSE),0)</f>
        <v>20669.780000000002</v>
      </c>
      <c r="BT74" s="217">
        <f t="shared" si="125"/>
        <v>0.12770672934109603</v>
      </c>
      <c r="BU74" s="217">
        <f>IF(BP74="Yes",VLOOKUP(B74,'ESA 112'!$B$224:$J$250,8,FALSE),MIN(0.127,BT74))</f>
        <v>0.127</v>
      </c>
      <c r="BV74" s="156">
        <f t="shared" si="126"/>
        <v>2625.06</v>
      </c>
      <c r="BW74" s="223">
        <f t="shared" si="127"/>
        <v>3069.2799999999997</v>
      </c>
      <c r="BX74" s="127" t="s">
        <v>928</v>
      </c>
      <c r="BY74" s="43">
        <f>IFERROR(VLOOKUP($B74,'1718_link'!$A$5:$D$351,2,FALSE),0)</f>
        <v>487.22</v>
      </c>
      <c r="BZ74" s="43">
        <f>IFERROR(VLOOKUP($B74,'1718_link'!$A$5:$D$351,3,FALSE),0)</f>
        <v>2666.11</v>
      </c>
      <c r="CA74" s="43">
        <f>IFERROR(VLOOKUP($B74,'1718_link'!$A$5:$D$331,4,FALSE),0)</f>
        <v>20579.670000000006</v>
      </c>
      <c r="CB74" s="217">
        <f t="shared" si="128"/>
        <v>0.12955066820799357</v>
      </c>
      <c r="CC74" s="217">
        <f>IF(BX74="Yes",VLOOKUP(B74,'ESA 112'!$B$194:$J$219,8,FALSE),MIN(0.135,CB74))</f>
        <v>0.12955066820799357</v>
      </c>
      <c r="CD74" s="156">
        <f t="shared" si="129"/>
        <v>2666.11</v>
      </c>
      <c r="CE74" s="159">
        <f t="shared" si="130"/>
        <v>3153.33</v>
      </c>
      <c r="CF74" s="127" t="s">
        <v>928</v>
      </c>
      <c r="CG74" s="43">
        <f>IFERROR(VLOOKUP($B74,'1819_link'!$A$5:$D$351,2,FALSE),0)</f>
        <v>540.54999999999995</v>
      </c>
      <c r="CH74" s="43">
        <f>IFERROR(VLOOKUP($B74,'1819_link'!$A$5:$D$351,3,FALSE),0)</f>
        <v>2757.56</v>
      </c>
      <c r="CI74" s="43">
        <f>IFERROR(VLOOKUP($B74,'1819_link'!$A$5:$D$331,4,FALSE),0)</f>
        <v>20570.010000000002</v>
      </c>
      <c r="CJ74" s="217">
        <f t="shared" si="143"/>
        <v>0.13405729992352944</v>
      </c>
      <c r="CK74" s="217">
        <f>IF(CF74="Yes",VLOOKUP(B74,'ESA 112'!$B$164:$J$190,8,FALSE),MIN(0.135,CJ74))</f>
        <v>0.13405729992352944</v>
      </c>
      <c r="CL74" s="156">
        <f t="shared" si="144"/>
        <v>2757.56</v>
      </c>
      <c r="CM74" s="159">
        <f t="shared" si="145"/>
        <v>3298.1099999999997</v>
      </c>
      <c r="CN74" s="127" t="s">
        <v>928</v>
      </c>
      <c r="CO74" s="43">
        <f>IFERROR(VLOOKUP($B74,'1920_link'!$A$5:$D$350,2,FALSE),0)</f>
        <v>599.78</v>
      </c>
      <c r="CP74" s="43">
        <f>IFERROR(VLOOKUP($B74,'1920_link'!$A$5:$D$350,3,FALSE),0)</f>
        <v>2820</v>
      </c>
      <c r="CQ74" s="43">
        <f>IFERROR(VLOOKUP($B74,'1920_link'!$A$5:$D$330,4,FALSE),0)</f>
        <v>20833.940000000002</v>
      </c>
      <c r="CR74" s="217">
        <f t="shared" si="146"/>
        <v>0.13535605843157847</v>
      </c>
      <c r="CS74" s="217">
        <f>IF(CN74="Yes",VLOOKUP(B74,'ESA 112'!$B$134:$J$159,8,FALSE),MIN(0.135,CR74))</f>
        <v>0.13500000000000001</v>
      </c>
      <c r="CT74" s="156">
        <f t="shared" si="147"/>
        <v>2812.58</v>
      </c>
      <c r="CU74" s="159">
        <f t="shared" si="148"/>
        <v>3412.3599999999997</v>
      </c>
      <c r="CV74" s="127" t="s">
        <v>928</v>
      </c>
      <c r="CW74" s="43">
        <f>IFERROR(VLOOKUP($B74,'2021_link'!$A$5:$D$351,2,FALSE),0)</f>
        <v>281.33</v>
      </c>
      <c r="CX74" s="43">
        <f>IFERROR(VLOOKUP($B74,'2021_link'!$A$5:$D$351,3,FALSE),0)</f>
        <v>2787.23</v>
      </c>
      <c r="CY74" s="160">
        <f>IFERROR(VLOOKUP($B74,'2021_link'!$A$5:$D$351,4,FALSE),0)</f>
        <v>20166.63</v>
      </c>
      <c r="CZ74" s="217">
        <f t="shared" si="131"/>
        <v>0.1382100033570309</v>
      </c>
      <c r="DA74" s="217">
        <f>IF(CV74="Yes",VLOOKUP(B74,'ESA 112'!$B$102:$J$130,8,FALSE),MIN(0.135,CZ74))</f>
        <v>0.13500000000000001</v>
      </c>
      <c r="DB74" s="156">
        <f t="shared" si="132"/>
        <v>2722.5</v>
      </c>
      <c r="DC74" s="159">
        <f t="shared" si="133"/>
        <v>3003.83</v>
      </c>
      <c r="DD74" s="127" t="s">
        <v>928</v>
      </c>
      <c r="DE74" s="43">
        <f>IFERROR(VLOOKUP($B74,'2122_link'!$A$3:$D$352,2,FALSE),0)</f>
        <v>271.33</v>
      </c>
      <c r="DF74" s="43">
        <f>IFERROR(VLOOKUP($B74,'2122_link'!$A$3:$D$352,3,FALSE),0)</f>
        <v>2766</v>
      </c>
      <c r="DG74" s="160">
        <f>IFERROR(VLOOKUP($B74,'2122_link'!$A$3:$D$352,4,FALSE),0)</f>
        <v>20061.71</v>
      </c>
      <c r="DH74" s="217">
        <f t="shared" si="134"/>
        <v>0.13787458795885296</v>
      </c>
      <c r="DI74" s="217">
        <f>IF(DD74="Yes",VLOOKUP(B74,'ESA 112'!$B$70:$J$99,8,FALSE),MIN(0.135,DH74))</f>
        <v>0.13500000000000001</v>
      </c>
      <c r="DJ74" s="156">
        <f t="shared" si="135"/>
        <v>2708.33</v>
      </c>
      <c r="DK74" s="159">
        <f t="shared" si="136"/>
        <v>2979.66</v>
      </c>
      <c r="DL74" s="127" t="s">
        <v>928</v>
      </c>
      <c r="DM74" s="43">
        <f>IFERROR(VLOOKUP($B74,'2223_link'!$A$3:$D$352,2,FALSE),0)</f>
        <v>300.33</v>
      </c>
      <c r="DN74" s="43">
        <f>IFERROR(VLOOKUP($B74,'2223_link'!$A$3:$D$352,3,FALSE),0)</f>
        <v>2852.2200000000003</v>
      </c>
      <c r="DO74" s="160">
        <f>IFERROR(VLOOKUP($B74,'2223_link'!$A$3:$D$352,4,FALSE),0)</f>
        <v>19966.36</v>
      </c>
      <c r="DP74" s="217">
        <f t="shared" si="137"/>
        <v>0.14285127584597293</v>
      </c>
      <c r="DQ74" s="217">
        <f>IF(DL74="Yes",VLOOKUP(B74,'ESA 112'!$B$37:$J$63,8,FALSE),MIN(0.135,DP74))</f>
        <v>0.13500000000000001</v>
      </c>
      <c r="DR74" s="156">
        <f t="shared" si="138"/>
        <v>2695.46</v>
      </c>
      <c r="DS74" s="159">
        <f t="shared" si="139"/>
        <v>2995.79</v>
      </c>
      <c r="DT74" s="127" t="s">
        <v>928</v>
      </c>
      <c r="DU74" s="43">
        <f>IFERROR(VLOOKUP($B74,'2324_link'!$A$3:$D$352,2,FALSE),0)</f>
        <v>338</v>
      </c>
      <c r="DV74" s="43">
        <f>IFERROR(VLOOKUP($B74,'2324_link'!$A$3:$D$352,3,FALSE),0)</f>
        <v>2983</v>
      </c>
      <c r="DW74" s="160">
        <f>IFERROR(VLOOKUP($B74,'2324_link'!$A$3:$D$352,4,FALSE),0)</f>
        <v>20086.469999999998</v>
      </c>
      <c r="DX74" s="217">
        <f t="shared" si="140"/>
        <v>0.14850792598201676</v>
      </c>
      <c r="DY74" s="217">
        <f>IF(DT74="Yes",VLOOKUP(B74,'ESA 112'!$B$3:$J$32,8,FALSE),MIN(0.15,DX74))</f>
        <v>0.14850792598201676</v>
      </c>
      <c r="DZ74" s="156">
        <f t="shared" si="141"/>
        <v>2983</v>
      </c>
      <c r="EA74" s="159">
        <f t="shared" si="142"/>
        <v>3321</v>
      </c>
      <c r="EB74" s="18"/>
    </row>
    <row r="75" spans="1:132" ht="14.4" x14ac:dyDescent="0.3">
      <c r="A75" s="15" t="s">
        <v>913</v>
      </c>
      <c r="B75" s="15" t="s">
        <v>238</v>
      </c>
      <c r="C75" s="15" t="s">
        <v>239</v>
      </c>
      <c r="D75" s="127" t="s">
        <v>928</v>
      </c>
      <c r="E75" s="154">
        <f>IFERROR(VLOOKUP($B75,'0809_link'!$A$5:$D$319,2,FALSE),0)</f>
        <v>48.88</v>
      </c>
      <c r="F75" s="154">
        <f>IFERROR(VLOOKUP($B75,'0809_link'!$A$5:$D$319,3,FALSE),0)</f>
        <v>301.25</v>
      </c>
      <c r="G75" s="154">
        <f>IFERROR(VLOOKUP(B75,'0809_link'!$A$5:$D$319,4,FALSE),0)</f>
        <v>2856.31</v>
      </c>
      <c r="H75" s="50">
        <f t="shared" si="101"/>
        <v>0.1055</v>
      </c>
      <c r="I75" s="155">
        <f>IF(D75="yes",VLOOKUP(B75,'ESA 112'!$B$479:$K$503,8,FALSE),MIN(0.127,H75))</f>
        <v>0.1055</v>
      </c>
      <c r="J75" s="156">
        <f t="shared" si="102"/>
        <v>301.25</v>
      </c>
      <c r="K75" s="157">
        <f t="shared" si="103"/>
        <v>350.13</v>
      </c>
      <c r="L75" s="127" t="s">
        <v>928</v>
      </c>
      <c r="M75" s="43">
        <f>IFERROR(VLOOKUP(B75,'0910_link'!$A$5:$B$302,2,FALSE),0)</f>
        <v>52.25</v>
      </c>
      <c r="N75" s="43">
        <f>IFERROR(VLOOKUP(B75,'0910_link'!$A$5:$C$302,3,FALSE),0)</f>
        <v>311.12</v>
      </c>
      <c r="O75" s="43">
        <f>IFERROR(VLOOKUP($B75,'0910_link'!$A$5:$D$302,4,FALSE),0)</f>
        <v>2857.9700000000003</v>
      </c>
      <c r="P75" s="50">
        <f t="shared" si="104"/>
        <v>0.1089</v>
      </c>
      <c r="Q75" s="158">
        <f>IF(L75="Yes",VLOOKUP(B75,'ESA 112'!$B$449:$K$474,8,FALSE),MIN(0.127,P75))</f>
        <v>0.1089</v>
      </c>
      <c r="R75" s="156">
        <f t="shared" si="105"/>
        <v>311.12</v>
      </c>
      <c r="S75" s="157">
        <f t="shared" si="106"/>
        <v>363.37</v>
      </c>
      <c r="T75" s="127" t="s">
        <v>928</v>
      </c>
      <c r="U75" s="43">
        <f>IFERROR(VLOOKUP($B75,'1011_link'!$A$5:$D$309,2,FALSE),0)</f>
        <v>57.88</v>
      </c>
      <c r="V75" s="43">
        <f>IFERROR(VLOOKUP($B75,'1011_link'!$A$5:$D$309,3,FALSE),0)</f>
        <v>317.25</v>
      </c>
      <c r="W75" s="154">
        <f>IFERROR(VLOOKUP($B75,'1011_link'!$A$5:$D$319,4,FALSE),0)</f>
        <v>2889.06</v>
      </c>
      <c r="X75" s="50">
        <f t="shared" si="107"/>
        <v>0.10979999999999999</v>
      </c>
      <c r="Y75" s="158">
        <f>IF(T75="Yes",VLOOKUP(B75,'ESA 112'!$B$416:$J$444,8,FALSE),MIN(0.127,X75))</f>
        <v>0.10979999999999999</v>
      </c>
      <c r="Z75" s="156">
        <f t="shared" si="108"/>
        <v>317.25</v>
      </c>
      <c r="AA75" s="159">
        <f t="shared" si="109"/>
        <v>375.13</v>
      </c>
      <c r="AB75" s="127" t="s">
        <v>928</v>
      </c>
      <c r="AC75" s="43">
        <f>IFERROR(VLOOKUP($B75,'1112_link'!$A$5:$D$310,2,FALSE),0)</f>
        <v>55.44</v>
      </c>
      <c r="AD75" s="43">
        <f>IFERROR(VLOOKUP($B75,'1112_link'!$A$5:$D$310,3,FALSE),0)</f>
        <v>333.67</v>
      </c>
      <c r="AE75" s="154">
        <f>IFERROR(VLOOKUP($B75,'1112_link'!$A$5:$D$331,4,FALSE),0)</f>
        <v>2857.86</v>
      </c>
      <c r="AF75" s="50">
        <f t="shared" si="110"/>
        <v>0.1168</v>
      </c>
      <c r="AG75" s="158">
        <f>IF(AB75="Yes",VLOOKUP(B75,'ESA 112'!$B$383:$J$411,8,FALSE),MIN(0.127,AF75))</f>
        <v>0.1168</v>
      </c>
      <c r="AH75" s="156">
        <f t="shared" si="111"/>
        <v>333.67</v>
      </c>
      <c r="AI75" s="159">
        <f t="shared" si="112"/>
        <v>389.11</v>
      </c>
      <c r="AJ75" s="127" t="s">
        <v>928</v>
      </c>
      <c r="AK75" s="43">
        <f>IFERROR(VLOOKUP($B75,'1213_link'!$A$5:$D$310,2,FALSE),0)</f>
        <v>59</v>
      </c>
      <c r="AL75" s="43">
        <f>IFERROR(VLOOKUP($B75,'1213_link'!$A$5:$D$310,3,FALSE),0)</f>
        <v>338.67</v>
      </c>
      <c r="AM75" s="154">
        <f>IFERROR(VLOOKUP($B75,'1213_link'!$A$5:$D$331,4,FALSE),0)</f>
        <v>2834.81</v>
      </c>
      <c r="AN75" s="50">
        <f t="shared" si="113"/>
        <v>0.1195</v>
      </c>
      <c r="AO75" s="158">
        <f>IF(AJ75="Yes",VLOOKUP(B75,'ESA 112'!$B$350:$J$378,8,FALSE),MIN(0.127,AN75))</f>
        <v>0.1195</v>
      </c>
      <c r="AP75" s="156">
        <f t="shared" si="114"/>
        <v>338.67</v>
      </c>
      <c r="AQ75" s="159">
        <f t="shared" si="115"/>
        <v>397.67</v>
      </c>
      <c r="AR75" s="127" t="s">
        <v>928</v>
      </c>
      <c r="AS75" s="43">
        <f>IFERROR(VLOOKUP($B75,'1314_link'!$A$5:$D$310,2,FALSE),0)</f>
        <v>53.66</v>
      </c>
      <c r="AT75" s="43">
        <f>IFERROR(VLOOKUP($B75,'1314_link'!$A$5:$D$310,3,FALSE),0)</f>
        <v>348.11</v>
      </c>
      <c r="AU75" s="154">
        <f>IFERROR(VLOOKUP($B75,'1314_link'!$A$5:$D$331,4,FALSE),0)</f>
        <v>2936.6699999999996</v>
      </c>
      <c r="AV75" s="158">
        <f t="shared" si="116"/>
        <v>0.11853902549486325</v>
      </c>
      <c r="AW75" s="158">
        <f>IF(AR75="Yes",VLOOKUP(B75,'ESA 112'!$B$318:$J$345,8,FALSE),MIN(0.127,AV75))</f>
        <v>0.11853902549486325</v>
      </c>
      <c r="AX75" s="156">
        <f t="shared" si="117"/>
        <v>348.11</v>
      </c>
      <c r="AY75" s="159">
        <f t="shared" si="118"/>
        <v>401.77</v>
      </c>
      <c r="AZ75" s="127" t="s">
        <v>928</v>
      </c>
      <c r="BA75" s="43">
        <f>IFERROR(VLOOKUP($B75,'1415_link'!$A$5:$D$311,2,FALSE),0)</f>
        <v>70</v>
      </c>
      <c r="BB75" s="43">
        <f>IFERROR(VLOOKUP($B75,'1415_link'!$A$5:$D$311,3,FALSE),0)</f>
        <v>334.56</v>
      </c>
      <c r="BC75" s="160">
        <f>IFERROR(VLOOKUP($B75,'1415_link'!$A$5:$D$332,4,FALSE),0)</f>
        <v>2973.77</v>
      </c>
      <c r="BD75" s="158">
        <f t="shared" ref="BD75:BD100" si="149">BB75/BC75</f>
        <v>0.11250365697414394</v>
      </c>
      <c r="BE75" s="158">
        <f>IF(AZ75="Yes",VLOOKUP(B75,'ESA 112'!$B$286:$J$314,8,FALSE),MIN(0.127,BD75))</f>
        <v>0.11250365697414394</v>
      </c>
      <c r="BF75" s="156">
        <f t="shared" ref="BF75:BF100" si="150">ROUND(IF(BD75=BE75,BB75,BC75*BE75),2)</f>
        <v>334.56</v>
      </c>
      <c r="BG75" s="159">
        <f t="shared" ref="BG75:BG100" si="151">BF75+BA75</f>
        <v>404.56</v>
      </c>
      <c r="BH75" s="127" t="s">
        <v>928</v>
      </c>
      <c r="BI75" s="43">
        <f>IFERROR(VLOOKUP($B75,'1516_link'!$A$5:$D$351,2,FALSE),0)</f>
        <v>70.78</v>
      </c>
      <c r="BJ75" s="43">
        <f>IFERROR(VLOOKUP($B75,'1516_link'!$A$5:$D$351,3,FALSE),0)</f>
        <v>373.33</v>
      </c>
      <c r="BK75" s="160">
        <f>IFERROR(VLOOKUP($B75,'1516_link'!$A$5:$D$351,4,FALSE),0)</f>
        <v>3203.38</v>
      </c>
      <c r="BL75" s="217">
        <f t="shared" ref="BL75:BL106" si="152">BJ75/BK75</f>
        <v>0.11654252695590282</v>
      </c>
      <c r="BM75" s="217">
        <f>IF(BH75="Yes",VLOOKUP(B75,'ESA 112'!$B$255:$J$282,8,FALSE),MIN(0.127,BL75))</f>
        <v>0.11654252695590282</v>
      </c>
      <c r="BN75" s="156">
        <f t="shared" ref="BN75:BN106" si="153">ROUND(IF(BL75=BM75,BJ75,BK75*BM75),2)</f>
        <v>373.33</v>
      </c>
      <c r="BO75" s="159">
        <f t="shared" ref="BO75:BO106" si="154">BN75+BI75</f>
        <v>444.11</v>
      </c>
      <c r="BP75" s="127" t="s">
        <v>928</v>
      </c>
      <c r="BQ75" s="43">
        <f>IFERROR(VLOOKUP($B75,'1617_link'!$A$5:$D$351,2,FALSE),0)</f>
        <v>87.33</v>
      </c>
      <c r="BR75" s="43">
        <f>IFERROR(VLOOKUP($B75,'1617_link'!$A$5:$D$351,3,FALSE),0)</f>
        <v>396.89</v>
      </c>
      <c r="BS75" s="160">
        <f>IFERROR(VLOOKUP($B75,'1617_link'!$A$5:$D$351,4,FALSE),0)</f>
        <v>3274.3999999999996</v>
      </c>
      <c r="BT75" s="217">
        <f t="shared" si="125"/>
        <v>0.12120999267041291</v>
      </c>
      <c r="BU75" s="217">
        <f>IF(BP75="Yes",VLOOKUP(B75,'ESA 112'!$B$224:$J$250,8,FALSE),MIN(0.127,BT75))</f>
        <v>0.12120999267041291</v>
      </c>
      <c r="BV75" s="156">
        <f t="shared" si="126"/>
        <v>396.89</v>
      </c>
      <c r="BW75" s="223">
        <f t="shared" si="127"/>
        <v>484.21999999999997</v>
      </c>
      <c r="BX75" s="127" t="s">
        <v>928</v>
      </c>
      <c r="BY75" s="43">
        <f>IFERROR(VLOOKUP($B75,'1718_link'!$A$5:$D$351,2,FALSE),0)</f>
        <v>97.78</v>
      </c>
      <c r="BZ75" s="43">
        <f>IFERROR(VLOOKUP($B75,'1718_link'!$A$5:$D$351,3,FALSE),0)</f>
        <v>407.56</v>
      </c>
      <c r="CA75" s="43">
        <f>IFERROR(VLOOKUP($B75,'1718_link'!$A$5:$D$331,4,FALSE),0)</f>
        <v>3279.54</v>
      </c>
      <c r="CB75" s="217">
        <f t="shared" si="128"/>
        <v>0.12427352616525489</v>
      </c>
      <c r="CC75" s="217">
        <f>IF(BX75="Yes",VLOOKUP(B75,'ESA 112'!$B$194:$J$219,8,FALSE),MIN(0.135,CB75))</f>
        <v>0.12427352616525489</v>
      </c>
      <c r="CD75" s="156">
        <f t="shared" si="129"/>
        <v>407.56</v>
      </c>
      <c r="CE75" s="159">
        <f t="shared" si="130"/>
        <v>505.34000000000003</v>
      </c>
      <c r="CF75" s="127" t="s">
        <v>928</v>
      </c>
      <c r="CG75" s="43">
        <f>IFERROR(VLOOKUP($B75,'1819_link'!$A$5:$D$351,2,FALSE),0)</f>
        <v>89.56</v>
      </c>
      <c r="CH75" s="43">
        <f>IFERROR(VLOOKUP($B75,'1819_link'!$A$5:$D$351,3,FALSE),0)</f>
        <v>405.56</v>
      </c>
      <c r="CI75" s="43">
        <f>IFERROR(VLOOKUP($B75,'1819_link'!$A$5:$D$331,4,FALSE),0)</f>
        <v>3278.75</v>
      </c>
      <c r="CJ75" s="217">
        <f t="shared" si="143"/>
        <v>0.12369348074723599</v>
      </c>
      <c r="CK75" s="217">
        <f>IF(CF75="Yes",VLOOKUP(B75,'ESA 112'!$B$164:$J$190,8,FALSE),MIN(0.135,CJ75))</f>
        <v>0.12369348074723599</v>
      </c>
      <c r="CL75" s="156">
        <f t="shared" si="144"/>
        <v>405.56</v>
      </c>
      <c r="CM75" s="159">
        <f t="shared" si="145"/>
        <v>495.12</v>
      </c>
      <c r="CN75" s="127" t="s">
        <v>928</v>
      </c>
      <c r="CO75" s="43">
        <f>IFERROR(VLOOKUP($B75,'1920_link'!$A$5:$D$350,2,FALSE),0)</f>
        <v>91.67</v>
      </c>
      <c r="CP75" s="43">
        <f>IFERROR(VLOOKUP($B75,'1920_link'!$A$5:$D$350,3,FALSE),0)</f>
        <v>401.89</v>
      </c>
      <c r="CQ75" s="43">
        <f>IFERROR(VLOOKUP($B75,'1920_link'!$A$5:$D$330,4,FALSE),0)</f>
        <v>3318.69</v>
      </c>
      <c r="CR75" s="217">
        <f t="shared" si="146"/>
        <v>0.12109898785364104</v>
      </c>
      <c r="CS75" s="217">
        <f>IF(CN75="Yes",VLOOKUP(B75,'ESA 112'!$B$134:$J$159,8,FALSE),MIN(0.135,CR75))</f>
        <v>0.12109898785364104</v>
      </c>
      <c r="CT75" s="156">
        <f t="shared" si="147"/>
        <v>401.89</v>
      </c>
      <c r="CU75" s="159">
        <f t="shared" si="148"/>
        <v>493.56</v>
      </c>
      <c r="CV75" s="127" t="s">
        <v>928</v>
      </c>
      <c r="CW75" s="43">
        <f>IFERROR(VLOOKUP($B75,'2021_link'!$A$5:$D$351,2,FALSE),0)</f>
        <v>45.44</v>
      </c>
      <c r="CX75" s="43">
        <f>IFERROR(VLOOKUP($B75,'2021_link'!$A$5:$D$351,3,FALSE),0)</f>
        <v>367.22</v>
      </c>
      <c r="CY75" s="160">
        <f>IFERROR(VLOOKUP($B75,'2021_link'!$A$5:$D$351,4,FALSE),0)</f>
        <v>3120.6</v>
      </c>
      <c r="CZ75" s="217">
        <f t="shared" si="131"/>
        <v>0.117676087931808</v>
      </c>
      <c r="DA75" s="217">
        <f>IF(CV75="Yes",VLOOKUP(B75,'ESA 112'!$B$102:$J$130,8,FALSE),MIN(0.135,CZ75))</f>
        <v>0.117676087931808</v>
      </c>
      <c r="DB75" s="156">
        <f t="shared" si="132"/>
        <v>367.22</v>
      </c>
      <c r="DC75" s="159">
        <f t="shared" si="133"/>
        <v>412.66</v>
      </c>
      <c r="DD75" s="127" t="s">
        <v>928</v>
      </c>
      <c r="DE75" s="43">
        <f>IFERROR(VLOOKUP($B75,'2122_link'!$A$3:$D$352,2,FALSE),0)</f>
        <v>34</v>
      </c>
      <c r="DF75" s="43">
        <f>IFERROR(VLOOKUP($B75,'2122_link'!$A$3:$D$352,3,FALSE),0)</f>
        <v>387.89</v>
      </c>
      <c r="DG75" s="160">
        <f>IFERROR(VLOOKUP($B75,'2122_link'!$A$3:$D$352,4,FALSE),0)</f>
        <v>3231.0499999999997</v>
      </c>
      <c r="DH75" s="217">
        <f t="shared" si="134"/>
        <v>0.12005075749369401</v>
      </c>
      <c r="DI75" s="217">
        <f>IF(DD75="Yes",VLOOKUP(B75,'ESA 112'!$B$70:$J$99,8,FALSE),MIN(0.135,DH75))</f>
        <v>0.12005075749369401</v>
      </c>
      <c r="DJ75" s="156">
        <f t="shared" si="135"/>
        <v>387.89</v>
      </c>
      <c r="DK75" s="159">
        <f t="shared" si="136"/>
        <v>421.89</v>
      </c>
      <c r="DL75" s="127" t="s">
        <v>928</v>
      </c>
      <c r="DM75" s="43">
        <f>IFERROR(VLOOKUP($B75,'2223_link'!$A$3:$D$352,2,FALSE),0)</f>
        <v>38.89</v>
      </c>
      <c r="DN75" s="43">
        <f>IFERROR(VLOOKUP($B75,'2223_link'!$A$3:$D$352,3,FALSE),0)</f>
        <v>405.55999999999995</v>
      </c>
      <c r="DO75" s="160">
        <f>IFERROR(VLOOKUP($B75,'2223_link'!$A$3:$D$352,4,FALSE),0)</f>
        <v>3204.43</v>
      </c>
      <c r="DP75" s="217">
        <f t="shared" si="137"/>
        <v>0.12656229032932534</v>
      </c>
      <c r="DQ75" s="217">
        <f>IF(DL75="Yes",VLOOKUP(B75,'ESA 112'!$B$37:$J$63,8,FALSE),MIN(0.135,DP75))</f>
        <v>0.12656229032932534</v>
      </c>
      <c r="DR75" s="156">
        <f t="shared" si="138"/>
        <v>405.56</v>
      </c>
      <c r="DS75" s="159">
        <f t="shared" si="139"/>
        <v>444.45</v>
      </c>
      <c r="DT75" s="127" t="s">
        <v>928</v>
      </c>
      <c r="DU75" s="43">
        <f>IFERROR(VLOOKUP($B75,'2324_link'!$A$3:$D$352,2,FALSE),0)</f>
        <v>38.33</v>
      </c>
      <c r="DV75" s="43">
        <f>IFERROR(VLOOKUP($B75,'2324_link'!$A$3:$D$352,3,FALSE),0)</f>
        <v>440.77</v>
      </c>
      <c r="DW75" s="160">
        <f>IFERROR(VLOOKUP($B75,'2324_link'!$A$3:$D$352,4,FALSE),0)</f>
        <v>3266.78</v>
      </c>
      <c r="DX75" s="217">
        <f t="shared" si="140"/>
        <v>0.13492491076840191</v>
      </c>
      <c r="DY75" s="217">
        <f>IF(DT75="Yes",VLOOKUP(B75,'ESA 112'!$B$3:$J$32,8,FALSE),MIN(0.15,DX75))</f>
        <v>0.13492491076840191</v>
      </c>
      <c r="DZ75" s="156">
        <f t="shared" si="141"/>
        <v>440.77</v>
      </c>
      <c r="EA75" s="159">
        <f t="shared" si="142"/>
        <v>479.09999999999997</v>
      </c>
      <c r="EB75" s="18"/>
    </row>
    <row r="76" spans="1:132" ht="14.4" x14ac:dyDescent="0.3">
      <c r="A76" s="15" t="s">
        <v>913</v>
      </c>
      <c r="B76" s="15" t="s">
        <v>152</v>
      </c>
      <c r="C76" s="15" t="s">
        <v>153</v>
      </c>
      <c r="D76" s="127" t="s">
        <v>928</v>
      </c>
      <c r="E76" s="154">
        <f>IFERROR(VLOOKUP($B76,'0809_link'!$A$5:$D$319,2,FALSE),0)</f>
        <v>32.25</v>
      </c>
      <c r="F76" s="154">
        <f>IFERROR(VLOOKUP($B76,'0809_link'!$A$5:$D$319,3,FALSE),0)</f>
        <v>230.25</v>
      </c>
      <c r="G76" s="154">
        <f>IFERROR(VLOOKUP(B76,'0809_link'!$A$5:$D$319,4,FALSE),0)</f>
        <v>1676.56</v>
      </c>
      <c r="H76" s="50">
        <f t="shared" si="101"/>
        <v>0.13730000000000001</v>
      </c>
      <c r="I76" s="155">
        <f>IF(D76="yes",VLOOKUP(B76,'ESA 112'!$B$479:$K$503,8,FALSE),MIN(0.127,H76))</f>
        <v>0.127</v>
      </c>
      <c r="J76" s="156">
        <f t="shared" si="102"/>
        <v>212.92</v>
      </c>
      <c r="K76" s="157">
        <f t="shared" si="103"/>
        <v>245.23143199999998</v>
      </c>
      <c r="L76" s="127" t="s">
        <v>928</v>
      </c>
      <c r="M76" s="43">
        <f>IFERROR(VLOOKUP(B76,'0910_link'!$A$5:$B$302,2,FALSE),0)</f>
        <v>45.38</v>
      </c>
      <c r="N76" s="43">
        <f>IFERROR(VLOOKUP(B76,'0910_link'!$A$5:$C$302,3,FALSE),0)</f>
        <v>234.87</v>
      </c>
      <c r="O76" s="43">
        <f>IFERROR(VLOOKUP($B76,'0910_link'!$A$5:$D$302,4,FALSE),0)</f>
        <v>1650.31</v>
      </c>
      <c r="P76" s="50">
        <f t="shared" si="104"/>
        <v>0.14230000000000001</v>
      </c>
      <c r="Q76" s="158">
        <f>IF(L76="Yes",VLOOKUP(B76,'ESA 112'!$B$449:$K$474,8,FALSE),MIN(0.127,P76))</f>
        <v>0.127</v>
      </c>
      <c r="R76" s="156">
        <f t="shared" si="105"/>
        <v>209.59</v>
      </c>
      <c r="S76" s="157">
        <f t="shared" si="106"/>
        <v>255.00025699999998</v>
      </c>
      <c r="T76" s="127" t="s">
        <v>928</v>
      </c>
      <c r="U76" s="43">
        <f>IFERROR(VLOOKUP($B76,'1011_link'!$A$5:$D$309,2,FALSE),0)</f>
        <v>32.25</v>
      </c>
      <c r="V76" s="43">
        <f>IFERROR(VLOOKUP($B76,'1011_link'!$A$5:$D$309,3,FALSE),0)</f>
        <v>230.62</v>
      </c>
      <c r="W76" s="154">
        <f>IFERROR(VLOOKUP($B76,'1011_link'!$A$5:$D$319,4,FALSE),0)</f>
        <v>1583.06</v>
      </c>
      <c r="X76" s="50">
        <f t="shared" si="107"/>
        <v>0.1457</v>
      </c>
      <c r="Y76" s="158">
        <f>IF(T76="Yes",VLOOKUP(B76,'ESA 112'!$B$416:$J$444,8,FALSE),MIN(0.127,X76))</f>
        <v>0.127</v>
      </c>
      <c r="Z76" s="156">
        <f t="shared" si="108"/>
        <v>201.05</v>
      </c>
      <c r="AA76" s="159">
        <f t="shared" si="109"/>
        <v>233.3</v>
      </c>
      <c r="AB76" s="127" t="s">
        <v>928</v>
      </c>
      <c r="AC76" s="43">
        <f>IFERROR(VLOOKUP($B76,'1112_link'!$A$5:$D$310,2,FALSE),0)</f>
        <v>29.119999999999997</v>
      </c>
      <c r="AD76" s="43">
        <f>IFERROR(VLOOKUP($B76,'1112_link'!$A$5:$D$310,3,FALSE),0)</f>
        <v>233.67</v>
      </c>
      <c r="AE76" s="154">
        <f>IFERROR(VLOOKUP($B76,'1112_link'!$A$5:$D$331,4,FALSE),0)</f>
        <v>1515.01</v>
      </c>
      <c r="AF76" s="50">
        <f t="shared" si="110"/>
        <v>0.1542</v>
      </c>
      <c r="AG76" s="158">
        <f>IF(AB76="Yes",VLOOKUP(B76,'ESA 112'!$B$383:$J$411,8,FALSE),MIN(0.127,AF76))</f>
        <v>0.127</v>
      </c>
      <c r="AH76" s="156">
        <f t="shared" si="111"/>
        <v>192.41</v>
      </c>
      <c r="AI76" s="159">
        <f t="shared" si="112"/>
        <v>221.53</v>
      </c>
      <c r="AJ76" s="127" t="s">
        <v>928</v>
      </c>
      <c r="AK76" s="43">
        <f>IFERROR(VLOOKUP($B76,'1213_link'!$A$5:$D$310,2,FALSE),0)</f>
        <v>29.439999999999998</v>
      </c>
      <c r="AL76" s="43">
        <f>IFERROR(VLOOKUP($B76,'1213_link'!$A$5:$D$310,3,FALSE),0)</f>
        <v>231.67</v>
      </c>
      <c r="AM76" s="154">
        <f>IFERROR(VLOOKUP($B76,'1213_link'!$A$5:$D$331,4,FALSE),0)</f>
        <v>1473.8200000000002</v>
      </c>
      <c r="AN76" s="50">
        <f t="shared" si="113"/>
        <v>0.15720000000000001</v>
      </c>
      <c r="AO76" s="158">
        <f>IF(AJ76="Yes",VLOOKUP(B76,'ESA 112'!$B$350:$J$378,8,FALSE),MIN(0.127,AN76))</f>
        <v>0.127</v>
      </c>
      <c r="AP76" s="156">
        <f t="shared" si="114"/>
        <v>187.18</v>
      </c>
      <c r="AQ76" s="159">
        <f t="shared" si="115"/>
        <v>216.62</v>
      </c>
      <c r="AR76" s="127" t="s">
        <v>928</v>
      </c>
      <c r="AS76" s="43">
        <f>IFERROR(VLOOKUP($B76,'1314_link'!$A$5:$D$310,2,FALSE),0)</f>
        <v>33.89</v>
      </c>
      <c r="AT76" s="43">
        <f>IFERROR(VLOOKUP($B76,'1314_link'!$A$5:$D$310,3,FALSE),0)</f>
        <v>224.78</v>
      </c>
      <c r="AU76" s="154">
        <f>IFERROR(VLOOKUP($B76,'1314_link'!$A$5:$D$331,4,FALSE),0)</f>
        <v>1515.46</v>
      </c>
      <c r="AV76" s="158">
        <f t="shared" si="116"/>
        <v>0.14832460111121376</v>
      </c>
      <c r="AW76" s="158">
        <f>IF(AR76="Yes",VLOOKUP(B76,'ESA 112'!$B$318:$J$345,8,FALSE),MIN(0.127,AV76))</f>
        <v>0.127</v>
      </c>
      <c r="AX76" s="156">
        <f t="shared" si="117"/>
        <v>192.46</v>
      </c>
      <c r="AY76" s="159">
        <f t="shared" si="118"/>
        <v>226.35000000000002</v>
      </c>
      <c r="AZ76" s="127" t="s">
        <v>928</v>
      </c>
      <c r="BA76" s="43">
        <f>IFERROR(VLOOKUP($B76,'1415_link'!$A$5:$D$311,2,FALSE),0)</f>
        <v>36.33</v>
      </c>
      <c r="BB76" s="43">
        <f>IFERROR(VLOOKUP($B76,'1415_link'!$A$5:$D$311,3,FALSE),0)</f>
        <v>220.44</v>
      </c>
      <c r="BC76" s="160">
        <f>IFERROR(VLOOKUP($B76,'1415_link'!$A$5:$D$332,4,FALSE),0)</f>
        <v>1469</v>
      </c>
      <c r="BD76" s="158">
        <f t="shared" si="149"/>
        <v>0.15006126616746085</v>
      </c>
      <c r="BE76" s="158">
        <f>IF(AZ76="Yes",VLOOKUP(B76,'ESA 112'!$B$286:$J$314,8,FALSE),MIN(0.127,BD76))</f>
        <v>0.127</v>
      </c>
      <c r="BF76" s="156">
        <f t="shared" si="150"/>
        <v>186.56</v>
      </c>
      <c r="BG76" s="159">
        <f t="shared" si="151"/>
        <v>222.89</v>
      </c>
      <c r="BH76" s="127" t="s">
        <v>928</v>
      </c>
      <c r="BI76" s="43">
        <f>IFERROR(VLOOKUP($B76,'1516_link'!$A$5:$D$351,2,FALSE),0)</f>
        <v>36</v>
      </c>
      <c r="BJ76" s="43">
        <f>IFERROR(VLOOKUP($B76,'1516_link'!$A$5:$D$351,3,FALSE),0)</f>
        <v>222</v>
      </c>
      <c r="BK76" s="160">
        <f>IFERROR(VLOOKUP($B76,'1516_link'!$A$5:$D$351,4,FALSE),0)</f>
        <v>1415.78</v>
      </c>
      <c r="BL76" s="217">
        <f t="shared" si="152"/>
        <v>0.15680402322394724</v>
      </c>
      <c r="BM76" s="217">
        <f>IF(BH76="Yes",VLOOKUP(B76,'ESA 112'!$B$255:$J$282,8,FALSE),MIN(0.127,BL76))</f>
        <v>0.127</v>
      </c>
      <c r="BN76" s="156">
        <f t="shared" si="153"/>
        <v>179.8</v>
      </c>
      <c r="BO76" s="159">
        <f t="shared" si="154"/>
        <v>215.8</v>
      </c>
      <c r="BP76" s="127" t="s">
        <v>928</v>
      </c>
      <c r="BQ76" s="43">
        <f>IFERROR(VLOOKUP($B76,'1617_link'!$A$5:$D$351,2,FALSE),0)</f>
        <v>41.33</v>
      </c>
      <c r="BR76" s="43">
        <f>IFERROR(VLOOKUP($B76,'1617_link'!$A$5:$D$351,3,FALSE),0)</f>
        <v>232.22</v>
      </c>
      <c r="BS76" s="160">
        <f>IFERROR(VLOOKUP($B76,'1617_link'!$A$5:$D$351,4,FALSE),0)</f>
        <v>1402.8799999999999</v>
      </c>
      <c r="BT76" s="217">
        <f t="shared" si="125"/>
        <v>0.16553090784671534</v>
      </c>
      <c r="BU76" s="217">
        <f>IF(BP76="Yes",VLOOKUP(B76,'ESA 112'!$B$224:$J$250,8,FALSE),MIN(0.127,BT76))</f>
        <v>0.127</v>
      </c>
      <c r="BV76" s="156">
        <f t="shared" si="126"/>
        <v>178.17</v>
      </c>
      <c r="BW76" s="159">
        <f t="shared" si="127"/>
        <v>219.5</v>
      </c>
      <c r="BX76" s="127" t="s">
        <v>928</v>
      </c>
      <c r="BY76" s="43">
        <f>IFERROR(VLOOKUP($B76,'1718_link'!$A$5:$D$351,2,FALSE),0)</f>
        <v>39.450000000000003</v>
      </c>
      <c r="BZ76" s="43">
        <f>IFERROR(VLOOKUP($B76,'1718_link'!$A$5:$D$351,3,FALSE),0)</f>
        <v>242.22</v>
      </c>
      <c r="CA76" s="43">
        <f>IFERROR(VLOOKUP($B76,'1718_link'!$A$5:$D$331,4,FALSE),0)</f>
        <v>1460.4399999999998</v>
      </c>
      <c r="CB76" s="217">
        <f t="shared" si="128"/>
        <v>0.16585412615376191</v>
      </c>
      <c r="CC76" s="217">
        <f>IF(BX76="Yes",VLOOKUP(B76,'ESA 112'!$B$194:$J$219,8,FALSE),MIN(0.135,CB76))</f>
        <v>0.13500000000000001</v>
      </c>
      <c r="CD76" s="156">
        <f t="shared" si="129"/>
        <v>197.16</v>
      </c>
      <c r="CE76" s="159">
        <f t="shared" si="130"/>
        <v>236.61</v>
      </c>
      <c r="CF76" s="127" t="s">
        <v>928</v>
      </c>
      <c r="CG76" s="43">
        <f>IFERROR(VLOOKUP($B76,'1819_link'!$A$5:$D$351,2,FALSE),0)</f>
        <v>35.11</v>
      </c>
      <c r="CH76" s="43">
        <f>IFERROR(VLOOKUP($B76,'1819_link'!$A$5:$D$351,3,FALSE),0)</f>
        <v>250.44000000000003</v>
      </c>
      <c r="CI76" s="43">
        <f>IFERROR(VLOOKUP($B76,'1819_link'!$A$5:$D$331,4,FALSE),0)</f>
        <v>1504.97</v>
      </c>
      <c r="CJ76" s="217">
        <f t="shared" si="143"/>
        <v>0.16640863273022055</v>
      </c>
      <c r="CK76" s="217">
        <f>IF(CF76="Yes",VLOOKUP(B76,'ESA 112'!$B$164:$J$190,8,FALSE),MIN(0.135,CJ76))</f>
        <v>0.13500000000000001</v>
      </c>
      <c r="CL76" s="156">
        <f t="shared" si="144"/>
        <v>203.17</v>
      </c>
      <c r="CM76" s="159">
        <f t="shared" si="145"/>
        <v>238.27999999999997</v>
      </c>
      <c r="CN76" s="127" t="s">
        <v>928</v>
      </c>
      <c r="CO76" s="43">
        <f>IFERROR(VLOOKUP($B76,'1920_link'!$A$5:$D$350,2,FALSE),0)</f>
        <v>46.89</v>
      </c>
      <c r="CP76" s="43">
        <f>IFERROR(VLOOKUP($B76,'1920_link'!$A$5:$D$350,3,FALSE),0)</f>
        <v>265.11</v>
      </c>
      <c r="CQ76" s="43">
        <f>IFERROR(VLOOKUP($B76,'1920_link'!$A$5:$D$330,4,FALSE),0)</f>
        <v>1566.86</v>
      </c>
      <c r="CR76" s="217">
        <f t="shared" si="146"/>
        <v>0.16919826914976452</v>
      </c>
      <c r="CS76" s="217">
        <f>IF(CN76="Yes",VLOOKUP(B76,'ESA 112'!$B$134:$J$159,8,FALSE),MIN(0.135,CR76))</f>
        <v>0.13500000000000001</v>
      </c>
      <c r="CT76" s="156">
        <f t="shared" si="147"/>
        <v>211.53</v>
      </c>
      <c r="CU76" s="159">
        <f t="shared" si="148"/>
        <v>258.42</v>
      </c>
      <c r="CV76" s="127" t="s">
        <v>928</v>
      </c>
      <c r="CW76" s="43">
        <f>IFERROR(VLOOKUP($B76,'2021_link'!$A$5:$D$351,2,FALSE),0)</f>
        <v>26.78</v>
      </c>
      <c r="CX76" s="43">
        <f>IFERROR(VLOOKUP($B76,'2021_link'!$A$5:$D$351,3,FALSE),0)</f>
        <v>263.77999999999997</v>
      </c>
      <c r="CY76" s="160">
        <f>IFERROR(VLOOKUP($B76,'2021_link'!$A$5:$D$351,4,FALSE),0)</f>
        <v>1504.64</v>
      </c>
      <c r="CZ76" s="217">
        <f t="shared" ref="CZ76:CZ88" si="155">CX76/CY76</f>
        <v>0.17531103785623137</v>
      </c>
      <c r="DA76" s="217">
        <f>IF(CV76="Yes",VLOOKUP(B76,'ESA 112'!$B$102:$J$130,8,FALSE),MIN(0.135,CZ76))</f>
        <v>0.13500000000000001</v>
      </c>
      <c r="DB76" s="156">
        <f t="shared" ref="DB76:DB88" si="156">ROUND(IF(CZ76=DA76,CX76,CY76*DA76),2)</f>
        <v>203.13</v>
      </c>
      <c r="DC76" s="159">
        <f t="shared" ref="DC76:DC88" si="157">DB76+CW76</f>
        <v>229.91</v>
      </c>
      <c r="DD76" s="127" t="s">
        <v>928</v>
      </c>
      <c r="DE76" s="43">
        <f>IFERROR(VLOOKUP($B76,'2122_link'!$A$3:$D$352,2,FALSE),0)</f>
        <v>18</v>
      </c>
      <c r="DF76" s="43">
        <f>IFERROR(VLOOKUP($B76,'2122_link'!$A$3:$D$352,3,FALSE),0)</f>
        <v>266.55</v>
      </c>
      <c r="DG76" s="160">
        <f>IFERROR(VLOOKUP($B76,'2122_link'!$A$3:$D$352,4,FALSE),0)</f>
        <v>1575.74</v>
      </c>
      <c r="DH76" s="217">
        <f t="shared" ref="DH76:DH88" si="158">DF76/DG76</f>
        <v>0.1691586175384264</v>
      </c>
      <c r="DI76" s="217">
        <f>IF(DD76="Yes",VLOOKUP(B76,'ESA 112'!$B$70:$J$99,8,FALSE),MIN(0.135,DH76))</f>
        <v>0.13500000000000001</v>
      </c>
      <c r="DJ76" s="156">
        <f t="shared" ref="DJ76:DJ88" si="159">ROUND(IF(DH76=DI76,DF76,DG76*DI76),2)</f>
        <v>212.72</v>
      </c>
      <c r="DK76" s="159">
        <f t="shared" ref="DK76:DK88" si="160">DJ76+DE76</f>
        <v>230.72</v>
      </c>
      <c r="DL76" s="127" t="s">
        <v>928</v>
      </c>
      <c r="DM76" s="43">
        <f>IFERROR(VLOOKUP($B76,'2223_link'!$A$3:$D$352,2,FALSE),0)</f>
        <v>22.33</v>
      </c>
      <c r="DN76" s="43">
        <f>IFERROR(VLOOKUP($B76,'2223_link'!$A$3:$D$352,3,FALSE),0)</f>
        <v>249.32999999999998</v>
      </c>
      <c r="DO76" s="160">
        <f>IFERROR(VLOOKUP($B76,'2223_link'!$A$3:$D$352,4,FALSE),0)</f>
        <v>1697.66</v>
      </c>
      <c r="DP76" s="217">
        <f t="shared" ref="DP76:DP88" si="161">DN76/DO76</f>
        <v>0.14686686380076103</v>
      </c>
      <c r="DQ76" s="217">
        <f>IF(DL76="Yes",VLOOKUP(B76,'ESA 112'!$B$37:$J$63,8,FALSE),MIN(0.135,DP76))</f>
        <v>0.13500000000000001</v>
      </c>
      <c r="DR76" s="156">
        <f t="shared" ref="DR76:DR88" si="162">ROUND(IF(DP76=DQ76,DN76,DO76*DQ76),2)</f>
        <v>229.18</v>
      </c>
      <c r="DS76" s="159">
        <f t="shared" ref="DS76:DS88" si="163">DR76+DM76</f>
        <v>251.51</v>
      </c>
      <c r="DT76" s="127" t="s">
        <v>928</v>
      </c>
      <c r="DU76" s="43">
        <f>IFERROR(VLOOKUP($B76,'2324_link'!$A$3:$D$352,2,FALSE),0)</f>
        <v>19.89</v>
      </c>
      <c r="DV76" s="43">
        <f>IFERROR(VLOOKUP($B76,'2324_link'!$A$3:$D$352,3,FALSE),0)</f>
        <v>242.45</v>
      </c>
      <c r="DW76" s="160">
        <f>IFERROR(VLOOKUP($B76,'2324_link'!$A$3:$D$352,4,FALSE),0)</f>
        <v>1684.47</v>
      </c>
      <c r="DX76" s="217">
        <f t="shared" ref="DX76:DX88" si="164">DV76/DW76</f>
        <v>0.14393251289723177</v>
      </c>
      <c r="DY76" s="217">
        <f>IF(DT76="Yes",VLOOKUP(B76,'ESA 112'!$B$3:$J$32,8,FALSE),MIN(0.15,DX76))</f>
        <v>0.14393251289723177</v>
      </c>
      <c r="DZ76" s="156">
        <f t="shared" ref="DZ76:DZ88" si="165">ROUND(IF(DX76=DY76,DV76,DW76*DY76),2)</f>
        <v>242.45</v>
      </c>
      <c r="EA76" s="159">
        <f t="shared" ref="EA76:EA88" si="166">DZ76+DU76</f>
        <v>262.33999999999997</v>
      </c>
      <c r="EB76" s="18"/>
    </row>
    <row r="77" spans="1:132" ht="14.4" x14ac:dyDescent="0.3">
      <c r="A77" s="15" t="s">
        <v>913</v>
      </c>
      <c r="B77" s="15" t="s">
        <v>560</v>
      </c>
      <c r="C77" s="15" t="s">
        <v>561</v>
      </c>
      <c r="D77" s="127" t="s">
        <v>928</v>
      </c>
      <c r="E77" s="154">
        <f>IFERROR(VLOOKUP($B77,'0809_link'!$A$5:$D$319,2,FALSE),0)</f>
        <v>0</v>
      </c>
      <c r="F77" s="154">
        <f>IFERROR(VLOOKUP($B77,'0809_link'!$A$5:$D$319,3,FALSE),0)</f>
        <v>7.38</v>
      </c>
      <c r="G77" s="154">
        <f>IFERROR(VLOOKUP(B77,'0809_link'!$A$5:$D$319,4,FALSE),0)</f>
        <v>69.709999999999994</v>
      </c>
      <c r="H77" s="50">
        <f t="shared" si="101"/>
        <v>0.10589999999999999</v>
      </c>
      <c r="I77" s="155">
        <f>IF(D77="yes",VLOOKUP(B77,'ESA 112'!$B$479:$K$503,8,FALSE),MIN(0.127,H77))</f>
        <v>0.10589999999999999</v>
      </c>
      <c r="J77" s="156">
        <f t="shared" si="102"/>
        <v>7.38</v>
      </c>
      <c r="K77" s="157">
        <f t="shared" si="103"/>
        <v>7.38</v>
      </c>
      <c r="L77" s="127" t="s">
        <v>928</v>
      </c>
      <c r="M77" s="43">
        <f>IFERROR(VLOOKUP(B77,'0910_link'!$A$5:$B$302,2,FALSE),0)</f>
        <v>0.75</v>
      </c>
      <c r="N77" s="43">
        <f>IFERROR(VLOOKUP(B77,'0910_link'!$A$5:$C$302,3,FALSE),0)</f>
        <v>5.62</v>
      </c>
      <c r="O77" s="43">
        <f>IFERROR(VLOOKUP($B77,'0910_link'!$A$5:$D$302,4,FALSE),0)</f>
        <v>66.069999999999993</v>
      </c>
      <c r="P77" s="50">
        <f t="shared" si="104"/>
        <v>8.5099999999999995E-2</v>
      </c>
      <c r="Q77" s="158">
        <f>IF(L77="Yes",VLOOKUP(B77,'ESA 112'!$B$449:$K$474,8,FALSE),MIN(0.127,P77))</f>
        <v>8.5099999999999995E-2</v>
      </c>
      <c r="R77" s="156">
        <f t="shared" si="105"/>
        <v>5.62</v>
      </c>
      <c r="S77" s="157">
        <f t="shared" si="106"/>
        <v>6.37</v>
      </c>
      <c r="T77" s="127" t="s">
        <v>928</v>
      </c>
      <c r="U77" s="43">
        <f>IFERROR(VLOOKUP($B77,'1011_link'!$A$5:$D$309,2,FALSE),0)</f>
        <v>1</v>
      </c>
      <c r="V77" s="43">
        <f>IFERROR(VLOOKUP($B77,'1011_link'!$A$5:$D$309,3,FALSE),0)</f>
        <v>6.62</v>
      </c>
      <c r="W77" s="154">
        <f>IFERROR(VLOOKUP($B77,'1011_link'!$A$5:$D$319,4,FALSE),0)</f>
        <v>72.95</v>
      </c>
      <c r="X77" s="50">
        <f t="shared" si="107"/>
        <v>9.0700000000000003E-2</v>
      </c>
      <c r="Y77" s="158">
        <f>IF(T77="Yes",VLOOKUP(B77,'ESA 112'!$B$416:$J$444,8,FALSE),MIN(0.127,X77))</f>
        <v>9.0700000000000003E-2</v>
      </c>
      <c r="Z77" s="156">
        <f t="shared" si="108"/>
        <v>6.62</v>
      </c>
      <c r="AA77" s="159">
        <f t="shared" si="109"/>
        <v>7.62</v>
      </c>
      <c r="AB77" s="127" t="s">
        <v>928</v>
      </c>
      <c r="AC77" s="43">
        <f>IFERROR(VLOOKUP($B77,'1112_link'!$A$5:$D$310,2,FALSE),0)</f>
        <v>1</v>
      </c>
      <c r="AD77" s="43">
        <f>IFERROR(VLOOKUP($B77,'1112_link'!$A$5:$D$310,3,FALSE),0)</f>
        <v>7.67</v>
      </c>
      <c r="AE77" s="154">
        <f>IFERROR(VLOOKUP($B77,'1112_link'!$A$5:$D$331,4,FALSE),0)</f>
        <v>74.56</v>
      </c>
      <c r="AF77" s="50">
        <f t="shared" si="110"/>
        <v>0.10290000000000001</v>
      </c>
      <c r="AG77" s="158">
        <f>IF(AB77="Yes",VLOOKUP(B77,'ESA 112'!$B$383:$J$411,8,FALSE),MIN(0.127,AF77))</f>
        <v>0.10290000000000001</v>
      </c>
      <c r="AH77" s="156">
        <f t="shared" si="111"/>
        <v>7.67</v>
      </c>
      <c r="AI77" s="159">
        <f t="shared" si="112"/>
        <v>8.67</v>
      </c>
      <c r="AJ77" s="127" t="s">
        <v>928</v>
      </c>
      <c r="AK77" s="43">
        <f>IFERROR(VLOOKUP($B77,'1213_link'!$A$5:$D$310,2,FALSE),0)</f>
        <v>1.23</v>
      </c>
      <c r="AL77" s="43">
        <f>IFERROR(VLOOKUP($B77,'1213_link'!$A$5:$D$310,3,FALSE),0)</f>
        <v>6.44</v>
      </c>
      <c r="AM77" s="154">
        <f>IFERROR(VLOOKUP($B77,'1213_link'!$A$5:$D$331,4,FALSE),0)</f>
        <v>83.61</v>
      </c>
      <c r="AN77" s="50">
        <f t="shared" si="113"/>
        <v>7.6999999999999999E-2</v>
      </c>
      <c r="AO77" s="158">
        <f>IF(AJ77="Yes",VLOOKUP(B77,'ESA 112'!$B$350:$J$378,8,FALSE),MIN(0.127,AN77))</f>
        <v>7.6999999999999999E-2</v>
      </c>
      <c r="AP77" s="156">
        <f t="shared" si="114"/>
        <v>6.44</v>
      </c>
      <c r="AQ77" s="159">
        <f t="shared" si="115"/>
        <v>7.67</v>
      </c>
      <c r="AR77" s="127" t="s">
        <v>928</v>
      </c>
      <c r="AS77" s="43">
        <f>IFERROR(VLOOKUP($B77,'1314_link'!$A$5:$D$310,2,FALSE),0)</f>
        <v>1.78</v>
      </c>
      <c r="AT77" s="43">
        <f>IFERROR(VLOOKUP($B77,'1314_link'!$A$5:$D$310,3,FALSE),0)</f>
        <v>2.67</v>
      </c>
      <c r="AU77" s="154">
        <f>IFERROR(VLOOKUP($B77,'1314_link'!$A$5:$D$331,4,FALSE),0)</f>
        <v>72.39</v>
      </c>
      <c r="AV77" s="158">
        <f t="shared" si="116"/>
        <v>3.6883547451305426E-2</v>
      </c>
      <c r="AW77" s="158">
        <f>IF(AR77="Yes",VLOOKUP(B77,'ESA 112'!$B$318:$J$345,8,FALSE),MIN(0.127,AV77))</f>
        <v>3.6883547451305426E-2</v>
      </c>
      <c r="AX77" s="156">
        <f t="shared" si="117"/>
        <v>2.67</v>
      </c>
      <c r="AY77" s="159">
        <f t="shared" si="118"/>
        <v>4.45</v>
      </c>
      <c r="AZ77" s="127" t="s">
        <v>928</v>
      </c>
      <c r="BA77" s="43">
        <f>IFERROR(VLOOKUP($B77,'1415_link'!$A$5:$D$311,2,FALSE),0)</f>
        <v>2.78</v>
      </c>
      <c r="BB77" s="43">
        <f>IFERROR(VLOOKUP($B77,'1415_link'!$A$5:$D$311,3,FALSE),0)</f>
        <v>4.33</v>
      </c>
      <c r="BC77" s="160">
        <f>IFERROR(VLOOKUP($B77,'1415_link'!$A$5:$D$332,4,FALSE),0)</f>
        <v>71.48</v>
      </c>
      <c r="BD77" s="158">
        <f t="shared" si="149"/>
        <v>6.0576385002797981E-2</v>
      </c>
      <c r="BE77" s="158">
        <f>IF(AZ77="Yes",VLOOKUP(B77,'ESA 112'!$B$286:$J$314,8,FALSE),MIN(0.127,BD77))</f>
        <v>6.0576385002797981E-2</v>
      </c>
      <c r="BF77" s="156">
        <f t="shared" si="150"/>
        <v>4.33</v>
      </c>
      <c r="BG77" s="159">
        <f t="shared" si="151"/>
        <v>7.1099999999999994</v>
      </c>
      <c r="BH77" s="127" t="s">
        <v>928</v>
      </c>
      <c r="BI77" s="43">
        <f>IFERROR(VLOOKUP($B77,'1516_link'!$A$5:$D$351,2,FALSE),0)</f>
        <v>3.66</v>
      </c>
      <c r="BJ77" s="43">
        <f>IFERROR(VLOOKUP($B77,'1516_link'!$A$5:$D$351,3,FALSE),0)</f>
        <v>3.22</v>
      </c>
      <c r="BK77" s="160">
        <f>IFERROR(VLOOKUP($B77,'1516_link'!$A$5:$D$351,4,FALSE),0)</f>
        <v>81.09</v>
      </c>
      <c r="BL77" s="217">
        <f t="shared" si="152"/>
        <v>3.9708965347145145E-2</v>
      </c>
      <c r="BM77" s="217">
        <f>IF(BH77="Yes",VLOOKUP(B77,'ESA 112'!$B$255:$J$282,8,FALSE),MIN(0.127,BL77))</f>
        <v>3.9708965347145145E-2</v>
      </c>
      <c r="BN77" s="156">
        <f t="shared" si="153"/>
        <v>3.22</v>
      </c>
      <c r="BO77" s="159">
        <f t="shared" si="154"/>
        <v>6.8800000000000008</v>
      </c>
      <c r="BP77" s="127" t="s">
        <v>928</v>
      </c>
      <c r="BQ77" s="43">
        <f>IFERROR(VLOOKUP($B77,'1617_link'!$A$5:$D$351,2,FALSE),0)</f>
        <v>3</v>
      </c>
      <c r="BR77" s="43">
        <f>IFERROR(VLOOKUP($B77,'1617_link'!$A$5:$D$351,3,FALSE),0)</f>
        <v>4.33</v>
      </c>
      <c r="BS77" s="160">
        <f>IFERROR(VLOOKUP($B77,'1617_link'!$A$5:$D$351,4,FALSE),0)</f>
        <v>87.76</v>
      </c>
      <c r="BT77" s="217">
        <f t="shared" si="125"/>
        <v>4.9339106654512306E-2</v>
      </c>
      <c r="BU77" s="217">
        <f>IF(BP77="Yes",VLOOKUP(B77,'ESA 112'!$B$224:$J$250,8,FALSE),MIN(0.127,BT77))</f>
        <v>4.9339106654512306E-2</v>
      </c>
      <c r="BV77" s="156">
        <f t="shared" si="126"/>
        <v>4.33</v>
      </c>
      <c r="BW77" s="223">
        <f t="shared" si="127"/>
        <v>7.33</v>
      </c>
      <c r="BX77" s="127" t="s">
        <v>928</v>
      </c>
      <c r="BY77" s="43">
        <f>IFERROR(VLOOKUP($B77,'1718_link'!$A$5:$D$351,2,FALSE),0)</f>
        <v>2</v>
      </c>
      <c r="BZ77" s="43">
        <f>IFERROR(VLOOKUP($B77,'1718_link'!$A$5:$D$351,3,FALSE),0)</f>
        <v>3.67</v>
      </c>
      <c r="CA77" s="43">
        <f>IFERROR(VLOOKUP($B77,'1718_link'!$A$5:$D$331,4,FALSE),0)</f>
        <v>89.23</v>
      </c>
      <c r="CB77" s="217">
        <f t="shared" si="128"/>
        <v>4.1129664910904404E-2</v>
      </c>
      <c r="CC77" s="217">
        <f>IF(BX77="Yes",VLOOKUP(B77,'ESA 112'!$B$194:$J$219,8,FALSE),MIN(0.135,CB77))</f>
        <v>4.1129664910904404E-2</v>
      </c>
      <c r="CD77" s="156">
        <f t="shared" si="129"/>
        <v>3.67</v>
      </c>
      <c r="CE77" s="159">
        <f t="shared" si="130"/>
        <v>5.67</v>
      </c>
      <c r="CF77" s="127" t="s">
        <v>928</v>
      </c>
      <c r="CG77" s="43">
        <f>IFERROR(VLOOKUP($B77,'1819_link'!$A$5:$D$351,2,FALSE),0)</f>
        <v>1.8900000000000001</v>
      </c>
      <c r="CH77" s="43">
        <f>IFERROR(VLOOKUP($B77,'1819_link'!$A$5:$D$351,3,FALSE),0)</f>
        <v>7.67</v>
      </c>
      <c r="CI77" s="43">
        <f>IFERROR(VLOOKUP($B77,'1819_link'!$A$5:$D$331,4,FALSE),0)</f>
        <v>84.5</v>
      </c>
      <c r="CJ77" s="217">
        <f t="shared" si="143"/>
        <v>9.0769230769230769E-2</v>
      </c>
      <c r="CK77" s="217">
        <f>IF(CF77="Yes",VLOOKUP(B77,'ESA 112'!$B$164:$J$190,8,FALSE),MIN(0.135,CJ77))</f>
        <v>9.0769230769230769E-2</v>
      </c>
      <c r="CL77" s="156">
        <f t="shared" si="144"/>
        <v>7.67</v>
      </c>
      <c r="CM77" s="159">
        <f t="shared" si="145"/>
        <v>9.56</v>
      </c>
      <c r="CN77" s="127" t="s">
        <v>928</v>
      </c>
      <c r="CO77" s="43">
        <f>IFERROR(VLOOKUP($B77,'1920_link'!$A$5:$D$350,2,FALSE),0)</f>
        <v>2.67</v>
      </c>
      <c r="CP77" s="43">
        <f>IFERROR(VLOOKUP($B77,'1920_link'!$A$5:$D$350,3,FALSE),0)</f>
        <v>6.44</v>
      </c>
      <c r="CQ77" s="43">
        <f>IFERROR(VLOOKUP($B77,'1920_link'!$A$5:$D$330,4,FALSE),0)</f>
        <v>80.510000000000005</v>
      </c>
      <c r="CR77" s="217">
        <f t="shared" si="146"/>
        <v>7.9990063346168178E-2</v>
      </c>
      <c r="CS77" s="217">
        <f>IF(CN77="Yes",VLOOKUP(B77,'ESA 112'!$B$134:$J$159,8,FALSE),MIN(0.135,CR77))</f>
        <v>7.9990063346168178E-2</v>
      </c>
      <c r="CT77" s="156">
        <f t="shared" si="147"/>
        <v>6.44</v>
      </c>
      <c r="CU77" s="159">
        <f t="shared" si="148"/>
        <v>9.11</v>
      </c>
      <c r="CV77" s="127" t="s">
        <v>928</v>
      </c>
      <c r="CW77" s="43">
        <f>IFERROR(VLOOKUP($B77,'2021_link'!$A$5:$D$351,2,FALSE),0)</f>
        <v>1</v>
      </c>
      <c r="CX77" s="43">
        <f>IFERROR(VLOOKUP($B77,'2021_link'!$A$5:$D$351,3,FALSE),0)</f>
        <v>11.450000000000001</v>
      </c>
      <c r="CY77" s="160">
        <f>IFERROR(VLOOKUP($B77,'2021_link'!$A$5:$D$351,4,FALSE),0)</f>
        <v>79.819999999999993</v>
      </c>
      <c r="CZ77" s="217">
        <f t="shared" si="155"/>
        <v>0.14344775745427213</v>
      </c>
      <c r="DA77" s="217">
        <f>IF(CV77="Yes",VLOOKUP(B77,'ESA 112'!$B$102:$J$130,8,FALSE),MIN(0.135,CZ77))</f>
        <v>0.13500000000000001</v>
      </c>
      <c r="DB77" s="156">
        <f t="shared" si="156"/>
        <v>10.78</v>
      </c>
      <c r="DC77" s="159">
        <f t="shared" si="157"/>
        <v>11.78</v>
      </c>
      <c r="DD77" s="127" t="s">
        <v>928</v>
      </c>
      <c r="DE77" s="43">
        <f>IFERROR(VLOOKUP($B77,'2122_link'!$A$3:$D$352,2,FALSE),0)</f>
        <v>1</v>
      </c>
      <c r="DF77" s="43">
        <f>IFERROR(VLOOKUP($B77,'2122_link'!$A$3:$D$352,3,FALSE),0)</f>
        <v>10.77</v>
      </c>
      <c r="DG77" s="160">
        <f>IFERROR(VLOOKUP($B77,'2122_link'!$A$3:$D$352,4,FALSE),0)</f>
        <v>74.39</v>
      </c>
      <c r="DH77" s="217">
        <f t="shared" si="158"/>
        <v>0.14477752386073398</v>
      </c>
      <c r="DI77" s="217">
        <f>IF(DD77="Yes",VLOOKUP(B77,'ESA 112'!$B$70:$J$99,8,FALSE),MIN(0.135,DH77))</f>
        <v>0.13500000000000001</v>
      </c>
      <c r="DJ77" s="156">
        <f t="shared" si="159"/>
        <v>10.039999999999999</v>
      </c>
      <c r="DK77" s="159">
        <f t="shared" si="160"/>
        <v>11.04</v>
      </c>
      <c r="DL77" s="127" t="s">
        <v>928</v>
      </c>
      <c r="DM77" s="43">
        <f>IFERROR(VLOOKUP($B77,'2223_link'!$A$3:$D$352,2,FALSE),0)</f>
        <v>1</v>
      </c>
      <c r="DN77" s="43">
        <f>IFERROR(VLOOKUP($B77,'2223_link'!$A$3:$D$352,3,FALSE),0)</f>
        <v>21.78</v>
      </c>
      <c r="DO77" s="160">
        <f>IFERROR(VLOOKUP($B77,'2223_link'!$A$3:$D$352,4,FALSE),0)</f>
        <v>69.64</v>
      </c>
      <c r="DP77" s="217">
        <f t="shared" si="161"/>
        <v>0.31275129236071225</v>
      </c>
      <c r="DQ77" s="217">
        <f>IF(DL77="Yes",VLOOKUP(B77,'ESA 112'!$B$37:$J$63,8,FALSE),MIN(0.135,DP77))</f>
        <v>0.13500000000000001</v>
      </c>
      <c r="DR77" s="156">
        <f t="shared" si="162"/>
        <v>9.4</v>
      </c>
      <c r="DS77" s="159">
        <f t="shared" si="163"/>
        <v>10.4</v>
      </c>
      <c r="DT77" s="127" t="s">
        <v>928</v>
      </c>
      <c r="DU77" s="43">
        <f>IFERROR(VLOOKUP($B77,'2324_link'!$A$3:$D$352,2,FALSE),0)</f>
        <v>0</v>
      </c>
      <c r="DV77" s="43">
        <f>IFERROR(VLOOKUP($B77,'2324_link'!$A$3:$D$352,3,FALSE),0)</f>
        <v>21.34</v>
      </c>
      <c r="DW77" s="160">
        <f>IFERROR(VLOOKUP($B77,'2324_link'!$A$3:$D$352,4,FALSE),0)</f>
        <v>77.47</v>
      </c>
      <c r="DX77" s="217">
        <f t="shared" si="164"/>
        <v>0.27546146895572482</v>
      </c>
      <c r="DY77" s="217">
        <f>IF(DT77="Yes",VLOOKUP(B77,'ESA 112'!$B$3:$J$32,8,FALSE),MIN(0.15,DX77))</f>
        <v>0.15</v>
      </c>
      <c r="DZ77" s="156">
        <f t="shared" si="165"/>
        <v>11.62</v>
      </c>
      <c r="EA77" s="159">
        <f t="shared" si="166"/>
        <v>11.62</v>
      </c>
      <c r="EB77" s="18"/>
    </row>
    <row r="78" spans="1:132" ht="14.4" x14ac:dyDescent="0.3">
      <c r="A78" s="15" t="s">
        <v>913</v>
      </c>
      <c r="B78" s="15" t="s">
        <v>34</v>
      </c>
      <c r="C78" s="15" t="s">
        <v>35</v>
      </c>
      <c r="D78" s="127" t="s">
        <v>928</v>
      </c>
      <c r="E78" s="154">
        <f>IFERROR(VLOOKUP($B78,'0809_link'!$A$5:$D$319,2,FALSE),0)</f>
        <v>2.88</v>
      </c>
      <c r="F78" s="154">
        <f>IFERROR(VLOOKUP($B78,'0809_link'!$A$5:$D$319,3,FALSE),0)</f>
        <v>40</v>
      </c>
      <c r="G78" s="154">
        <f>IFERROR(VLOOKUP(B78,'0809_link'!$A$5:$D$319,4,FALSE),0)</f>
        <v>343.25</v>
      </c>
      <c r="H78" s="50">
        <f t="shared" si="101"/>
        <v>0.11650000000000001</v>
      </c>
      <c r="I78" s="155">
        <f>IF(D78="yes",VLOOKUP(B78,'ESA 112'!$B$479:$K$503,8,FALSE),MIN(0.127,H78))</f>
        <v>0.11650000000000001</v>
      </c>
      <c r="J78" s="156">
        <f t="shared" si="102"/>
        <v>40</v>
      </c>
      <c r="K78" s="157">
        <f t="shared" si="103"/>
        <v>42.88</v>
      </c>
      <c r="L78" s="127" t="s">
        <v>928</v>
      </c>
      <c r="M78" s="43">
        <f>IFERROR(VLOOKUP(B78,'0910_link'!$A$5:$B$302,2,FALSE),0)</f>
        <v>0.62</v>
      </c>
      <c r="N78" s="43">
        <f>IFERROR(VLOOKUP(B78,'0910_link'!$A$5:$C$302,3,FALSE),0)</f>
        <v>39.880000000000003</v>
      </c>
      <c r="O78" s="43">
        <f>IFERROR(VLOOKUP($B78,'0910_link'!$A$5:$D$302,4,FALSE),0)</f>
        <v>341.1</v>
      </c>
      <c r="P78" s="50">
        <f t="shared" si="104"/>
        <v>0.1169</v>
      </c>
      <c r="Q78" s="158">
        <f>IF(L78="Yes",VLOOKUP(B78,'ESA 112'!$B$449:$K$474,8,FALSE),MIN(0.127,P78))</f>
        <v>0.1169</v>
      </c>
      <c r="R78" s="156">
        <f t="shared" si="105"/>
        <v>39.880000000000003</v>
      </c>
      <c r="S78" s="157">
        <f t="shared" si="106"/>
        <v>40.5</v>
      </c>
      <c r="T78" s="127" t="s">
        <v>928</v>
      </c>
      <c r="U78" s="43">
        <f>IFERROR(VLOOKUP($B78,'1011_link'!$A$5:$D$309,2,FALSE),0)</f>
        <v>1.5</v>
      </c>
      <c r="V78" s="43">
        <f>IFERROR(VLOOKUP($B78,'1011_link'!$A$5:$D$309,3,FALSE),0)</f>
        <v>37.380000000000003</v>
      </c>
      <c r="W78" s="154">
        <f>IFERROR(VLOOKUP($B78,'1011_link'!$A$5:$D$319,4,FALSE),0)</f>
        <v>337.9</v>
      </c>
      <c r="X78" s="50">
        <f t="shared" si="107"/>
        <v>0.1106</v>
      </c>
      <c r="Y78" s="158">
        <f>IF(T78="Yes",VLOOKUP(B78,'ESA 112'!$B$416:$J$444,8,FALSE),MIN(0.127,X78))</f>
        <v>0.1106</v>
      </c>
      <c r="Z78" s="156">
        <f t="shared" si="108"/>
        <v>37.380000000000003</v>
      </c>
      <c r="AA78" s="159">
        <f t="shared" si="109"/>
        <v>38.880000000000003</v>
      </c>
      <c r="AB78" s="127" t="s">
        <v>928</v>
      </c>
      <c r="AC78" s="43">
        <f>IFERROR(VLOOKUP($B78,'1112_link'!$A$5:$D$310,2,FALSE),0)</f>
        <v>2.33</v>
      </c>
      <c r="AD78" s="43">
        <f>IFERROR(VLOOKUP($B78,'1112_link'!$A$5:$D$310,3,FALSE),0)</f>
        <v>36.67</v>
      </c>
      <c r="AE78" s="154">
        <f>IFERROR(VLOOKUP($B78,'1112_link'!$A$5:$D$331,4,FALSE),0)</f>
        <v>331.06</v>
      </c>
      <c r="AF78" s="50">
        <f t="shared" si="110"/>
        <v>0.1108</v>
      </c>
      <c r="AG78" s="158">
        <f>IF(AB78="Yes",VLOOKUP(B78,'ESA 112'!$B$383:$J$411,8,FALSE),MIN(0.127,AF78))</f>
        <v>0.1108</v>
      </c>
      <c r="AH78" s="156">
        <f t="shared" si="111"/>
        <v>36.67</v>
      </c>
      <c r="AI78" s="159">
        <f t="shared" si="112"/>
        <v>39</v>
      </c>
      <c r="AJ78" s="127" t="s">
        <v>928</v>
      </c>
      <c r="AK78" s="43">
        <f>IFERROR(VLOOKUP($B78,'1213_link'!$A$5:$D$310,2,FALSE),0)</f>
        <v>3.55</v>
      </c>
      <c r="AL78" s="43">
        <f>IFERROR(VLOOKUP($B78,'1213_link'!$A$5:$D$310,3,FALSE),0)</f>
        <v>35</v>
      </c>
      <c r="AM78" s="154">
        <f>IFERROR(VLOOKUP($B78,'1213_link'!$A$5:$D$331,4,FALSE),0)</f>
        <v>332.67</v>
      </c>
      <c r="AN78" s="50">
        <f t="shared" si="113"/>
        <v>0.1052</v>
      </c>
      <c r="AO78" s="158">
        <f>IF(AJ78="Yes",VLOOKUP(B78,'ESA 112'!$B$350:$J$378,8,FALSE),MIN(0.127,AN78))</f>
        <v>0.1052</v>
      </c>
      <c r="AP78" s="156">
        <f t="shared" si="114"/>
        <v>35</v>
      </c>
      <c r="AQ78" s="159">
        <f t="shared" si="115"/>
        <v>38.549999999999997</v>
      </c>
      <c r="AR78" s="127" t="s">
        <v>928</v>
      </c>
      <c r="AS78" s="43">
        <f>IFERROR(VLOOKUP($B78,'1314_link'!$A$5:$D$310,2,FALSE),0)</f>
        <v>5.78</v>
      </c>
      <c r="AT78" s="43">
        <f>IFERROR(VLOOKUP($B78,'1314_link'!$A$5:$D$310,3,FALSE),0)</f>
        <v>39.78</v>
      </c>
      <c r="AU78" s="154">
        <f>IFERROR(VLOOKUP($B78,'1314_link'!$A$5:$D$331,4,FALSE),0)</f>
        <v>366.93</v>
      </c>
      <c r="AV78" s="158">
        <f t="shared" si="116"/>
        <v>0.1084130488103998</v>
      </c>
      <c r="AW78" s="158">
        <f>IF(AR78="Yes",VLOOKUP(B78,'ESA 112'!$B$318:$J$345,8,FALSE),MIN(0.127,AV78))</f>
        <v>0.1084130488103998</v>
      </c>
      <c r="AX78" s="156">
        <f t="shared" si="117"/>
        <v>39.78</v>
      </c>
      <c r="AY78" s="159">
        <f t="shared" si="118"/>
        <v>45.56</v>
      </c>
      <c r="AZ78" s="127" t="s">
        <v>928</v>
      </c>
      <c r="BA78" s="43">
        <f>IFERROR(VLOOKUP($B78,'1415_link'!$A$5:$D$311,2,FALSE),0)</f>
        <v>4.67</v>
      </c>
      <c r="BB78" s="43">
        <f>IFERROR(VLOOKUP($B78,'1415_link'!$A$5:$D$311,3,FALSE),0)</f>
        <v>39.89</v>
      </c>
      <c r="BC78" s="160">
        <f>IFERROR(VLOOKUP($B78,'1415_link'!$A$5:$D$332,4,FALSE),0)</f>
        <v>349.2</v>
      </c>
      <c r="BD78" s="158">
        <f t="shared" si="149"/>
        <v>0.11423253150057275</v>
      </c>
      <c r="BE78" s="158">
        <f>IF(AZ78="Yes",VLOOKUP(B78,'ESA 112'!$B$286:$J$314,8,FALSE),MIN(0.127,BD78))</f>
        <v>0.11423253150057275</v>
      </c>
      <c r="BF78" s="156">
        <f t="shared" si="150"/>
        <v>39.89</v>
      </c>
      <c r="BG78" s="159">
        <f t="shared" si="151"/>
        <v>44.56</v>
      </c>
      <c r="BH78" s="127" t="s">
        <v>928</v>
      </c>
      <c r="BI78" s="43">
        <f>IFERROR(VLOOKUP($B78,'1516_link'!$A$5:$D$351,2,FALSE),0)</f>
        <v>5.5500000000000007</v>
      </c>
      <c r="BJ78" s="43">
        <f>IFERROR(VLOOKUP($B78,'1516_link'!$A$5:$D$351,3,FALSE),0)</f>
        <v>34.22</v>
      </c>
      <c r="BK78" s="160">
        <f>IFERROR(VLOOKUP($B78,'1516_link'!$A$5:$D$351,4,FALSE),0)</f>
        <v>341.32000000000005</v>
      </c>
      <c r="BL78" s="217">
        <f t="shared" si="152"/>
        <v>0.10025782257119417</v>
      </c>
      <c r="BM78" s="217">
        <f>IF(BH78="Yes",VLOOKUP(B78,'ESA 112'!$B$255:$J$282,8,FALSE),MIN(0.127,BL78))</f>
        <v>0.10025782257119417</v>
      </c>
      <c r="BN78" s="156">
        <f t="shared" si="153"/>
        <v>34.22</v>
      </c>
      <c r="BO78" s="159">
        <f t="shared" si="154"/>
        <v>39.769999999999996</v>
      </c>
      <c r="BP78" s="127" t="s">
        <v>928</v>
      </c>
      <c r="BQ78" s="43">
        <f>IFERROR(VLOOKUP($B78,'1617_link'!$A$5:$D$351,2,FALSE),0)</f>
        <v>7</v>
      </c>
      <c r="BR78" s="43">
        <f>IFERROR(VLOOKUP($B78,'1617_link'!$A$5:$D$351,3,FALSE),0)</f>
        <v>33.56</v>
      </c>
      <c r="BS78" s="160">
        <f>IFERROR(VLOOKUP($B78,'1617_link'!$A$5:$D$351,4,FALSE),0)</f>
        <v>342.22999999999996</v>
      </c>
      <c r="BT78" s="217">
        <f t="shared" si="125"/>
        <v>9.8062706367063102E-2</v>
      </c>
      <c r="BU78" s="217">
        <f>IF(BP78="Yes",VLOOKUP(B78,'ESA 112'!$B$224:$J$250,8,FALSE),MIN(0.127,BT78))</f>
        <v>9.8062706367063102E-2</v>
      </c>
      <c r="BV78" s="156">
        <f t="shared" si="126"/>
        <v>33.56</v>
      </c>
      <c r="BW78" s="159">
        <f t="shared" si="127"/>
        <v>40.56</v>
      </c>
      <c r="BX78" s="127" t="s">
        <v>928</v>
      </c>
      <c r="BY78" s="43">
        <f>IFERROR(VLOOKUP($B78,'1718_link'!$A$5:$D$351,2,FALSE),0)</f>
        <v>8.23</v>
      </c>
      <c r="BZ78" s="43">
        <f>IFERROR(VLOOKUP($B78,'1718_link'!$A$5:$D$351,3,FALSE),0)</f>
        <v>24.78</v>
      </c>
      <c r="CA78" s="43">
        <f>IFERROR(VLOOKUP($B78,'1718_link'!$A$5:$D$331,4,FALSE),0)</f>
        <v>309.44</v>
      </c>
      <c r="CB78" s="217">
        <f t="shared" si="128"/>
        <v>8.0080144777662884E-2</v>
      </c>
      <c r="CC78" s="217">
        <f>IF(BX78="Yes",VLOOKUP(B78,'ESA 112'!$B$194:$J$219,8,FALSE),MIN(0.135,CB78))</f>
        <v>8.0080144777662884E-2</v>
      </c>
      <c r="CD78" s="156">
        <f t="shared" si="129"/>
        <v>24.78</v>
      </c>
      <c r="CE78" s="159">
        <f t="shared" si="130"/>
        <v>33.010000000000005</v>
      </c>
      <c r="CF78" s="127" t="s">
        <v>928</v>
      </c>
      <c r="CG78" s="43">
        <f>IFERROR(VLOOKUP($B78,'1819_link'!$A$5:$D$351,2,FALSE),0)</f>
        <v>8.67</v>
      </c>
      <c r="CH78" s="43">
        <f>IFERROR(VLOOKUP($B78,'1819_link'!$A$5:$D$351,3,FALSE),0)</f>
        <v>31.22</v>
      </c>
      <c r="CI78" s="43">
        <f>IFERROR(VLOOKUP($B78,'1819_link'!$A$5:$D$331,4,FALSE),0)</f>
        <v>317.2</v>
      </c>
      <c r="CJ78" s="217">
        <f t="shared" si="143"/>
        <v>9.8423707440100885E-2</v>
      </c>
      <c r="CK78" s="217">
        <f>IF(CF78="Yes",VLOOKUP(B78,'ESA 112'!$B$164:$J$190,8,FALSE),MIN(0.135,CJ78))</f>
        <v>9.8423707440100885E-2</v>
      </c>
      <c r="CL78" s="156">
        <f t="shared" si="144"/>
        <v>31.22</v>
      </c>
      <c r="CM78" s="159">
        <f t="shared" si="145"/>
        <v>39.89</v>
      </c>
      <c r="CN78" s="127" t="s">
        <v>928</v>
      </c>
      <c r="CO78" s="43">
        <f>IFERROR(VLOOKUP($B78,'1920_link'!$A$5:$D$350,2,FALSE),0)</f>
        <v>6.4499999999999993</v>
      </c>
      <c r="CP78" s="43">
        <f>IFERROR(VLOOKUP($B78,'1920_link'!$A$5:$D$350,3,FALSE),0)</f>
        <v>35.22</v>
      </c>
      <c r="CQ78" s="43">
        <f>IFERROR(VLOOKUP($B78,'1920_link'!$A$5:$D$330,4,FALSE),0)</f>
        <v>316.72000000000003</v>
      </c>
      <c r="CR78" s="217">
        <f t="shared" si="146"/>
        <v>0.11120232381914624</v>
      </c>
      <c r="CS78" s="217">
        <f>IF(CN78="Yes",VLOOKUP(B78,'ESA 112'!$B$134:$J$159,8,FALSE),MIN(0.135,CR78))</f>
        <v>0.11120232381914624</v>
      </c>
      <c r="CT78" s="156">
        <f t="shared" si="147"/>
        <v>35.22</v>
      </c>
      <c r="CU78" s="159">
        <f t="shared" si="148"/>
        <v>41.67</v>
      </c>
      <c r="CV78" s="127" t="s">
        <v>928</v>
      </c>
      <c r="CW78" s="43">
        <f>IFERROR(VLOOKUP($B78,'2021_link'!$A$5:$D$351,2,FALSE),0)</f>
        <v>5</v>
      </c>
      <c r="CX78" s="43">
        <f>IFERROR(VLOOKUP($B78,'2021_link'!$A$5:$D$351,3,FALSE),0)</f>
        <v>33.56</v>
      </c>
      <c r="CY78" s="160">
        <f>IFERROR(VLOOKUP($B78,'2021_link'!$A$5:$D$351,4,FALSE),0)</f>
        <v>309.65999999999997</v>
      </c>
      <c r="CZ78" s="217">
        <f t="shared" si="155"/>
        <v>0.10837692953561973</v>
      </c>
      <c r="DA78" s="217">
        <f>IF(CV78="Yes",VLOOKUP(B78,'ESA 112'!$B$102:$J$130,8,FALSE),MIN(0.135,CZ78))</f>
        <v>0.10837692953561973</v>
      </c>
      <c r="DB78" s="156">
        <f t="shared" si="156"/>
        <v>33.56</v>
      </c>
      <c r="DC78" s="159">
        <f t="shared" si="157"/>
        <v>38.56</v>
      </c>
      <c r="DD78" s="127" t="s">
        <v>928</v>
      </c>
      <c r="DE78" s="43">
        <f>IFERROR(VLOOKUP($B78,'2122_link'!$A$3:$D$352,2,FALSE),0)</f>
        <v>3.22</v>
      </c>
      <c r="DF78" s="43">
        <f>IFERROR(VLOOKUP($B78,'2122_link'!$A$3:$D$352,3,FALSE),0)</f>
        <v>34.44</v>
      </c>
      <c r="DG78" s="160">
        <f>IFERROR(VLOOKUP($B78,'2122_link'!$A$3:$D$352,4,FALSE),0)</f>
        <v>314.85000000000002</v>
      </c>
      <c r="DH78" s="217">
        <f t="shared" si="158"/>
        <v>0.10938542162934729</v>
      </c>
      <c r="DI78" s="217">
        <f>IF(DD78="Yes",VLOOKUP(B78,'ESA 112'!$B$70:$J$99,8,FALSE),MIN(0.135,DH78))</f>
        <v>0.10938542162934729</v>
      </c>
      <c r="DJ78" s="156">
        <f t="shared" si="159"/>
        <v>34.44</v>
      </c>
      <c r="DK78" s="159">
        <f t="shared" si="160"/>
        <v>37.659999999999997</v>
      </c>
      <c r="DL78" s="127" t="s">
        <v>928</v>
      </c>
      <c r="DM78" s="43">
        <f>IFERROR(VLOOKUP($B78,'2223_link'!$A$3:$D$352,2,FALSE),0)</f>
        <v>4.5599999999999996</v>
      </c>
      <c r="DN78" s="43">
        <f>IFERROR(VLOOKUP($B78,'2223_link'!$A$3:$D$352,3,FALSE),0)</f>
        <v>22.34</v>
      </c>
      <c r="DO78" s="160">
        <f>IFERROR(VLOOKUP($B78,'2223_link'!$A$3:$D$352,4,FALSE),0)</f>
        <v>338.11</v>
      </c>
      <c r="DP78" s="217">
        <f t="shared" si="161"/>
        <v>6.6073171453077395E-2</v>
      </c>
      <c r="DQ78" s="217">
        <f>IF(DL78="Yes",VLOOKUP(B78,'ESA 112'!$B$37:$J$63,8,FALSE),MIN(0.135,DP78))</f>
        <v>6.6073171453077395E-2</v>
      </c>
      <c r="DR78" s="156">
        <f t="shared" si="162"/>
        <v>22.34</v>
      </c>
      <c r="DS78" s="159">
        <f t="shared" si="163"/>
        <v>26.9</v>
      </c>
      <c r="DT78" s="127" t="s">
        <v>928</v>
      </c>
      <c r="DU78" s="43">
        <f>IFERROR(VLOOKUP($B78,'2324_link'!$A$3:$D$352,2,FALSE),0)</f>
        <v>6</v>
      </c>
      <c r="DV78" s="43">
        <f>IFERROR(VLOOKUP($B78,'2324_link'!$A$3:$D$352,3,FALSE),0)</f>
        <v>29.89</v>
      </c>
      <c r="DW78" s="160">
        <f>IFERROR(VLOOKUP($B78,'2324_link'!$A$3:$D$352,4,FALSE),0)</f>
        <v>386.18</v>
      </c>
      <c r="DX78" s="217">
        <f t="shared" si="164"/>
        <v>7.7399140297270699E-2</v>
      </c>
      <c r="DY78" s="217">
        <f>IF(DT78="Yes",VLOOKUP(B78,'ESA 112'!$B$3:$J$32,8,FALSE),MIN(0.15,DX78))</f>
        <v>7.7399140297270699E-2</v>
      </c>
      <c r="DZ78" s="156">
        <f t="shared" si="165"/>
        <v>29.89</v>
      </c>
      <c r="EA78" s="159">
        <f t="shared" si="166"/>
        <v>35.89</v>
      </c>
      <c r="EB78" s="18"/>
    </row>
    <row r="79" spans="1:132" ht="14.4" x14ac:dyDescent="0.3">
      <c r="A79" s="15" t="s">
        <v>913</v>
      </c>
      <c r="B79" s="15" t="s">
        <v>188</v>
      </c>
      <c r="C79" s="15" t="s">
        <v>189</v>
      </c>
      <c r="D79" s="127" t="s">
        <v>928</v>
      </c>
      <c r="E79" s="154">
        <f>IFERROR(VLOOKUP($B79,'0809_link'!$A$5:$D$319,2,FALSE),0)</f>
        <v>43.12</v>
      </c>
      <c r="F79" s="154">
        <f>IFERROR(VLOOKUP($B79,'0809_link'!$A$5:$D$319,3,FALSE),0)</f>
        <v>494.88</v>
      </c>
      <c r="G79" s="154">
        <f>IFERROR(VLOOKUP(B79,'0809_link'!$A$5:$D$319,4,FALSE),0)</f>
        <v>4390.8899999999994</v>
      </c>
      <c r="H79" s="50">
        <f t="shared" si="101"/>
        <v>0.11269999999999999</v>
      </c>
      <c r="I79" s="155">
        <f>IF(D79="yes",VLOOKUP(B79,'ESA 112'!$B$479:$K$503,8,FALSE),MIN(0.127,H79))</f>
        <v>0.11269999999999999</v>
      </c>
      <c r="J79" s="156">
        <f t="shared" si="102"/>
        <v>494.88</v>
      </c>
      <c r="K79" s="157">
        <f t="shared" si="103"/>
        <v>538</v>
      </c>
      <c r="L79" s="127" t="s">
        <v>928</v>
      </c>
      <c r="M79" s="43">
        <f>IFERROR(VLOOKUP(B79,'0910_link'!$A$5:$B$302,2,FALSE),0)</f>
        <v>50.75</v>
      </c>
      <c r="N79" s="43">
        <f>IFERROR(VLOOKUP(B79,'0910_link'!$A$5:$C$302,3,FALSE),0)</f>
        <v>513.62</v>
      </c>
      <c r="O79" s="43">
        <f>IFERROR(VLOOKUP($B79,'0910_link'!$A$5:$D$302,4,FALSE),0)</f>
        <v>4522.7699999999986</v>
      </c>
      <c r="P79" s="50">
        <f t="shared" si="104"/>
        <v>0.11360000000000001</v>
      </c>
      <c r="Q79" s="158">
        <f>IF(L79="Yes",VLOOKUP(B79,'ESA 112'!$B$449:$K$474,8,FALSE),MIN(0.127,P79))</f>
        <v>0.11360000000000001</v>
      </c>
      <c r="R79" s="156">
        <f t="shared" si="105"/>
        <v>513.62</v>
      </c>
      <c r="S79" s="157">
        <f t="shared" si="106"/>
        <v>564.37</v>
      </c>
      <c r="T79" s="127" t="s">
        <v>928</v>
      </c>
      <c r="U79" s="43">
        <f>IFERROR(VLOOKUP($B79,'1011_link'!$A$5:$D$309,2,FALSE),0)</f>
        <v>48.88</v>
      </c>
      <c r="V79" s="43">
        <f>IFERROR(VLOOKUP($B79,'1011_link'!$A$5:$D$309,3,FALSE),0)</f>
        <v>537.25</v>
      </c>
      <c r="W79" s="154">
        <f>IFERROR(VLOOKUP($B79,'1011_link'!$A$5:$D$319,4,FALSE),0)</f>
        <v>4404.2300000000005</v>
      </c>
      <c r="X79" s="50">
        <f t="shared" si="107"/>
        <v>0.122</v>
      </c>
      <c r="Y79" s="158">
        <f>IF(T79="Yes",VLOOKUP(B79,'ESA 112'!$B$416:$J$444,8,FALSE),MIN(0.127,X79))</f>
        <v>0.122</v>
      </c>
      <c r="Z79" s="156">
        <f t="shared" si="108"/>
        <v>537.25</v>
      </c>
      <c r="AA79" s="159">
        <f t="shared" si="109"/>
        <v>586.13</v>
      </c>
      <c r="AB79" s="127" t="s">
        <v>928</v>
      </c>
      <c r="AC79" s="43">
        <f>IFERROR(VLOOKUP($B79,'1112_link'!$A$5:$D$310,2,FALSE),0)</f>
        <v>43.55</v>
      </c>
      <c r="AD79" s="43">
        <f>IFERROR(VLOOKUP($B79,'1112_link'!$A$5:$D$310,3,FALSE),0)</f>
        <v>552.66999999999996</v>
      </c>
      <c r="AE79" s="154">
        <f>IFERROR(VLOOKUP($B79,'1112_link'!$A$5:$D$331,4,FALSE),0)</f>
        <v>4337.6900000000005</v>
      </c>
      <c r="AF79" s="50">
        <f t="shared" si="110"/>
        <v>0.12740000000000001</v>
      </c>
      <c r="AG79" s="158">
        <f>IF(AB79="Yes",VLOOKUP(B79,'ESA 112'!$B$383:$J$411,8,FALSE),MIN(0.127,AF79))</f>
        <v>0.127</v>
      </c>
      <c r="AH79" s="156">
        <f t="shared" si="111"/>
        <v>550.89</v>
      </c>
      <c r="AI79" s="159">
        <f t="shared" si="112"/>
        <v>594.43999999999994</v>
      </c>
      <c r="AJ79" s="127" t="s">
        <v>928</v>
      </c>
      <c r="AK79" s="43">
        <f>IFERROR(VLOOKUP($B79,'1213_link'!$A$5:$D$310,2,FALSE),0)</f>
        <v>52.89</v>
      </c>
      <c r="AL79" s="43">
        <f>IFERROR(VLOOKUP($B79,'1213_link'!$A$5:$D$310,3,FALSE),0)</f>
        <v>530</v>
      </c>
      <c r="AM79" s="154">
        <f>IFERROR(VLOOKUP($B79,'1213_link'!$A$5:$D$331,4,FALSE),0)</f>
        <v>4253.9799999999996</v>
      </c>
      <c r="AN79" s="50">
        <f t="shared" si="113"/>
        <v>0.1246</v>
      </c>
      <c r="AO79" s="158">
        <f>IF(AJ79="Yes",VLOOKUP(B79,'ESA 112'!$B$350:$J$378,8,FALSE),MIN(0.127,AN79))</f>
        <v>0.1246</v>
      </c>
      <c r="AP79" s="156">
        <f t="shared" si="114"/>
        <v>530</v>
      </c>
      <c r="AQ79" s="159">
        <f t="shared" si="115"/>
        <v>582.89</v>
      </c>
      <c r="AR79" s="127" t="s">
        <v>928</v>
      </c>
      <c r="AS79" s="43">
        <f>IFERROR(VLOOKUP($B79,'1314_link'!$A$5:$D$310,2,FALSE),0)</f>
        <v>43.55</v>
      </c>
      <c r="AT79" s="43">
        <f>IFERROR(VLOOKUP($B79,'1314_link'!$A$5:$D$310,3,FALSE),0)</f>
        <v>527.66999999999996</v>
      </c>
      <c r="AU79" s="154">
        <f>IFERROR(VLOOKUP($B79,'1314_link'!$A$5:$D$331,4,FALSE),0)</f>
        <v>4192.1399999999985</v>
      </c>
      <c r="AV79" s="158">
        <f t="shared" si="116"/>
        <v>0.12587127338304546</v>
      </c>
      <c r="AW79" s="158">
        <f>IF(AR79="Yes",VLOOKUP(B79,'ESA 112'!$B$318:$J$345,8,FALSE),MIN(0.127,AV79))</f>
        <v>0.12587127338304546</v>
      </c>
      <c r="AX79" s="156">
        <f t="shared" si="117"/>
        <v>527.66999999999996</v>
      </c>
      <c r="AY79" s="159">
        <f t="shared" si="118"/>
        <v>571.21999999999991</v>
      </c>
      <c r="AZ79" s="127" t="s">
        <v>928</v>
      </c>
      <c r="BA79" s="43">
        <f>IFERROR(VLOOKUP($B79,'1415_link'!$A$5:$D$311,2,FALSE),0)</f>
        <v>50.769999999999996</v>
      </c>
      <c r="BB79" s="43">
        <f>IFERROR(VLOOKUP($B79,'1415_link'!$A$5:$D$311,3,FALSE),0)</f>
        <v>532</v>
      </c>
      <c r="BC79" s="160">
        <f>IFERROR(VLOOKUP($B79,'1415_link'!$A$5:$D$332,4,FALSE),0)</f>
        <v>3835.25</v>
      </c>
      <c r="BD79" s="158">
        <f t="shared" si="149"/>
        <v>0.13871325206961738</v>
      </c>
      <c r="BE79" s="158">
        <f>IF(AZ79="Yes",VLOOKUP(B79,'ESA 112'!$B$286:$J$314,8,FALSE),MIN(0.127,BD79))</f>
        <v>0.127</v>
      </c>
      <c r="BF79" s="156">
        <f t="shared" si="150"/>
        <v>487.08</v>
      </c>
      <c r="BG79" s="159">
        <f t="shared" si="151"/>
        <v>537.85</v>
      </c>
      <c r="BH79" s="127" t="s">
        <v>928</v>
      </c>
      <c r="BI79" s="43">
        <f>IFERROR(VLOOKUP($B79,'1516_link'!$A$5:$D$351,2,FALSE),0)</f>
        <v>51.67</v>
      </c>
      <c r="BJ79" s="43">
        <f>IFERROR(VLOOKUP($B79,'1516_link'!$A$5:$D$351,3,FALSE),0)</f>
        <v>556</v>
      </c>
      <c r="BK79" s="160">
        <f>IFERROR(VLOOKUP($B79,'1516_link'!$A$5:$D$351,4,FALSE),0)</f>
        <v>3974.54</v>
      </c>
      <c r="BL79" s="217">
        <f t="shared" si="152"/>
        <v>0.13989040241134823</v>
      </c>
      <c r="BM79" s="217">
        <f>IF(BH79="Yes",VLOOKUP(B79,'ESA 112'!$B$255:$J$282,8,FALSE),MIN(0.127,BL79))</f>
        <v>0.127</v>
      </c>
      <c r="BN79" s="156">
        <f t="shared" si="153"/>
        <v>504.77</v>
      </c>
      <c r="BO79" s="159">
        <f t="shared" si="154"/>
        <v>556.43999999999994</v>
      </c>
      <c r="BP79" s="127" t="s">
        <v>928</v>
      </c>
      <c r="BQ79" s="43">
        <f>IFERROR(VLOOKUP($B79,'1617_link'!$A$5:$D$351,2,FALSE),0)</f>
        <v>55.55</v>
      </c>
      <c r="BR79" s="43">
        <f>IFERROR(VLOOKUP($B79,'1617_link'!$A$5:$D$351,3,FALSE),0)</f>
        <v>600.11</v>
      </c>
      <c r="BS79" s="160">
        <f>IFERROR(VLOOKUP($B79,'1617_link'!$A$5:$D$351,4,FALSE),0)</f>
        <v>3985.8999999999996</v>
      </c>
      <c r="BT79" s="217">
        <f t="shared" si="125"/>
        <v>0.15055821771745403</v>
      </c>
      <c r="BU79" s="217">
        <f>IF(BP79="Yes",VLOOKUP(B79,'ESA 112'!$B$224:$J$250,8,FALSE),MIN(0.127,BT79))</f>
        <v>0.127</v>
      </c>
      <c r="BV79" s="156">
        <f t="shared" si="126"/>
        <v>506.21</v>
      </c>
      <c r="BW79" s="159">
        <f t="shared" si="127"/>
        <v>561.76</v>
      </c>
      <c r="BX79" s="127" t="s">
        <v>928</v>
      </c>
      <c r="BY79" s="43">
        <f>IFERROR(VLOOKUP($B79,'1718_link'!$A$5:$D$351,2,FALSE),0)</f>
        <v>73.44</v>
      </c>
      <c r="BZ79" s="43">
        <f>IFERROR(VLOOKUP($B79,'1718_link'!$A$5:$D$351,3,FALSE),0)</f>
        <v>611.11</v>
      </c>
      <c r="CA79" s="43">
        <f>IFERROR(VLOOKUP($B79,'1718_link'!$A$5:$D$331,4,FALSE),0)</f>
        <v>4013.05</v>
      </c>
      <c r="CB79" s="217">
        <f t="shared" si="128"/>
        <v>0.15228068426757702</v>
      </c>
      <c r="CC79" s="217">
        <f>IF(BX79="Yes",VLOOKUP(B79,'ESA 112'!$B$194:$J$219,8,FALSE),MIN(0.135,CB79))</f>
        <v>0.13500000000000001</v>
      </c>
      <c r="CD79" s="156">
        <f t="shared" si="129"/>
        <v>541.76</v>
      </c>
      <c r="CE79" s="159">
        <f t="shared" si="130"/>
        <v>615.20000000000005</v>
      </c>
      <c r="CF79" s="127" t="s">
        <v>928</v>
      </c>
      <c r="CG79" s="43">
        <f>IFERROR(VLOOKUP($B79,'1819_link'!$A$5:$D$351,2,FALSE),0)</f>
        <v>75.33</v>
      </c>
      <c r="CH79" s="43">
        <f>IFERROR(VLOOKUP($B79,'1819_link'!$A$5:$D$351,3,FALSE),0)</f>
        <v>612.89</v>
      </c>
      <c r="CI79" s="43">
        <f>IFERROR(VLOOKUP($B79,'1819_link'!$A$5:$D$331,4,FALSE),0)</f>
        <v>4029.17</v>
      </c>
      <c r="CJ79" s="217">
        <f t="shared" si="143"/>
        <v>0.15211321438410391</v>
      </c>
      <c r="CK79" s="217">
        <f>IF(CF79="Yes",VLOOKUP(B79,'ESA 112'!$B$164:$J$190,8,FALSE),MIN(0.135,CJ79))</f>
        <v>0.13500000000000001</v>
      </c>
      <c r="CL79" s="156">
        <f t="shared" si="144"/>
        <v>543.94000000000005</v>
      </c>
      <c r="CM79" s="159">
        <f t="shared" si="145"/>
        <v>619.2700000000001</v>
      </c>
      <c r="CN79" s="127" t="s">
        <v>928</v>
      </c>
      <c r="CO79" s="43">
        <f>IFERROR(VLOOKUP($B79,'1920_link'!$A$5:$D$350,2,FALSE),0)</f>
        <v>99.89</v>
      </c>
      <c r="CP79" s="43">
        <f>IFERROR(VLOOKUP($B79,'1920_link'!$A$5:$D$350,3,FALSE),0)</f>
        <v>630.33000000000004</v>
      </c>
      <c r="CQ79" s="43">
        <f>IFERROR(VLOOKUP($B79,'1920_link'!$A$5:$D$330,4,FALSE),0)</f>
        <v>4157.78</v>
      </c>
      <c r="CR79" s="217">
        <f t="shared" si="146"/>
        <v>0.15160253789281783</v>
      </c>
      <c r="CS79" s="217">
        <f>IF(CN79="Yes",VLOOKUP(B79,'ESA 112'!$B$134:$J$159,8,FALSE),MIN(0.135,CR79))</f>
        <v>0.13500000000000001</v>
      </c>
      <c r="CT79" s="156">
        <f t="shared" si="147"/>
        <v>561.29999999999995</v>
      </c>
      <c r="CU79" s="159">
        <f t="shared" si="148"/>
        <v>661.18999999999994</v>
      </c>
      <c r="CV79" s="127" t="s">
        <v>928</v>
      </c>
      <c r="CW79" s="43">
        <f>IFERROR(VLOOKUP($B79,'2021_link'!$A$5:$D$351,2,FALSE),0)</f>
        <v>61.78</v>
      </c>
      <c r="CX79" s="43">
        <f>IFERROR(VLOOKUP($B79,'2021_link'!$A$5:$D$351,3,FALSE),0)</f>
        <v>625.89</v>
      </c>
      <c r="CY79" s="160">
        <f>IFERROR(VLOOKUP($B79,'2021_link'!$A$5:$D$351,4,FALSE),0)</f>
        <v>3985.91</v>
      </c>
      <c r="CZ79" s="217">
        <f t="shared" si="155"/>
        <v>0.15702562275615858</v>
      </c>
      <c r="DA79" s="217">
        <f>IF(CV79="Yes",VLOOKUP(B79,'ESA 112'!$B$102:$J$130,8,FALSE),MIN(0.135,CZ79))</f>
        <v>0.13500000000000001</v>
      </c>
      <c r="DB79" s="156">
        <f t="shared" si="156"/>
        <v>538.1</v>
      </c>
      <c r="DC79" s="159">
        <f t="shared" si="157"/>
        <v>599.88</v>
      </c>
      <c r="DD79" s="127" t="s">
        <v>928</v>
      </c>
      <c r="DE79" s="43">
        <f>IFERROR(VLOOKUP($B79,'2122_link'!$A$3:$D$352,2,FALSE),0)</f>
        <v>78.56</v>
      </c>
      <c r="DF79" s="43">
        <f>IFERROR(VLOOKUP($B79,'2122_link'!$A$3:$D$352,3,FALSE),0)</f>
        <v>604.1099999999999</v>
      </c>
      <c r="DG79" s="160">
        <f>IFERROR(VLOOKUP($B79,'2122_link'!$A$3:$D$352,4,FALSE),0)</f>
        <v>4076.76</v>
      </c>
      <c r="DH79" s="217">
        <f t="shared" si="158"/>
        <v>0.14818385188237715</v>
      </c>
      <c r="DI79" s="217">
        <f>IF(DD79="Yes",VLOOKUP(B79,'ESA 112'!$B$70:$J$99,8,FALSE),MIN(0.135,DH79))</f>
        <v>0.13500000000000001</v>
      </c>
      <c r="DJ79" s="156">
        <f t="shared" si="159"/>
        <v>550.36</v>
      </c>
      <c r="DK79" s="159">
        <f t="shared" si="160"/>
        <v>628.92000000000007</v>
      </c>
      <c r="DL79" s="127" t="s">
        <v>928</v>
      </c>
      <c r="DM79" s="43">
        <f>IFERROR(VLOOKUP($B79,'2223_link'!$A$3:$D$352,2,FALSE),0)</f>
        <v>86.33</v>
      </c>
      <c r="DN79" s="43">
        <f>IFERROR(VLOOKUP($B79,'2223_link'!$A$3:$D$352,3,FALSE),0)</f>
        <v>648.89</v>
      </c>
      <c r="DO79" s="160">
        <f>IFERROR(VLOOKUP($B79,'2223_link'!$A$3:$D$352,4,FALSE),0)</f>
        <v>4247.2100000000009</v>
      </c>
      <c r="DP79" s="217">
        <f t="shared" si="161"/>
        <v>0.15278029577063526</v>
      </c>
      <c r="DQ79" s="217">
        <f>IF(DL79="Yes",VLOOKUP(B79,'ESA 112'!$B$37:$J$63,8,FALSE),MIN(0.135,DP79))</f>
        <v>0.13500000000000001</v>
      </c>
      <c r="DR79" s="156">
        <f t="shared" si="162"/>
        <v>573.37</v>
      </c>
      <c r="DS79" s="159">
        <f t="shared" si="163"/>
        <v>659.7</v>
      </c>
      <c r="DT79" s="127" t="s">
        <v>928</v>
      </c>
      <c r="DU79" s="43">
        <f>IFERROR(VLOOKUP($B79,'2324_link'!$A$3:$D$352,2,FALSE),0)</f>
        <v>94.11</v>
      </c>
      <c r="DV79" s="43">
        <f>IFERROR(VLOOKUP($B79,'2324_link'!$A$3:$D$352,3,FALSE),0)</f>
        <v>679.44</v>
      </c>
      <c r="DW79" s="160">
        <f>IFERROR(VLOOKUP($B79,'2324_link'!$A$3:$D$352,4,FALSE),0)</f>
        <v>4348.26</v>
      </c>
      <c r="DX79" s="217">
        <f t="shared" si="164"/>
        <v>0.15625560569055208</v>
      </c>
      <c r="DY79" s="217">
        <f>IF(DT79="Yes",VLOOKUP(B79,'ESA 112'!$B$3:$J$32,8,FALSE),MIN(0.15,DX79))</f>
        <v>0.15</v>
      </c>
      <c r="DZ79" s="156">
        <f t="shared" si="165"/>
        <v>652.24</v>
      </c>
      <c r="EA79" s="159">
        <f t="shared" si="166"/>
        <v>746.35</v>
      </c>
      <c r="EB79" s="18"/>
    </row>
    <row r="80" spans="1:132" ht="14.4" x14ac:dyDescent="0.3">
      <c r="A80" s="15" t="s">
        <v>913</v>
      </c>
      <c r="B80" s="15" t="s">
        <v>136</v>
      </c>
      <c r="C80" s="15" t="s">
        <v>137</v>
      </c>
      <c r="D80" s="127" t="s">
        <v>928</v>
      </c>
      <c r="E80" s="154">
        <f>IFERROR(VLOOKUP($B80,'0809_link'!$A$5:$D$319,2,FALSE),0)</f>
        <v>36.880000000000003</v>
      </c>
      <c r="F80" s="154">
        <f>IFERROR(VLOOKUP($B80,'0809_link'!$A$5:$D$319,3,FALSE),0)</f>
        <v>278.12</v>
      </c>
      <c r="G80" s="154">
        <f>IFERROR(VLOOKUP(B80,'0809_link'!$A$5:$D$319,4,FALSE),0)</f>
        <v>2172.73</v>
      </c>
      <c r="H80" s="50">
        <f t="shared" si="101"/>
        <v>0.128</v>
      </c>
      <c r="I80" s="155">
        <f>IF(D80="yes",VLOOKUP(B80,'ESA 112'!$B$479:$K$503,8,FALSE),MIN(0.127,H80))</f>
        <v>0.127</v>
      </c>
      <c r="J80" s="156">
        <f t="shared" si="102"/>
        <v>275.94</v>
      </c>
      <c r="K80" s="157">
        <f t="shared" si="103"/>
        <v>312.82727</v>
      </c>
      <c r="L80" s="127" t="s">
        <v>928</v>
      </c>
      <c r="M80" s="43">
        <f>IFERROR(VLOOKUP(B80,'0910_link'!$A$5:$B$302,2,FALSE),0)</f>
        <v>25.12</v>
      </c>
      <c r="N80" s="43">
        <f>IFERROR(VLOOKUP(B80,'0910_link'!$A$5:$C$302,3,FALSE),0)</f>
        <v>272.25</v>
      </c>
      <c r="O80" s="43">
        <f>IFERROR(VLOOKUP($B80,'0910_link'!$A$5:$D$302,4,FALSE),0)</f>
        <v>2185.8799999999997</v>
      </c>
      <c r="P80" s="50">
        <f t="shared" si="104"/>
        <v>0.1245</v>
      </c>
      <c r="Q80" s="158">
        <f>IF(L80="Yes",VLOOKUP(B80,'ESA 112'!$B$449:$K$474,8,FALSE),MIN(0.127,P80))</f>
        <v>0.1245</v>
      </c>
      <c r="R80" s="156">
        <f t="shared" si="105"/>
        <v>272.25</v>
      </c>
      <c r="S80" s="157">
        <f t="shared" si="106"/>
        <v>297.37</v>
      </c>
      <c r="T80" s="127" t="s">
        <v>928</v>
      </c>
      <c r="U80" s="43">
        <f>IFERROR(VLOOKUP($B80,'1011_link'!$A$5:$D$309,2,FALSE),0)</f>
        <v>38.880000000000003</v>
      </c>
      <c r="V80" s="43">
        <f>IFERROR(VLOOKUP($B80,'1011_link'!$A$5:$D$309,3,FALSE),0)</f>
        <v>259</v>
      </c>
      <c r="W80" s="154">
        <f>IFERROR(VLOOKUP($B80,'1011_link'!$A$5:$D$319,4,FALSE),0)</f>
        <v>2193.5</v>
      </c>
      <c r="X80" s="50">
        <f t="shared" si="107"/>
        <v>0.1181</v>
      </c>
      <c r="Y80" s="158">
        <f>IF(T80="Yes",VLOOKUP(B80,'ESA 112'!$B$416:$J$444,8,FALSE),MIN(0.127,X80))</f>
        <v>0.1181</v>
      </c>
      <c r="Z80" s="156">
        <f t="shared" si="108"/>
        <v>259</v>
      </c>
      <c r="AA80" s="159">
        <f t="shared" si="109"/>
        <v>297.88</v>
      </c>
      <c r="AB80" s="127" t="s">
        <v>928</v>
      </c>
      <c r="AC80" s="43">
        <f>IFERROR(VLOOKUP($B80,'1112_link'!$A$5:$D$310,2,FALSE),0)</f>
        <v>32.33</v>
      </c>
      <c r="AD80" s="43">
        <f>IFERROR(VLOOKUP($B80,'1112_link'!$A$5:$D$310,3,FALSE),0)</f>
        <v>248.22</v>
      </c>
      <c r="AE80" s="154">
        <f>IFERROR(VLOOKUP($B80,'1112_link'!$A$5:$D$331,4,FALSE),0)</f>
        <v>2180.1999999999998</v>
      </c>
      <c r="AF80" s="50">
        <f t="shared" si="110"/>
        <v>0.1139</v>
      </c>
      <c r="AG80" s="158">
        <f>IF(AB80="Yes",VLOOKUP(B80,'ESA 112'!$B$383:$J$411,8,FALSE),MIN(0.127,AF80))</f>
        <v>0.1139</v>
      </c>
      <c r="AH80" s="156">
        <f t="shared" si="111"/>
        <v>248.22</v>
      </c>
      <c r="AI80" s="159">
        <f t="shared" si="112"/>
        <v>280.55</v>
      </c>
      <c r="AJ80" s="127" t="s">
        <v>928</v>
      </c>
      <c r="AK80" s="43">
        <f>IFERROR(VLOOKUP($B80,'1213_link'!$A$5:$D$310,2,FALSE),0)</f>
        <v>31.549999999999997</v>
      </c>
      <c r="AL80" s="43">
        <f>IFERROR(VLOOKUP($B80,'1213_link'!$A$5:$D$310,3,FALSE),0)</f>
        <v>245.22</v>
      </c>
      <c r="AM80" s="154">
        <f>IFERROR(VLOOKUP($B80,'1213_link'!$A$5:$D$331,4,FALSE),0)</f>
        <v>2198.98</v>
      </c>
      <c r="AN80" s="50">
        <f t="shared" si="113"/>
        <v>0.1115</v>
      </c>
      <c r="AO80" s="158">
        <f>IF(AJ80="Yes",VLOOKUP(B80,'ESA 112'!$B$350:$J$378,8,FALSE),MIN(0.127,AN80))</f>
        <v>0.1115</v>
      </c>
      <c r="AP80" s="156">
        <f t="shared" si="114"/>
        <v>245.22</v>
      </c>
      <c r="AQ80" s="159">
        <f t="shared" si="115"/>
        <v>276.77</v>
      </c>
      <c r="AR80" s="127" t="s">
        <v>928</v>
      </c>
      <c r="AS80" s="43">
        <f>IFERROR(VLOOKUP($B80,'1314_link'!$A$5:$D$310,2,FALSE),0)</f>
        <v>31.78</v>
      </c>
      <c r="AT80" s="43">
        <f>IFERROR(VLOOKUP($B80,'1314_link'!$A$5:$D$310,3,FALSE),0)</f>
        <v>250.11</v>
      </c>
      <c r="AU80" s="154">
        <f>IFERROR(VLOOKUP($B80,'1314_link'!$A$5:$D$331,4,FALSE),0)</f>
        <v>2320.6400000000003</v>
      </c>
      <c r="AV80" s="158">
        <f t="shared" si="116"/>
        <v>0.10777630308880308</v>
      </c>
      <c r="AW80" s="158">
        <f>IF(AR80="Yes",VLOOKUP(B80,'ESA 112'!$B$318:$J$345,8,FALSE),MIN(0.127,AV80))</f>
        <v>0.10777630308880308</v>
      </c>
      <c r="AX80" s="156">
        <f t="shared" si="117"/>
        <v>250.11</v>
      </c>
      <c r="AY80" s="159">
        <f t="shared" si="118"/>
        <v>281.89</v>
      </c>
      <c r="AZ80" s="127" t="s">
        <v>928</v>
      </c>
      <c r="BA80" s="43">
        <f>IFERROR(VLOOKUP($B80,'1415_link'!$A$5:$D$311,2,FALSE),0)</f>
        <v>27.889999999999997</v>
      </c>
      <c r="BB80" s="43">
        <f>IFERROR(VLOOKUP($B80,'1415_link'!$A$5:$D$311,3,FALSE),0)</f>
        <v>240.56</v>
      </c>
      <c r="BC80" s="160">
        <f>IFERROR(VLOOKUP($B80,'1415_link'!$A$5:$D$332,4,FALSE),0)</f>
        <v>2372.6999999999998</v>
      </c>
      <c r="BD80" s="158">
        <f t="shared" si="149"/>
        <v>0.10138660597631391</v>
      </c>
      <c r="BE80" s="158">
        <f>IF(AZ80="Yes",VLOOKUP(B80,'ESA 112'!$B$286:$J$314,8,FALSE),MIN(0.127,BD80))</f>
        <v>0.10138660597631391</v>
      </c>
      <c r="BF80" s="156">
        <f t="shared" si="150"/>
        <v>240.56</v>
      </c>
      <c r="BG80" s="159">
        <f t="shared" si="151"/>
        <v>268.45</v>
      </c>
      <c r="BH80" s="127" t="s">
        <v>928</v>
      </c>
      <c r="BI80" s="43">
        <f>IFERROR(VLOOKUP($B80,'1516_link'!$A$5:$D$351,2,FALSE),0)</f>
        <v>22.110000000000003</v>
      </c>
      <c r="BJ80" s="43">
        <f>IFERROR(VLOOKUP($B80,'1516_link'!$A$5:$D$351,3,FALSE),0)</f>
        <v>249.89</v>
      </c>
      <c r="BK80" s="160">
        <f>IFERROR(VLOOKUP($B80,'1516_link'!$A$5:$D$351,4,FALSE),0)</f>
        <v>2353.48</v>
      </c>
      <c r="BL80" s="217">
        <f t="shared" si="152"/>
        <v>0.10617893502387953</v>
      </c>
      <c r="BM80" s="217">
        <f>IF(BH80="Yes",VLOOKUP(B80,'ESA 112'!$B$255:$J$282,8,FALSE),MIN(0.127,BL80))</f>
        <v>0.10617893502387953</v>
      </c>
      <c r="BN80" s="156">
        <f t="shared" si="153"/>
        <v>249.89</v>
      </c>
      <c r="BO80" s="159">
        <f t="shared" si="154"/>
        <v>272</v>
      </c>
      <c r="BP80" s="127" t="s">
        <v>928</v>
      </c>
      <c r="BQ80" s="43">
        <f>IFERROR(VLOOKUP($B80,'1617_link'!$A$5:$D$351,2,FALSE),0)</f>
        <v>33.89</v>
      </c>
      <c r="BR80" s="43">
        <f>IFERROR(VLOOKUP($B80,'1617_link'!$A$5:$D$351,3,FALSE),0)</f>
        <v>249.33</v>
      </c>
      <c r="BS80" s="160">
        <f>IFERROR(VLOOKUP($B80,'1617_link'!$A$5:$D$351,4,FALSE),0)</f>
        <v>2471.0299999999997</v>
      </c>
      <c r="BT80" s="217">
        <f t="shared" si="125"/>
        <v>0.10090124361096386</v>
      </c>
      <c r="BU80" s="217">
        <f>IF(BP80="Yes",VLOOKUP(B80,'ESA 112'!$B$224:$J$250,8,FALSE),MIN(0.127,BT80))</f>
        <v>0.10090124361096386</v>
      </c>
      <c r="BV80" s="156">
        <f t="shared" si="126"/>
        <v>249.33</v>
      </c>
      <c r="BW80" s="159">
        <f t="shared" si="127"/>
        <v>283.22000000000003</v>
      </c>
      <c r="BX80" s="127" t="s">
        <v>928</v>
      </c>
      <c r="BY80" s="43">
        <f>IFERROR(VLOOKUP($B80,'1718_link'!$A$5:$D$351,2,FALSE),0)</f>
        <v>39.11</v>
      </c>
      <c r="BZ80" s="43">
        <f>IFERROR(VLOOKUP($B80,'1718_link'!$A$5:$D$351,3,FALSE),0)</f>
        <v>258.77999999999997</v>
      </c>
      <c r="CA80" s="43">
        <f>IFERROR(VLOOKUP($B80,'1718_link'!$A$5:$D$331,4,FALSE),0)</f>
        <v>2553.73</v>
      </c>
      <c r="CB80" s="217">
        <f t="shared" si="128"/>
        <v>0.10133412694372544</v>
      </c>
      <c r="CC80" s="217">
        <f>IF(BX80="Yes",VLOOKUP(B80,'ESA 112'!$B$194:$J$219,8,FALSE),MIN(0.135,CB80))</f>
        <v>0.10133412694372544</v>
      </c>
      <c r="CD80" s="156">
        <f t="shared" si="129"/>
        <v>258.77999999999997</v>
      </c>
      <c r="CE80" s="159">
        <f t="shared" si="130"/>
        <v>297.89</v>
      </c>
      <c r="CF80" s="127" t="s">
        <v>928</v>
      </c>
      <c r="CG80" s="43">
        <f>IFERROR(VLOOKUP($B80,'1819_link'!$A$5:$D$351,2,FALSE),0)</f>
        <v>35.89</v>
      </c>
      <c r="CH80" s="43">
        <f>IFERROR(VLOOKUP($B80,'1819_link'!$A$5:$D$351,3,FALSE),0)</f>
        <v>286.77999999999997</v>
      </c>
      <c r="CI80" s="43">
        <f>IFERROR(VLOOKUP($B80,'1819_link'!$A$5:$D$331,4,FALSE),0)</f>
        <v>2579.6400000000003</v>
      </c>
      <c r="CJ80" s="217">
        <f t="shared" si="143"/>
        <v>0.11117055092958705</v>
      </c>
      <c r="CK80" s="217">
        <f>IF(CF80="Yes",VLOOKUP(B80,'ESA 112'!$B$164:$J$190,8,FALSE),MIN(0.135,CJ80))</f>
        <v>0.11117055092958705</v>
      </c>
      <c r="CL80" s="156">
        <f t="shared" si="144"/>
        <v>286.77999999999997</v>
      </c>
      <c r="CM80" s="159">
        <f t="shared" si="145"/>
        <v>322.66999999999996</v>
      </c>
      <c r="CN80" s="127" t="s">
        <v>928</v>
      </c>
      <c r="CO80" s="43">
        <f>IFERROR(VLOOKUP($B80,'1920_link'!$A$5:$D$350,2,FALSE),0)</f>
        <v>49.11</v>
      </c>
      <c r="CP80" s="43">
        <f>IFERROR(VLOOKUP($B80,'1920_link'!$A$5:$D$350,3,FALSE),0)</f>
        <v>327.44</v>
      </c>
      <c r="CQ80" s="43">
        <f>IFERROR(VLOOKUP($B80,'1920_link'!$A$5:$D$330,4,FALSE),0)</f>
        <v>2633.7100000000005</v>
      </c>
      <c r="CR80" s="217">
        <f t="shared" si="146"/>
        <v>0.12432652038379317</v>
      </c>
      <c r="CS80" s="217">
        <f>IF(CN80="Yes",VLOOKUP(B80,'ESA 112'!$B$134:$J$159,8,FALSE),MIN(0.135,CR80))</f>
        <v>0.12432652038379317</v>
      </c>
      <c r="CT80" s="156">
        <f t="shared" si="147"/>
        <v>327.44</v>
      </c>
      <c r="CU80" s="159">
        <f t="shared" si="148"/>
        <v>376.55</v>
      </c>
      <c r="CV80" s="127" t="s">
        <v>928</v>
      </c>
      <c r="CW80" s="43">
        <f>IFERROR(VLOOKUP($B80,'2021_link'!$A$5:$D$351,2,FALSE),0)</f>
        <v>31.78</v>
      </c>
      <c r="CX80" s="43">
        <f>IFERROR(VLOOKUP($B80,'2021_link'!$A$5:$D$351,3,FALSE),0)</f>
        <v>333.77</v>
      </c>
      <c r="CY80" s="160">
        <f>IFERROR(VLOOKUP($B80,'2021_link'!$A$5:$D$351,4,FALSE),0)</f>
        <v>2561.09</v>
      </c>
      <c r="CZ80" s="217">
        <f t="shared" si="155"/>
        <v>0.13032341698261285</v>
      </c>
      <c r="DA80" s="217">
        <f>IF(CV80="Yes",VLOOKUP(B80,'ESA 112'!$B$102:$J$130,8,FALSE),MIN(0.135,CZ80))</f>
        <v>0.13032341698261285</v>
      </c>
      <c r="DB80" s="156">
        <f t="shared" si="156"/>
        <v>333.77</v>
      </c>
      <c r="DC80" s="159">
        <f t="shared" si="157"/>
        <v>365.54999999999995</v>
      </c>
      <c r="DD80" s="127" t="s">
        <v>928</v>
      </c>
      <c r="DE80" s="43">
        <f>IFERROR(VLOOKUP($B80,'2122_link'!$A$3:$D$352,2,FALSE),0)</f>
        <v>22.56</v>
      </c>
      <c r="DF80" s="43">
        <f>IFERROR(VLOOKUP($B80,'2122_link'!$A$3:$D$352,3,FALSE),0)</f>
        <v>325.77999999999997</v>
      </c>
      <c r="DG80" s="160">
        <f>IFERROR(VLOOKUP($B80,'2122_link'!$A$3:$D$352,4,FALSE),0)</f>
        <v>2589.0099999999998</v>
      </c>
      <c r="DH80" s="217">
        <f t="shared" si="158"/>
        <v>0.12583188168450488</v>
      </c>
      <c r="DI80" s="217">
        <f>IF(DD80="Yes",VLOOKUP(B80,'ESA 112'!$B$70:$J$99,8,FALSE),MIN(0.135,DH80))</f>
        <v>0.12583188168450488</v>
      </c>
      <c r="DJ80" s="156">
        <f t="shared" si="159"/>
        <v>325.77999999999997</v>
      </c>
      <c r="DK80" s="159">
        <f t="shared" si="160"/>
        <v>348.34</v>
      </c>
      <c r="DL80" s="127" t="s">
        <v>928</v>
      </c>
      <c r="DM80" s="43">
        <f>IFERROR(VLOOKUP($B80,'2223_link'!$A$3:$D$352,2,FALSE),0)</f>
        <v>20.78</v>
      </c>
      <c r="DN80" s="43">
        <f>IFERROR(VLOOKUP($B80,'2223_link'!$A$3:$D$352,3,FALSE),0)</f>
        <v>322.11</v>
      </c>
      <c r="DO80" s="160">
        <f>IFERROR(VLOOKUP($B80,'2223_link'!$A$3:$D$352,4,FALSE),0)</f>
        <v>2688.8900000000003</v>
      </c>
      <c r="DP80" s="217">
        <f t="shared" si="161"/>
        <v>0.11979292570540259</v>
      </c>
      <c r="DQ80" s="217">
        <f>IF(DL80="Yes",VLOOKUP(B80,'ESA 112'!$B$37:$J$63,8,FALSE),MIN(0.135,DP80))</f>
        <v>0.11979292570540259</v>
      </c>
      <c r="DR80" s="156">
        <f t="shared" si="162"/>
        <v>322.11</v>
      </c>
      <c r="DS80" s="159">
        <f t="shared" si="163"/>
        <v>342.89</v>
      </c>
      <c r="DT80" s="127" t="s">
        <v>928</v>
      </c>
      <c r="DU80" s="43">
        <f>IFERROR(VLOOKUP($B80,'2324_link'!$A$3:$D$352,2,FALSE),0)</f>
        <v>31.22</v>
      </c>
      <c r="DV80" s="43">
        <f>IFERROR(VLOOKUP($B80,'2324_link'!$A$3:$D$352,3,FALSE),0)</f>
        <v>324.11</v>
      </c>
      <c r="DW80" s="160">
        <f>IFERROR(VLOOKUP($B80,'2324_link'!$A$3:$D$352,4,FALSE),0)</f>
        <v>2723.2</v>
      </c>
      <c r="DX80" s="217">
        <f t="shared" si="164"/>
        <v>0.11901806698002351</v>
      </c>
      <c r="DY80" s="217">
        <f>IF(DT80="Yes",VLOOKUP(B80,'ESA 112'!$B$3:$J$32,8,FALSE),MIN(0.15,DX80))</f>
        <v>0.11901806698002351</v>
      </c>
      <c r="DZ80" s="156">
        <f t="shared" si="165"/>
        <v>324.11</v>
      </c>
      <c r="EA80" s="159">
        <f t="shared" si="166"/>
        <v>355.33000000000004</v>
      </c>
      <c r="EB80" s="18"/>
    </row>
    <row r="81" spans="1:132" ht="14.4" x14ac:dyDescent="0.3">
      <c r="A81" s="15" t="s">
        <v>913</v>
      </c>
      <c r="B81" s="15" t="s">
        <v>268</v>
      </c>
      <c r="C81" s="15" t="s">
        <v>269</v>
      </c>
      <c r="D81" s="127" t="s">
        <v>928</v>
      </c>
      <c r="E81" s="154">
        <f>IFERROR(VLOOKUP($B81,'0809_link'!$A$5:$D$319,2,FALSE),0)</f>
        <v>0</v>
      </c>
      <c r="F81" s="154">
        <f>IFERROR(VLOOKUP($B81,'0809_link'!$A$5:$D$319,3,FALSE),0)</f>
        <v>4.25</v>
      </c>
      <c r="G81" s="154">
        <f>IFERROR(VLOOKUP(B81,'0809_link'!$A$5:$D$319,4,FALSE),0)</f>
        <v>37.67</v>
      </c>
      <c r="H81" s="50">
        <f t="shared" si="101"/>
        <v>0.1128</v>
      </c>
      <c r="I81" s="155">
        <f>IF(D81="yes",VLOOKUP(B81,'ESA 112'!$B$479:$K$503,8,FALSE),MIN(0.127,H81))</f>
        <v>0.1128</v>
      </c>
      <c r="J81" s="156">
        <f t="shared" si="102"/>
        <v>4.25</v>
      </c>
      <c r="K81" s="157">
        <f t="shared" si="103"/>
        <v>4.25</v>
      </c>
      <c r="L81" s="127" t="s">
        <v>928</v>
      </c>
      <c r="M81" s="43">
        <f>IFERROR(VLOOKUP(B81,'0910_link'!$A$5:$B$302,2,FALSE),0)</f>
        <v>2.5</v>
      </c>
      <c r="N81" s="43">
        <f>IFERROR(VLOOKUP(B81,'0910_link'!$A$5:$C$302,3,FALSE),0)</f>
        <v>7.75</v>
      </c>
      <c r="O81" s="43">
        <f>IFERROR(VLOOKUP($B81,'0910_link'!$A$5:$D$302,4,FALSE),0)</f>
        <v>39.989999999999995</v>
      </c>
      <c r="P81" s="50">
        <f t="shared" si="104"/>
        <v>0.1938</v>
      </c>
      <c r="Q81" s="158">
        <f>IF(L81="Yes",VLOOKUP(B81,'ESA 112'!$B$449:$K$474,8,FALSE),MIN(0.127,P81))</f>
        <v>0.127</v>
      </c>
      <c r="R81" s="156">
        <f t="shared" si="105"/>
        <v>5.08</v>
      </c>
      <c r="S81" s="157">
        <f t="shared" si="106"/>
        <v>7.5786680000000004</v>
      </c>
      <c r="T81" s="127" t="s">
        <v>928</v>
      </c>
      <c r="U81" s="43">
        <f>IFERROR(VLOOKUP($B81,'1011_link'!$A$5:$D$309,2,FALSE),0)</f>
        <v>0.25</v>
      </c>
      <c r="V81" s="43">
        <f>IFERROR(VLOOKUP($B81,'1011_link'!$A$5:$D$309,3,FALSE),0)</f>
        <v>8.75</v>
      </c>
      <c r="W81" s="154">
        <f>IFERROR(VLOOKUP($B81,'1011_link'!$A$5:$D$319,4,FALSE),0)</f>
        <v>35.68</v>
      </c>
      <c r="X81" s="50">
        <f t="shared" si="107"/>
        <v>0.2452</v>
      </c>
      <c r="Y81" s="158">
        <f>IF(T81="Yes",VLOOKUP(B81,'ESA 112'!$B$416:$J$444,8,FALSE),MIN(0.127,X81))</f>
        <v>0.127</v>
      </c>
      <c r="Z81" s="156">
        <f t="shared" si="108"/>
        <v>4.53</v>
      </c>
      <c r="AA81" s="159">
        <f t="shared" si="109"/>
        <v>4.78</v>
      </c>
      <c r="AB81" s="127" t="s">
        <v>928</v>
      </c>
      <c r="AC81" s="43">
        <f>IFERROR(VLOOKUP($B81,'1112_link'!$A$5:$D$310,2,FALSE),0)</f>
        <v>0.33</v>
      </c>
      <c r="AD81" s="43">
        <f>IFERROR(VLOOKUP($B81,'1112_link'!$A$5:$D$310,3,FALSE),0)</f>
        <v>5.22</v>
      </c>
      <c r="AE81" s="154">
        <f>IFERROR(VLOOKUP($B81,'1112_link'!$A$5:$D$331,4,FALSE),0)</f>
        <v>28.05</v>
      </c>
      <c r="AF81" s="50">
        <f t="shared" si="110"/>
        <v>0.18609999999999999</v>
      </c>
      <c r="AG81" s="158">
        <f>IF(AB81="Yes",VLOOKUP(B81,'ESA 112'!$B$383:$J$411,8,FALSE),MIN(0.127,AF81))</f>
        <v>0.127</v>
      </c>
      <c r="AH81" s="156">
        <f t="shared" si="111"/>
        <v>3.56</v>
      </c>
      <c r="AI81" s="159">
        <f t="shared" si="112"/>
        <v>3.89</v>
      </c>
      <c r="AJ81" s="127" t="s">
        <v>928</v>
      </c>
      <c r="AK81" s="43">
        <f>IFERROR(VLOOKUP($B81,'1213_link'!$A$5:$D$310,2,FALSE),0)</f>
        <v>1</v>
      </c>
      <c r="AL81" s="43">
        <f>IFERROR(VLOOKUP($B81,'1213_link'!$A$5:$D$310,3,FALSE),0)</f>
        <v>4.8899999999999997</v>
      </c>
      <c r="AM81" s="154">
        <f>IFERROR(VLOOKUP($B81,'1213_link'!$A$5:$D$331,4,FALSE),0)</f>
        <v>45.6</v>
      </c>
      <c r="AN81" s="50">
        <f t="shared" si="113"/>
        <v>0.1072</v>
      </c>
      <c r="AO81" s="158">
        <f>IF(AJ81="Yes",VLOOKUP(B81,'ESA 112'!$B$350:$J$378,8,FALSE),MIN(0.127,AN81))</f>
        <v>0.1072</v>
      </c>
      <c r="AP81" s="156">
        <f t="shared" si="114"/>
        <v>4.8899999999999997</v>
      </c>
      <c r="AQ81" s="159">
        <f t="shared" si="115"/>
        <v>5.89</v>
      </c>
      <c r="AR81" s="127" t="s">
        <v>928</v>
      </c>
      <c r="AS81" s="43">
        <f>IFERROR(VLOOKUP($B81,'1314_link'!$A$5:$D$310,2,FALSE),0)</f>
        <v>1.22</v>
      </c>
      <c r="AT81" s="43">
        <f>IFERROR(VLOOKUP($B81,'1314_link'!$A$5:$D$310,3,FALSE),0)</f>
        <v>5.78</v>
      </c>
      <c r="AU81" s="154">
        <f>IFERROR(VLOOKUP($B81,'1314_link'!$A$5:$D$331,4,FALSE),0)</f>
        <v>42.5</v>
      </c>
      <c r="AV81" s="158">
        <f t="shared" si="116"/>
        <v>0.13600000000000001</v>
      </c>
      <c r="AW81" s="158">
        <f>IF(AR81="Yes",VLOOKUP(B81,'ESA 112'!$B$318:$J$345,8,FALSE),MIN(0.127,AV81))</f>
        <v>0.127</v>
      </c>
      <c r="AX81" s="156">
        <f t="shared" si="117"/>
        <v>5.4</v>
      </c>
      <c r="AY81" s="159">
        <f t="shared" si="118"/>
        <v>6.62</v>
      </c>
      <c r="AZ81" s="127" t="s">
        <v>928</v>
      </c>
      <c r="BA81" s="43">
        <f>IFERROR(VLOOKUP($B81,'1415_link'!$A$5:$D$311,2,FALSE),0)</f>
        <v>0</v>
      </c>
      <c r="BB81" s="43">
        <f>IFERROR(VLOOKUP($B81,'1415_link'!$A$5:$D$311,3,FALSE),0)</f>
        <v>5.22</v>
      </c>
      <c r="BC81" s="160">
        <f>IFERROR(VLOOKUP($B81,'1415_link'!$A$5:$D$332,4,FALSE),0)</f>
        <v>35.25</v>
      </c>
      <c r="BD81" s="158">
        <f t="shared" si="149"/>
        <v>0.14808510638297873</v>
      </c>
      <c r="BE81" s="158">
        <f>IF(AZ81="Yes",VLOOKUP(B81,'ESA 112'!$B$286:$J$314,8,FALSE),MIN(0.127,BD81))</f>
        <v>0.127</v>
      </c>
      <c r="BF81" s="156">
        <f t="shared" si="150"/>
        <v>4.4800000000000004</v>
      </c>
      <c r="BG81" s="159">
        <f t="shared" si="151"/>
        <v>4.4800000000000004</v>
      </c>
      <c r="BH81" s="127" t="s">
        <v>928</v>
      </c>
      <c r="BI81" s="43">
        <f>IFERROR(VLOOKUP($B81,'1516_link'!$A$5:$D$351,2,FALSE),0)</f>
        <v>0.67</v>
      </c>
      <c r="BJ81" s="43">
        <f>IFERROR(VLOOKUP($B81,'1516_link'!$A$5:$D$351,3,FALSE),0)</f>
        <v>9</v>
      </c>
      <c r="BK81" s="160">
        <f>IFERROR(VLOOKUP($B81,'1516_link'!$A$5:$D$351,4,FALSE),0)</f>
        <v>48.15</v>
      </c>
      <c r="BL81" s="217">
        <f t="shared" si="152"/>
        <v>0.18691588785046728</v>
      </c>
      <c r="BM81" s="217">
        <f>IF(BH81="Yes",VLOOKUP(B81,'ESA 112'!$B$255:$J$282,8,FALSE),MIN(0.127,BL81))</f>
        <v>0.127</v>
      </c>
      <c r="BN81" s="156">
        <f t="shared" si="153"/>
        <v>6.12</v>
      </c>
      <c r="BO81" s="159">
        <f t="shared" si="154"/>
        <v>6.79</v>
      </c>
      <c r="BP81" s="127" t="s">
        <v>928</v>
      </c>
      <c r="BQ81" s="43">
        <f>IFERROR(VLOOKUP($B81,'1617_link'!$A$5:$D$351,2,FALSE),0)</f>
        <v>0.33</v>
      </c>
      <c r="BR81" s="43">
        <f>IFERROR(VLOOKUP($B81,'1617_link'!$A$5:$D$351,3,FALSE),0)</f>
        <v>10.67</v>
      </c>
      <c r="BS81" s="160">
        <f>IFERROR(VLOOKUP($B81,'1617_link'!$A$5:$D$351,4,FALSE),0)</f>
        <v>51.7</v>
      </c>
      <c r="BT81" s="217">
        <f t="shared" si="125"/>
        <v>0.20638297872340425</v>
      </c>
      <c r="BU81" s="217">
        <f>IF(BP81="Yes",VLOOKUP(B81,'ESA 112'!$B$224:$J$250,8,FALSE),MIN(0.127,BT81))</f>
        <v>0.127</v>
      </c>
      <c r="BV81" s="156">
        <f t="shared" si="126"/>
        <v>6.57</v>
      </c>
      <c r="BW81" s="223">
        <f t="shared" si="127"/>
        <v>6.9</v>
      </c>
      <c r="BX81" s="127" t="s">
        <v>928</v>
      </c>
      <c r="BY81" s="43">
        <f>IFERROR(VLOOKUP($B81,'1718_link'!$A$5:$D$351,2,FALSE),0)</f>
        <v>0</v>
      </c>
      <c r="BZ81" s="43">
        <f>IFERROR(VLOOKUP($B81,'1718_link'!$A$5:$D$351,3,FALSE),0)</f>
        <v>13</v>
      </c>
      <c r="CA81" s="43">
        <f>IFERROR(VLOOKUP($B81,'1718_link'!$A$5:$D$331,4,FALSE),0)</f>
        <v>56.8</v>
      </c>
      <c r="CB81" s="217">
        <f t="shared" si="128"/>
        <v>0.22887323943661972</v>
      </c>
      <c r="CC81" s="217">
        <f>IF(BX81="Yes",VLOOKUP(B81,'ESA 112'!$B$194:$J$219,8,FALSE),MIN(0.135,CB81))</f>
        <v>0.13500000000000001</v>
      </c>
      <c r="CD81" s="156">
        <f t="shared" si="129"/>
        <v>7.67</v>
      </c>
      <c r="CE81" s="159">
        <f t="shared" si="130"/>
        <v>7.67</v>
      </c>
      <c r="CF81" s="127" t="s">
        <v>928</v>
      </c>
      <c r="CG81" s="43">
        <f>IFERROR(VLOOKUP($B81,'1819_link'!$A$5:$D$351,2,FALSE),0)</f>
        <v>1.89</v>
      </c>
      <c r="CH81" s="43">
        <f>IFERROR(VLOOKUP($B81,'1819_link'!$A$5:$D$351,3,FALSE),0)</f>
        <v>10.220000000000001</v>
      </c>
      <c r="CI81" s="43">
        <f>IFERROR(VLOOKUP($B81,'1819_link'!$A$5:$D$331,4,FALSE),0)</f>
        <v>55</v>
      </c>
      <c r="CJ81" s="217">
        <f t="shared" si="143"/>
        <v>0.18581818181818183</v>
      </c>
      <c r="CK81" s="217">
        <f>IF(CF81="Yes",VLOOKUP(B81,'ESA 112'!$B$164:$J$190,8,FALSE),MIN(0.135,CJ81))</f>
        <v>0.13500000000000001</v>
      </c>
      <c r="CL81" s="156">
        <f t="shared" si="144"/>
        <v>7.43</v>
      </c>
      <c r="CM81" s="159">
        <f t="shared" si="145"/>
        <v>9.32</v>
      </c>
      <c r="CN81" s="127" t="s">
        <v>928</v>
      </c>
      <c r="CO81" s="43">
        <f>IFERROR(VLOOKUP($B81,'1920_link'!$A$5:$D$350,2,FALSE),0)</f>
        <v>1.56</v>
      </c>
      <c r="CP81" s="43">
        <f>IFERROR(VLOOKUP($B81,'1920_link'!$A$5:$D$350,3,FALSE),0)</f>
        <v>8.56</v>
      </c>
      <c r="CQ81" s="43">
        <f>IFERROR(VLOOKUP($B81,'1920_link'!$A$5:$D$330,4,FALSE),0)</f>
        <v>50.45</v>
      </c>
      <c r="CR81" s="217">
        <f t="shared" si="146"/>
        <v>0.16967294350842418</v>
      </c>
      <c r="CS81" s="217">
        <f>IF(CN81="Yes",VLOOKUP(B81,'ESA 112'!$B$134:$J$159,8,FALSE),MIN(0.135,CR81))</f>
        <v>0.13500000000000001</v>
      </c>
      <c r="CT81" s="156">
        <f t="shared" si="147"/>
        <v>6.81</v>
      </c>
      <c r="CU81" s="159">
        <f t="shared" si="148"/>
        <v>8.3699999999999992</v>
      </c>
      <c r="CV81" s="127" t="s">
        <v>928</v>
      </c>
      <c r="CW81" s="43">
        <f>IFERROR(VLOOKUP($B81,'2021_link'!$A$5:$D$351,2,FALSE),0)</f>
        <v>1</v>
      </c>
      <c r="CX81" s="43">
        <f>IFERROR(VLOOKUP($B81,'2021_link'!$A$5:$D$351,3,FALSE),0)</f>
        <v>6.67</v>
      </c>
      <c r="CY81" s="160">
        <f>IFERROR(VLOOKUP($B81,'2021_link'!$A$5:$D$351,4,FALSE),0)</f>
        <v>51.3</v>
      </c>
      <c r="CZ81" s="217">
        <f t="shared" si="155"/>
        <v>0.13001949317738792</v>
      </c>
      <c r="DA81" s="217">
        <f>IF(CV81="Yes",VLOOKUP(B81,'ESA 112'!$B$102:$J$130,8,FALSE),MIN(0.135,CZ81))</f>
        <v>0.13001949317738792</v>
      </c>
      <c r="DB81" s="156">
        <f t="shared" si="156"/>
        <v>6.67</v>
      </c>
      <c r="DC81" s="159">
        <f t="shared" si="157"/>
        <v>7.67</v>
      </c>
      <c r="DD81" s="127" t="s">
        <v>928</v>
      </c>
      <c r="DE81" s="43">
        <f>IFERROR(VLOOKUP($B81,'2122_link'!$A$3:$D$352,2,FALSE),0)</f>
        <v>0.89</v>
      </c>
      <c r="DF81" s="43">
        <f>IFERROR(VLOOKUP($B81,'2122_link'!$A$3:$D$352,3,FALSE),0)</f>
        <v>5.44</v>
      </c>
      <c r="DG81" s="160">
        <f>IFERROR(VLOOKUP($B81,'2122_link'!$A$3:$D$352,4,FALSE),0)</f>
        <v>45.4</v>
      </c>
      <c r="DH81" s="217">
        <f t="shared" si="158"/>
        <v>0.11982378854625551</v>
      </c>
      <c r="DI81" s="217">
        <f>IF(DD81="Yes",VLOOKUP(B81,'ESA 112'!$B$70:$J$99,8,FALSE),MIN(0.135,DH81))</f>
        <v>0.11982378854625551</v>
      </c>
      <c r="DJ81" s="156">
        <f t="shared" si="159"/>
        <v>5.44</v>
      </c>
      <c r="DK81" s="159">
        <f t="shared" si="160"/>
        <v>6.33</v>
      </c>
      <c r="DL81" s="127" t="s">
        <v>928</v>
      </c>
      <c r="DM81" s="43">
        <f>IFERROR(VLOOKUP($B81,'2223_link'!$A$3:$D$352,2,FALSE),0)</f>
        <v>0</v>
      </c>
      <c r="DN81" s="43">
        <f>IFERROR(VLOOKUP($B81,'2223_link'!$A$3:$D$352,3,FALSE),0)</f>
        <v>4.7799999999999994</v>
      </c>
      <c r="DO81" s="160">
        <f>IFERROR(VLOOKUP($B81,'2223_link'!$A$3:$D$352,4,FALSE),0)</f>
        <v>55.9</v>
      </c>
      <c r="DP81" s="217">
        <f t="shared" si="161"/>
        <v>8.5509838998211088E-2</v>
      </c>
      <c r="DQ81" s="217">
        <f>IF(DL81="Yes",VLOOKUP(B81,'ESA 112'!$B$37:$J$63,8,FALSE),MIN(0.135,DP81))</f>
        <v>8.5509838998211088E-2</v>
      </c>
      <c r="DR81" s="156">
        <f t="shared" si="162"/>
        <v>4.78</v>
      </c>
      <c r="DS81" s="159">
        <f t="shared" si="163"/>
        <v>4.78</v>
      </c>
      <c r="DT81" s="127" t="s">
        <v>928</v>
      </c>
      <c r="DU81" s="43">
        <f>IFERROR(VLOOKUP($B81,'2324_link'!$A$3:$D$352,2,FALSE),0)</f>
        <v>0</v>
      </c>
      <c r="DV81" s="43">
        <f>IFERROR(VLOOKUP($B81,'2324_link'!$A$3:$D$352,3,FALSE),0)</f>
        <v>5.22</v>
      </c>
      <c r="DW81" s="160">
        <f>IFERROR(VLOOKUP($B81,'2324_link'!$A$3:$D$352,4,FALSE),0)</f>
        <v>58.9</v>
      </c>
      <c r="DX81" s="217">
        <f t="shared" si="164"/>
        <v>8.8624787775891334E-2</v>
      </c>
      <c r="DY81" s="217">
        <f>IF(DT81="Yes",VLOOKUP(B81,'ESA 112'!$B$3:$J$32,8,FALSE),MIN(0.15,DX81))</f>
        <v>8.8624787775891334E-2</v>
      </c>
      <c r="DZ81" s="156">
        <f t="shared" si="165"/>
        <v>5.22</v>
      </c>
      <c r="EA81" s="159">
        <f t="shared" si="166"/>
        <v>5.22</v>
      </c>
      <c r="EB81" s="18"/>
    </row>
    <row r="82" spans="1:132" ht="14.4" x14ac:dyDescent="0.3">
      <c r="A82" s="15" t="s">
        <v>913</v>
      </c>
      <c r="B82" s="15" t="s">
        <v>416</v>
      </c>
      <c r="C82" s="15" t="s">
        <v>417</v>
      </c>
      <c r="D82" s="127" t="s">
        <v>928</v>
      </c>
      <c r="E82" s="154">
        <f>IFERROR(VLOOKUP($B82,'0809_link'!$A$5:$D$319,2,FALSE),0)</f>
        <v>290.5</v>
      </c>
      <c r="F82" s="154">
        <f>IFERROR(VLOOKUP($B82,'0809_link'!$A$5:$D$319,3,FALSE),0)</f>
        <v>1996.88</v>
      </c>
      <c r="G82" s="154">
        <f>IFERROR(VLOOKUP(B82,'0809_link'!$A$5:$D$319,4,FALSE),0)</f>
        <v>17890.040000000005</v>
      </c>
      <c r="H82" s="50">
        <f t="shared" si="101"/>
        <v>0.1116</v>
      </c>
      <c r="I82" s="155">
        <f>IF(D82="yes",VLOOKUP(B82,'ESA 112'!$B$479:$K$503,8,FALSE),MIN(0.127,H82))</f>
        <v>0.1116</v>
      </c>
      <c r="J82" s="156">
        <f t="shared" si="102"/>
        <v>1996.88</v>
      </c>
      <c r="K82" s="157">
        <f t="shared" si="103"/>
        <v>2287.38</v>
      </c>
      <c r="L82" s="127" t="s">
        <v>928</v>
      </c>
      <c r="M82" s="43">
        <f>IFERROR(VLOOKUP(B82,'0910_link'!$A$5:$B$302,2,FALSE),0)</f>
        <v>306</v>
      </c>
      <c r="N82" s="43">
        <f>IFERROR(VLOOKUP(B82,'0910_link'!$A$5:$C$302,3,FALSE),0)</f>
        <v>2013.87</v>
      </c>
      <c r="O82" s="43">
        <f>IFERROR(VLOOKUP($B82,'0910_link'!$A$5:$D$302,4,FALSE),0)</f>
        <v>17957.499999999996</v>
      </c>
      <c r="P82" s="50">
        <f t="shared" si="104"/>
        <v>0.11210000000000001</v>
      </c>
      <c r="Q82" s="158">
        <f>IF(L82="Yes",VLOOKUP(B82,'ESA 112'!$B$449:$K$474,8,FALSE),MIN(0.127,P82))</f>
        <v>0.11210000000000001</v>
      </c>
      <c r="R82" s="156">
        <f t="shared" si="105"/>
        <v>2013.87</v>
      </c>
      <c r="S82" s="157">
        <f t="shared" si="106"/>
        <v>2319.87</v>
      </c>
      <c r="T82" s="127" t="s">
        <v>928</v>
      </c>
      <c r="U82" s="43">
        <f>IFERROR(VLOOKUP($B82,'1011_link'!$A$5:$D$309,2,FALSE),0)</f>
        <v>323.62</v>
      </c>
      <c r="V82" s="43">
        <f>IFERROR(VLOOKUP($B82,'1011_link'!$A$5:$D$309,3,FALSE),0)</f>
        <v>2028.38</v>
      </c>
      <c r="W82" s="154">
        <f>IFERROR(VLOOKUP($B82,'1011_link'!$A$5:$D$319,4,FALSE),0)</f>
        <v>17934.050000000003</v>
      </c>
      <c r="X82" s="50">
        <f t="shared" si="107"/>
        <v>0.11310000000000001</v>
      </c>
      <c r="Y82" s="158">
        <f>IF(T82="Yes",VLOOKUP(B82,'ESA 112'!$B$416:$J$444,8,FALSE),MIN(0.127,X82))</f>
        <v>0.11310000000000001</v>
      </c>
      <c r="Z82" s="156">
        <f t="shared" si="108"/>
        <v>2028.38</v>
      </c>
      <c r="AA82" s="159">
        <f t="shared" si="109"/>
        <v>2352</v>
      </c>
      <c r="AB82" s="127" t="s">
        <v>928</v>
      </c>
      <c r="AC82" s="43">
        <f>IFERROR(VLOOKUP($B82,'1112_link'!$A$5:$D$310,2,FALSE),0)</f>
        <v>307.89</v>
      </c>
      <c r="AD82" s="43">
        <f>IFERROR(VLOOKUP($B82,'1112_link'!$A$5:$D$310,3,FALSE),0)</f>
        <v>2030.6699999999998</v>
      </c>
      <c r="AE82" s="154">
        <f>IFERROR(VLOOKUP($B82,'1112_link'!$A$5:$D$331,4,FALSE),0)</f>
        <v>17837.43</v>
      </c>
      <c r="AF82" s="50">
        <f t="shared" si="110"/>
        <v>0.1138</v>
      </c>
      <c r="AG82" s="158">
        <f>IF(AB82="Yes",VLOOKUP(B82,'ESA 112'!$B$383:$J$411,8,FALSE),MIN(0.127,AF82))</f>
        <v>0.1138</v>
      </c>
      <c r="AH82" s="156">
        <f t="shared" si="111"/>
        <v>2030.67</v>
      </c>
      <c r="AI82" s="159">
        <f t="shared" si="112"/>
        <v>2338.56</v>
      </c>
      <c r="AJ82" s="127" t="s">
        <v>928</v>
      </c>
      <c r="AK82" s="43">
        <f>IFERROR(VLOOKUP($B82,'1213_link'!$A$5:$D$310,2,FALSE),0)</f>
        <v>325.11</v>
      </c>
      <c r="AL82" s="43">
        <f>IFERROR(VLOOKUP($B82,'1213_link'!$A$5:$D$310,3,FALSE),0)</f>
        <v>2064.33</v>
      </c>
      <c r="AM82" s="154">
        <f>IFERROR(VLOOKUP($B82,'1213_link'!$A$5:$D$331,4,FALSE),0)</f>
        <v>17825.41</v>
      </c>
      <c r="AN82" s="50">
        <f t="shared" si="113"/>
        <v>0.1158</v>
      </c>
      <c r="AO82" s="158">
        <f>IF(AJ82="Yes",VLOOKUP(B82,'ESA 112'!$B$350:$J$378,8,FALSE),MIN(0.127,AN82))</f>
        <v>0.1158</v>
      </c>
      <c r="AP82" s="156">
        <f t="shared" si="114"/>
        <v>2064.33</v>
      </c>
      <c r="AQ82" s="159">
        <f t="shared" si="115"/>
        <v>2389.44</v>
      </c>
      <c r="AR82" s="127" t="s">
        <v>928</v>
      </c>
      <c r="AS82" s="43">
        <f>IFERROR(VLOOKUP($B82,'1314_link'!$A$5:$D$310,2,FALSE),0)</f>
        <v>248</v>
      </c>
      <c r="AT82" s="43">
        <f>IFERROR(VLOOKUP($B82,'1314_link'!$A$5:$D$310,3,FALSE),0)</f>
        <v>2142.89</v>
      </c>
      <c r="AU82" s="154">
        <f>IFERROR(VLOOKUP($B82,'1314_link'!$A$5:$D$331,4,FALSE),0)</f>
        <v>18320.528999999999</v>
      </c>
      <c r="AV82" s="158">
        <f t="shared" si="116"/>
        <v>0.1169666006914975</v>
      </c>
      <c r="AW82" s="158">
        <f>IF(AR82="Yes",VLOOKUP(B82,'ESA 112'!$B$318:$J$345,8,FALSE),MIN(0.127,AV82))</f>
        <v>0.1169666006914975</v>
      </c>
      <c r="AX82" s="156">
        <f t="shared" si="117"/>
        <v>2142.89</v>
      </c>
      <c r="AY82" s="159">
        <f t="shared" si="118"/>
        <v>2390.89</v>
      </c>
      <c r="AZ82" s="127" t="s">
        <v>928</v>
      </c>
      <c r="BA82" s="43">
        <f>IFERROR(VLOOKUP($B82,'1415_link'!$A$5:$D$311,2,FALSE),0)</f>
        <v>267</v>
      </c>
      <c r="BB82" s="43">
        <f>IFERROR(VLOOKUP($B82,'1415_link'!$A$5:$D$311,3,FALSE),0)</f>
        <v>2174.4500000000003</v>
      </c>
      <c r="BC82" s="160">
        <f>IFERROR(VLOOKUP($B82,'1415_link'!$A$5:$D$332,4,FALSE),0)</f>
        <v>18760.500000000004</v>
      </c>
      <c r="BD82" s="158">
        <f t="shared" si="149"/>
        <v>0.11590575944137949</v>
      </c>
      <c r="BE82" s="158">
        <f>IF(AZ82="Yes",VLOOKUP(B82,'ESA 112'!$B$286:$J$314,8,FALSE),MIN(0.127,BD82))</f>
        <v>0.11590575944137949</v>
      </c>
      <c r="BF82" s="156">
        <f t="shared" si="150"/>
        <v>2174.4499999999998</v>
      </c>
      <c r="BG82" s="159">
        <f t="shared" si="151"/>
        <v>2441.4499999999998</v>
      </c>
      <c r="BH82" s="127" t="s">
        <v>928</v>
      </c>
      <c r="BI82" s="43">
        <f>IFERROR(VLOOKUP($B82,'1516_link'!$A$5:$D$351,2,FALSE),0)</f>
        <v>306.56</v>
      </c>
      <c r="BJ82" s="43">
        <f>IFERROR(VLOOKUP($B82,'1516_link'!$A$5:$D$351,3,FALSE),0)</f>
        <v>2241.7800000000002</v>
      </c>
      <c r="BK82" s="160">
        <f>IFERROR(VLOOKUP($B82,'1516_link'!$A$5:$D$351,4,FALSE),0)</f>
        <v>19367.990000000002</v>
      </c>
      <c r="BL82" s="217">
        <f t="shared" si="152"/>
        <v>0.11574665207902317</v>
      </c>
      <c r="BM82" s="217">
        <f>IF(BH82="Yes",VLOOKUP(B82,'ESA 112'!$B$255:$J$282,8,FALSE),MIN(0.127,BL82))</f>
        <v>0.11574665207902317</v>
      </c>
      <c r="BN82" s="156">
        <f t="shared" si="153"/>
        <v>2241.7800000000002</v>
      </c>
      <c r="BO82" s="159">
        <f t="shared" si="154"/>
        <v>2548.34</v>
      </c>
      <c r="BP82" s="127" t="s">
        <v>928</v>
      </c>
      <c r="BQ82" s="43">
        <f>IFERROR(VLOOKUP($B82,'1617_link'!$A$5:$D$351,2,FALSE),0)</f>
        <v>325.77999999999997</v>
      </c>
      <c r="BR82" s="43">
        <f>IFERROR(VLOOKUP($B82,'1617_link'!$A$5:$D$351,3,FALSE),0)</f>
        <v>2335.5499999999997</v>
      </c>
      <c r="BS82" s="160">
        <f>IFERROR(VLOOKUP($B82,'1617_link'!$A$5:$D$351,4,FALSE),0)</f>
        <v>19868.490000000002</v>
      </c>
      <c r="BT82" s="217">
        <f t="shared" si="125"/>
        <v>0.11755045300372598</v>
      </c>
      <c r="BU82" s="217">
        <f>IF(BP82="Yes",VLOOKUP(B82,'ESA 112'!$B$224:$J$250,8,FALSE),MIN(0.127,BT82))</f>
        <v>0.11755045300372598</v>
      </c>
      <c r="BV82" s="156">
        <f t="shared" si="126"/>
        <v>2335.5500000000002</v>
      </c>
      <c r="BW82" s="223">
        <f t="shared" si="127"/>
        <v>2661.33</v>
      </c>
      <c r="BX82" s="127" t="s">
        <v>928</v>
      </c>
      <c r="BY82" s="43">
        <f>IFERROR(VLOOKUP($B82,'1718_link'!$A$5:$D$351,2,FALSE),0)</f>
        <v>358</v>
      </c>
      <c r="BZ82" s="43">
        <f>IFERROR(VLOOKUP($B82,'1718_link'!$A$5:$D$351,3,FALSE),0)</f>
        <v>2439.44</v>
      </c>
      <c r="CA82" s="43">
        <f>IFERROR(VLOOKUP($B82,'1718_link'!$A$5:$D$331,4,FALSE),0)</f>
        <v>20021.099999999995</v>
      </c>
      <c r="CB82" s="217">
        <f t="shared" si="128"/>
        <v>0.12184345515481171</v>
      </c>
      <c r="CC82" s="217">
        <f>IF(BX82="Yes",VLOOKUP(B82,'ESA 112'!$B$194:$J$219,8,FALSE),MIN(0.135,CB82))</f>
        <v>0.12184345515481171</v>
      </c>
      <c r="CD82" s="156">
        <f t="shared" si="129"/>
        <v>2439.44</v>
      </c>
      <c r="CE82" s="159">
        <f t="shared" si="130"/>
        <v>2797.44</v>
      </c>
      <c r="CF82" s="127" t="s">
        <v>928</v>
      </c>
      <c r="CG82" s="43">
        <f>IFERROR(VLOOKUP($B82,'1819_link'!$A$5:$D$351,2,FALSE),0)</f>
        <v>402.78</v>
      </c>
      <c r="CH82" s="43">
        <f>IFERROR(VLOOKUP($B82,'1819_link'!$A$5:$D$351,3,FALSE),0)</f>
        <v>2511.11</v>
      </c>
      <c r="CI82" s="43">
        <f>IFERROR(VLOOKUP($B82,'1819_link'!$A$5:$D$331,4,FALSE),0)</f>
        <v>20178.509999999998</v>
      </c>
      <c r="CJ82" s="217">
        <f t="shared" si="143"/>
        <v>0.12444476822124133</v>
      </c>
      <c r="CK82" s="217">
        <f>IF(CF82="Yes",VLOOKUP(B82,'ESA 112'!$B$164:$J$190,8,FALSE),MIN(0.135,CJ82))</f>
        <v>0.12444476822124133</v>
      </c>
      <c r="CL82" s="156">
        <f t="shared" si="144"/>
        <v>2511.11</v>
      </c>
      <c r="CM82" s="159">
        <f t="shared" si="145"/>
        <v>2913.8900000000003</v>
      </c>
      <c r="CN82" s="127" t="s">
        <v>928</v>
      </c>
      <c r="CO82" s="43">
        <f>IFERROR(VLOOKUP($B82,'1920_link'!$A$5:$D$350,2,FALSE),0)</f>
        <v>423.55999999999995</v>
      </c>
      <c r="CP82" s="43">
        <f>IFERROR(VLOOKUP($B82,'1920_link'!$A$5:$D$350,3,FALSE),0)</f>
        <v>2574.44</v>
      </c>
      <c r="CQ82" s="43">
        <f>IFERROR(VLOOKUP($B82,'1920_link'!$A$5:$D$330,4,FALSE),0)</f>
        <v>20431.670000000002</v>
      </c>
      <c r="CR82" s="217">
        <f t="shared" si="146"/>
        <v>0.12600242662494057</v>
      </c>
      <c r="CS82" s="217">
        <f>IF(CN82="Yes",VLOOKUP(B82,'ESA 112'!$B$134:$J$159,8,FALSE),MIN(0.135,CR82))</f>
        <v>0.12600242662494057</v>
      </c>
      <c r="CT82" s="156">
        <f t="shared" si="147"/>
        <v>2574.44</v>
      </c>
      <c r="CU82" s="159">
        <f t="shared" si="148"/>
        <v>2998</v>
      </c>
      <c r="CV82" s="127" t="s">
        <v>928</v>
      </c>
      <c r="CW82" s="43">
        <f>IFERROR(VLOOKUP($B82,'2021_link'!$A$5:$D$351,2,FALSE),0)</f>
        <v>238.56</v>
      </c>
      <c r="CX82" s="43">
        <f>IFERROR(VLOOKUP($B82,'2021_link'!$A$5:$D$351,3,FALSE),0)</f>
        <v>2455</v>
      </c>
      <c r="CY82" s="160">
        <f>IFERROR(VLOOKUP($B82,'2021_link'!$A$5:$D$351,4,FALSE),0)</f>
        <v>19775.660000000003</v>
      </c>
      <c r="CZ82" s="217">
        <f t="shared" si="155"/>
        <v>0.12414250649535841</v>
      </c>
      <c r="DA82" s="217">
        <f>IF(CV82="Yes",VLOOKUP(B82,'ESA 112'!$B$102:$J$130,8,FALSE),MIN(0.135,CZ82))</f>
        <v>0.12414250649535841</v>
      </c>
      <c r="DB82" s="156">
        <f t="shared" si="156"/>
        <v>2455</v>
      </c>
      <c r="DC82" s="159">
        <f t="shared" si="157"/>
        <v>2693.56</v>
      </c>
      <c r="DD82" s="127" t="s">
        <v>928</v>
      </c>
      <c r="DE82" s="43">
        <f>IFERROR(VLOOKUP($B82,'2122_link'!$A$3:$D$352,2,FALSE),0)</f>
        <v>221</v>
      </c>
      <c r="DF82" s="43">
        <f>IFERROR(VLOOKUP($B82,'2122_link'!$A$3:$D$352,3,FALSE),0)</f>
        <v>2443.11</v>
      </c>
      <c r="DG82" s="160">
        <f>IFERROR(VLOOKUP($B82,'2122_link'!$A$3:$D$352,4,FALSE),0)</f>
        <v>19847.91</v>
      </c>
      <c r="DH82" s="217">
        <f t="shared" si="158"/>
        <v>0.12309154968961468</v>
      </c>
      <c r="DI82" s="217">
        <f>IF(DD82="Yes",VLOOKUP(B82,'ESA 112'!$B$70:$J$99,8,FALSE),MIN(0.135,DH82))</f>
        <v>0.12309154968961468</v>
      </c>
      <c r="DJ82" s="156">
        <f t="shared" si="159"/>
        <v>2443.11</v>
      </c>
      <c r="DK82" s="159">
        <f t="shared" si="160"/>
        <v>2664.11</v>
      </c>
      <c r="DL82" s="127" t="s">
        <v>928</v>
      </c>
      <c r="DM82" s="43">
        <f>IFERROR(VLOOKUP($B82,'2223_link'!$A$3:$D$352,2,FALSE),0)</f>
        <v>237.67</v>
      </c>
      <c r="DN82" s="43">
        <f>IFERROR(VLOOKUP($B82,'2223_link'!$A$3:$D$352,3,FALSE),0)</f>
        <v>2497.67</v>
      </c>
      <c r="DO82" s="160">
        <f>IFERROR(VLOOKUP($B82,'2223_link'!$A$3:$D$352,4,FALSE),0)</f>
        <v>19875.61</v>
      </c>
      <c r="DP82" s="217">
        <f t="shared" si="161"/>
        <v>0.12566507392729079</v>
      </c>
      <c r="DQ82" s="217">
        <f>IF(DL82="Yes",VLOOKUP(B82,'ESA 112'!$B$37:$J$63,8,FALSE),MIN(0.135,DP82))</f>
        <v>0.12566507392729079</v>
      </c>
      <c r="DR82" s="156">
        <f t="shared" si="162"/>
        <v>2497.67</v>
      </c>
      <c r="DS82" s="159">
        <f t="shared" si="163"/>
        <v>2735.34</v>
      </c>
      <c r="DT82" s="127" t="s">
        <v>928</v>
      </c>
      <c r="DU82" s="43">
        <f>IFERROR(VLOOKUP($B82,'2324_link'!$A$3:$D$352,2,FALSE),0)</f>
        <v>243.89</v>
      </c>
      <c r="DV82" s="43">
        <f>IFERROR(VLOOKUP($B82,'2324_link'!$A$3:$D$352,3,FALSE),0)</f>
        <v>2575.8900000000003</v>
      </c>
      <c r="DW82" s="160">
        <f>IFERROR(VLOOKUP($B82,'2324_link'!$A$3:$D$352,4,FALSE),0)</f>
        <v>19889.579999999998</v>
      </c>
      <c r="DX82" s="217">
        <f t="shared" si="164"/>
        <v>0.12950952207135599</v>
      </c>
      <c r="DY82" s="217">
        <f>IF(DT82="Yes",VLOOKUP(B82,'ESA 112'!$B$3:$J$32,8,FALSE),MIN(0.15,DX82))</f>
        <v>0.12950952207135599</v>
      </c>
      <c r="DZ82" s="156">
        <f t="shared" si="165"/>
        <v>2575.89</v>
      </c>
      <c r="EA82" s="159">
        <f t="shared" si="166"/>
        <v>2819.7799999999997</v>
      </c>
      <c r="EB82" s="18"/>
    </row>
    <row r="83" spans="1:132" ht="14.4" x14ac:dyDescent="0.3">
      <c r="A83" s="15" t="s">
        <v>913</v>
      </c>
      <c r="B83" s="15" t="s">
        <v>64</v>
      </c>
      <c r="C83" s="15" t="s">
        <v>65</v>
      </c>
      <c r="D83" s="127" t="s">
        <v>928</v>
      </c>
      <c r="E83" s="154">
        <f>IFERROR(VLOOKUP($B83,'0809_link'!$A$5:$D$319,2,FALSE),0)</f>
        <v>279.62</v>
      </c>
      <c r="F83" s="154">
        <f>IFERROR(VLOOKUP($B83,'0809_link'!$A$5:$D$319,3,FALSE),0)</f>
        <v>3051.74</v>
      </c>
      <c r="G83" s="154">
        <f>IFERROR(VLOOKUP(B83,'0809_link'!$A$5:$D$319,4,FALSE),0)</f>
        <v>24966.07</v>
      </c>
      <c r="H83" s="50">
        <f t="shared" si="101"/>
        <v>0.1222</v>
      </c>
      <c r="I83" s="155">
        <f>IF(D83="yes",VLOOKUP(B83,'ESA 112'!$B$479:$K$503,8,FALSE),MIN(0.127,H83))</f>
        <v>0.1222</v>
      </c>
      <c r="J83" s="156">
        <f t="shared" si="102"/>
        <v>3051.74</v>
      </c>
      <c r="K83" s="157">
        <f t="shared" si="103"/>
        <v>3331.3599999999997</v>
      </c>
      <c r="L83" s="127" t="s">
        <v>928</v>
      </c>
      <c r="M83" s="43">
        <f>IFERROR(VLOOKUP(B83,'0910_link'!$A$5:$B$302,2,FALSE),0)</f>
        <v>294.37</v>
      </c>
      <c r="N83" s="43">
        <f>IFERROR(VLOOKUP(B83,'0910_link'!$A$5:$C$302,3,FALSE),0)</f>
        <v>3135.88</v>
      </c>
      <c r="O83" s="43">
        <f>IFERROR(VLOOKUP($B83,'0910_link'!$A$5:$D$302,4,FALSE),0)</f>
        <v>25240.63</v>
      </c>
      <c r="P83" s="50">
        <f t="shared" si="104"/>
        <v>0.1242</v>
      </c>
      <c r="Q83" s="158">
        <f>IF(L83="Yes",VLOOKUP(B83,'ESA 112'!$B$449:$K$474,8,FALSE),MIN(0.127,P83))</f>
        <v>0.1242</v>
      </c>
      <c r="R83" s="156">
        <f t="shared" si="105"/>
        <v>3135.88</v>
      </c>
      <c r="S83" s="157">
        <f t="shared" si="106"/>
        <v>3430.25</v>
      </c>
      <c r="T83" s="127" t="s">
        <v>928</v>
      </c>
      <c r="U83" s="43">
        <f>IFERROR(VLOOKUP($B83,'1011_link'!$A$5:$D$309,2,FALSE),0)</f>
        <v>310.13</v>
      </c>
      <c r="V83" s="43">
        <f>IFERROR(VLOOKUP($B83,'1011_link'!$A$5:$D$309,3,FALSE),0)</f>
        <v>3216.12</v>
      </c>
      <c r="W83" s="154">
        <f>IFERROR(VLOOKUP($B83,'1011_link'!$A$5:$D$319,4,FALSE),0)</f>
        <v>25242.93</v>
      </c>
      <c r="X83" s="50">
        <f t="shared" si="107"/>
        <v>0.12740000000000001</v>
      </c>
      <c r="Y83" s="158">
        <f>IF(T83="Yes",VLOOKUP(B83,'ESA 112'!$B$416:$J$444,8,FALSE),MIN(0.127,X83))</f>
        <v>0.127</v>
      </c>
      <c r="Z83" s="156">
        <f t="shared" si="108"/>
        <v>3205.85</v>
      </c>
      <c r="AA83" s="159">
        <f t="shared" si="109"/>
        <v>3515.98</v>
      </c>
      <c r="AB83" s="127" t="s">
        <v>928</v>
      </c>
      <c r="AC83" s="43">
        <f>IFERROR(VLOOKUP($B83,'1112_link'!$A$5:$D$310,2,FALSE),0)</f>
        <v>315</v>
      </c>
      <c r="AD83" s="43">
        <f>IFERROR(VLOOKUP($B83,'1112_link'!$A$5:$D$310,3,FALSE),0)</f>
        <v>3186.11</v>
      </c>
      <c r="AE83" s="154">
        <f>IFERROR(VLOOKUP($B83,'1112_link'!$A$5:$D$331,4,FALSE),0)</f>
        <v>25248.080000000002</v>
      </c>
      <c r="AF83" s="50">
        <f t="shared" si="110"/>
        <v>0.12620000000000001</v>
      </c>
      <c r="AG83" s="158">
        <f>IF(AB83="Yes",VLOOKUP(B83,'ESA 112'!$B$383:$J$411,8,FALSE),MIN(0.127,AF83))</f>
        <v>0.12620000000000001</v>
      </c>
      <c r="AH83" s="156">
        <f t="shared" si="111"/>
        <v>3186.11</v>
      </c>
      <c r="AI83" s="159">
        <f t="shared" si="112"/>
        <v>3501.11</v>
      </c>
      <c r="AJ83" s="127" t="s">
        <v>928</v>
      </c>
      <c r="AK83" s="43">
        <f>IFERROR(VLOOKUP($B83,'1213_link'!$A$5:$D$310,2,FALSE),0)</f>
        <v>306</v>
      </c>
      <c r="AL83" s="43">
        <f>IFERROR(VLOOKUP($B83,'1213_link'!$A$5:$D$310,3,FALSE),0)</f>
        <v>3186.22</v>
      </c>
      <c r="AM83" s="154">
        <f>IFERROR(VLOOKUP($B83,'1213_link'!$A$5:$D$331,4,FALSE),0)</f>
        <v>25511.47</v>
      </c>
      <c r="AN83" s="50">
        <f t="shared" si="113"/>
        <v>0.1249</v>
      </c>
      <c r="AO83" s="158">
        <f>IF(AJ83="Yes",VLOOKUP(B83,'ESA 112'!$B$350:$J$378,8,FALSE),MIN(0.127,AN83))</f>
        <v>0.1249</v>
      </c>
      <c r="AP83" s="156">
        <f t="shared" si="114"/>
        <v>3186.22</v>
      </c>
      <c r="AQ83" s="159">
        <f t="shared" si="115"/>
        <v>3492.22</v>
      </c>
      <c r="AR83" s="127" t="s">
        <v>928</v>
      </c>
      <c r="AS83" s="43">
        <f>IFERROR(VLOOKUP($B83,'1314_link'!$A$5:$D$310,2,FALSE),0)</f>
        <v>313.67</v>
      </c>
      <c r="AT83" s="43">
        <f>IFERROR(VLOOKUP($B83,'1314_link'!$A$5:$D$310,3,FALSE),0)</f>
        <v>3181.11</v>
      </c>
      <c r="AU83" s="154">
        <f>IFERROR(VLOOKUP($B83,'1314_link'!$A$5:$D$331,4,FALSE),0)</f>
        <v>26028.22</v>
      </c>
      <c r="AV83" s="158">
        <f t="shared" si="116"/>
        <v>0.12221773137002838</v>
      </c>
      <c r="AW83" s="158">
        <f>IF(AR83="Yes",VLOOKUP(B83,'ESA 112'!$B$318:$J$345,8,FALSE),MIN(0.127,AV83))</f>
        <v>0.12221773137002838</v>
      </c>
      <c r="AX83" s="156">
        <f t="shared" si="117"/>
        <v>3181.11</v>
      </c>
      <c r="AY83" s="159">
        <f t="shared" si="118"/>
        <v>3494.78</v>
      </c>
      <c r="AZ83" s="127" t="s">
        <v>928</v>
      </c>
      <c r="BA83" s="43">
        <f>IFERROR(VLOOKUP($B83,'1415_link'!$A$5:$D$311,2,FALSE),0)</f>
        <v>341.23</v>
      </c>
      <c r="BB83" s="43">
        <f>IFERROR(VLOOKUP($B83,'1415_link'!$A$5:$D$311,3,FALSE),0)</f>
        <v>3279.22</v>
      </c>
      <c r="BC83" s="160">
        <f>IFERROR(VLOOKUP($B83,'1415_link'!$A$5:$D$332,4,FALSE),0)</f>
        <v>26055.260000000006</v>
      </c>
      <c r="BD83" s="158">
        <f t="shared" si="149"/>
        <v>0.12585635299743694</v>
      </c>
      <c r="BE83" s="158">
        <f>IF(AZ83="Yes",VLOOKUP(B83,'ESA 112'!$B$286:$J$314,8,FALSE),MIN(0.127,BD83))</f>
        <v>0.12585635299743694</v>
      </c>
      <c r="BF83" s="156">
        <f t="shared" si="150"/>
        <v>3279.22</v>
      </c>
      <c r="BG83" s="159">
        <f t="shared" si="151"/>
        <v>3620.45</v>
      </c>
      <c r="BH83" s="127" t="s">
        <v>928</v>
      </c>
      <c r="BI83" s="43">
        <f>IFERROR(VLOOKUP($B83,'1516_link'!$A$5:$D$351,2,FALSE),0)</f>
        <v>329.11</v>
      </c>
      <c r="BJ83" s="43">
        <f>IFERROR(VLOOKUP($B83,'1516_link'!$A$5:$D$351,3,FALSE),0)</f>
        <v>3294.89</v>
      </c>
      <c r="BK83" s="160">
        <f>IFERROR(VLOOKUP($B83,'1516_link'!$A$5:$D$351,4,FALSE),0)</f>
        <v>25893.890000000003</v>
      </c>
      <c r="BL83" s="217">
        <f t="shared" si="152"/>
        <v>0.12724584834491842</v>
      </c>
      <c r="BM83" s="217">
        <f>IF(BH83="Yes",VLOOKUP(B83,'ESA 112'!$B$255:$J$282,8,FALSE),MIN(0.127,BL83))</f>
        <v>0.127</v>
      </c>
      <c r="BN83" s="156">
        <f t="shared" si="153"/>
        <v>3288.52</v>
      </c>
      <c r="BO83" s="159">
        <f t="shared" si="154"/>
        <v>3617.63</v>
      </c>
      <c r="BP83" s="127" t="s">
        <v>928</v>
      </c>
      <c r="BQ83" s="43">
        <f>IFERROR(VLOOKUP($B83,'1617_link'!$A$5:$D$351,2,FALSE),0)</f>
        <v>337.22</v>
      </c>
      <c r="BR83" s="43">
        <f>IFERROR(VLOOKUP($B83,'1617_link'!$A$5:$D$351,3,FALSE),0)</f>
        <v>3324.78</v>
      </c>
      <c r="BS83" s="160">
        <f>IFERROR(VLOOKUP($B83,'1617_link'!$A$5:$D$351,4,FALSE),0)</f>
        <v>25984.989999999998</v>
      </c>
      <c r="BT83" s="217">
        <f t="shared" si="125"/>
        <v>0.1279500203771485</v>
      </c>
      <c r="BU83" s="217">
        <f>IF(BP83="Yes",VLOOKUP(B83,'ESA 112'!$B$224:$J$250,8,FALSE),MIN(0.127,BT83))</f>
        <v>0.127</v>
      </c>
      <c r="BV83" s="156">
        <f t="shared" si="126"/>
        <v>3300.09</v>
      </c>
      <c r="BW83" s="159">
        <f t="shared" si="127"/>
        <v>3637.3100000000004</v>
      </c>
      <c r="BX83" s="127" t="s">
        <v>928</v>
      </c>
      <c r="BY83" s="43">
        <f>IFERROR(VLOOKUP($B83,'1718_link'!$A$5:$D$351,2,FALSE),0)</f>
        <v>326.44</v>
      </c>
      <c r="BZ83" s="43">
        <f>IFERROR(VLOOKUP($B83,'1718_link'!$A$5:$D$351,3,FALSE),0)</f>
        <v>3295.67</v>
      </c>
      <c r="CA83" s="43">
        <f>IFERROR(VLOOKUP($B83,'1718_link'!$A$5:$D$331,4,FALSE),0)</f>
        <v>25449.69</v>
      </c>
      <c r="CB83" s="217">
        <f t="shared" si="128"/>
        <v>0.12949745163890014</v>
      </c>
      <c r="CC83" s="217">
        <f>IF(BX83="Yes",VLOOKUP(B83,'ESA 112'!$B$194:$J$219,8,FALSE),MIN(0.135,CB83))</f>
        <v>0.12949745163890014</v>
      </c>
      <c r="CD83" s="156">
        <f t="shared" si="129"/>
        <v>3295.67</v>
      </c>
      <c r="CE83" s="159">
        <f t="shared" si="130"/>
        <v>3622.11</v>
      </c>
      <c r="CF83" s="127" t="s">
        <v>928</v>
      </c>
      <c r="CG83" s="43">
        <f>IFERROR(VLOOKUP($B83,'1819_link'!$A$5:$D$351,2,FALSE),0)</f>
        <v>337.55</v>
      </c>
      <c r="CH83" s="43">
        <f>IFERROR(VLOOKUP($B83,'1819_link'!$A$5:$D$351,3,FALSE),0)</f>
        <v>3330.11</v>
      </c>
      <c r="CI83" s="43">
        <f>IFERROR(VLOOKUP($B83,'1819_link'!$A$5:$D$331,4,FALSE),0)</f>
        <v>25053.66</v>
      </c>
      <c r="CJ83" s="217">
        <f t="shared" si="143"/>
        <v>0.13291910243852595</v>
      </c>
      <c r="CK83" s="217">
        <f>IF(CF83="Yes",VLOOKUP(B83,'ESA 112'!$B$164:$J$190,8,FALSE),MIN(0.135,CJ83))</f>
        <v>0.13291910243852595</v>
      </c>
      <c r="CL83" s="156">
        <f t="shared" si="144"/>
        <v>3330.11</v>
      </c>
      <c r="CM83" s="159">
        <f t="shared" si="145"/>
        <v>3667.6600000000003</v>
      </c>
      <c r="CN83" s="127" t="s">
        <v>928</v>
      </c>
      <c r="CO83" s="43">
        <f>IFERROR(VLOOKUP($B83,'1920_link'!$A$5:$D$350,2,FALSE),0)</f>
        <v>370.78</v>
      </c>
      <c r="CP83" s="43">
        <f>IFERROR(VLOOKUP($B83,'1920_link'!$A$5:$D$350,3,FALSE),0)</f>
        <v>3282.67</v>
      </c>
      <c r="CQ83" s="43">
        <f>IFERROR(VLOOKUP($B83,'1920_link'!$A$5:$D$330,4,FALSE),0)</f>
        <v>24706.55</v>
      </c>
      <c r="CR83" s="217">
        <f t="shared" si="146"/>
        <v>0.1328663856345787</v>
      </c>
      <c r="CS83" s="217">
        <f>IF(CN83="Yes",VLOOKUP(B83,'ESA 112'!$B$134:$J$159,8,FALSE),MIN(0.135,CR83))</f>
        <v>0.1328663856345787</v>
      </c>
      <c r="CT83" s="156">
        <f t="shared" si="147"/>
        <v>3282.67</v>
      </c>
      <c r="CU83" s="159">
        <f t="shared" si="148"/>
        <v>3653.45</v>
      </c>
      <c r="CV83" s="127" t="s">
        <v>928</v>
      </c>
      <c r="CW83" s="43">
        <f>IFERROR(VLOOKUP($B83,'2021_link'!$A$5:$D$351,2,FALSE),0)</f>
        <v>190.22</v>
      </c>
      <c r="CX83" s="43">
        <f>IFERROR(VLOOKUP($B83,'2021_link'!$A$5:$D$351,3,FALSE),0)</f>
        <v>3207</v>
      </c>
      <c r="CY83" s="160">
        <f>IFERROR(VLOOKUP($B83,'2021_link'!$A$5:$D$351,4,FALSE),0)</f>
        <v>23271.129999999997</v>
      </c>
      <c r="CZ83" s="217">
        <f t="shared" si="155"/>
        <v>0.13781023955433191</v>
      </c>
      <c r="DA83" s="217">
        <f>IF(CV83="Yes",VLOOKUP(B83,'ESA 112'!$B$102:$J$130,8,FALSE),MIN(0.135,CZ83))</f>
        <v>0.13500000000000001</v>
      </c>
      <c r="DB83" s="156">
        <f t="shared" si="156"/>
        <v>3141.6</v>
      </c>
      <c r="DC83" s="159">
        <f t="shared" si="157"/>
        <v>3331.8199999999997</v>
      </c>
      <c r="DD83" s="127" t="s">
        <v>928</v>
      </c>
      <c r="DE83" s="43">
        <f>IFERROR(VLOOKUP($B83,'2122_link'!$A$3:$D$352,2,FALSE),0)</f>
        <v>191.22</v>
      </c>
      <c r="DF83" s="43">
        <f>IFERROR(VLOOKUP($B83,'2122_link'!$A$3:$D$352,3,FALSE),0)</f>
        <v>3126.56</v>
      </c>
      <c r="DG83" s="160">
        <f>IFERROR(VLOOKUP($B83,'2122_link'!$A$3:$D$352,4,FALSE),0)</f>
        <v>22628.989999999998</v>
      </c>
      <c r="DH83" s="217">
        <f t="shared" si="158"/>
        <v>0.13816613114416509</v>
      </c>
      <c r="DI83" s="217">
        <f>IF(DD83="Yes",VLOOKUP(B83,'ESA 112'!$B$70:$J$99,8,FALSE),MIN(0.135,DH83))</f>
        <v>0.13500000000000001</v>
      </c>
      <c r="DJ83" s="156">
        <f t="shared" si="159"/>
        <v>3054.91</v>
      </c>
      <c r="DK83" s="159">
        <f t="shared" si="160"/>
        <v>3246.1299999999997</v>
      </c>
      <c r="DL83" s="127" t="s">
        <v>928</v>
      </c>
      <c r="DM83" s="43">
        <f>IFERROR(VLOOKUP($B83,'2223_link'!$A$3:$D$352,2,FALSE),0)</f>
        <v>220.56</v>
      </c>
      <c r="DN83" s="43">
        <f>IFERROR(VLOOKUP($B83,'2223_link'!$A$3:$D$352,3,FALSE),0)</f>
        <v>3134.55</v>
      </c>
      <c r="DO83" s="160">
        <f>IFERROR(VLOOKUP($B83,'2223_link'!$A$3:$D$352,4,FALSE),0)</f>
        <v>22433.379999999997</v>
      </c>
      <c r="DP83" s="217">
        <f t="shared" si="161"/>
        <v>0.13972704960197707</v>
      </c>
      <c r="DQ83" s="217">
        <f>IF(DL83="Yes",VLOOKUP(B83,'ESA 112'!$B$37:$J$63,8,FALSE),MIN(0.135,DP83))</f>
        <v>0.13500000000000001</v>
      </c>
      <c r="DR83" s="156">
        <f t="shared" si="162"/>
        <v>3028.51</v>
      </c>
      <c r="DS83" s="159">
        <f t="shared" si="163"/>
        <v>3249.07</v>
      </c>
      <c r="DT83" s="127" t="s">
        <v>928</v>
      </c>
      <c r="DU83" s="43">
        <f>IFERROR(VLOOKUP($B83,'2324_link'!$A$3:$D$352,2,FALSE),0)</f>
        <v>260.56</v>
      </c>
      <c r="DV83" s="43">
        <f>IFERROR(VLOOKUP($B83,'2324_link'!$A$3:$D$352,3,FALSE),0)</f>
        <v>3233.5599999999995</v>
      </c>
      <c r="DW83" s="160">
        <f>IFERROR(VLOOKUP($B83,'2324_link'!$A$3:$D$352,4,FALSE),0)</f>
        <v>21907.919999999998</v>
      </c>
      <c r="DX83" s="217">
        <f t="shared" si="164"/>
        <v>0.14759776373110728</v>
      </c>
      <c r="DY83" s="217">
        <f>IF(DT83="Yes",VLOOKUP(B83,'ESA 112'!$B$3:$J$32,8,FALSE),MIN(0.15,DX83))</f>
        <v>0.14759776373110728</v>
      </c>
      <c r="DZ83" s="156">
        <f t="shared" si="165"/>
        <v>3233.56</v>
      </c>
      <c r="EA83" s="159">
        <f t="shared" si="166"/>
        <v>3494.12</v>
      </c>
      <c r="EB83" s="18"/>
    </row>
    <row r="84" spans="1:132" ht="14.4" x14ac:dyDescent="0.3">
      <c r="A84" s="15" t="s">
        <v>913</v>
      </c>
      <c r="B84" s="15" t="s">
        <v>486</v>
      </c>
      <c r="C84" s="15" t="s">
        <v>487</v>
      </c>
      <c r="D84" s="127" t="s">
        <v>928</v>
      </c>
      <c r="E84" s="154">
        <f>IFERROR(VLOOKUP($B84,'0809_link'!$A$5:$D$319,2,FALSE),0)</f>
        <v>0</v>
      </c>
      <c r="F84" s="154">
        <f>IFERROR(VLOOKUP($B84,'0809_link'!$A$5:$D$319,3,FALSE),0)</f>
        <v>1.25</v>
      </c>
      <c r="G84" s="154">
        <f>IFERROR(VLOOKUP(B84,'0809_link'!$A$5:$D$319,4,FALSE),0)</f>
        <v>7.06</v>
      </c>
      <c r="H84" s="50">
        <f t="shared" si="101"/>
        <v>0.17710000000000001</v>
      </c>
      <c r="I84" s="155">
        <f>IF(D84="yes",VLOOKUP(B84,'ESA 112'!$B$479:$K$503,8,FALSE),MIN(0.127,H84))</f>
        <v>0.127</v>
      </c>
      <c r="J84" s="156">
        <f t="shared" si="102"/>
        <v>0.9</v>
      </c>
      <c r="K84" s="157">
        <f t="shared" si="103"/>
        <v>0.89629399999999992</v>
      </c>
      <c r="L84" s="127" t="s">
        <v>928</v>
      </c>
      <c r="M84" s="43">
        <f>IFERROR(VLOOKUP(B84,'0910_link'!$A$5:$B$302,2,FALSE),0)</f>
        <v>0.75</v>
      </c>
      <c r="N84" s="43">
        <f>IFERROR(VLOOKUP(B84,'0910_link'!$A$5:$C$302,3,FALSE),0)</f>
        <v>0.88</v>
      </c>
      <c r="O84" s="43">
        <f>IFERROR(VLOOKUP($B84,'0910_link'!$A$5:$D$302,4,FALSE),0)</f>
        <v>13.28</v>
      </c>
      <c r="P84" s="50">
        <f t="shared" si="104"/>
        <v>6.6299999999999998E-2</v>
      </c>
      <c r="Q84" s="158">
        <f>IF(L84="Yes",VLOOKUP(B84,'ESA 112'!$B$449:$K$474,8,FALSE),MIN(0.127,P84))</f>
        <v>6.6299999999999998E-2</v>
      </c>
      <c r="R84" s="156">
        <f t="shared" si="105"/>
        <v>0.88</v>
      </c>
      <c r="S84" s="157">
        <f t="shared" si="106"/>
        <v>1.63</v>
      </c>
      <c r="T84" s="127" t="s">
        <v>928</v>
      </c>
      <c r="U84" s="43">
        <f>IFERROR(VLOOKUP($B84,'1011_link'!$A$5:$D$309,2,FALSE),0)</f>
        <v>0</v>
      </c>
      <c r="V84" s="43">
        <f>IFERROR(VLOOKUP($B84,'1011_link'!$A$5:$D$309,3,FALSE),0)</f>
        <v>2.75</v>
      </c>
      <c r="W84" s="154">
        <f>IFERROR(VLOOKUP($B84,'1011_link'!$A$5:$D$319,4,FALSE),0)</f>
        <v>15.66</v>
      </c>
      <c r="X84" s="50">
        <f t="shared" si="107"/>
        <v>0.17560000000000001</v>
      </c>
      <c r="Y84" s="158">
        <f>IF(T84="Yes",VLOOKUP(B84,'ESA 112'!$B$416:$J$444,8,FALSE),MIN(0.127,X84))</f>
        <v>0.127</v>
      </c>
      <c r="Z84" s="156">
        <f t="shared" si="108"/>
        <v>1.99</v>
      </c>
      <c r="AA84" s="159">
        <f t="shared" si="109"/>
        <v>1.99</v>
      </c>
      <c r="AB84" s="127" t="s">
        <v>928</v>
      </c>
      <c r="AC84" s="43">
        <f>IFERROR(VLOOKUP($B84,'1112_link'!$A$5:$D$310,2,FALSE),0)</f>
        <v>0</v>
      </c>
      <c r="AD84" s="43">
        <f>IFERROR(VLOOKUP($B84,'1112_link'!$A$5:$D$310,3,FALSE),0)</f>
        <v>0.89</v>
      </c>
      <c r="AE84" s="154">
        <f>IFERROR(VLOOKUP($B84,'1112_link'!$A$5:$D$331,4,FALSE),0)</f>
        <v>15.65</v>
      </c>
      <c r="AF84" s="50">
        <f t="shared" si="110"/>
        <v>5.6899999999999999E-2</v>
      </c>
      <c r="AG84" s="158">
        <f>IF(AB84="Yes",VLOOKUP(B84,'ESA 112'!$B$383:$J$411,8,FALSE),MIN(0.127,AF84))</f>
        <v>5.6899999999999999E-2</v>
      </c>
      <c r="AH84" s="156">
        <f t="shared" si="111"/>
        <v>0.89</v>
      </c>
      <c r="AI84" s="159">
        <f t="shared" si="112"/>
        <v>0.89</v>
      </c>
      <c r="AJ84" s="127" t="s">
        <v>928</v>
      </c>
      <c r="AK84" s="43">
        <f>IFERROR(VLOOKUP($B84,'1213_link'!$A$5:$D$310,2,FALSE),0)</f>
        <v>0</v>
      </c>
      <c r="AL84" s="43">
        <f>IFERROR(VLOOKUP($B84,'1213_link'!$A$5:$D$310,3,FALSE),0)</f>
        <v>1.1100000000000001</v>
      </c>
      <c r="AM84" s="154">
        <f>IFERROR(VLOOKUP($B84,'1213_link'!$A$5:$D$331,4,FALSE),0)</f>
        <v>19.850000000000001</v>
      </c>
      <c r="AN84" s="50">
        <f t="shared" si="113"/>
        <v>5.5899999999999998E-2</v>
      </c>
      <c r="AO84" s="158">
        <f>IF(AJ84="Yes",VLOOKUP(B84,'ESA 112'!$B$350:$J$378,8,FALSE),MIN(0.127,AN84))</f>
        <v>5.5899999999999998E-2</v>
      </c>
      <c r="AP84" s="156">
        <f t="shared" si="114"/>
        <v>1.1100000000000001</v>
      </c>
      <c r="AQ84" s="159">
        <f t="shared" si="115"/>
        <v>1.1100000000000001</v>
      </c>
      <c r="AR84" s="127" t="s">
        <v>928</v>
      </c>
      <c r="AS84" s="43">
        <f>IFERROR(VLOOKUP($B84,'1314_link'!$A$5:$D$310,2,FALSE),0)</f>
        <v>0</v>
      </c>
      <c r="AT84" s="43">
        <f>IFERROR(VLOOKUP($B84,'1314_link'!$A$5:$D$310,3,FALSE),0)</f>
        <v>5</v>
      </c>
      <c r="AU84" s="154">
        <f>IFERROR(VLOOKUP($B84,'1314_link'!$A$5:$D$331,4,FALSE),0)</f>
        <v>27.7</v>
      </c>
      <c r="AV84" s="158">
        <f t="shared" si="116"/>
        <v>0.18050541516245489</v>
      </c>
      <c r="AW84" s="158">
        <f>IF(AR84="Yes",VLOOKUP(B84,'ESA 112'!$B$318:$J$345,8,FALSE),MIN(0.127,AV84))</f>
        <v>0.127</v>
      </c>
      <c r="AX84" s="156">
        <f t="shared" si="117"/>
        <v>3.52</v>
      </c>
      <c r="AY84" s="159">
        <f t="shared" si="118"/>
        <v>3.52</v>
      </c>
      <c r="AZ84" s="127" t="s">
        <v>928</v>
      </c>
      <c r="BA84" s="43">
        <f>IFERROR(VLOOKUP($B84,'1415_link'!$A$5:$D$311,2,FALSE),0)</f>
        <v>0.56000000000000005</v>
      </c>
      <c r="BB84" s="43">
        <f>IFERROR(VLOOKUP($B84,'1415_link'!$A$5:$D$311,3,FALSE),0)</f>
        <v>2.11</v>
      </c>
      <c r="BC84" s="160">
        <f>IFERROR(VLOOKUP($B84,'1415_link'!$A$5:$D$332,4,FALSE),0)</f>
        <v>22.8</v>
      </c>
      <c r="BD84" s="158">
        <f t="shared" si="149"/>
        <v>9.2543859649122803E-2</v>
      </c>
      <c r="BE84" s="158">
        <f>IF(AZ84="Yes",VLOOKUP(B84,'ESA 112'!$B$286:$J$314,8,FALSE),MIN(0.127,BD84))</f>
        <v>9.2543859649122803E-2</v>
      </c>
      <c r="BF84" s="156">
        <f t="shared" si="150"/>
        <v>2.11</v>
      </c>
      <c r="BG84" s="159">
        <f t="shared" si="151"/>
        <v>2.67</v>
      </c>
      <c r="BH84" s="127" t="s">
        <v>928</v>
      </c>
      <c r="BI84" s="43">
        <f>IFERROR(VLOOKUP($B84,'1516_link'!$A$5:$D$351,2,FALSE),0)</f>
        <v>1</v>
      </c>
      <c r="BJ84" s="43">
        <f>IFERROR(VLOOKUP($B84,'1516_link'!$A$5:$D$351,3,FALSE),0)</f>
        <v>1</v>
      </c>
      <c r="BK84" s="160">
        <f>IFERROR(VLOOKUP($B84,'1516_link'!$A$5:$D$351,4,FALSE),0)</f>
        <v>25.5</v>
      </c>
      <c r="BL84" s="217">
        <f t="shared" si="152"/>
        <v>3.9215686274509803E-2</v>
      </c>
      <c r="BM84" s="217">
        <f>IF(BH84="Yes",VLOOKUP(B84,'ESA 112'!$B$255:$J$282,8,FALSE),MIN(0.127,BL84))</f>
        <v>3.9215686274509803E-2</v>
      </c>
      <c r="BN84" s="156">
        <f t="shared" si="153"/>
        <v>1</v>
      </c>
      <c r="BO84" s="159">
        <f t="shared" si="154"/>
        <v>2</v>
      </c>
      <c r="BP84" s="127" t="s">
        <v>928</v>
      </c>
      <c r="BQ84" s="43">
        <f>IFERROR(VLOOKUP($B84,'1617_link'!$A$5:$D$351,2,FALSE),0)</f>
        <v>0</v>
      </c>
      <c r="BR84" s="43">
        <f>IFERROR(VLOOKUP($B84,'1617_link'!$A$5:$D$351,3,FALSE),0)</f>
        <v>2.78</v>
      </c>
      <c r="BS84" s="160">
        <f>IFERROR(VLOOKUP($B84,'1617_link'!$A$5:$D$351,4,FALSE),0)</f>
        <v>29</v>
      </c>
      <c r="BT84" s="217">
        <f t="shared" si="125"/>
        <v>9.586206896551723E-2</v>
      </c>
      <c r="BU84" s="217">
        <f>IF(BP84="Yes",VLOOKUP(B84,'ESA 112'!$B$224:$J$250,8,FALSE),MIN(0.127,BT84))</f>
        <v>9.586206896551723E-2</v>
      </c>
      <c r="BV84" s="156">
        <f t="shared" si="126"/>
        <v>2.78</v>
      </c>
      <c r="BW84" s="223">
        <f t="shared" si="127"/>
        <v>2.78</v>
      </c>
      <c r="BX84" s="127" t="s">
        <v>928</v>
      </c>
      <c r="BY84" s="43">
        <f>IFERROR(VLOOKUP($B84,'1718_link'!$A$5:$D$351,2,FALSE),0)</f>
        <v>0</v>
      </c>
      <c r="BZ84" s="43">
        <f>IFERROR(VLOOKUP($B84,'1718_link'!$A$5:$D$351,3,FALSE),0)</f>
        <v>2</v>
      </c>
      <c r="CA84" s="43">
        <f>IFERROR(VLOOKUP($B84,'1718_link'!$A$5:$D$331,4,FALSE),0)</f>
        <v>35.5</v>
      </c>
      <c r="CB84" s="217">
        <f t="shared" si="128"/>
        <v>5.6338028169014086E-2</v>
      </c>
      <c r="CC84" s="217">
        <f>IF(BX84="Yes",VLOOKUP(B84,'ESA 112'!$B$194:$J$219,8,FALSE),MIN(0.135,CB84))</f>
        <v>5.6338028169014086E-2</v>
      </c>
      <c r="CD84" s="156">
        <f t="shared" si="129"/>
        <v>2</v>
      </c>
      <c r="CE84" s="159">
        <f t="shared" si="130"/>
        <v>2</v>
      </c>
      <c r="CF84" s="127" t="s">
        <v>928</v>
      </c>
      <c r="CG84" s="43">
        <f>IFERROR(VLOOKUP($B84,'1819_link'!$A$5:$D$351,2,FALSE),0)</f>
        <v>0</v>
      </c>
      <c r="CH84" s="43">
        <f>IFERROR(VLOOKUP($B84,'1819_link'!$A$5:$D$351,3,FALSE),0)</f>
        <v>2.89</v>
      </c>
      <c r="CI84" s="43">
        <f>IFERROR(VLOOKUP($B84,'1819_link'!$A$5:$D$331,4,FALSE),0)</f>
        <v>34.6</v>
      </c>
      <c r="CJ84" s="217">
        <f t="shared" si="143"/>
        <v>8.3526011560693642E-2</v>
      </c>
      <c r="CK84" s="217">
        <f>IF(CF84="Yes",VLOOKUP(B84,'ESA 112'!$B$164:$J$190,8,FALSE),MIN(0.135,CJ84))</f>
        <v>8.3526011560693642E-2</v>
      </c>
      <c r="CL84" s="156">
        <f t="shared" si="144"/>
        <v>2.89</v>
      </c>
      <c r="CM84" s="159">
        <f t="shared" si="145"/>
        <v>2.89</v>
      </c>
      <c r="CN84" s="127" t="s">
        <v>928</v>
      </c>
      <c r="CO84" s="43">
        <f>IFERROR(VLOOKUP($B84,'1920_link'!$A$5:$D$350,2,FALSE),0)</f>
        <v>0</v>
      </c>
      <c r="CP84" s="43">
        <f>IFERROR(VLOOKUP($B84,'1920_link'!$A$5:$D$350,3,FALSE),0)</f>
        <v>1.22</v>
      </c>
      <c r="CQ84" s="43">
        <f>IFERROR(VLOOKUP($B84,'1920_link'!$A$5:$D$330,4,FALSE),0)</f>
        <v>35.229999999999997</v>
      </c>
      <c r="CR84" s="217">
        <f t="shared" si="146"/>
        <v>3.4629577065001423E-2</v>
      </c>
      <c r="CS84" s="217">
        <f>IF(CN84="Yes",VLOOKUP(B84,'ESA 112'!$B$134:$J$159,8,FALSE),MIN(0.135,CR84))</f>
        <v>3.4629577065001423E-2</v>
      </c>
      <c r="CT84" s="156">
        <f t="shared" si="147"/>
        <v>1.22</v>
      </c>
      <c r="CU84" s="159">
        <f t="shared" si="148"/>
        <v>1.22</v>
      </c>
      <c r="CV84" s="127" t="s">
        <v>928</v>
      </c>
      <c r="CW84" s="43">
        <f>IFERROR(VLOOKUP($B84,'2021_link'!$A$5:$D$351,2,FALSE),0)</f>
        <v>0</v>
      </c>
      <c r="CX84" s="43">
        <f>IFERROR(VLOOKUP($B84,'2021_link'!$A$5:$D$351,3,FALSE),0)</f>
        <v>1.1100000000000001</v>
      </c>
      <c r="CY84" s="160">
        <f>IFERROR(VLOOKUP($B84,'2021_link'!$A$5:$D$351,4,FALSE),0)</f>
        <v>31.3</v>
      </c>
      <c r="CZ84" s="217">
        <f t="shared" si="155"/>
        <v>3.5463258785942496E-2</v>
      </c>
      <c r="DA84" s="217">
        <f>IF(CV84="Yes",VLOOKUP(B84,'ESA 112'!$B$102:$J$130,8,FALSE),MIN(0.135,CZ84))</f>
        <v>3.5463258785942496E-2</v>
      </c>
      <c r="DB84" s="156">
        <f t="shared" si="156"/>
        <v>1.1100000000000001</v>
      </c>
      <c r="DC84" s="159">
        <f t="shared" si="157"/>
        <v>1.1100000000000001</v>
      </c>
      <c r="DD84" s="127" t="s">
        <v>928</v>
      </c>
      <c r="DE84" s="43">
        <f>IFERROR(VLOOKUP($B84,'2122_link'!$A$3:$D$352,2,FALSE),0)</f>
        <v>0</v>
      </c>
      <c r="DF84" s="43">
        <f>IFERROR(VLOOKUP($B84,'2122_link'!$A$3:$D$352,3,FALSE),0)</f>
        <v>1.44</v>
      </c>
      <c r="DG84" s="160">
        <f>IFERROR(VLOOKUP($B84,'2122_link'!$A$3:$D$352,4,FALSE),0)</f>
        <v>27</v>
      </c>
      <c r="DH84" s="217">
        <f t="shared" si="158"/>
        <v>5.333333333333333E-2</v>
      </c>
      <c r="DI84" s="217">
        <f>IF(DD84="Yes",VLOOKUP(B84,'ESA 112'!$B$70:$J$99,8,FALSE),MIN(0.135,DH84))</f>
        <v>5.333333333333333E-2</v>
      </c>
      <c r="DJ84" s="156">
        <f t="shared" si="159"/>
        <v>1.44</v>
      </c>
      <c r="DK84" s="159">
        <f t="shared" si="160"/>
        <v>1.44</v>
      </c>
      <c r="DL84" s="127" t="s">
        <v>928</v>
      </c>
      <c r="DM84" s="43">
        <f>IFERROR(VLOOKUP($B84,'2223_link'!$A$3:$D$352,2,FALSE),0)</f>
        <v>0</v>
      </c>
      <c r="DN84" s="43">
        <f>IFERROR(VLOOKUP($B84,'2223_link'!$A$3:$D$352,3,FALSE),0)</f>
        <v>3</v>
      </c>
      <c r="DO84" s="160">
        <f>IFERROR(VLOOKUP($B84,'2223_link'!$A$3:$D$352,4,FALSE),0)</f>
        <v>32.6</v>
      </c>
      <c r="DP84" s="217">
        <f t="shared" si="161"/>
        <v>9.202453987730061E-2</v>
      </c>
      <c r="DQ84" s="217">
        <f>IF(DL84="Yes",VLOOKUP(B84,'ESA 112'!$B$37:$J$63,8,FALSE),MIN(0.135,DP84))</f>
        <v>9.202453987730061E-2</v>
      </c>
      <c r="DR84" s="156">
        <f t="shared" si="162"/>
        <v>3</v>
      </c>
      <c r="DS84" s="159">
        <f t="shared" si="163"/>
        <v>3</v>
      </c>
      <c r="DT84" s="127" t="s">
        <v>928</v>
      </c>
      <c r="DU84" s="43">
        <f>IFERROR(VLOOKUP($B84,'2324_link'!$A$3:$D$352,2,FALSE),0)</f>
        <v>0</v>
      </c>
      <c r="DV84" s="43">
        <f>IFERROR(VLOOKUP($B84,'2324_link'!$A$3:$D$352,3,FALSE),0)</f>
        <v>4.78</v>
      </c>
      <c r="DW84" s="160">
        <f>IFERROR(VLOOKUP($B84,'2324_link'!$A$3:$D$352,4,FALSE),0)</f>
        <v>34.799999999999997</v>
      </c>
      <c r="DX84" s="217">
        <f t="shared" si="164"/>
        <v>0.13735632183908048</v>
      </c>
      <c r="DY84" s="217">
        <f>IF(DT84="Yes",VLOOKUP(B84,'ESA 112'!$B$3:$J$32,8,FALSE),MIN(0.15,DX84))</f>
        <v>0.13735632183908048</v>
      </c>
      <c r="DZ84" s="156">
        <f t="shared" si="165"/>
        <v>4.78</v>
      </c>
      <c r="EA84" s="159">
        <f t="shared" si="166"/>
        <v>4.78</v>
      </c>
      <c r="EB84" s="18"/>
    </row>
    <row r="85" spans="1:132" ht="14.4" x14ac:dyDescent="0.3">
      <c r="A85" s="15" t="s">
        <v>913</v>
      </c>
      <c r="B85" s="15" t="s">
        <v>186</v>
      </c>
      <c r="C85" s="15" t="s">
        <v>187</v>
      </c>
      <c r="D85" s="127" t="s">
        <v>928</v>
      </c>
      <c r="E85" s="154">
        <f>IFERROR(VLOOKUP($B85,'0809_link'!$A$5:$D$319,2,FALSE),0)</f>
        <v>266.38</v>
      </c>
      <c r="F85" s="154">
        <f>IFERROR(VLOOKUP($B85,'0809_link'!$A$5:$D$319,3,FALSE),0)</f>
        <v>2580.25</v>
      </c>
      <c r="G85" s="154">
        <f>IFERROR(VLOOKUP(B85,'0809_link'!$A$5:$D$319,4,FALSE),0)</f>
        <v>21173.510000000002</v>
      </c>
      <c r="H85" s="50">
        <f t="shared" si="101"/>
        <v>0.12189999999999999</v>
      </c>
      <c r="I85" s="155">
        <f>IF(D85="yes",VLOOKUP(B85,'ESA 112'!$B$479:$K$503,8,FALSE),MIN(0.127,H85))</f>
        <v>0.12189999999999999</v>
      </c>
      <c r="J85" s="156">
        <f t="shared" si="102"/>
        <v>2580.25</v>
      </c>
      <c r="K85" s="157">
        <f t="shared" si="103"/>
        <v>2846.63</v>
      </c>
      <c r="L85" s="127" t="s">
        <v>928</v>
      </c>
      <c r="M85" s="43">
        <f>IFERROR(VLOOKUP(B85,'0910_link'!$A$5:$B$302,2,FALSE),0)</f>
        <v>318.5</v>
      </c>
      <c r="N85" s="43">
        <f>IFERROR(VLOOKUP(B85,'0910_link'!$A$5:$C$302,3,FALSE),0)</f>
        <v>2571.75</v>
      </c>
      <c r="O85" s="43">
        <f>IFERROR(VLOOKUP($B85,'0910_link'!$A$5:$D$302,4,FALSE),0)</f>
        <v>21192.85999999999</v>
      </c>
      <c r="P85" s="50">
        <f t="shared" si="104"/>
        <v>0.12130000000000001</v>
      </c>
      <c r="Q85" s="158">
        <f>IF(L85="Yes",VLOOKUP(B85,'ESA 112'!$B$449:$K$474,8,FALSE),MIN(0.127,P85))</f>
        <v>0.12130000000000001</v>
      </c>
      <c r="R85" s="156">
        <f t="shared" si="105"/>
        <v>2571.75</v>
      </c>
      <c r="S85" s="157">
        <f t="shared" si="106"/>
        <v>2890.25</v>
      </c>
      <c r="T85" s="127" t="s">
        <v>928</v>
      </c>
      <c r="U85" s="43">
        <f>IFERROR(VLOOKUP($B85,'1011_link'!$A$5:$D$309,2,FALSE),0)</f>
        <v>346.75</v>
      </c>
      <c r="V85" s="43">
        <f>IFERROR(VLOOKUP($B85,'1011_link'!$A$5:$D$309,3,FALSE),0)</f>
        <v>2561.25</v>
      </c>
      <c r="W85" s="154">
        <f>IFERROR(VLOOKUP($B85,'1011_link'!$A$5:$D$319,4,FALSE),0)</f>
        <v>21069.59</v>
      </c>
      <c r="X85" s="50">
        <f t="shared" si="107"/>
        <v>0.1216</v>
      </c>
      <c r="Y85" s="158">
        <f>IF(T85="Yes",VLOOKUP(B85,'ESA 112'!$B$416:$J$444,8,FALSE),MIN(0.127,X85))</f>
        <v>0.1216</v>
      </c>
      <c r="Z85" s="156">
        <f t="shared" si="108"/>
        <v>2561.25</v>
      </c>
      <c r="AA85" s="159">
        <f t="shared" si="109"/>
        <v>2908</v>
      </c>
      <c r="AB85" s="127" t="s">
        <v>928</v>
      </c>
      <c r="AC85" s="43">
        <f>IFERROR(VLOOKUP($B85,'1112_link'!$A$5:$D$310,2,FALSE),0)</f>
        <v>347.78</v>
      </c>
      <c r="AD85" s="43">
        <f>IFERROR(VLOOKUP($B85,'1112_link'!$A$5:$D$310,3,FALSE),0)</f>
        <v>2562.11</v>
      </c>
      <c r="AE85" s="154">
        <f>IFERROR(VLOOKUP($B85,'1112_link'!$A$5:$D$331,4,FALSE),0)</f>
        <v>21210.110000000004</v>
      </c>
      <c r="AF85" s="50">
        <f t="shared" si="110"/>
        <v>0.1208</v>
      </c>
      <c r="AG85" s="158">
        <f>IF(AB85="Yes",VLOOKUP(B85,'ESA 112'!$B$383:$J$411,8,FALSE),MIN(0.127,AF85))</f>
        <v>0.1208</v>
      </c>
      <c r="AH85" s="156">
        <f t="shared" si="111"/>
        <v>2562.11</v>
      </c>
      <c r="AI85" s="159">
        <f t="shared" si="112"/>
        <v>2909.8900000000003</v>
      </c>
      <c r="AJ85" s="127" t="s">
        <v>928</v>
      </c>
      <c r="AK85" s="43">
        <f>IFERROR(VLOOKUP($B85,'1213_link'!$A$5:$D$310,2,FALSE),0)</f>
        <v>320.66999999999996</v>
      </c>
      <c r="AL85" s="43">
        <f>IFERROR(VLOOKUP($B85,'1213_link'!$A$5:$D$310,3,FALSE),0)</f>
        <v>2567.7800000000002</v>
      </c>
      <c r="AM85" s="154">
        <f>IFERROR(VLOOKUP($B85,'1213_link'!$A$5:$D$331,4,FALSE),0)</f>
        <v>21151.97</v>
      </c>
      <c r="AN85" s="50">
        <f t="shared" si="113"/>
        <v>0.12139999999999999</v>
      </c>
      <c r="AO85" s="158">
        <f>IF(AJ85="Yes",VLOOKUP(B85,'ESA 112'!$B$350:$J$378,8,FALSE),MIN(0.127,AN85))</f>
        <v>0.12139999999999999</v>
      </c>
      <c r="AP85" s="156">
        <f t="shared" si="114"/>
        <v>2567.7800000000002</v>
      </c>
      <c r="AQ85" s="159">
        <f t="shared" si="115"/>
        <v>2888.4500000000003</v>
      </c>
      <c r="AR85" s="127" t="s">
        <v>928</v>
      </c>
      <c r="AS85" s="43">
        <f>IFERROR(VLOOKUP($B85,'1314_link'!$A$5:$D$310,2,FALSE),0)</f>
        <v>346.78</v>
      </c>
      <c r="AT85" s="43">
        <f>IFERROR(VLOOKUP($B85,'1314_link'!$A$5:$D$310,3,FALSE),0)</f>
        <v>2600.11</v>
      </c>
      <c r="AU85" s="154">
        <f>IFERROR(VLOOKUP($B85,'1314_link'!$A$5:$D$331,4,FALSE),0)</f>
        <v>21710.539999999997</v>
      </c>
      <c r="AV85" s="158">
        <f t="shared" si="116"/>
        <v>0.11976256693753359</v>
      </c>
      <c r="AW85" s="158">
        <f>IF(AR85="Yes",VLOOKUP(B85,'ESA 112'!$B$318:$J$345,8,FALSE),MIN(0.127,AV85))</f>
        <v>0.11976256693753359</v>
      </c>
      <c r="AX85" s="156">
        <f t="shared" si="117"/>
        <v>2600.11</v>
      </c>
      <c r="AY85" s="159">
        <f t="shared" si="118"/>
        <v>2946.8900000000003</v>
      </c>
      <c r="AZ85" s="127" t="s">
        <v>928</v>
      </c>
      <c r="BA85" s="43">
        <f>IFERROR(VLOOKUP($B85,'1415_link'!$A$5:$D$311,2,FALSE),0)</f>
        <v>382.55999999999995</v>
      </c>
      <c r="BB85" s="43">
        <f>IFERROR(VLOOKUP($B85,'1415_link'!$A$5:$D$311,3,FALSE),0)</f>
        <v>2613.7800000000002</v>
      </c>
      <c r="BC85" s="160">
        <f>IFERROR(VLOOKUP($B85,'1415_link'!$A$5:$D$332,4,FALSE),0)</f>
        <v>21751.600000000002</v>
      </c>
      <c r="BD85" s="158">
        <f t="shared" si="149"/>
        <v>0.12016495338273966</v>
      </c>
      <c r="BE85" s="158">
        <f>IF(AZ85="Yes",VLOOKUP(B85,'ESA 112'!$B$286:$J$314,8,FALSE),MIN(0.127,BD85))</f>
        <v>0.12016495338273966</v>
      </c>
      <c r="BF85" s="156">
        <f t="shared" si="150"/>
        <v>2613.7800000000002</v>
      </c>
      <c r="BG85" s="159">
        <f t="shared" si="151"/>
        <v>2996.34</v>
      </c>
      <c r="BH85" s="127" t="s">
        <v>928</v>
      </c>
      <c r="BI85" s="43">
        <f>IFERROR(VLOOKUP($B85,'1516_link'!$A$5:$D$351,2,FALSE),0)</f>
        <v>405.78</v>
      </c>
      <c r="BJ85" s="43">
        <f>IFERROR(VLOOKUP($B85,'1516_link'!$A$5:$D$351,3,FALSE),0)</f>
        <v>2768.22</v>
      </c>
      <c r="BK85" s="160">
        <f>IFERROR(VLOOKUP($B85,'1516_link'!$A$5:$D$351,4,FALSE),0)</f>
        <v>22467.040000000001</v>
      </c>
      <c r="BL85" s="217">
        <f t="shared" si="152"/>
        <v>0.12321249261139873</v>
      </c>
      <c r="BM85" s="217">
        <f>IF(BH85="Yes",VLOOKUP(B85,'ESA 112'!$B$255:$J$282,8,FALSE),MIN(0.127,BL85))</f>
        <v>0.12321249261139873</v>
      </c>
      <c r="BN85" s="156">
        <f t="shared" si="153"/>
        <v>2768.22</v>
      </c>
      <c r="BO85" s="159">
        <f t="shared" si="154"/>
        <v>3174</v>
      </c>
      <c r="BP85" s="127" t="s">
        <v>928</v>
      </c>
      <c r="BQ85" s="43">
        <f>IFERROR(VLOOKUP($B85,'1617_link'!$A$5:$D$351,2,FALSE),0)</f>
        <v>406.78</v>
      </c>
      <c r="BR85" s="43">
        <f>IFERROR(VLOOKUP($B85,'1617_link'!$A$5:$D$351,3,FALSE),0)</f>
        <v>2791.67</v>
      </c>
      <c r="BS85" s="160">
        <f>IFERROR(VLOOKUP($B85,'1617_link'!$A$5:$D$351,4,FALSE),0)</f>
        <v>22539.040000000001</v>
      </c>
      <c r="BT85" s="217">
        <f t="shared" si="125"/>
        <v>0.12385931255279728</v>
      </c>
      <c r="BU85" s="217">
        <f>IF(BP85="Yes",VLOOKUP(B85,'ESA 112'!$B$224:$J$250,8,FALSE),MIN(0.127,BT85))</f>
        <v>0.12385931255279728</v>
      </c>
      <c r="BV85" s="156">
        <f t="shared" si="126"/>
        <v>2791.67</v>
      </c>
      <c r="BW85" s="159">
        <f t="shared" si="127"/>
        <v>3198.45</v>
      </c>
      <c r="BX85" s="127" t="s">
        <v>928</v>
      </c>
      <c r="BY85" s="43">
        <f>IFERROR(VLOOKUP($B85,'1718_link'!$A$5:$D$351,2,FALSE),0)</f>
        <v>399.44</v>
      </c>
      <c r="BZ85" s="43">
        <f>IFERROR(VLOOKUP($B85,'1718_link'!$A$5:$D$351,3,FALSE),0)</f>
        <v>2827.89</v>
      </c>
      <c r="CA85" s="43">
        <f>IFERROR(VLOOKUP($B85,'1718_link'!$A$5:$D$331,4,FALSE),0)</f>
        <v>22586.79</v>
      </c>
      <c r="CB85" s="217">
        <f t="shared" si="128"/>
        <v>0.12520105778643179</v>
      </c>
      <c r="CC85" s="217">
        <f>IF(BX85="Yes",VLOOKUP(B85,'ESA 112'!$B$194:$J$219,8,FALSE),MIN(0.135,CB85))</f>
        <v>0.12520105778643179</v>
      </c>
      <c r="CD85" s="156">
        <f t="shared" si="129"/>
        <v>2827.89</v>
      </c>
      <c r="CE85" s="159">
        <f t="shared" si="130"/>
        <v>3227.33</v>
      </c>
      <c r="CF85" s="127" t="s">
        <v>928</v>
      </c>
      <c r="CG85" s="43">
        <f>IFERROR(VLOOKUP($B85,'1819_link'!$A$5:$D$351,2,FALSE),0)</f>
        <v>438.22</v>
      </c>
      <c r="CH85" s="43">
        <f>IFERROR(VLOOKUP($B85,'1819_link'!$A$5:$D$351,3,FALSE),0)</f>
        <v>2916</v>
      </c>
      <c r="CI85" s="43">
        <f>IFERROR(VLOOKUP($B85,'1819_link'!$A$5:$D$331,4,FALSE),0)</f>
        <v>22403.280000000006</v>
      </c>
      <c r="CJ85" s="217">
        <f t="shared" si="143"/>
        <v>0.13015951235711909</v>
      </c>
      <c r="CK85" s="217">
        <f>IF(CF85="Yes",VLOOKUP(B85,'ESA 112'!$B$164:$J$190,8,FALSE),MIN(0.135,CJ85))</f>
        <v>0.13015951235711909</v>
      </c>
      <c r="CL85" s="156">
        <f t="shared" si="144"/>
        <v>2916</v>
      </c>
      <c r="CM85" s="159">
        <f t="shared" si="145"/>
        <v>3354.2200000000003</v>
      </c>
      <c r="CN85" s="127" t="s">
        <v>928</v>
      </c>
      <c r="CO85" s="43">
        <f>IFERROR(VLOOKUP($B85,'1920_link'!$A$5:$D$350,2,FALSE),0)</f>
        <v>503.33</v>
      </c>
      <c r="CP85" s="43">
        <f>IFERROR(VLOOKUP($B85,'1920_link'!$A$5:$D$350,3,FALSE),0)</f>
        <v>2915.78</v>
      </c>
      <c r="CQ85" s="43">
        <f>IFERROR(VLOOKUP($B85,'1920_link'!$A$5:$D$330,4,FALSE),0)</f>
        <v>22205.520000000004</v>
      </c>
      <c r="CR85" s="217">
        <f t="shared" si="146"/>
        <v>0.13130879168783255</v>
      </c>
      <c r="CS85" s="217">
        <f>IF(CN85="Yes",VLOOKUP(B85,'ESA 112'!$B$134:$J$159,8,FALSE),MIN(0.135,CR85))</f>
        <v>0.13130879168783255</v>
      </c>
      <c r="CT85" s="156">
        <f t="shared" si="147"/>
        <v>2915.78</v>
      </c>
      <c r="CU85" s="159">
        <f t="shared" si="148"/>
        <v>3419.11</v>
      </c>
      <c r="CV85" s="127" t="s">
        <v>928</v>
      </c>
      <c r="CW85" s="43">
        <f>IFERROR(VLOOKUP($B85,'2021_link'!$A$5:$D$351,2,FALSE),0)</f>
        <v>279.67</v>
      </c>
      <c r="CX85" s="43">
        <f>IFERROR(VLOOKUP($B85,'2021_link'!$A$5:$D$351,3,FALSE),0)</f>
        <v>2791.44</v>
      </c>
      <c r="CY85" s="160">
        <f>IFERROR(VLOOKUP($B85,'2021_link'!$A$5:$D$351,4,FALSE),0)</f>
        <v>21016.97</v>
      </c>
      <c r="CZ85" s="217">
        <f t="shared" si="155"/>
        <v>0.13281838438176388</v>
      </c>
      <c r="DA85" s="217">
        <f>IF(CV85="Yes",VLOOKUP(B85,'ESA 112'!$B$102:$J$130,8,FALSE),MIN(0.135,CZ85))</f>
        <v>0.13281838438176388</v>
      </c>
      <c r="DB85" s="156">
        <f t="shared" si="156"/>
        <v>2791.44</v>
      </c>
      <c r="DC85" s="159">
        <f t="shared" si="157"/>
        <v>3071.11</v>
      </c>
      <c r="DD85" s="127" t="s">
        <v>928</v>
      </c>
      <c r="DE85" s="43">
        <f>IFERROR(VLOOKUP($B85,'2122_link'!$A$3:$D$352,2,FALSE),0)</f>
        <v>268.77999999999997</v>
      </c>
      <c r="DF85" s="43">
        <f>IFERROR(VLOOKUP($B85,'2122_link'!$A$3:$D$352,3,FALSE),0)</f>
        <v>2667.22</v>
      </c>
      <c r="DG85" s="160">
        <f>IFERROR(VLOOKUP($B85,'2122_link'!$A$3:$D$352,4,FALSE),0)</f>
        <v>20544.75</v>
      </c>
      <c r="DH85" s="217">
        <f t="shared" si="158"/>
        <v>0.12982489443775172</v>
      </c>
      <c r="DI85" s="217">
        <f>IF(DD85="Yes",VLOOKUP(B85,'ESA 112'!$B$70:$J$99,8,FALSE),MIN(0.135,DH85))</f>
        <v>0.12982489443775172</v>
      </c>
      <c r="DJ85" s="156">
        <f t="shared" si="159"/>
        <v>2667.22</v>
      </c>
      <c r="DK85" s="159">
        <f t="shared" si="160"/>
        <v>2936</v>
      </c>
      <c r="DL85" s="127" t="s">
        <v>928</v>
      </c>
      <c r="DM85" s="43">
        <f>IFERROR(VLOOKUP($B85,'2223_link'!$A$3:$D$352,2,FALSE),0)</f>
        <v>298.22000000000003</v>
      </c>
      <c r="DN85" s="43">
        <f>IFERROR(VLOOKUP($B85,'2223_link'!$A$3:$D$352,3,FALSE),0)</f>
        <v>2643.8900000000003</v>
      </c>
      <c r="DO85" s="160">
        <f>IFERROR(VLOOKUP($B85,'2223_link'!$A$3:$D$352,4,FALSE),0)</f>
        <v>20781.650000000001</v>
      </c>
      <c r="DP85" s="217">
        <f t="shared" si="161"/>
        <v>0.12722233316411355</v>
      </c>
      <c r="DQ85" s="217">
        <f>IF(DL85="Yes",VLOOKUP(B85,'ESA 112'!$B$37:$J$63,8,FALSE),MIN(0.135,DP85))</f>
        <v>0.12722233316411355</v>
      </c>
      <c r="DR85" s="156">
        <f t="shared" si="162"/>
        <v>2643.89</v>
      </c>
      <c r="DS85" s="159">
        <f t="shared" si="163"/>
        <v>2942.1099999999997</v>
      </c>
      <c r="DT85" s="127" t="s">
        <v>928</v>
      </c>
      <c r="DU85" s="43">
        <f>IFERROR(VLOOKUP($B85,'2324_link'!$A$3:$D$352,2,FALSE),0)</f>
        <v>344.33</v>
      </c>
      <c r="DV85" s="43">
        <f>IFERROR(VLOOKUP($B85,'2324_link'!$A$3:$D$352,3,FALSE),0)</f>
        <v>2764.67</v>
      </c>
      <c r="DW85" s="160">
        <f>IFERROR(VLOOKUP($B85,'2324_link'!$A$3:$D$352,4,FALSE),0)</f>
        <v>21034.670000000002</v>
      </c>
      <c r="DX85" s="217">
        <f t="shared" si="164"/>
        <v>0.13143396116982106</v>
      </c>
      <c r="DY85" s="217">
        <f>IF(DT85="Yes",VLOOKUP(B85,'ESA 112'!$B$3:$J$32,8,FALSE),MIN(0.15,DX85))</f>
        <v>0.13143396116982106</v>
      </c>
      <c r="DZ85" s="156">
        <f t="shared" si="165"/>
        <v>2764.67</v>
      </c>
      <c r="EA85" s="159">
        <f t="shared" si="166"/>
        <v>3109</v>
      </c>
      <c r="EB85" s="18"/>
    </row>
    <row r="86" spans="1:132" ht="14.4" x14ac:dyDescent="0.3">
      <c r="A86" s="15" t="s">
        <v>913</v>
      </c>
      <c r="B86" s="15" t="s">
        <v>530</v>
      </c>
      <c r="C86" s="15" t="s">
        <v>531</v>
      </c>
      <c r="D86" s="127" t="s">
        <v>928</v>
      </c>
      <c r="E86" s="154">
        <f>IFERROR(VLOOKUP($B86,'0809_link'!$A$5:$D$319,2,FALSE),0)</f>
        <v>80.75</v>
      </c>
      <c r="F86" s="154">
        <f>IFERROR(VLOOKUP($B86,'0809_link'!$A$5:$D$319,3,FALSE),0)</f>
        <v>665</v>
      </c>
      <c r="G86" s="154">
        <f>IFERROR(VLOOKUP(B86,'0809_link'!$A$5:$D$319,4,FALSE),0)</f>
        <v>5075.58</v>
      </c>
      <c r="H86" s="50">
        <f t="shared" si="101"/>
        <v>0.13100000000000001</v>
      </c>
      <c r="I86" s="155">
        <f>IF(D86="yes",VLOOKUP(B86,'ESA 112'!$B$479:$K$503,8,FALSE),MIN(0.127,H86))</f>
        <v>0.127</v>
      </c>
      <c r="J86" s="156">
        <f t="shared" si="102"/>
        <v>644.6</v>
      </c>
      <c r="K86" s="157">
        <f t="shared" si="103"/>
        <v>725.44767999999999</v>
      </c>
      <c r="L86" s="127" t="s">
        <v>928</v>
      </c>
      <c r="M86" s="43">
        <f>IFERROR(VLOOKUP(B86,'0910_link'!$A$5:$B$302,2,FALSE),0)</f>
        <v>82.75</v>
      </c>
      <c r="N86" s="43">
        <f>IFERROR(VLOOKUP(B86,'0910_link'!$A$5:$C$302,3,FALSE),0)</f>
        <v>684.88</v>
      </c>
      <c r="O86" s="43">
        <f>IFERROR(VLOOKUP($B86,'0910_link'!$A$5:$D$302,4,FALSE),0)</f>
        <v>5016.2</v>
      </c>
      <c r="P86" s="50">
        <f t="shared" si="104"/>
        <v>0.13650000000000001</v>
      </c>
      <c r="Q86" s="158">
        <f>IF(L86="Yes",VLOOKUP(B86,'ESA 112'!$B$449:$K$474,8,FALSE),MIN(0.127,P86))</f>
        <v>0.127</v>
      </c>
      <c r="R86" s="156">
        <f t="shared" si="105"/>
        <v>637.05999999999995</v>
      </c>
      <c r="S86" s="157">
        <f t="shared" si="106"/>
        <v>719.97609999999997</v>
      </c>
      <c r="T86" s="127" t="s">
        <v>928</v>
      </c>
      <c r="U86" s="43">
        <f>IFERROR(VLOOKUP($B86,'1011_link'!$A$5:$D$309,2,FALSE),0)</f>
        <v>79.62</v>
      </c>
      <c r="V86" s="43">
        <f>IFERROR(VLOOKUP($B86,'1011_link'!$A$5:$D$309,3,FALSE),0)</f>
        <v>692.5</v>
      </c>
      <c r="W86" s="154">
        <f>IFERROR(VLOOKUP($B86,'1011_link'!$A$5:$D$319,4,FALSE),0)</f>
        <v>4977.2</v>
      </c>
      <c r="X86" s="50">
        <f t="shared" si="107"/>
        <v>0.1391</v>
      </c>
      <c r="Y86" s="158">
        <f>IF(T86="Yes",VLOOKUP(B86,'ESA 112'!$B$416:$J$444,8,FALSE),MIN(0.127,X86))</f>
        <v>0.127</v>
      </c>
      <c r="Z86" s="156">
        <f t="shared" si="108"/>
        <v>632.1</v>
      </c>
      <c r="AA86" s="159">
        <f t="shared" si="109"/>
        <v>711.72</v>
      </c>
      <c r="AB86" s="127" t="s">
        <v>928</v>
      </c>
      <c r="AC86" s="43">
        <f>IFERROR(VLOOKUP($B86,'1112_link'!$A$5:$D$310,2,FALSE),0)</f>
        <v>87.33</v>
      </c>
      <c r="AD86" s="43">
        <f>IFERROR(VLOOKUP($B86,'1112_link'!$A$5:$D$310,3,FALSE),0)</f>
        <v>671.78</v>
      </c>
      <c r="AE86" s="154">
        <f>IFERROR(VLOOKUP($B86,'1112_link'!$A$5:$D$331,4,FALSE),0)</f>
        <v>4928.8000000000011</v>
      </c>
      <c r="AF86" s="50">
        <f t="shared" si="110"/>
        <v>0.1363</v>
      </c>
      <c r="AG86" s="158">
        <f>IF(AB86="Yes",VLOOKUP(B86,'ESA 112'!$B$383:$J$411,8,FALSE),MIN(0.127,AF86))</f>
        <v>0.127</v>
      </c>
      <c r="AH86" s="156">
        <f t="shared" si="111"/>
        <v>625.96</v>
      </c>
      <c r="AI86" s="159">
        <f t="shared" si="112"/>
        <v>713.29000000000008</v>
      </c>
      <c r="AJ86" s="127" t="s">
        <v>928</v>
      </c>
      <c r="AK86" s="43">
        <f>IFERROR(VLOOKUP($B86,'1213_link'!$A$5:$D$310,2,FALSE),0)</f>
        <v>85.44</v>
      </c>
      <c r="AL86" s="43">
        <f>IFERROR(VLOOKUP($B86,'1213_link'!$A$5:$D$310,3,FALSE),0)</f>
        <v>672.56</v>
      </c>
      <c r="AM86" s="154">
        <f>IFERROR(VLOOKUP($B86,'1213_link'!$A$5:$D$331,4,FALSE),0)</f>
        <v>4940.4400000000005</v>
      </c>
      <c r="AN86" s="50">
        <f t="shared" si="113"/>
        <v>0.1361</v>
      </c>
      <c r="AO86" s="158">
        <f>IF(AJ86="Yes",VLOOKUP(B86,'ESA 112'!$B$350:$J$378,8,FALSE),MIN(0.127,AN86))</f>
        <v>0.127</v>
      </c>
      <c r="AP86" s="156">
        <f t="shared" si="114"/>
        <v>627.44000000000005</v>
      </c>
      <c r="AQ86" s="159">
        <f t="shared" si="115"/>
        <v>712.88000000000011</v>
      </c>
      <c r="AR86" s="127" t="s">
        <v>928</v>
      </c>
      <c r="AS86" s="43">
        <f>IFERROR(VLOOKUP($B86,'1314_link'!$A$5:$D$310,2,FALSE),0)</f>
        <v>82.33</v>
      </c>
      <c r="AT86" s="43">
        <f>IFERROR(VLOOKUP($B86,'1314_link'!$A$5:$D$310,3,FALSE),0)</f>
        <v>674.44</v>
      </c>
      <c r="AU86" s="154">
        <f>IFERROR(VLOOKUP($B86,'1314_link'!$A$5:$D$331,4,FALSE),0)</f>
        <v>4850.7399999999989</v>
      </c>
      <c r="AV86" s="158">
        <f t="shared" si="116"/>
        <v>0.13903857968062608</v>
      </c>
      <c r="AW86" s="158">
        <f>IF(AR86="Yes",VLOOKUP(B86,'ESA 112'!$B$318:$J$345,8,FALSE),MIN(0.127,AV86))</f>
        <v>0.127</v>
      </c>
      <c r="AX86" s="156">
        <f t="shared" si="117"/>
        <v>616.04</v>
      </c>
      <c r="AY86" s="159">
        <f t="shared" si="118"/>
        <v>698.37</v>
      </c>
      <c r="AZ86" s="127" t="s">
        <v>928</v>
      </c>
      <c r="BA86" s="43">
        <f>IFERROR(VLOOKUP($B86,'1415_link'!$A$5:$D$311,2,FALSE),0)</f>
        <v>71.44</v>
      </c>
      <c r="BB86" s="43">
        <f>IFERROR(VLOOKUP($B86,'1415_link'!$A$5:$D$311,3,FALSE),0)</f>
        <v>693.56</v>
      </c>
      <c r="BC86" s="160">
        <f>IFERROR(VLOOKUP($B86,'1415_link'!$A$5:$D$332,4,FALSE),0)</f>
        <v>4626.74</v>
      </c>
      <c r="BD86" s="158">
        <f t="shared" si="149"/>
        <v>0.14990252315885483</v>
      </c>
      <c r="BE86" s="158">
        <f>IF(AZ86="Yes",VLOOKUP(B86,'ESA 112'!$B$286:$J$314,8,FALSE),MIN(0.127,BD86))</f>
        <v>0.127</v>
      </c>
      <c r="BF86" s="156">
        <f t="shared" si="150"/>
        <v>587.6</v>
      </c>
      <c r="BG86" s="159">
        <f t="shared" si="151"/>
        <v>659.04</v>
      </c>
      <c r="BH86" s="127" t="s">
        <v>928</v>
      </c>
      <c r="BI86" s="43">
        <f>IFERROR(VLOOKUP($B86,'1516_link'!$A$5:$D$351,2,FALSE),0)</f>
        <v>83.55</v>
      </c>
      <c r="BJ86" s="43">
        <f>IFERROR(VLOOKUP($B86,'1516_link'!$A$5:$D$351,3,FALSE),0)</f>
        <v>705.11</v>
      </c>
      <c r="BK86" s="160">
        <f>IFERROR(VLOOKUP($B86,'1516_link'!$A$5:$D$351,4,FALSE),0)</f>
        <v>4680.6599999999989</v>
      </c>
      <c r="BL86" s="217">
        <f t="shared" si="152"/>
        <v>0.15064328534864746</v>
      </c>
      <c r="BM86" s="217">
        <f>IF(BH86="Yes",VLOOKUP(B86,'ESA 112'!$B$255:$J$282,8,FALSE),MIN(0.127,BL86))</f>
        <v>0.127</v>
      </c>
      <c r="BN86" s="156">
        <f t="shared" si="153"/>
        <v>594.44000000000005</v>
      </c>
      <c r="BO86" s="159">
        <f t="shared" si="154"/>
        <v>677.99</v>
      </c>
      <c r="BP86" s="127" t="s">
        <v>928</v>
      </c>
      <c r="BQ86" s="43">
        <f>IFERROR(VLOOKUP($B86,'1617_link'!$A$5:$D$351,2,FALSE),0)</f>
        <v>107</v>
      </c>
      <c r="BR86" s="43">
        <f>IFERROR(VLOOKUP($B86,'1617_link'!$A$5:$D$351,3,FALSE),0)</f>
        <v>696.22</v>
      </c>
      <c r="BS86" s="160">
        <f>IFERROR(VLOOKUP($B86,'1617_link'!$A$5:$D$351,4,FALSE),0)</f>
        <v>4686.74</v>
      </c>
      <c r="BT86" s="217">
        <f t="shared" si="125"/>
        <v>0.14855101840511742</v>
      </c>
      <c r="BU86" s="217">
        <f>IF(BP86="Yes",VLOOKUP(B86,'ESA 112'!$B$224:$J$250,8,FALSE),MIN(0.127,BT86))</f>
        <v>0.127</v>
      </c>
      <c r="BV86" s="156">
        <f t="shared" si="126"/>
        <v>595.22</v>
      </c>
      <c r="BW86" s="223">
        <f t="shared" si="127"/>
        <v>702.22</v>
      </c>
      <c r="BX86" s="127" t="s">
        <v>928</v>
      </c>
      <c r="BY86" s="43">
        <f>IFERROR(VLOOKUP($B86,'1718_link'!$A$5:$D$351,2,FALSE),0)</f>
        <v>123.11</v>
      </c>
      <c r="BZ86" s="43">
        <f>IFERROR(VLOOKUP($B86,'1718_link'!$A$5:$D$351,3,FALSE),0)</f>
        <v>681.78</v>
      </c>
      <c r="CA86" s="43">
        <f>IFERROR(VLOOKUP($B86,'1718_link'!$A$5:$D$331,4,FALSE),0)</f>
        <v>4681.16</v>
      </c>
      <c r="CB86" s="217">
        <f t="shared" si="128"/>
        <v>0.14564338753642259</v>
      </c>
      <c r="CC86" s="217">
        <f>IF(BX86="Yes",VLOOKUP(B86,'ESA 112'!$B$194:$J$219,8,FALSE),MIN(0.135,CB86))</f>
        <v>0.13500000000000001</v>
      </c>
      <c r="CD86" s="156">
        <f t="shared" si="129"/>
        <v>631.96</v>
      </c>
      <c r="CE86" s="159">
        <f t="shared" si="130"/>
        <v>755.07</v>
      </c>
      <c r="CF86" s="127" t="s">
        <v>928</v>
      </c>
      <c r="CG86" s="43">
        <f>IFERROR(VLOOKUP($B86,'1819_link'!$A$5:$D$351,2,FALSE),0)</f>
        <v>127.34</v>
      </c>
      <c r="CH86" s="43">
        <f>IFERROR(VLOOKUP($B86,'1819_link'!$A$5:$D$351,3,FALSE),0)</f>
        <v>680.44</v>
      </c>
      <c r="CI86" s="43">
        <f>IFERROR(VLOOKUP($B86,'1819_link'!$A$5:$D$331,4,FALSE),0)</f>
        <v>4658.24</v>
      </c>
      <c r="CJ86" s="217">
        <f t="shared" si="143"/>
        <v>0.14607233633303568</v>
      </c>
      <c r="CK86" s="217">
        <f>IF(CF86="Yes",VLOOKUP(B86,'ESA 112'!$B$164:$J$190,8,FALSE),MIN(0.135,CJ86))</f>
        <v>0.13500000000000001</v>
      </c>
      <c r="CL86" s="156">
        <f t="shared" si="144"/>
        <v>628.86</v>
      </c>
      <c r="CM86" s="159">
        <f t="shared" si="145"/>
        <v>756.2</v>
      </c>
      <c r="CN86" s="127" t="s">
        <v>928</v>
      </c>
      <c r="CO86" s="43">
        <f>IFERROR(VLOOKUP($B86,'1920_link'!$A$5:$D$350,2,FALSE),0)</f>
        <v>133</v>
      </c>
      <c r="CP86" s="43">
        <f>IFERROR(VLOOKUP($B86,'1920_link'!$A$5:$D$350,3,FALSE),0)</f>
        <v>687.11</v>
      </c>
      <c r="CQ86" s="43">
        <f>IFERROR(VLOOKUP($B86,'1920_link'!$A$5:$D$330,4,FALSE),0)</f>
        <v>4697.45</v>
      </c>
      <c r="CR86" s="217">
        <f t="shared" si="146"/>
        <v>0.14627297789226071</v>
      </c>
      <c r="CS86" s="217">
        <f>IF(CN86="Yes",VLOOKUP(B86,'ESA 112'!$B$134:$J$159,8,FALSE),MIN(0.135,CR86))</f>
        <v>0.13500000000000001</v>
      </c>
      <c r="CT86" s="156">
        <f t="shared" si="147"/>
        <v>634.16</v>
      </c>
      <c r="CU86" s="159">
        <f t="shared" si="148"/>
        <v>767.16</v>
      </c>
      <c r="CV86" s="127" t="s">
        <v>928</v>
      </c>
      <c r="CW86" s="43">
        <f>IFERROR(VLOOKUP($B86,'2021_link'!$A$5:$D$351,2,FALSE),0)</f>
        <v>57.11</v>
      </c>
      <c r="CX86" s="43">
        <f>IFERROR(VLOOKUP($B86,'2021_link'!$A$5:$D$351,3,FALSE),0)</f>
        <v>632.66000000000008</v>
      </c>
      <c r="CY86" s="160">
        <f>IFERROR(VLOOKUP($B86,'2021_link'!$A$5:$D$351,4,FALSE),0)</f>
        <v>4294.4000000000005</v>
      </c>
      <c r="CZ86" s="217">
        <f t="shared" si="155"/>
        <v>0.14732209388971684</v>
      </c>
      <c r="DA86" s="217">
        <f>IF(CV86="Yes",VLOOKUP(B86,'ESA 112'!$B$102:$J$130,8,FALSE),MIN(0.135,CZ86))</f>
        <v>0.13500000000000001</v>
      </c>
      <c r="DB86" s="156">
        <f t="shared" si="156"/>
        <v>579.74</v>
      </c>
      <c r="DC86" s="159">
        <f t="shared" si="157"/>
        <v>636.85</v>
      </c>
      <c r="DD86" s="127" t="s">
        <v>928</v>
      </c>
      <c r="DE86" s="43">
        <f>IFERROR(VLOOKUP($B86,'2122_link'!$A$3:$D$352,2,FALSE),0)</f>
        <v>49.44</v>
      </c>
      <c r="DF86" s="43">
        <f>IFERROR(VLOOKUP($B86,'2122_link'!$A$3:$D$352,3,FALSE),0)</f>
        <v>611.78</v>
      </c>
      <c r="DG86" s="160">
        <f>IFERROR(VLOOKUP($B86,'2122_link'!$A$3:$D$352,4,FALSE),0)</f>
        <v>4370.21</v>
      </c>
      <c r="DH86" s="217">
        <f t="shared" si="158"/>
        <v>0.13998869619537732</v>
      </c>
      <c r="DI86" s="217">
        <f>IF(DD86="Yes",VLOOKUP(B86,'ESA 112'!$B$70:$J$99,8,FALSE),MIN(0.135,DH86))</f>
        <v>0.13500000000000001</v>
      </c>
      <c r="DJ86" s="156">
        <f t="shared" si="159"/>
        <v>589.98</v>
      </c>
      <c r="DK86" s="159">
        <f t="shared" si="160"/>
        <v>639.42000000000007</v>
      </c>
      <c r="DL86" s="127" t="s">
        <v>928</v>
      </c>
      <c r="DM86" s="43">
        <f>IFERROR(VLOOKUP($B86,'2223_link'!$A$3:$D$352,2,FALSE),0)</f>
        <v>38.11</v>
      </c>
      <c r="DN86" s="43">
        <f>IFERROR(VLOOKUP($B86,'2223_link'!$A$3:$D$352,3,FALSE),0)</f>
        <v>673.44</v>
      </c>
      <c r="DO86" s="160">
        <f>IFERROR(VLOOKUP($B86,'2223_link'!$A$3:$D$352,4,FALSE),0)</f>
        <v>4575.04</v>
      </c>
      <c r="DP86" s="217">
        <f t="shared" si="161"/>
        <v>0.1471987130167168</v>
      </c>
      <c r="DQ86" s="217">
        <f>IF(DL86="Yes",VLOOKUP(B86,'ESA 112'!$B$37:$J$63,8,FALSE),MIN(0.135,DP86))</f>
        <v>0.13500000000000001</v>
      </c>
      <c r="DR86" s="156">
        <f t="shared" si="162"/>
        <v>617.63</v>
      </c>
      <c r="DS86" s="159">
        <f t="shared" si="163"/>
        <v>655.74</v>
      </c>
      <c r="DT86" s="127" t="s">
        <v>928</v>
      </c>
      <c r="DU86" s="43">
        <f>IFERROR(VLOOKUP($B86,'2324_link'!$A$3:$D$352,2,FALSE),0)</f>
        <v>51.89</v>
      </c>
      <c r="DV86" s="43">
        <f>IFERROR(VLOOKUP($B86,'2324_link'!$A$3:$D$352,3,FALSE),0)</f>
        <v>683.22</v>
      </c>
      <c r="DW86" s="160">
        <f>IFERROR(VLOOKUP($B86,'2324_link'!$A$3:$D$352,4,FALSE),0)</f>
        <v>4619.3900000000003</v>
      </c>
      <c r="DX86" s="217">
        <f t="shared" si="164"/>
        <v>0.14790264515444679</v>
      </c>
      <c r="DY86" s="217">
        <f>IF(DT86="Yes",VLOOKUP(B86,'ESA 112'!$B$3:$J$32,8,FALSE),MIN(0.15,DX86))</f>
        <v>0.14790264515444679</v>
      </c>
      <c r="DZ86" s="156">
        <f t="shared" si="165"/>
        <v>683.22</v>
      </c>
      <c r="EA86" s="159">
        <f t="shared" si="166"/>
        <v>735.11</v>
      </c>
      <c r="EB86" s="18"/>
    </row>
    <row r="87" spans="1:132" ht="14.4" x14ac:dyDescent="0.3">
      <c r="A87" s="15" t="s">
        <v>913</v>
      </c>
      <c r="B87" s="15" t="s">
        <v>384</v>
      </c>
      <c r="C87" s="15" t="s">
        <v>385</v>
      </c>
      <c r="D87" s="127" t="s">
        <v>928</v>
      </c>
      <c r="E87" s="154">
        <f>IFERROR(VLOOKUP($B87,'0809_link'!$A$5:$D$319,2,FALSE),0)</f>
        <v>38.119999999999997</v>
      </c>
      <c r="F87" s="154">
        <f>IFERROR(VLOOKUP($B87,'0809_link'!$A$5:$D$319,3,FALSE),0)</f>
        <v>290.88</v>
      </c>
      <c r="G87" s="154">
        <f>IFERROR(VLOOKUP(B87,'0809_link'!$A$5:$D$319,4,FALSE),0)</f>
        <v>3366.8100000000004</v>
      </c>
      <c r="H87" s="50">
        <f t="shared" si="101"/>
        <v>8.6400000000000005E-2</v>
      </c>
      <c r="I87" s="155">
        <f>IF(D87="yes",VLOOKUP(B87,'ESA 112'!$B$479:$K$503,8,FALSE),MIN(0.127,H87))</f>
        <v>8.6400000000000005E-2</v>
      </c>
      <c r="J87" s="156">
        <f t="shared" si="102"/>
        <v>290.88</v>
      </c>
      <c r="K87" s="157">
        <f t="shared" si="103"/>
        <v>329</v>
      </c>
      <c r="L87" s="127" t="s">
        <v>928</v>
      </c>
      <c r="M87" s="43">
        <f>IFERROR(VLOOKUP(B87,'0910_link'!$A$5:$B$302,2,FALSE),0)</f>
        <v>56.25</v>
      </c>
      <c r="N87" s="43">
        <f>IFERROR(VLOOKUP(B87,'0910_link'!$A$5:$C$302,3,FALSE),0)</f>
        <v>301.25</v>
      </c>
      <c r="O87" s="43">
        <f>IFERROR(VLOOKUP($B87,'0910_link'!$A$5:$D$302,4,FALSE),0)</f>
        <v>3346.4300000000003</v>
      </c>
      <c r="P87" s="50">
        <f t="shared" si="104"/>
        <v>0.09</v>
      </c>
      <c r="Q87" s="158">
        <f>IF(L87="Yes",VLOOKUP(B87,'ESA 112'!$B$449:$K$474,8,FALSE),MIN(0.127,P87))</f>
        <v>0.09</v>
      </c>
      <c r="R87" s="156">
        <f t="shared" si="105"/>
        <v>301.25</v>
      </c>
      <c r="S87" s="157">
        <f t="shared" si="106"/>
        <v>357.5</v>
      </c>
      <c r="T87" s="127" t="s">
        <v>928</v>
      </c>
      <c r="U87" s="43">
        <f>IFERROR(VLOOKUP($B87,'1011_link'!$A$5:$D$309,2,FALSE),0)</f>
        <v>66.88</v>
      </c>
      <c r="V87" s="43">
        <f>IFERROR(VLOOKUP($B87,'1011_link'!$A$5:$D$309,3,FALSE),0)</f>
        <v>294.62</v>
      </c>
      <c r="W87" s="154">
        <f>IFERROR(VLOOKUP($B87,'1011_link'!$A$5:$D$319,4,FALSE),0)</f>
        <v>3334.0899999999997</v>
      </c>
      <c r="X87" s="50">
        <f t="shared" si="107"/>
        <v>8.8400000000000006E-2</v>
      </c>
      <c r="Y87" s="158">
        <f>IF(T87="Yes",VLOOKUP(B87,'ESA 112'!$B$416:$J$444,8,FALSE),MIN(0.127,X87))</f>
        <v>8.8400000000000006E-2</v>
      </c>
      <c r="Z87" s="156">
        <f t="shared" si="108"/>
        <v>294.62</v>
      </c>
      <c r="AA87" s="159">
        <f t="shared" si="109"/>
        <v>361.5</v>
      </c>
      <c r="AB87" s="127" t="s">
        <v>928</v>
      </c>
      <c r="AC87" s="43">
        <f>IFERROR(VLOOKUP($B87,'1112_link'!$A$5:$D$310,2,FALSE),0)</f>
        <v>65.22</v>
      </c>
      <c r="AD87" s="43">
        <f>IFERROR(VLOOKUP($B87,'1112_link'!$A$5:$D$310,3,FALSE),0)</f>
        <v>323.33</v>
      </c>
      <c r="AE87" s="154">
        <f>IFERROR(VLOOKUP($B87,'1112_link'!$A$5:$D$331,4,FALSE),0)</f>
        <v>3350.0899999999997</v>
      </c>
      <c r="AF87" s="50">
        <f t="shared" si="110"/>
        <v>9.6500000000000002E-2</v>
      </c>
      <c r="AG87" s="158">
        <f>IF(AB87="Yes",VLOOKUP(B87,'ESA 112'!$B$383:$J$411,8,FALSE),MIN(0.127,AF87))</f>
        <v>9.6500000000000002E-2</v>
      </c>
      <c r="AH87" s="156">
        <f t="shared" si="111"/>
        <v>323.33</v>
      </c>
      <c r="AI87" s="159">
        <f t="shared" si="112"/>
        <v>388.54999999999995</v>
      </c>
      <c r="AJ87" s="127" t="s">
        <v>928</v>
      </c>
      <c r="AK87" s="43">
        <f>IFERROR(VLOOKUP($B87,'1213_link'!$A$5:$D$310,2,FALSE),0)</f>
        <v>64</v>
      </c>
      <c r="AL87" s="43">
        <f>IFERROR(VLOOKUP($B87,'1213_link'!$A$5:$D$310,3,FALSE),0)</f>
        <v>336.56</v>
      </c>
      <c r="AM87" s="154">
        <f>IFERROR(VLOOKUP($B87,'1213_link'!$A$5:$D$331,4,FALSE),0)</f>
        <v>3412.24</v>
      </c>
      <c r="AN87" s="50">
        <f t="shared" si="113"/>
        <v>9.8599999999999993E-2</v>
      </c>
      <c r="AO87" s="158">
        <f>IF(AJ87="Yes",VLOOKUP(B87,'ESA 112'!$B$350:$J$378,8,FALSE),MIN(0.127,AN87))</f>
        <v>9.8599999999999993E-2</v>
      </c>
      <c r="AP87" s="156">
        <f t="shared" si="114"/>
        <v>336.56</v>
      </c>
      <c r="AQ87" s="159">
        <f t="shared" si="115"/>
        <v>400.56</v>
      </c>
      <c r="AR87" s="127" t="s">
        <v>928</v>
      </c>
      <c r="AS87" s="43">
        <f>IFERROR(VLOOKUP($B87,'1314_link'!$A$5:$D$310,2,FALSE),0)</f>
        <v>56.120000000000005</v>
      </c>
      <c r="AT87" s="43">
        <f>IFERROR(VLOOKUP($B87,'1314_link'!$A$5:$D$310,3,FALSE),0)</f>
        <v>354.22</v>
      </c>
      <c r="AU87" s="154">
        <f>IFERROR(VLOOKUP($B87,'1314_link'!$A$5:$D$331,4,FALSE),0)</f>
        <v>3407.8</v>
      </c>
      <c r="AV87" s="158">
        <f t="shared" si="116"/>
        <v>0.10394389342097542</v>
      </c>
      <c r="AW87" s="158">
        <f>IF(AR87="Yes",VLOOKUP(B87,'ESA 112'!$B$318:$J$345,8,FALSE),MIN(0.127,AV87))</f>
        <v>0.10394389342097542</v>
      </c>
      <c r="AX87" s="156">
        <f t="shared" si="117"/>
        <v>354.22</v>
      </c>
      <c r="AY87" s="159">
        <f t="shared" si="118"/>
        <v>410.34000000000003</v>
      </c>
      <c r="AZ87" s="127" t="s">
        <v>928</v>
      </c>
      <c r="BA87" s="43">
        <f>IFERROR(VLOOKUP($B87,'1415_link'!$A$5:$D$311,2,FALSE),0)</f>
        <v>73</v>
      </c>
      <c r="BB87" s="43">
        <f>IFERROR(VLOOKUP($B87,'1415_link'!$A$5:$D$311,3,FALSE),0)</f>
        <v>342.11</v>
      </c>
      <c r="BC87" s="160">
        <f>IFERROR(VLOOKUP($B87,'1415_link'!$A$5:$D$332,4,FALSE),0)</f>
        <v>3429.72</v>
      </c>
      <c r="BD87" s="158">
        <f t="shared" si="149"/>
        <v>9.9748667529710885E-2</v>
      </c>
      <c r="BE87" s="158">
        <f>IF(AZ87="Yes",VLOOKUP(B87,'ESA 112'!$B$286:$J$314,8,FALSE),MIN(0.127,BD87))</f>
        <v>9.9748667529710885E-2</v>
      </c>
      <c r="BF87" s="156">
        <f t="shared" si="150"/>
        <v>342.11</v>
      </c>
      <c r="BG87" s="159">
        <f t="shared" si="151"/>
        <v>415.11</v>
      </c>
      <c r="BH87" s="127" t="s">
        <v>928</v>
      </c>
      <c r="BI87" s="43">
        <f>IFERROR(VLOOKUP($B87,'1516_link'!$A$5:$D$351,2,FALSE),0)</f>
        <v>67.56</v>
      </c>
      <c r="BJ87" s="43">
        <f>IFERROR(VLOOKUP($B87,'1516_link'!$A$5:$D$351,3,FALSE),0)</f>
        <v>356.44</v>
      </c>
      <c r="BK87" s="160">
        <f>IFERROR(VLOOKUP($B87,'1516_link'!$A$5:$D$351,4,FALSE),0)</f>
        <v>3618.93</v>
      </c>
      <c r="BL87" s="217">
        <f t="shared" si="152"/>
        <v>9.8493201029033445E-2</v>
      </c>
      <c r="BM87" s="217">
        <f>IF(BH87="Yes",VLOOKUP(B87,'ESA 112'!$B$255:$J$282,8,FALSE),MIN(0.127,BL87))</f>
        <v>9.8493201029033445E-2</v>
      </c>
      <c r="BN87" s="156">
        <f t="shared" si="153"/>
        <v>356.44</v>
      </c>
      <c r="BO87" s="159">
        <f t="shared" si="154"/>
        <v>424</v>
      </c>
      <c r="BP87" s="127" t="s">
        <v>928</v>
      </c>
      <c r="BQ87" s="43">
        <f>IFERROR(VLOOKUP($B87,'1617_link'!$A$5:$D$351,2,FALSE),0)</f>
        <v>56.56</v>
      </c>
      <c r="BR87" s="43">
        <f>IFERROR(VLOOKUP($B87,'1617_link'!$A$5:$D$351,3,FALSE),0)</f>
        <v>366.11</v>
      </c>
      <c r="BS87" s="160">
        <f>IFERROR(VLOOKUP($B87,'1617_link'!$A$5:$D$351,4,FALSE),0)</f>
        <v>3684.2999999999997</v>
      </c>
      <c r="BT87" s="217">
        <f t="shared" si="125"/>
        <v>9.9370301006975553E-2</v>
      </c>
      <c r="BU87" s="217">
        <f>IF(BP87="Yes",VLOOKUP(B87,'ESA 112'!$B$224:$J$250,8,FALSE),MIN(0.127,BT87))</f>
        <v>9.9370301006975553E-2</v>
      </c>
      <c r="BV87" s="156">
        <f t="shared" si="126"/>
        <v>366.11</v>
      </c>
      <c r="BW87" s="223">
        <f t="shared" si="127"/>
        <v>422.67</v>
      </c>
      <c r="BX87" s="127" t="s">
        <v>928</v>
      </c>
      <c r="BY87" s="43">
        <f>IFERROR(VLOOKUP($B87,'1718_link'!$A$5:$D$351,2,FALSE),0)</f>
        <v>66.22</v>
      </c>
      <c r="BZ87" s="43">
        <f>IFERROR(VLOOKUP($B87,'1718_link'!$A$5:$D$351,3,FALSE),0)</f>
        <v>360.22</v>
      </c>
      <c r="CA87" s="43">
        <f>IFERROR(VLOOKUP($B87,'1718_link'!$A$5:$D$331,4,FALSE),0)</f>
        <v>3784.12</v>
      </c>
      <c r="CB87" s="217">
        <f t="shared" si="128"/>
        <v>9.5192541462744321E-2</v>
      </c>
      <c r="CC87" s="217">
        <f>IF(BX87="Yes",VLOOKUP(B87,'ESA 112'!$B$194:$J$219,8,FALSE),MIN(0.135,CB87))</f>
        <v>9.5192541462744321E-2</v>
      </c>
      <c r="CD87" s="156">
        <f t="shared" si="129"/>
        <v>360.22</v>
      </c>
      <c r="CE87" s="159">
        <f t="shared" si="130"/>
        <v>426.44000000000005</v>
      </c>
      <c r="CF87" s="127" t="s">
        <v>928</v>
      </c>
      <c r="CG87" s="43">
        <f>IFERROR(VLOOKUP($B87,'1819_link'!$A$5:$D$351,2,FALSE),0)</f>
        <v>81.44</v>
      </c>
      <c r="CH87" s="43">
        <f>IFERROR(VLOOKUP($B87,'1819_link'!$A$5:$D$351,3,FALSE),0)</f>
        <v>384.56</v>
      </c>
      <c r="CI87" s="43">
        <f>IFERROR(VLOOKUP($B87,'1819_link'!$A$5:$D$331,4,FALSE),0)</f>
        <v>3793.5200000000004</v>
      </c>
      <c r="CJ87" s="217">
        <f t="shared" si="143"/>
        <v>0.10137286741601467</v>
      </c>
      <c r="CK87" s="217">
        <f>IF(CF87="Yes",VLOOKUP(B87,'ESA 112'!$B$164:$J$190,8,FALSE),MIN(0.135,CJ87))</f>
        <v>0.10137286741601467</v>
      </c>
      <c r="CL87" s="156">
        <f t="shared" si="144"/>
        <v>384.56</v>
      </c>
      <c r="CM87" s="159">
        <f t="shared" si="145"/>
        <v>466</v>
      </c>
      <c r="CN87" s="127" t="s">
        <v>928</v>
      </c>
      <c r="CO87" s="43">
        <f>IFERROR(VLOOKUP($B87,'1920_link'!$A$5:$D$350,2,FALSE),0)</f>
        <v>72</v>
      </c>
      <c r="CP87" s="43">
        <f>IFERROR(VLOOKUP($B87,'1920_link'!$A$5:$D$350,3,FALSE),0)</f>
        <v>413.88</v>
      </c>
      <c r="CQ87" s="43">
        <f>IFERROR(VLOOKUP($B87,'1920_link'!$A$5:$D$330,4,FALSE),0)</f>
        <v>3849.3400000000006</v>
      </c>
      <c r="CR87" s="217">
        <f t="shared" si="146"/>
        <v>0.10751973065512528</v>
      </c>
      <c r="CS87" s="217">
        <f>IF(CN87="Yes",VLOOKUP(B87,'ESA 112'!$B$134:$J$159,8,FALSE),MIN(0.135,CR87))</f>
        <v>0.10751973065512528</v>
      </c>
      <c r="CT87" s="156">
        <f t="shared" si="147"/>
        <v>413.88</v>
      </c>
      <c r="CU87" s="159">
        <f t="shared" si="148"/>
        <v>485.88</v>
      </c>
      <c r="CV87" s="127" t="s">
        <v>928</v>
      </c>
      <c r="CW87" s="43">
        <f>IFERROR(VLOOKUP($B87,'2021_link'!$A$5:$D$351,2,FALSE),0)</f>
        <v>50.44</v>
      </c>
      <c r="CX87" s="43">
        <f>IFERROR(VLOOKUP($B87,'2021_link'!$A$5:$D$351,3,FALSE),0)</f>
        <v>399</v>
      </c>
      <c r="CY87" s="160">
        <f>IFERROR(VLOOKUP($B87,'2021_link'!$A$5:$D$351,4,FALSE),0)</f>
        <v>3724.4</v>
      </c>
      <c r="CZ87" s="217">
        <f t="shared" si="155"/>
        <v>0.10713135001610997</v>
      </c>
      <c r="DA87" s="217">
        <f>IF(CV87="Yes",VLOOKUP(B87,'ESA 112'!$B$102:$J$130,8,FALSE),MIN(0.135,CZ87))</f>
        <v>0.10713135001610997</v>
      </c>
      <c r="DB87" s="156">
        <f t="shared" si="156"/>
        <v>399</v>
      </c>
      <c r="DC87" s="159">
        <f t="shared" si="157"/>
        <v>449.44</v>
      </c>
      <c r="DD87" s="127" t="s">
        <v>928</v>
      </c>
      <c r="DE87" s="43">
        <f>IFERROR(VLOOKUP($B87,'2122_link'!$A$3:$D$352,2,FALSE),0)</f>
        <v>42.67</v>
      </c>
      <c r="DF87" s="43">
        <f>IFERROR(VLOOKUP($B87,'2122_link'!$A$3:$D$352,3,FALSE),0)</f>
        <v>394.33</v>
      </c>
      <c r="DG87" s="160">
        <f>IFERROR(VLOOKUP($B87,'2122_link'!$A$3:$D$352,4,FALSE),0)</f>
        <v>3736.2200000000003</v>
      </c>
      <c r="DH87" s="217">
        <f t="shared" si="158"/>
        <v>0.10554250017397261</v>
      </c>
      <c r="DI87" s="217">
        <f>IF(DD87="Yes",VLOOKUP(B87,'ESA 112'!$B$70:$J$99,8,FALSE),MIN(0.135,DH87))</f>
        <v>0.10554250017397261</v>
      </c>
      <c r="DJ87" s="156">
        <f t="shared" si="159"/>
        <v>394.33</v>
      </c>
      <c r="DK87" s="159">
        <f t="shared" si="160"/>
        <v>437</v>
      </c>
      <c r="DL87" s="127" t="s">
        <v>928</v>
      </c>
      <c r="DM87" s="43">
        <f>IFERROR(VLOOKUP($B87,'2223_link'!$A$3:$D$352,2,FALSE),0)</f>
        <v>36.44</v>
      </c>
      <c r="DN87" s="43">
        <f>IFERROR(VLOOKUP($B87,'2223_link'!$A$3:$D$352,3,FALSE),0)</f>
        <v>401</v>
      </c>
      <c r="DO87" s="160">
        <f>IFERROR(VLOOKUP($B87,'2223_link'!$A$3:$D$352,4,FALSE),0)</f>
        <v>3878.3500000000004</v>
      </c>
      <c r="DP87" s="217">
        <f t="shared" si="161"/>
        <v>0.103394484768007</v>
      </c>
      <c r="DQ87" s="217">
        <f>IF(DL87="Yes",VLOOKUP(B87,'ESA 112'!$B$37:$J$63,8,FALSE),MIN(0.135,DP87))</f>
        <v>0.103394484768007</v>
      </c>
      <c r="DR87" s="156">
        <f t="shared" si="162"/>
        <v>401</v>
      </c>
      <c r="DS87" s="159">
        <f t="shared" si="163"/>
        <v>437.44</v>
      </c>
      <c r="DT87" s="127" t="s">
        <v>928</v>
      </c>
      <c r="DU87" s="43">
        <f>IFERROR(VLOOKUP($B87,'2324_link'!$A$3:$D$352,2,FALSE),0)</f>
        <v>48.22</v>
      </c>
      <c r="DV87" s="43">
        <f>IFERROR(VLOOKUP($B87,'2324_link'!$A$3:$D$352,3,FALSE),0)</f>
        <v>424.22</v>
      </c>
      <c r="DW87" s="160">
        <f>IFERROR(VLOOKUP($B87,'2324_link'!$A$3:$D$352,4,FALSE),0)</f>
        <v>3893.2</v>
      </c>
      <c r="DX87" s="217">
        <f t="shared" si="164"/>
        <v>0.10896434809411282</v>
      </c>
      <c r="DY87" s="217">
        <f>IF(DT87="Yes",VLOOKUP(B87,'ESA 112'!$B$3:$J$32,8,FALSE),MIN(0.15,DX87))</f>
        <v>0.10896434809411282</v>
      </c>
      <c r="DZ87" s="156">
        <f t="shared" si="165"/>
        <v>424.22</v>
      </c>
      <c r="EA87" s="159">
        <f t="shared" si="166"/>
        <v>472.44000000000005</v>
      </c>
      <c r="EB87" s="18"/>
    </row>
    <row r="88" spans="1:132" ht="14.4" x14ac:dyDescent="0.3">
      <c r="A88" s="15" t="s">
        <v>914</v>
      </c>
      <c r="B88" s="15" t="s">
        <v>24</v>
      </c>
      <c r="C88" s="15" t="s">
        <v>25</v>
      </c>
      <c r="D88" s="127" t="s">
        <v>928</v>
      </c>
      <c r="E88" s="154">
        <f>IFERROR(VLOOKUP($B88,'0809_link'!$A$5:$D$319,2,FALSE),0)</f>
        <v>13</v>
      </c>
      <c r="F88" s="154">
        <f>IFERROR(VLOOKUP($B88,'0809_link'!$A$5:$D$319,3,FALSE),0)</f>
        <v>114.38</v>
      </c>
      <c r="G88" s="154">
        <f>IFERROR(VLOOKUP(B88,'0809_link'!$A$5:$D$319,4,FALSE),0)</f>
        <v>932.45999999999992</v>
      </c>
      <c r="H88" s="50">
        <f t="shared" si="101"/>
        <v>0.1227</v>
      </c>
      <c r="I88" s="155">
        <f>IF(D88="yes",VLOOKUP(B88,'ESA 112'!$B$479:$K$503,8,FALSE),MIN(0.127,H88))</f>
        <v>0.1227</v>
      </c>
      <c r="J88" s="156">
        <f t="shared" si="102"/>
        <v>114.38</v>
      </c>
      <c r="K88" s="157">
        <f t="shared" si="103"/>
        <v>127.38</v>
      </c>
      <c r="L88" s="127" t="s">
        <v>928</v>
      </c>
      <c r="M88" s="43">
        <f>IFERROR(VLOOKUP(B88,'0910_link'!$A$5:$B$302,2,FALSE),0)</f>
        <v>15.62</v>
      </c>
      <c r="N88" s="43">
        <f>IFERROR(VLOOKUP(B88,'0910_link'!$A$5:$C$302,3,FALSE),0)</f>
        <v>119.74000000000001</v>
      </c>
      <c r="O88" s="43">
        <f>IFERROR(VLOOKUP($B88,'0910_link'!$A$5:$D$302,4,FALSE),0)</f>
        <v>935.46</v>
      </c>
      <c r="P88" s="50">
        <f t="shared" si="104"/>
        <v>0.128</v>
      </c>
      <c r="Q88" s="158">
        <f>IF(L88="Yes",VLOOKUP(B88,'ESA 112'!$B$449:$K$474,8,FALSE),MIN(0.127,P88))</f>
        <v>0.127</v>
      </c>
      <c r="R88" s="156">
        <f t="shared" si="105"/>
        <v>118.8</v>
      </c>
      <c r="S88" s="157">
        <f t="shared" si="106"/>
        <v>134.42454000000001</v>
      </c>
      <c r="T88" s="127" t="s">
        <v>928</v>
      </c>
      <c r="U88" s="43">
        <f>IFERROR(VLOOKUP($B88,'1011_link'!$A$5:$D$309,2,FALSE),0)</f>
        <v>22.12</v>
      </c>
      <c r="V88" s="43">
        <f>IFERROR(VLOOKUP($B88,'1011_link'!$A$5:$D$309,3,FALSE),0)</f>
        <v>116.25</v>
      </c>
      <c r="W88" s="154">
        <f>IFERROR(VLOOKUP($B88,'1011_link'!$A$5:$D$319,4,FALSE),0)</f>
        <v>933.35</v>
      </c>
      <c r="X88" s="50">
        <f t="shared" si="107"/>
        <v>0.1246</v>
      </c>
      <c r="Y88" s="158">
        <f>IF(T88="Yes",VLOOKUP(B88,'ESA 112'!$B$416:$J$444,8,FALSE),MIN(0.127,X88))</f>
        <v>0.1246</v>
      </c>
      <c r="Z88" s="156">
        <f t="shared" si="108"/>
        <v>116.25</v>
      </c>
      <c r="AA88" s="159">
        <f t="shared" si="109"/>
        <v>138.37</v>
      </c>
      <c r="AB88" s="127" t="s">
        <v>928</v>
      </c>
      <c r="AC88" s="43">
        <f>IFERROR(VLOOKUP($B88,'1112_link'!$A$5:$D$310,2,FALSE),0)</f>
        <v>15.44</v>
      </c>
      <c r="AD88" s="43">
        <f>IFERROR(VLOOKUP($B88,'1112_link'!$A$5:$D$310,3,FALSE),0)</f>
        <v>123.44</v>
      </c>
      <c r="AE88" s="154">
        <f>IFERROR(VLOOKUP($B88,'1112_link'!$A$5:$D$331,4,FALSE),0)</f>
        <v>944.87</v>
      </c>
      <c r="AF88" s="50">
        <f t="shared" si="110"/>
        <v>0.13059999999999999</v>
      </c>
      <c r="AG88" s="158">
        <f>IF(AB88="Yes",VLOOKUP(B88,'ESA 112'!$B$383:$J$411,8,FALSE),MIN(0.127,AF88))</f>
        <v>0.127</v>
      </c>
      <c r="AH88" s="156">
        <f t="shared" si="111"/>
        <v>120</v>
      </c>
      <c r="AI88" s="159">
        <f t="shared" si="112"/>
        <v>135.44</v>
      </c>
      <c r="AJ88" s="127" t="s">
        <v>928</v>
      </c>
      <c r="AK88" s="43">
        <f>IFERROR(VLOOKUP($B88,'1213_link'!$A$5:$D$310,2,FALSE),0)</f>
        <v>15</v>
      </c>
      <c r="AL88" s="43">
        <f>IFERROR(VLOOKUP($B88,'1213_link'!$A$5:$D$310,3,FALSE),0)</f>
        <v>119</v>
      </c>
      <c r="AM88" s="154">
        <f>IFERROR(VLOOKUP($B88,'1213_link'!$A$5:$D$331,4,FALSE),0)</f>
        <v>911.15</v>
      </c>
      <c r="AN88" s="50">
        <f t="shared" si="113"/>
        <v>0.13059999999999999</v>
      </c>
      <c r="AO88" s="158">
        <f>IF(AJ88="Yes",VLOOKUP(B88,'ESA 112'!$B$350:$J$378,8,FALSE),MIN(0.127,AN88))</f>
        <v>0.127</v>
      </c>
      <c r="AP88" s="156">
        <f t="shared" si="114"/>
        <v>115.72</v>
      </c>
      <c r="AQ88" s="159">
        <f t="shared" si="115"/>
        <v>130.72</v>
      </c>
      <c r="AR88" s="127" t="s">
        <v>928</v>
      </c>
      <c r="AS88" s="43">
        <f>IFERROR(VLOOKUP($B88,'1314_link'!$A$5:$D$310,2,FALSE),0)</f>
        <v>14.67</v>
      </c>
      <c r="AT88" s="43">
        <f>IFERROR(VLOOKUP($B88,'1314_link'!$A$5:$D$310,3,FALSE),0)</f>
        <v>132.33000000000001</v>
      </c>
      <c r="AU88" s="154">
        <f>IFERROR(VLOOKUP($B88,'1314_link'!$A$5:$D$331,4,FALSE),0)</f>
        <v>915.72</v>
      </c>
      <c r="AV88" s="158">
        <f t="shared" si="116"/>
        <v>0.14450923863189621</v>
      </c>
      <c r="AW88" s="158">
        <f>IF(AR88="Yes",VLOOKUP(B88,'ESA 112'!$B$318:$J$345,8,FALSE),MIN(0.127,AV88))</f>
        <v>0.127</v>
      </c>
      <c r="AX88" s="156">
        <f t="shared" si="117"/>
        <v>116.3</v>
      </c>
      <c r="AY88" s="159">
        <f t="shared" si="118"/>
        <v>130.97</v>
      </c>
      <c r="AZ88" s="127" t="s">
        <v>928</v>
      </c>
      <c r="BA88" s="43">
        <f>IFERROR(VLOOKUP($B88,'1415_link'!$A$5:$D$311,2,FALSE),0)</f>
        <v>11.66</v>
      </c>
      <c r="BB88" s="43">
        <f>IFERROR(VLOOKUP($B88,'1415_link'!$A$5:$D$311,3,FALSE),0)</f>
        <v>132.22</v>
      </c>
      <c r="BC88" s="160">
        <f>IFERROR(VLOOKUP($B88,'1415_link'!$A$5:$D$332,4,FALSE),0)</f>
        <v>896.47</v>
      </c>
      <c r="BD88" s="158">
        <f t="shared" si="149"/>
        <v>0.14748959809028744</v>
      </c>
      <c r="BE88" s="158">
        <f>IF(AZ88="Yes",VLOOKUP(B88,'ESA 112'!$B$286:$J$314,8,FALSE),MIN(0.127,BD88))</f>
        <v>0.127</v>
      </c>
      <c r="BF88" s="156">
        <f t="shared" si="150"/>
        <v>113.85</v>
      </c>
      <c r="BG88" s="159">
        <f t="shared" si="151"/>
        <v>125.50999999999999</v>
      </c>
      <c r="BH88" s="127" t="s">
        <v>928</v>
      </c>
      <c r="BI88" s="43">
        <f>IFERROR(VLOOKUP($B88,'1516_link'!$A$5:$D$351,2,FALSE),0)</f>
        <v>8.7799999999999994</v>
      </c>
      <c r="BJ88" s="43">
        <f>IFERROR(VLOOKUP($B88,'1516_link'!$A$5:$D$351,3,FALSE),0)</f>
        <v>125.67</v>
      </c>
      <c r="BK88" s="160">
        <f>IFERROR(VLOOKUP($B88,'1516_link'!$A$5:$D$351,4,FALSE),0)</f>
        <v>902.2399999999999</v>
      </c>
      <c r="BL88" s="217">
        <f t="shared" si="152"/>
        <v>0.13928666430218126</v>
      </c>
      <c r="BM88" s="217">
        <f>IF(BH88="Yes",VLOOKUP(B88,'ESA 112'!$B$255:$J$282,8,FALSE),MIN(0.127,BL88))</f>
        <v>0.127</v>
      </c>
      <c r="BN88" s="156">
        <f t="shared" si="153"/>
        <v>114.58</v>
      </c>
      <c r="BO88" s="159">
        <f t="shared" si="154"/>
        <v>123.36</v>
      </c>
      <c r="BP88" s="127" t="s">
        <v>928</v>
      </c>
      <c r="BQ88" s="43">
        <f>IFERROR(VLOOKUP($B88,'1617_link'!$A$5:$D$351,2,FALSE),0)</f>
        <v>9.4400000000000013</v>
      </c>
      <c r="BR88" s="43">
        <f>IFERROR(VLOOKUP($B88,'1617_link'!$A$5:$D$351,3,FALSE),0)</f>
        <v>124.56</v>
      </c>
      <c r="BS88" s="160">
        <f>IFERROR(VLOOKUP($B88,'1617_link'!$A$5:$D$351,4,FALSE),0)</f>
        <v>914.63</v>
      </c>
      <c r="BT88" s="217">
        <f t="shared" si="125"/>
        <v>0.13618621737751879</v>
      </c>
      <c r="BU88" s="217">
        <f>IF(BP88="Yes",VLOOKUP(B88,'ESA 112'!$B$224:$J$250,8,FALSE),MIN(0.127,BT88))</f>
        <v>0.127</v>
      </c>
      <c r="BV88" s="156">
        <f t="shared" si="126"/>
        <v>116.16</v>
      </c>
      <c r="BW88" s="159">
        <f t="shared" si="127"/>
        <v>125.6</v>
      </c>
      <c r="BX88" s="127" t="s">
        <v>928</v>
      </c>
      <c r="BY88" s="43">
        <f>IFERROR(VLOOKUP($B88,'1718_link'!$A$5:$D$351,2,FALSE),0)</f>
        <v>14.78</v>
      </c>
      <c r="BZ88" s="43">
        <f>IFERROR(VLOOKUP($B88,'1718_link'!$A$5:$D$351,3,FALSE),0)</f>
        <v>138.33000000000001</v>
      </c>
      <c r="CA88" s="43">
        <f>IFERROR(VLOOKUP($B88,'1718_link'!$A$5:$D$331,4,FALSE),0)</f>
        <v>882.67000000000007</v>
      </c>
      <c r="CB88" s="217">
        <f t="shared" si="128"/>
        <v>0.15671768611145728</v>
      </c>
      <c r="CC88" s="217">
        <f>IF(BX88="Yes",VLOOKUP(B88,'ESA 112'!$B$194:$J$219,8,FALSE),MIN(0.135,CB88))</f>
        <v>0.13500000000000001</v>
      </c>
      <c r="CD88" s="156">
        <f t="shared" si="129"/>
        <v>119.16</v>
      </c>
      <c r="CE88" s="159">
        <f t="shared" si="130"/>
        <v>133.94</v>
      </c>
      <c r="CF88" s="127" t="s">
        <v>928</v>
      </c>
      <c r="CG88" s="43">
        <f>IFERROR(VLOOKUP($B88,'1819_link'!$A$5:$D$351,2,FALSE),0)</f>
        <v>16.55</v>
      </c>
      <c r="CH88" s="43">
        <f>IFERROR(VLOOKUP($B88,'1819_link'!$A$5:$D$351,3,FALSE),0)</f>
        <v>138.44</v>
      </c>
      <c r="CI88" s="43">
        <f>IFERROR(VLOOKUP($B88,'1819_link'!$A$5:$D$331,4,FALSE),0)</f>
        <v>884.11</v>
      </c>
      <c r="CJ88" s="217">
        <f t="shared" si="143"/>
        <v>0.15658685005259526</v>
      </c>
      <c r="CK88" s="217">
        <f>IF(CF88="Yes",VLOOKUP(B88,'ESA 112'!$B$164:$J$190,8,FALSE),MIN(0.135,CJ88))</f>
        <v>0.13500000000000001</v>
      </c>
      <c r="CL88" s="156">
        <f t="shared" si="144"/>
        <v>119.35</v>
      </c>
      <c r="CM88" s="159">
        <f t="shared" si="145"/>
        <v>135.9</v>
      </c>
      <c r="CN88" s="127" t="s">
        <v>928</v>
      </c>
      <c r="CO88" s="43">
        <f>IFERROR(VLOOKUP($B88,'1920_link'!$A$5:$D$350,2,FALSE),0)</f>
        <v>16.670000000000002</v>
      </c>
      <c r="CP88" s="43">
        <f>IFERROR(VLOOKUP($B88,'1920_link'!$A$5:$D$350,3,FALSE),0)</f>
        <v>123</v>
      </c>
      <c r="CQ88" s="43">
        <f>IFERROR(VLOOKUP($B88,'1920_link'!$A$5:$D$330,4,FALSE),0)</f>
        <v>881.94</v>
      </c>
      <c r="CR88" s="217">
        <f t="shared" si="146"/>
        <v>0.13946526974624124</v>
      </c>
      <c r="CS88" s="217">
        <f>IF(CN88="Yes",VLOOKUP(B88,'ESA 112'!$B$134:$J$159,8,FALSE),MIN(0.135,CR88))</f>
        <v>0.13500000000000001</v>
      </c>
      <c r="CT88" s="156">
        <f t="shared" si="147"/>
        <v>119.06</v>
      </c>
      <c r="CU88" s="159">
        <f t="shared" si="148"/>
        <v>135.73000000000002</v>
      </c>
      <c r="CV88" s="127" t="s">
        <v>928</v>
      </c>
      <c r="CW88" s="43">
        <f>IFERROR(VLOOKUP($B88,'2021_link'!$A$5:$D$351,2,FALSE),0)</f>
        <v>10.89</v>
      </c>
      <c r="CX88" s="43">
        <f>IFERROR(VLOOKUP($B88,'2021_link'!$A$5:$D$351,3,FALSE),0)</f>
        <v>115</v>
      </c>
      <c r="CY88" s="160">
        <f>IFERROR(VLOOKUP($B88,'2021_link'!$A$5:$D$351,4,FALSE),0)</f>
        <v>883.7700000000001</v>
      </c>
      <c r="CZ88" s="217">
        <f t="shared" si="155"/>
        <v>0.13012435362141733</v>
      </c>
      <c r="DA88" s="217">
        <f>IF(CV88="Yes",VLOOKUP(B88,'ESA 112'!$B$102:$J$130,8,FALSE),MIN(0.135,CZ88))</f>
        <v>0.13012435362141733</v>
      </c>
      <c r="DB88" s="156">
        <f t="shared" si="156"/>
        <v>115</v>
      </c>
      <c r="DC88" s="159">
        <f t="shared" si="157"/>
        <v>125.89</v>
      </c>
      <c r="DD88" s="127" t="s">
        <v>928</v>
      </c>
      <c r="DE88" s="43">
        <f>IFERROR(VLOOKUP($B88,'2122_link'!$A$3:$D$352,2,FALSE),0)</f>
        <v>13</v>
      </c>
      <c r="DF88" s="43">
        <f>IFERROR(VLOOKUP($B88,'2122_link'!$A$3:$D$352,3,FALSE),0)</f>
        <v>104.78</v>
      </c>
      <c r="DG88" s="160">
        <f>IFERROR(VLOOKUP($B88,'2122_link'!$A$3:$D$352,4,FALSE),0)</f>
        <v>858.93</v>
      </c>
      <c r="DH88" s="217">
        <f t="shared" si="158"/>
        <v>0.1219889862969043</v>
      </c>
      <c r="DI88" s="217">
        <f>IF(DD88="Yes",VLOOKUP(B88,'ESA 112'!$B$70:$J$99,8,FALSE),MIN(0.135,DH88))</f>
        <v>0.1219889862969043</v>
      </c>
      <c r="DJ88" s="156">
        <f t="shared" si="159"/>
        <v>104.78</v>
      </c>
      <c r="DK88" s="159">
        <f t="shared" si="160"/>
        <v>117.78</v>
      </c>
      <c r="DL88" s="127" t="s">
        <v>928</v>
      </c>
      <c r="DM88" s="43">
        <f>IFERROR(VLOOKUP($B88,'2223_link'!$A$3:$D$352,2,FALSE),0)</f>
        <v>7.78</v>
      </c>
      <c r="DN88" s="43">
        <f>IFERROR(VLOOKUP($B88,'2223_link'!$A$3:$D$352,3,FALSE),0)</f>
        <v>109.78</v>
      </c>
      <c r="DO88" s="160">
        <f>IFERROR(VLOOKUP($B88,'2223_link'!$A$3:$D$352,4,FALSE),0)</f>
        <v>891.26</v>
      </c>
      <c r="DP88" s="217">
        <f t="shared" si="161"/>
        <v>0.12317393353230259</v>
      </c>
      <c r="DQ88" s="217">
        <f>IF(DL88="Yes",VLOOKUP(B88,'ESA 112'!$B$37:$J$63,8,FALSE),MIN(0.135,DP88))</f>
        <v>0.12317393353230259</v>
      </c>
      <c r="DR88" s="156">
        <f t="shared" si="162"/>
        <v>109.78</v>
      </c>
      <c r="DS88" s="159">
        <f t="shared" si="163"/>
        <v>117.56</v>
      </c>
      <c r="DT88" s="127" t="s">
        <v>928</v>
      </c>
      <c r="DU88" s="43">
        <f>IFERROR(VLOOKUP($B88,'2324_link'!$A$3:$D$352,2,FALSE),0)</f>
        <v>11.89</v>
      </c>
      <c r="DV88" s="43">
        <f>IFERROR(VLOOKUP($B88,'2324_link'!$A$3:$D$352,3,FALSE),0)</f>
        <v>109.33</v>
      </c>
      <c r="DW88" s="160">
        <f>IFERROR(VLOOKUP($B88,'2324_link'!$A$3:$D$352,4,FALSE),0)</f>
        <v>874.0100000000001</v>
      </c>
      <c r="DX88" s="217">
        <f t="shared" si="164"/>
        <v>0.12509010194391368</v>
      </c>
      <c r="DY88" s="217">
        <f>IF(DT88="Yes",VLOOKUP(B88,'ESA 112'!$B$3:$J$32,8,FALSE),MIN(0.15,DX88))</f>
        <v>0.12509010194391368</v>
      </c>
      <c r="DZ88" s="156">
        <f t="shared" si="165"/>
        <v>109.33</v>
      </c>
      <c r="EA88" s="159">
        <f t="shared" si="166"/>
        <v>121.22</v>
      </c>
      <c r="EB88" s="18"/>
    </row>
    <row r="89" spans="1:132" ht="15.6" x14ac:dyDescent="0.3">
      <c r="A89" s="15" t="s">
        <v>914</v>
      </c>
      <c r="B89" s="240" t="s">
        <v>948</v>
      </c>
      <c r="C89" s="15" t="s">
        <v>951</v>
      </c>
      <c r="D89" s="33"/>
      <c r="E89" s="252"/>
      <c r="F89" s="252"/>
      <c r="G89" s="252"/>
      <c r="H89" s="35"/>
      <c r="I89" s="35"/>
      <c r="J89" s="34"/>
      <c r="K89" s="36"/>
      <c r="L89" s="33"/>
      <c r="M89" s="34"/>
      <c r="N89" s="34"/>
      <c r="O89" s="241"/>
      <c r="P89" s="35"/>
      <c r="Q89" s="35"/>
      <c r="R89" s="38"/>
      <c r="S89" s="36"/>
      <c r="T89" s="33"/>
      <c r="U89" s="34"/>
      <c r="V89" s="34"/>
      <c r="W89" s="37"/>
      <c r="X89" s="35"/>
      <c r="Y89" s="35"/>
      <c r="Z89" s="36"/>
      <c r="AA89" s="38"/>
      <c r="AB89" s="33"/>
      <c r="AC89" s="34"/>
      <c r="AD89" s="34"/>
      <c r="AE89" s="37"/>
      <c r="AF89" s="35"/>
      <c r="AG89" s="35"/>
      <c r="AH89" s="36"/>
      <c r="AI89" s="38"/>
      <c r="AJ89" s="33"/>
      <c r="AK89" s="34"/>
      <c r="AL89" s="34"/>
      <c r="AM89" s="37"/>
      <c r="AN89" s="35"/>
      <c r="AO89" s="35"/>
      <c r="AP89" s="36"/>
      <c r="AQ89" s="38"/>
      <c r="AR89" s="33"/>
      <c r="AS89" s="34"/>
      <c r="AT89" s="34"/>
      <c r="AU89" s="37"/>
      <c r="AV89" s="35"/>
      <c r="AW89" s="35"/>
      <c r="AX89" s="36"/>
      <c r="AY89" s="38"/>
      <c r="AZ89" s="29" t="s">
        <v>928</v>
      </c>
      <c r="BA89" s="31">
        <f>IFERROR(VLOOKUP($B89,'1415_link'!$A$5:$D$311,2,FALSE),0)</f>
        <v>0</v>
      </c>
      <c r="BB89" s="31">
        <f>IFERROR(VLOOKUP($B89,'1415_link'!$A$5:$D$311,3,FALSE),0)</f>
        <v>2.89</v>
      </c>
      <c r="BC89" s="32">
        <f>IFERROR(VLOOKUP($B89,'1415_link'!$A$5:$D$332,4,FALSE),0)</f>
        <v>82.9</v>
      </c>
      <c r="BD89" s="30">
        <f t="shared" si="149"/>
        <v>3.4861278648974668E-2</v>
      </c>
      <c r="BE89" s="158">
        <f>IF(AZ89="Yes",VLOOKUP(B89,'ESA 112'!$B$286:$J$314,8,FALSE),MIN(0.127,BD89))</f>
        <v>3.4861278648974668E-2</v>
      </c>
      <c r="BF89" s="156">
        <f t="shared" si="150"/>
        <v>2.89</v>
      </c>
      <c r="BG89" s="159">
        <f t="shared" si="151"/>
        <v>2.89</v>
      </c>
      <c r="BH89" s="29" t="s">
        <v>928</v>
      </c>
      <c r="BI89" s="43">
        <f>IFERROR(VLOOKUP($B89,'1516_link'!$A$5:$D$351,2,FALSE),0)</f>
        <v>0</v>
      </c>
      <c r="BJ89" s="43">
        <f>IFERROR(VLOOKUP($B89,'1516_link'!$A$5:$D$351,3,FALSE),0)</f>
        <v>2.78</v>
      </c>
      <c r="BK89" s="160">
        <f>IFERROR(VLOOKUP($B89,'1516_link'!$A$5:$D$351,4,FALSE),0)</f>
        <v>32.5</v>
      </c>
      <c r="BL89" s="158">
        <f t="shared" si="152"/>
        <v>8.5538461538461535E-2</v>
      </c>
      <c r="BM89" s="158">
        <f>IF(BH89="Yes",VLOOKUP(B89,'ESA 112'!$B$255:$J$282,8,FALSE),MIN(0.127,BL89))</f>
        <v>8.5538461538461535E-2</v>
      </c>
      <c r="BN89" s="156">
        <f t="shared" si="153"/>
        <v>2.78</v>
      </c>
      <c r="BO89" s="159">
        <f t="shared" si="154"/>
        <v>2.78</v>
      </c>
      <c r="BP89" s="34"/>
      <c r="BQ89" s="34"/>
      <c r="BR89" s="34"/>
      <c r="BS89" s="252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252"/>
      <c r="CZ89" s="34"/>
      <c r="DA89" s="34"/>
      <c r="DB89" s="34"/>
      <c r="DC89" s="34"/>
      <c r="DD89" s="34"/>
      <c r="DE89" s="34"/>
      <c r="DF89" s="34"/>
      <c r="DG89" s="252"/>
      <c r="DH89" s="34"/>
      <c r="DI89" s="34"/>
      <c r="DJ89" s="34"/>
      <c r="DK89" s="34"/>
      <c r="DL89" s="34"/>
      <c r="DM89" s="34"/>
      <c r="DN89" s="34"/>
      <c r="DO89" s="252"/>
      <c r="DP89" s="34"/>
      <c r="DQ89" s="34"/>
      <c r="DR89" s="34"/>
      <c r="DS89" s="34"/>
      <c r="DT89" s="34"/>
      <c r="DU89" s="34"/>
      <c r="DV89" s="34"/>
      <c r="DW89" s="252"/>
      <c r="DX89" s="34"/>
      <c r="DY89" s="34"/>
      <c r="DZ89" s="34"/>
      <c r="EA89" s="34"/>
      <c r="EB89" s="18"/>
    </row>
    <row r="90" spans="1:132" ht="14.4" x14ac:dyDescent="0.3">
      <c r="A90" s="15" t="s">
        <v>914</v>
      </c>
      <c r="B90" s="15" t="s">
        <v>376</v>
      </c>
      <c r="C90" s="15" t="s">
        <v>377</v>
      </c>
      <c r="D90" s="127" t="s">
        <v>928</v>
      </c>
      <c r="E90" s="154">
        <f>IFERROR(VLOOKUP($B90,'0809_link'!$A$5:$D$319,2,FALSE),0)</f>
        <v>107</v>
      </c>
      <c r="F90" s="154">
        <f>IFERROR(VLOOKUP($B90,'0809_link'!$A$5:$D$319,3,FALSE),0)</f>
        <v>828</v>
      </c>
      <c r="G90" s="154">
        <f>IFERROR(VLOOKUP(B90,'0809_link'!$A$5:$D$319,4,FALSE),0)</f>
        <v>7224.39</v>
      </c>
      <c r="H90" s="50">
        <f t="shared" ref="H90:H100" si="167">IF(F90=0,0,ROUND((F90/G90),4))</f>
        <v>0.11459999999999999</v>
      </c>
      <c r="I90" s="155">
        <f>IF(D90="yes",VLOOKUP(B90,'ESA 112'!$B$479:$K$503,8,FALSE),MIN(0.127,H90))</f>
        <v>0.11459999999999999</v>
      </c>
      <c r="J90" s="156">
        <f t="shared" ref="J90:J100" si="168">ROUND(IF(H90=I90,F90,G90*I90),2)</f>
        <v>828</v>
      </c>
      <c r="K90" s="157">
        <f t="shared" ref="K90:K100" si="169">IF(I90=0.127,((E90+F90)-((H90-I90)*G90)),E90+F90)</f>
        <v>935</v>
      </c>
      <c r="L90" s="127" t="s">
        <v>928</v>
      </c>
      <c r="M90" s="43">
        <f>IFERROR(VLOOKUP(B90,'0910_link'!$A$5:$B$302,2,FALSE),0)</f>
        <v>104.5</v>
      </c>
      <c r="N90" s="43">
        <f>IFERROR(VLOOKUP(B90,'0910_link'!$A$5:$C$302,3,FALSE),0)</f>
        <v>823.13</v>
      </c>
      <c r="O90" s="43">
        <f>IFERROR(VLOOKUP($B90,'0910_link'!$A$5:$D$302,4,FALSE),0)</f>
        <v>7254.38</v>
      </c>
      <c r="P90" s="50">
        <f t="shared" ref="P90:P100" si="170">IF(N90=0,0,ROUND((N90/O90),4))</f>
        <v>0.1135</v>
      </c>
      <c r="Q90" s="158">
        <f>IF(L90="Yes",VLOOKUP(B90,'ESA 112'!$B$449:$K$474,8,FALSE),MIN(0.127,P90))</f>
        <v>0.1135</v>
      </c>
      <c r="R90" s="156">
        <f t="shared" ref="R90:R100" si="171">ROUND(IF(P90=Q90,N90,O90*Q90),2)</f>
        <v>823.13</v>
      </c>
      <c r="S90" s="157">
        <f t="shared" ref="S90:S100" si="172">IF(Q90=0.127,((M90+N90)-((P90-Q90)*O90)),M90+N90)</f>
        <v>927.63</v>
      </c>
      <c r="T90" s="127" t="s">
        <v>928</v>
      </c>
      <c r="U90" s="43">
        <f>IFERROR(VLOOKUP($B90,'1011_link'!$A$5:$D$309,2,FALSE),0)</f>
        <v>123.25</v>
      </c>
      <c r="V90" s="43">
        <f>IFERROR(VLOOKUP($B90,'1011_link'!$A$5:$D$309,3,FALSE),0)</f>
        <v>841.13</v>
      </c>
      <c r="W90" s="154">
        <f>IFERROR(VLOOKUP($B90,'1011_link'!$A$5:$D$319,4,FALSE),0)</f>
        <v>7200.4100000000008</v>
      </c>
      <c r="X90" s="50">
        <f t="shared" ref="X90:X100" si="173">IF(V90=0,0,ROUND((V90/W90),4))</f>
        <v>0.1168</v>
      </c>
      <c r="Y90" s="158">
        <f>IF(T90="Yes",VLOOKUP(B90,'ESA 112'!$B$416:$J$444,8,FALSE),MIN(0.127,X90))</f>
        <v>0.1168</v>
      </c>
      <c r="Z90" s="156">
        <f t="shared" ref="Z90:Z100" si="174">ROUND(IF(X90=Y90,V90,W90*Y90),2)</f>
        <v>841.13</v>
      </c>
      <c r="AA90" s="159">
        <f t="shared" ref="AA90:AA100" si="175">Z90+U90</f>
        <v>964.38</v>
      </c>
      <c r="AB90" s="127" t="s">
        <v>928</v>
      </c>
      <c r="AC90" s="43">
        <f>IFERROR(VLOOKUP($B90,'1112_link'!$A$5:$D$310,2,FALSE),0)</f>
        <v>133.67000000000002</v>
      </c>
      <c r="AD90" s="43">
        <f>IFERROR(VLOOKUP($B90,'1112_link'!$A$5:$D$310,3,FALSE),0)</f>
        <v>826.2299999999999</v>
      </c>
      <c r="AE90" s="154">
        <f>IFERROR(VLOOKUP($B90,'1112_link'!$A$5:$D$331,4,FALSE),0)</f>
        <v>7226.1999999999989</v>
      </c>
      <c r="AF90" s="50">
        <f t="shared" ref="AF90:AF100" si="176">IF(AD90=0,0,ROUND((AD90/AE90),4))</f>
        <v>0.1143</v>
      </c>
      <c r="AG90" s="158">
        <f>IF(AB90="Yes",VLOOKUP(B90,'ESA 112'!$B$383:$J$411,8,FALSE),MIN(0.127,AF90))</f>
        <v>0.1143</v>
      </c>
      <c r="AH90" s="156">
        <f t="shared" ref="AH90:AH100" si="177">ROUND(IF(AF90=AG90,AD90,AE90*AG90),2)</f>
        <v>826.23</v>
      </c>
      <c r="AI90" s="159">
        <f t="shared" ref="AI90:AI100" si="178">AH90+AC90</f>
        <v>959.90000000000009</v>
      </c>
      <c r="AJ90" s="127" t="s">
        <v>928</v>
      </c>
      <c r="AK90" s="43">
        <f>IFERROR(VLOOKUP($B90,'1213_link'!$A$5:$D$310,2,FALSE),0)</f>
        <v>146.98999999999998</v>
      </c>
      <c r="AL90" s="43">
        <f>IFERROR(VLOOKUP($B90,'1213_link'!$A$5:$D$310,3,FALSE),0)</f>
        <v>874.44999999999993</v>
      </c>
      <c r="AM90" s="154">
        <f>IFERROR(VLOOKUP($B90,'1213_link'!$A$5:$D$331,4,FALSE),0)</f>
        <v>7238.86</v>
      </c>
      <c r="AN90" s="50">
        <f t="shared" ref="AN90:AN100" si="179">IF(AL90=0,0,ROUND((AL90/AM90),4))</f>
        <v>0.1208</v>
      </c>
      <c r="AO90" s="158">
        <f>IF(AJ90="Yes",VLOOKUP(B90,'ESA 112'!$B$350:$J$378,8,FALSE),MIN(0.127,AN90))</f>
        <v>0.1208</v>
      </c>
      <c r="AP90" s="156">
        <f t="shared" ref="AP90:AP100" si="180">ROUND(IF(AN90=AO90,AL90,AM90*AO90),2)</f>
        <v>874.45</v>
      </c>
      <c r="AQ90" s="159">
        <f t="shared" ref="AQ90:AQ100" si="181">AP90+AK90</f>
        <v>1021.44</v>
      </c>
      <c r="AR90" s="127" t="s">
        <v>928</v>
      </c>
      <c r="AS90" s="43">
        <f>IFERROR(VLOOKUP($B90,'1314_link'!$A$5:$D$310,2,FALSE),0)</f>
        <v>146.32999999999998</v>
      </c>
      <c r="AT90" s="43">
        <f>IFERROR(VLOOKUP($B90,'1314_link'!$A$5:$D$310,3,FALSE),0)</f>
        <v>916.78</v>
      </c>
      <c r="AU90" s="154">
        <f>IFERROR(VLOOKUP($B90,'1314_link'!$A$5:$D$331,4,FALSE),0)</f>
        <v>7462.3099999999995</v>
      </c>
      <c r="AV90" s="158">
        <f t="shared" ref="AV90:AV100" si="182">AT90/AU90</f>
        <v>0.12285471924913331</v>
      </c>
      <c r="AW90" s="158">
        <f>IF(AR90="Yes",VLOOKUP(B90,'ESA 112'!$B$318:$J$345,8,FALSE),MIN(0.127,AV90))</f>
        <v>0.12285471924913331</v>
      </c>
      <c r="AX90" s="156">
        <f t="shared" ref="AX90:AX100" si="183">ROUND(IF(AV90=AW90,AT90,AU90*AW90),2)</f>
        <v>916.78</v>
      </c>
      <c r="AY90" s="159">
        <f t="shared" ref="AY90:AY100" si="184">AX90+AS90</f>
        <v>1063.1099999999999</v>
      </c>
      <c r="AZ90" s="127" t="s">
        <v>928</v>
      </c>
      <c r="BA90" s="43">
        <f>IFERROR(VLOOKUP($B90,'1415_link'!$A$5:$D$311,2,FALSE),0)</f>
        <v>145.44999999999999</v>
      </c>
      <c r="BB90" s="43">
        <f>IFERROR(VLOOKUP($B90,'1415_link'!$A$5:$D$311,3,FALSE),0)</f>
        <v>899.89</v>
      </c>
      <c r="BC90" s="160">
        <f>IFERROR(VLOOKUP($B90,'1415_link'!$A$5:$D$332,4,FALSE),0)</f>
        <v>7587.1500000000005</v>
      </c>
      <c r="BD90" s="158">
        <f t="shared" si="149"/>
        <v>0.11860711861502671</v>
      </c>
      <c r="BE90" s="158">
        <f>IF(AZ90="Yes",VLOOKUP(B90,'ESA 112'!$B$286:$J$314,8,FALSE),MIN(0.127,BD90))</f>
        <v>0.11860711861502671</v>
      </c>
      <c r="BF90" s="156">
        <f t="shared" si="150"/>
        <v>899.89</v>
      </c>
      <c r="BG90" s="159">
        <f t="shared" si="151"/>
        <v>1045.3399999999999</v>
      </c>
      <c r="BH90" s="127" t="s">
        <v>928</v>
      </c>
      <c r="BI90" s="43">
        <f>IFERROR(VLOOKUP($B90,'1516_link'!$A$5:$D$351,2,FALSE),0)</f>
        <v>151.44</v>
      </c>
      <c r="BJ90" s="43">
        <f>IFERROR(VLOOKUP($B90,'1516_link'!$A$5:$D$351,3,FALSE),0)</f>
        <v>958.22</v>
      </c>
      <c r="BK90" s="160">
        <f>IFERROR(VLOOKUP($B90,'1516_link'!$A$5:$D$351,4,FALSE),0)</f>
        <v>7668.78</v>
      </c>
      <c r="BL90" s="217">
        <f t="shared" si="152"/>
        <v>0.1249507744386982</v>
      </c>
      <c r="BM90" s="217">
        <f>IF(BH90="Yes",VLOOKUP(B90,'ESA 112'!$B$255:$J$282,8,FALSE),MIN(0.127,BL90))</f>
        <v>0.1249507744386982</v>
      </c>
      <c r="BN90" s="156">
        <f t="shared" si="153"/>
        <v>958.22</v>
      </c>
      <c r="BO90" s="159">
        <f t="shared" si="154"/>
        <v>1109.6600000000001</v>
      </c>
      <c r="BP90" s="127" t="s">
        <v>928</v>
      </c>
      <c r="BQ90" s="43">
        <f>IFERROR(VLOOKUP($B90,'1617_link'!$A$5:$D$351,2,FALSE),0)</f>
        <v>166.55</v>
      </c>
      <c r="BR90" s="43">
        <f>IFERROR(VLOOKUP($B90,'1617_link'!$A$5:$D$351,3,FALSE),0)</f>
        <v>1014.78</v>
      </c>
      <c r="BS90" s="160">
        <f>IFERROR(VLOOKUP($B90,'1617_link'!$A$5:$D$351,4,FALSE),0)</f>
        <v>7839.4800000000005</v>
      </c>
      <c r="BT90" s="217">
        <f t="shared" ref="BT90:BT110" si="185">BR90/BS90</f>
        <v>0.12944481011495659</v>
      </c>
      <c r="BU90" s="217">
        <f>IF(BP90="Yes",VLOOKUP(B90,'ESA 112'!$B$224:$J$250,8,FALSE),MIN(0.127,BT90))</f>
        <v>0.127</v>
      </c>
      <c r="BV90" s="156">
        <f t="shared" ref="BV90:BV101" si="186">ROUND(IF(BT90=BU90,BR90,BS90*BU90),2)</f>
        <v>995.61</v>
      </c>
      <c r="BW90" s="223">
        <f t="shared" ref="BW90:BW101" si="187">BV90+BQ90</f>
        <v>1162.1600000000001</v>
      </c>
      <c r="BX90" s="127" t="s">
        <v>928</v>
      </c>
      <c r="BY90" s="43">
        <f>IFERROR(VLOOKUP($B90,'1718_link'!$A$5:$D$351,2,FALSE),0)</f>
        <v>194.23</v>
      </c>
      <c r="BZ90" s="43">
        <f>IFERROR(VLOOKUP($B90,'1718_link'!$A$5:$D$351,3,FALSE),0)</f>
        <v>1009.78</v>
      </c>
      <c r="CA90" s="43">
        <f>IFERROR(VLOOKUP($B90,'1718_link'!$A$5:$D$331,4,FALSE),0)</f>
        <v>7844.0800000000008</v>
      </c>
      <c r="CB90" s="217">
        <f t="shared" ref="CB90:CB110" si="188">BZ90/CA90</f>
        <v>0.1287314764765275</v>
      </c>
      <c r="CC90" s="217">
        <f>IF(BX90="Yes",VLOOKUP(B90,'ESA 112'!$B$194:$J$219,8,FALSE),MIN(0.135,CB90))</f>
        <v>0.1287314764765275</v>
      </c>
      <c r="CD90" s="156">
        <f t="shared" ref="CD90:CD110" si="189">ROUND(IF(CB90=CC90,BZ90,CA90*CC90),2)</f>
        <v>1009.78</v>
      </c>
      <c r="CE90" s="159">
        <f t="shared" ref="CE90:CE110" si="190">CD90+BY90</f>
        <v>1204.01</v>
      </c>
      <c r="CF90" s="127" t="s">
        <v>928</v>
      </c>
      <c r="CG90" s="43">
        <f>IFERROR(VLOOKUP($B90,'1819_link'!$A$5:$D$351,2,FALSE),0)</f>
        <v>219.67000000000002</v>
      </c>
      <c r="CH90" s="43">
        <f>IFERROR(VLOOKUP($B90,'1819_link'!$A$5:$D$351,3,FALSE),0)</f>
        <v>1017.4499999999999</v>
      </c>
      <c r="CI90" s="43">
        <f>IFERROR(VLOOKUP($B90,'1819_link'!$A$5:$D$331,4,FALSE),0)</f>
        <v>7894.4500000000016</v>
      </c>
      <c r="CJ90" s="217">
        <f t="shared" ref="CJ90:CJ110" si="191">IFERROR((CH90/CI90),0)</f>
        <v>0.12888168270113812</v>
      </c>
      <c r="CK90" s="217">
        <f>IF(CF90="Yes",VLOOKUP(B90,'ESA 112'!$B$164:$J$190,8,FALSE),MIN(0.135,CJ90))</f>
        <v>0.12888168270113812</v>
      </c>
      <c r="CL90" s="156">
        <f t="shared" ref="CL90:CL110" si="192">ROUND(IF(CJ90=CK90,CH90,CI90*CK90),2)</f>
        <v>1017.45</v>
      </c>
      <c r="CM90" s="159">
        <f t="shared" ref="CM90:CM110" si="193">CL90+CG90</f>
        <v>1237.1200000000001</v>
      </c>
      <c r="CN90" s="127" t="s">
        <v>928</v>
      </c>
      <c r="CO90" s="43">
        <f>IFERROR(VLOOKUP($B90,'1920_link'!$A$5:$D$350,2,FALSE),0)</f>
        <v>212.33999999999997</v>
      </c>
      <c r="CP90" s="43">
        <f>IFERROR(VLOOKUP($B90,'1920_link'!$A$5:$D$350,3,FALSE),0)</f>
        <v>1010.78</v>
      </c>
      <c r="CQ90" s="43">
        <f>IFERROR(VLOOKUP($B90,'1920_link'!$A$5:$D$330,4,FALSE),0)</f>
        <v>7802.7499999999991</v>
      </c>
      <c r="CR90" s="217">
        <f t="shared" ref="CR90:CR100" si="194">IFERROR((CP90/CQ90),0)</f>
        <v>0.12954150780173657</v>
      </c>
      <c r="CS90" s="217">
        <f>IF(CN90="Yes",VLOOKUP(B90,'ESA 112'!$B$134:$J$159,8,FALSE),MIN(0.135,CR90))</f>
        <v>0.12954150780173657</v>
      </c>
      <c r="CT90" s="156">
        <f t="shared" ref="CT90:CT100" si="195">ROUND(IF(CR90=CS90,CP90,CQ90*CS90),2)</f>
        <v>1010.78</v>
      </c>
      <c r="CU90" s="159">
        <f t="shared" ref="CU90:CU100" si="196">CT90+CO90</f>
        <v>1223.1199999999999</v>
      </c>
      <c r="CV90" s="127" t="s">
        <v>928</v>
      </c>
      <c r="CW90" s="43">
        <f>IFERROR(VLOOKUP($B90,'2021_link'!$A$5:$D$351,2,FALSE),0)</f>
        <v>104.67</v>
      </c>
      <c r="CX90" s="43">
        <f>IFERROR(VLOOKUP($B90,'2021_link'!$A$5:$D$351,3,FALSE),0)</f>
        <v>954.32999999999993</v>
      </c>
      <c r="CY90" s="160">
        <f>IFERROR(VLOOKUP($B90,'2021_link'!$A$5:$D$351,4,FALSE),0)</f>
        <v>7476.1200000000008</v>
      </c>
      <c r="CZ90" s="217">
        <f t="shared" ref="CZ90:CZ100" si="197">CX90/CY90</f>
        <v>0.12765043899776887</v>
      </c>
      <c r="DA90" s="217">
        <f>IF(CV90="Yes",VLOOKUP(B90,'ESA 112'!$B$102:$J$130,8,FALSE),MIN(0.135,CZ90))</f>
        <v>0.12765043899776887</v>
      </c>
      <c r="DB90" s="156">
        <f t="shared" ref="DB90:DB100" si="198">ROUND(IF(CZ90=DA90,CX90,CY90*DA90),2)</f>
        <v>954.33</v>
      </c>
      <c r="DC90" s="159">
        <f t="shared" ref="DC90:DC100" si="199">DB90+CW90</f>
        <v>1059</v>
      </c>
      <c r="DD90" s="127" t="s">
        <v>928</v>
      </c>
      <c r="DE90" s="43">
        <f>IFERROR(VLOOKUP($B90,'2122_link'!$A$3:$D$352,2,FALSE),0)</f>
        <v>91.67</v>
      </c>
      <c r="DF90" s="43">
        <f>IFERROR(VLOOKUP($B90,'2122_link'!$A$3:$D$352,3,FALSE),0)</f>
        <v>949.56</v>
      </c>
      <c r="DG90" s="160">
        <f>IFERROR(VLOOKUP($B90,'2122_link'!$A$3:$D$352,4,FALSE),0)</f>
        <v>7313.2499999999991</v>
      </c>
      <c r="DH90" s="217">
        <f t="shared" ref="DH90:DH100" si="200">DF90/DG90</f>
        <v>0.12984104194441595</v>
      </c>
      <c r="DI90" s="217">
        <f>IF(DD90="Yes",VLOOKUP(B90,'ESA 112'!$B$70:$J$99,8,FALSE),MIN(0.135,DH90))</f>
        <v>0.12984104194441595</v>
      </c>
      <c r="DJ90" s="156">
        <f t="shared" ref="DJ90:DJ100" si="201">ROUND(IF(DH90=DI90,DF90,DG90*DI90),2)</f>
        <v>949.56</v>
      </c>
      <c r="DK90" s="159">
        <f t="shared" ref="DK90:DK100" si="202">DJ90+DE90</f>
        <v>1041.23</v>
      </c>
      <c r="DL90" s="127" t="s">
        <v>928</v>
      </c>
      <c r="DM90" s="43">
        <f>IFERROR(VLOOKUP($B90,'2223_link'!$A$3:$D$352,2,FALSE),0)</f>
        <v>97.44</v>
      </c>
      <c r="DN90" s="43">
        <f>IFERROR(VLOOKUP($B90,'2223_link'!$A$3:$D$352,3,FALSE),0)</f>
        <v>977.32999999999993</v>
      </c>
      <c r="DO90" s="160">
        <f>IFERROR(VLOOKUP($B90,'2223_link'!$A$3:$D$352,4,FALSE),0)</f>
        <v>7307.14</v>
      </c>
      <c r="DP90" s="217">
        <f t="shared" ref="DP90:DP100" si="203">DN90/DO90</f>
        <v>0.13375000342131119</v>
      </c>
      <c r="DQ90" s="217">
        <f>IF(DL90="Yes",VLOOKUP(B90,'ESA 112'!$B$37:$J$65,8,FALSE),MIN(0.135,DP90))</f>
        <v>0.13375000342131119</v>
      </c>
      <c r="DR90" s="156">
        <f t="shared" ref="DR90:DR100" si="204">ROUND(IF(DP90=DQ90,DN90,DO90*DQ90),2)</f>
        <v>977.33</v>
      </c>
      <c r="DS90" s="159">
        <f t="shared" ref="DS90:DS100" si="205">DR90+DM90</f>
        <v>1074.77</v>
      </c>
      <c r="DT90" s="127" t="s">
        <v>928</v>
      </c>
      <c r="DU90" s="43">
        <f>IFERROR(VLOOKUP($B90,'2324_link'!$A$3:$D$352,2,FALSE),0)</f>
        <v>128.78</v>
      </c>
      <c r="DV90" s="43">
        <f>IFERROR(VLOOKUP($B90,'2324_link'!$A$3:$D$352,3,FALSE),0)</f>
        <v>1029.8800000000001</v>
      </c>
      <c r="DW90" s="160">
        <f>IFERROR(VLOOKUP($B90,'2324_link'!$A$3:$D$352,4,FALSE),0)</f>
        <v>7172.5400000000009</v>
      </c>
      <c r="DX90" s="217">
        <f t="shared" ref="DX90:DX100" si="206">DV90/DW90</f>
        <v>0.14358651189118499</v>
      </c>
      <c r="DY90" s="217">
        <f>IF(DT90="Yes",VLOOKUP(B90,'ESA 112'!$B$3:$J$32,8,FALSE),MIN(0.15,DX90))</f>
        <v>0.14358651189118499</v>
      </c>
      <c r="DZ90" s="156">
        <f t="shared" ref="DZ90:DZ100" si="207">ROUND(IF(DX90=DY90,DV90,DW90*DY90),2)</f>
        <v>1029.8800000000001</v>
      </c>
      <c r="EA90" s="159">
        <f t="shared" ref="EA90:EA100" si="208">DZ90+DU90</f>
        <v>1158.6600000000001</v>
      </c>
      <c r="EB90" s="18"/>
    </row>
    <row r="91" spans="1:132" ht="14.4" x14ac:dyDescent="0.3">
      <c r="A91" s="15" t="s">
        <v>910</v>
      </c>
      <c r="B91" s="15" t="s">
        <v>458</v>
      </c>
      <c r="C91" s="15" t="s">
        <v>459</v>
      </c>
      <c r="D91" s="127" t="s">
        <v>928</v>
      </c>
      <c r="E91" s="154">
        <f>IFERROR(VLOOKUP($B91,'0809_link'!$A$5:$D$319,2,FALSE),0)</f>
        <v>8.3800000000000008</v>
      </c>
      <c r="F91" s="154">
        <f>IFERROR(VLOOKUP($B91,'0809_link'!$A$5:$D$319,3,FALSE),0)</f>
        <v>90.38</v>
      </c>
      <c r="G91" s="154">
        <f>IFERROR(VLOOKUP(B91,'0809_link'!$A$5:$D$319,4,FALSE),0)</f>
        <v>938.69999999999993</v>
      </c>
      <c r="H91" s="50">
        <f t="shared" si="167"/>
        <v>9.6299999999999997E-2</v>
      </c>
      <c r="I91" s="155">
        <f>IF(D91="yes",VLOOKUP(B91,'ESA 112'!$B$479:$K$503,8,FALSE),MIN(0.127,H91))</f>
        <v>9.6299999999999997E-2</v>
      </c>
      <c r="J91" s="156">
        <f t="shared" si="168"/>
        <v>90.38</v>
      </c>
      <c r="K91" s="157">
        <f t="shared" si="169"/>
        <v>98.759999999999991</v>
      </c>
      <c r="L91" s="127" t="s">
        <v>928</v>
      </c>
      <c r="M91" s="43">
        <f>IFERROR(VLOOKUP(B91,'0910_link'!$A$5:$B$302,2,FALSE),0)</f>
        <v>9.1199999999999992</v>
      </c>
      <c r="N91" s="43">
        <f>IFERROR(VLOOKUP(B91,'0910_link'!$A$5:$C$302,3,FALSE),0)</f>
        <v>86.12</v>
      </c>
      <c r="O91" s="43">
        <f>IFERROR(VLOOKUP($B91,'0910_link'!$A$5:$D$302,4,FALSE),0)</f>
        <v>915.67</v>
      </c>
      <c r="P91" s="50">
        <f t="shared" si="170"/>
        <v>9.4100000000000003E-2</v>
      </c>
      <c r="Q91" s="158">
        <f>IF(L91="Yes",VLOOKUP(B91,'ESA 112'!$B$449:$K$474,8,FALSE),MIN(0.127,P91))</f>
        <v>9.4100000000000003E-2</v>
      </c>
      <c r="R91" s="156">
        <f t="shared" si="171"/>
        <v>86.12</v>
      </c>
      <c r="S91" s="157">
        <f t="shared" si="172"/>
        <v>95.240000000000009</v>
      </c>
      <c r="T91" s="127" t="s">
        <v>928</v>
      </c>
      <c r="U91" s="43">
        <f>IFERROR(VLOOKUP($B91,'1011_link'!$A$5:$D$309,2,FALSE),0)</f>
        <v>5.5</v>
      </c>
      <c r="V91" s="43">
        <f>IFERROR(VLOOKUP($B91,'1011_link'!$A$5:$D$309,3,FALSE),0)</f>
        <v>100</v>
      </c>
      <c r="W91" s="154">
        <f>IFERROR(VLOOKUP($B91,'1011_link'!$A$5:$D$319,4,FALSE),0)</f>
        <v>909.42</v>
      </c>
      <c r="X91" s="50">
        <f t="shared" si="173"/>
        <v>0.11</v>
      </c>
      <c r="Y91" s="158">
        <f>IF(T91="Yes",VLOOKUP(B91,'ESA 112'!$B$416:$J$444,8,FALSE),MIN(0.127,X91))</f>
        <v>0.11</v>
      </c>
      <c r="Z91" s="156">
        <f t="shared" si="174"/>
        <v>100</v>
      </c>
      <c r="AA91" s="159">
        <f t="shared" si="175"/>
        <v>105.5</v>
      </c>
      <c r="AB91" s="127" t="s">
        <v>928</v>
      </c>
      <c r="AC91" s="43">
        <f>IFERROR(VLOOKUP($B91,'1112_link'!$A$5:$D$310,2,FALSE),0)</f>
        <v>5.8900000000000006</v>
      </c>
      <c r="AD91" s="43">
        <f>IFERROR(VLOOKUP($B91,'1112_link'!$A$5:$D$310,3,FALSE),0)</f>
        <v>108.44</v>
      </c>
      <c r="AE91" s="154">
        <f>IFERROR(VLOOKUP($B91,'1112_link'!$A$5:$D$331,4,FALSE),0)</f>
        <v>914.92</v>
      </c>
      <c r="AF91" s="50">
        <f t="shared" si="176"/>
        <v>0.11849999999999999</v>
      </c>
      <c r="AG91" s="158">
        <f>IF(AB91="Yes",VLOOKUP(B91,'ESA 112'!$B$383:$J$411,8,FALSE),MIN(0.127,AF91))</f>
        <v>0.11849999999999999</v>
      </c>
      <c r="AH91" s="156">
        <f t="shared" si="177"/>
        <v>108.44</v>
      </c>
      <c r="AI91" s="159">
        <f t="shared" si="178"/>
        <v>114.33</v>
      </c>
      <c r="AJ91" s="127" t="s">
        <v>928</v>
      </c>
      <c r="AK91" s="43">
        <f>IFERROR(VLOOKUP($B91,'1213_link'!$A$5:$D$310,2,FALSE),0)</f>
        <v>8</v>
      </c>
      <c r="AL91" s="43">
        <f>IFERROR(VLOOKUP($B91,'1213_link'!$A$5:$D$310,3,FALSE),0)</f>
        <v>103.89</v>
      </c>
      <c r="AM91" s="154">
        <f>IFERROR(VLOOKUP($B91,'1213_link'!$A$5:$D$331,4,FALSE),0)</f>
        <v>876.55</v>
      </c>
      <c r="AN91" s="50">
        <f t="shared" si="179"/>
        <v>0.11849999999999999</v>
      </c>
      <c r="AO91" s="158">
        <f>IF(AJ91="Yes",VLOOKUP(B91,'ESA 112'!$B$350:$J$378,8,FALSE),MIN(0.127,AN91))</f>
        <v>0.11849999999999999</v>
      </c>
      <c r="AP91" s="156">
        <f t="shared" si="180"/>
        <v>103.89</v>
      </c>
      <c r="AQ91" s="159">
        <f t="shared" si="181"/>
        <v>111.89</v>
      </c>
      <c r="AR91" s="127" t="s">
        <v>928</v>
      </c>
      <c r="AS91" s="43">
        <f>IFERROR(VLOOKUP($B91,'1314_link'!$A$5:$D$310,2,FALSE),0)</f>
        <v>7.89</v>
      </c>
      <c r="AT91" s="43">
        <f>IFERROR(VLOOKUP($B91,'1314_link'!$A$5:$D$310,3,FALSE),0)</f>
        <v>109.44</v>
      </c>
      <c r="AU91" s="154">
        <f>IFERROR(VLOOKUP($B91,'1314_link'!$A$5:$D$331,4,FALSE),0)</f>
        <v>874.3900000000001</v>
      </c>
      <c r="AV91" s="158">
        <f t="shared" si="182"/>
        <v>0.12516154118871439</v>
      </c>
      <c r="AW91" s="158">
        <f>IF(AR91="Yes",VLOOKUP(B91,'ESA 112'!$B$318:$J$345,8,FALSE),MIN(0.127,AV91))</f>
        <v>0.12516154118871439</v>
      </c>
      <c r="AX91" s="156">
        <f t="shared" si="183"/>
        <v>109.44</v>
      </c>
      <c r="AY91" s="159">
        <f t="shared" si="184"/>
        <v>117.33</v>
      </c>
      <c r="AZ91" s="127" t="s">
        <v>928</v>
      </c>
      <c r="BA91" s="43">
        <f>IFERROR(VLOOKUP($B91,'1415_link'!$A$5:$D$311,2,FALSE),0)</f>
        <v>9.67</v>
      </c>
      <c r="BB91" s="43">
        <f>IFERROR(VLOOKUP($B91,'1415_link'!$A$5:$D$311,3,FALSE),0)</f>
        <v>110.56</v>
      </c>
      <c r="BC91" s="160">
        <f>IFERROR(VLOOKUP($B91,'1415_link'!$A$5:$D$332,4,FALSE),0)</f>
        <v>903.94999999999993</v>
      </c>
      <c r="BD91" s="158">
        <f t="shared" si="149"/>
        <v>0.12230764975938936</v>
      </c>
      <c r="BE91" s="158">
        <f>IF(AZ91="Yes",VLOOKUP(B91,'ESA 112'!$B$286:$J$314,8,FALSE),MIN(0.127,BD91))</f>
        <v>0.12230764975938936</v>
      </c>
      <c r="BF91" s="156">
        <f t="shared" si="150"/>
        <v>110.56</v>
      </c>
      <c r="BG91" s="159">
        <f t="shared" si="151"/>
        <v>120.23</v>
      </c>
      <c r="BH91" s="127" t="s">
        <v>928</v>
      </c>
      <c r="BI91" s="43">
        <f>IFERROR(VLOOKUP($B91,'1516_link'!$A$5:$D$351,2,FALSE),0)</f>
        <v>5.89</v>
      </c>
      <c r="BJ91" s="43">
        <f>IFERROR(VLOOKUP($B91,'1516_link'!$A$5:$D$351,3,FALSE),0)</f>
        <v>107.67</v>
      </c>
      <c r="BK91" s="160">
        <f>IFERROR(VLOOKUP($B91,'1516_link'!$A$5:$D$351,4,FALSE),0)</f>
        <v>871.54999999999984</v>
      </c>
      <c r="BL91" s="217">
        <f t="shared" si="152"/>
        <v>0.12353852332052094</v>
      </c>
      <c r="BM91" s="217">
        <f>IF(BH91="Yes",VLOOKUP(B91,'ESA 112'!$B$255:$J$282,8,FALSE),MIN(0.127,BL91))</f>
        <v>0.12353852332052094</v>
      </c>
      <c r="BN91" s="156">
        <f t="shared" si="153"/>
        <v>107.67</v>
      </c>
      <c r="BO91" s="159">
        <f t="shared" si="154"/>
        <v>113.56</v>
      </c>
      <c r="BP91" s="127" t="s">
        <v>928</v>
      </c>
      <c r="BQ91" s="43">
        <f>IFERROR(VLOOKUP($B91,'1617_link'!$A$5:$D$351,2,FALSE),0)</f>
        <v>9.33</v>
      </c>
      <c r="BR91" s="43">
        <f>IFERROR(VLOOKUP($B91,'1617_link'!$A$5:$D$351,3,FALSE),0)</f>
        <v>90.67</v>
      </c>
      <c r="BS91" s="160">
        <f>IFERROR(VLOOKUP($B91,'1617_link'!$A$5:$D$351,4,FALSE),0)</f>
        <v>892.48</v>
      </c>
      <c r="BT91" s="217">
        <f t="shared" si="185"/>
        <v>0.10159331301541771</v>
      </c>
      <c r="BU91" s="217">
        <f>IF(BP91="Yes",VLOOKUP(B91,'ESA 112'!$B$224:$J$250,8,FALSE),MIN(0.127,BT91))</f>
        <v>0.10159331301541771</v>
      </c>
      <c r="BV91" s="156">
        <f t="shared" si="186"/>
        <v>90.67</v>
      </c>
      <c r="BW91" s="223">
        <f t="shared" si="187"/>
        <v>100</v>
      </c>
      <c r="BX91" s="127" t="s">
        <v>928</v>
      </c>
      <c r="BY91" s="43">
        <f>IFERROR(VLOOKUP($B91,'1718_link'!$A$5:$D$351,2,FALSE),0)</f>
        <v>7.22</v>
      </c>
      <c r="BZ91" s="43">
        <f>IFERROR(VLOOKUP($B91,'1718_link'!$A$5:$D$351,3,FALSE),0)</f>
        <v>89.11</v>
      </c>
      <c r="CA91" s="43">
        <f>IFERROR(VLOOKUP($B91,'1718_link'!$A$5:$D$331,4,FALSE),0)</f>
        <v>902.32999999999993</v>
      </c>
      <c r="CB91" s="217">
        <f t="shared" si="188"/>
        <v>9.8755444238803988E-2</v>
      </c>
      <c r="CC91" s="217">
        <f>IF(BX91="Yes",VLOOKUP(B91,'ESA 112'!$B$194:$J$219,8,FALSE),MIN(0.135,CB91))</f>
        <v>9.8755444238803988E-2</v>
      </c>
      <c r="CD91" s="156">
        <f t="shared" si="189"/>
        <v>89.11</v>
      </c>
      <c r="CE91" s="159">
        <f t="shared" si="190"/>
        <v>96.33</v>
      </c>
      <c r="CF91" s="127" t="s">
        <v>928</v>
      </c>
      <c r="CG91" s="43">
        <f>IFERROR(VLOOKUP($B91,'1819_link'!$A$5:$D$351,2,FALSE),0)</f>
        <v>7</v>
      </c>
      <c r="CH91" s="43">
        <f>IFERROR(VLOOKUP($B91,'1819_link'!$A$5:$D$351,3,FALSE),0)</f>
        <v>97</v>
      </c>
      <c r="CI91" s="43">
        <f>IFERROR(VLOOKUP($B91,'1819_link'!$A$5:$D$331,4,FALSE),0)</f>
        <v>900</v>
      </c>
      <c r="CJ91" s="217">
        <f t="shared" si="191"/>
        <v>0.10777777777777778</v>
      </c>
      <c r="CK91" s="217">
        <f>IF(CF91="Yes",VLOOKUP(B91,'ESA 112'!$B$164:$J$190,8,FALSE),MIN(0.135,CJ91))</f>
        <v>0.10777777777777778</v>
      </c>
      <c r="CL91" s="156">
        <f t="shared" si="192"/>
        <v>97</v>
      </c>
      <c r="CM91" s="159">
        <f t="shared" si="193"/>
        <v>104</v>
      </c>
      <c r="CN91" s="127" t="s">
        <v>928</v>
      </c>
      <c r="CO91" s="43">
        <f>IFERROR(VLOOKUP($B91,'1920_link'!$A$5:$D$350,2,FALSE),0)</f>
        <v>6.33</v>
      </c>
      <c r="CP91" s="43">
        <f>IFERROR(VLOOKUP($B91,'1920_link'!$A$5:$D$350,3,FALSE),0)</f>
        <v>111.44</v>
      </c>
      <c r="CQ91" s="43">
        <f>IFERROR(VLOOKUP($B91,'1920_link'!$A$5:$D$330,4,FALSE),0)</f>
        <v>912.81</v>
      </c>
      <c r="CR91" s="217">
        <f t="shared" si="194"/>
        <v>0.12208455209736967</v>
      </c>
      <c r="CS91" s="217">
        <f>IF(CN91="Yes",VLOOKUP(B91,'ESA 112'!$B$134:$J$159,8,FALSE),MIN(0.135,CR91))</f>
        <v>0.12208455209736967</v>
      </c>
      <c r="CT91" s="156">
        <f t="shared" si="195"/>
        <v>111.44</v>
      </c>
      <c r="CU91" s="159">
        <f t="shared" si="196"/>
        <v>117.77</v>
      </c>
      <c r="CV91" s="127" t="s">
        <v>928</v>
      </c>
      <c r="CW91" s="43">
        <f>IFERROR(VLOOKUP($B91,'2021_link'!$A$5:$D$351,2,FALSE),0)</f>
        <v>11.89</v>
      </c>
      <c r="CX91" s="43">
        <f>IFERROR(VLOOKUP($B91,'2021_link'!$A$5:$D$351,3,FALSE),0)</f>
        <v>104.44</v>
      </c>
      <c r="CY91" s="160">
        <f>IFERROR(VLOOKUP($B91,'2021_link'!$A$5:$D$351,4,FALSE),0)</f>
        <v>854.82</v>
      </c>
      <c r="CZ91" s="217">
        <f t="shared" si="197"/>
        <v>0.12217776841908237</v>
      </c>
      <c r="DA91" s="217">
        <f>IF(CV91="Yes",VLOOKUP(B91,'ESA 112'!$B$102:$J$130,8,FALSE),MIN(0.135,CZ91))</f>
        <v>0.12217776841908237</v>
      </c>
      <c r="DB91" s="156">
        <f t="shared" si="198"/>
        <v>104.44</v>
      </c>
      <c r="DC91" s="159">
        <f t="shared" si="199"/>
        <v>116.33</v>
      </c>
      <c r="DD91" s="127" t="s">
        <v>928</v>
      </c>
      <c r="DE91" s="43">
        <f>IFERROR(VLOOKUP($B91,'2122_link'!$A$3:$D$352,2,FALSE),0)</f>
        <v>10.56</v>
      </c>
      <c r="DF91" s="43">
        <f>IFERROR(VLOOKUP($B91,'2122_link'!$A$3:$D$352,3,FALSE),0)</f>
        <v>105.67</v>
      </c>
      <c r="DG91" s="160">
        <f>IFERROR(VLOOKUP($B91,'2122_link'!$A$3:$D$352,4,FALSE),0)</f>
        <v>863.76</v>
      </c>
      <c r="DH91" s="217">
        <f t="shared" si="200"/>
        <v>0.12233722330276929</v>
      </c>
      <c r="DI91" s="217">
        <f>IF(DD91="Yes",VLOOKUP(B91,'ESA 112'!$B$70:$J$99,8,FALSE),MIN(0.135,DH91))</f>
        <v>0.12233722330276929</v>
      </c>
      <c r="DJ91" s="156">
        <f t="shared" si="201"/>
        <v>105.67</v>
      </c>
      <c r="DK91" s="159">
        <f t="shared" si="202"/>
        <v>116.23</v>
      </c>
      <c r="DL91" s="127" t="s">
        <v>928</v>
      </c>
      <c r="DM91" s="43">
        <f>IFERROR(VLOOKUP($B91,'2223_link'!$A$3:$D$352,2,FALSE),0)</f>
        <v>1.78</v>
      </c>
      <c r="DN91" s="43">
        <f>IFERROR(VLOOKUP($B91,'2223_link'!$A$3:$D$352,3,FALSE),0)</f>
        <v>118.11</v>
      </c>
      <c r="DO91" s="160">
        <f>IFERROR(VLOOKUP($B91,'2223_link'!$A$3:$D$352,4,FALSE),0)</f>
        <v>885.66</v>
      </c>
      <c r="DP91" s="217">
        <f t="shared" si="203"/>
        <v>0.13335817356547661</v>
      </c>
      <c r="DQ91" s="217">
        <f>IF(DL91="Yes",VLOOKUP(B91,'ESA 112'!$B$37:$J$65,8,FALSE),MIN(0.135,DP91))</f>
        <v>0.13335817356547661</v>
      </c>
      <c r="DR91" s="156">
        <f t="shared" si="204"/>
        <v>118.11</v>
      </c>
      <c r="DS91" s="159">
        <f t="shared" si="205"/>
        <v>119.89</v>
      </c>
      <c r="DT91" s="127" t="s">
        <v>928</v>
      </c>
      <c r="DU91" s="43">
        <f>IFERROR(VLOOKUP($B91,'2324_link'!$A$3:$D$352,2,FALSE),0)</f>
        <v>5.56</v>
      </c>
      <c r="DV91" s="43">
        <f>IFERROR(VLOOKUP($B91,'2324_link'!$A$3:$D$352,3,FALSE),0)</f>
        <v>106.89</v>
      </c>
      <c r="DW91" s="160">
        <f>IFERROR(VLOOKUP($B91,'2324_link'!$A$3:$D$352,4,FALSE),0)</f>
        <v>874.87</v>
      </c>
      <c r="DX91" s="217">
        <f t="shared" si="206"/>
        <v>0.12217815218260998</v>
      </c>
      <c r="DY91" s="217">
        <f>IF(DT91="Yes",VLOOKUP(B91,'ESA 112'!$B$3:$J$32,8,FALSE),MIN(0.15,DX91))</f>
        <v>0.12217815218260998</v>
      </c>
      <c r="DZ91" s="156">
        <f t="shared" si="207"/>
        <v>106.89</v>
      </c>
      <c r="EA91" s="159">
        <f t="shared" si="208"/>
        <v>112.45</v>
      </c>
      <c r="EB91" s="18"/>
    </row>
    <row r="92" spans="1:132" ht="14.4" x14ac:dyDescent="0.3">
      <c r="A92" s="15" t="s">
        <v>910</v>
      </c>
      <c r="B92" s="15" t="s">
        <v>554</v>
      </c>
      <c r="C92" s="15" t="s">
        <v>555</v>
      </c>
      <c r="D92" s="127" t="s">
        <v>928</v>
      </c>
      <c r="E92" s="154">
        <f>IFERROR(VLOOKUP($B92,'0809_link'!$A$5:$D$319,2,FALSE),0)</f>
        <v>3</v>
      </c>
      <c r="F92" s="154">
        <f>IFERROR(VLOOKUP($B92,'0809_link'!$A$5:$D$319,3,FALSE),0)</f>
        <v>12.5</v>
      </c>
      <c r="G92" s="154">
        <f>IFERROR(VLOOKUP(B92,'0809_link'!$A$5:$D$319,4,FALSE),0)</f>
        <v>90.78</v>
      </c>
      <c r="H92" s="50">
        <f t="shared" si="167"/>
        <v>0.13769999999999999</v>
      </c>
      <c r="I92" s="155">
        <f>IF(D92="yes",VLOOKUP(B92,'ESA 112'!$B$479:$K$503,8,FALSE),MIN(0.127,H92))</f>
        <v>0.127</v>
      </c>
      <c r="J92" s="156">
        <f t="shared" si="168"/>
        <v>11.53</v>
      </c>
      <c r="K92" s="157">
        <f t="shared" si="169"/>
        <v>14.528654000000001</v>
      </c>
      <c r="L92" s="127" t="s">
        <v>928</v>
      </c>
      <c r="M92" s="43">
        <f>IFERROR(VLOOKUP(B92,'0910_link'!$A$5:$B$302,2,FALSE),0)</f>
        <v>2.62</v>
      </c>
      <c r="N92" s="43">
        <f>IFERROR(VLOOKUP(B92,'0910_link'!$A$5:$C$302,3,FALSE),0)</f>
        <v>15.38</v>
      </c>
      <c r="O92" s="43">
        <f>IFERROR(VLOOKUP($B92,'0910_link'!$A$5:$D$302,4,FALSE),0)</f>
        <v>81.86</v>
      </c>
      <c r="P92" s="50">
        <f t="shared" si="170"/>
        <v>0.18790000000000001</v>
      </c>
      <c r="Q92" s="158">
        <f>IF(L92="Yes",VLOOKUP(B92,'ESA 112'!$B$449:$K$474,8,FALSE),MIN(0.127,P92))</f>
        <v>0.127</v>
      </c>
      <c r="R92" s="156">
        <f t="shared" si="171"/>
        <v>10.4</v>
      </c>
      <c r="S92" s="157">
        <f t="shared" si="172"/>
        <v>13.014726</v>
      </c>
      <c r="T92" s="127" t="s">
        <v>928</v>
      </c>
      <c r="U92" s="43">
        <f>IFERROR(VLOOKUP($B92,'1011_link'!$A$5:$D$309,2,FALSE),0)</f>
        <v>2.75</v>
      </c>
      <c r="V92" s="43">
        <f>IFERROR(VLOOKUP($B92,'1011_link'!$A$5:$D$309,3,FALSE),0)</f>
        <v>15.38</v>
      </c>
      <c r="W92" s="154">
        <f>IFERROR(VLOOKUP($B92,'1011_link'!$A$5:$D$319,4,FALSE),0)</f>
        <v>88.02</v>
      </c>
      <c r="X92" s="50">
        <f t="shared" si="173"/>
        <v>0.17469999999999999</v>
      </c>
      <c r="Y92" s="158">
        <f>IF(T92="Yes",VLOOKUP(B92,'ESA 112'!$B$416:$J$444,8,FALSE),MIN(0.127,X92))</f>
        <v>0.127</v>
      </c>
      <c r="Z92" s="156">
        <f t="shared" si="174"/>
        <v>11.18</v>
      </c>
      <c r="AA92" s="159">
        <f t="shared" si="175"/>
        <v>13.93</v>
      </c>
      <c r="AB92" s="127" t="s">
        <v>928</v>
      </c>
      <c r="AC92" s="43">
        <f>IFERROR(VLOOKUP($B92,'1112_link'!$A$5:$D$310,2,FALSE),0)</f>
        <v>3.34</v>
      </c>
      <c r="AD92" s="43">
        <f>IFERROR(VLOOKUP($B92,'1112_link'!$A$5:$D$310,3,FALSE),0)</f>
        <v>16.440000000000001</v>
      </c>
      <c r="AE92" s="154">
        <f>IFERROR(VLOOKUP($B92,'1112_link'!$A$5:$D$331,4,FALSE),0)</f>
        <v>96.47</v>
      </c>
      <c r="AF92" s="50">
        <f t="shared" si="176"/>
        <v>0.1704</v>
      </c>
      <c r="AG92" s="158">
        <f>IF(AB92="Yes",VLOOKUP(B92,'ESA 112'!$B$383:$J$411,8,FALSE),MIN(0.127,AF92))</f>
        <v>0.127</v>
      </c>
      <c r="AH92" s="156">
        <f t="shared" si="177"/>
        <v>12.25</v>
      </c>
      <c r="AI92" s="159">
        <f t="shared" si="178"/>
        <v>15.59</v>
      </c>
      <c r="AJ92" s="127" t="s">
        <v>928</v>
      </c>
      <c r="AK92" s="43">
        <f>IFERROR(VLOOKUP($B92,'1213_link'!$A$5:$D$310,2,FALSE),0)</f>
        <v>1.33</v>
      </c>
      <c r="AL92" s="43">
        <f>IFERROR(VLOOKUP($B92,'1213_link'!$A$5:$D$310,3,FALSE),0)</f>
        <v>15.78</v>
      </c>
      <c r="AM92" s="154">
        <f>IFERROR(VLOOKUP($B92,'1213_link'!$A$5:$D$331,4,FALSE),0)</f>
        <v>103.5</v>
      </c>
      <c r="AN92" s="50">
        <f t="shared" si="179"/>
        <v>0.1525</v>
      </c>
      <c r="AO92" s="158">
        <f>IF(AJ92="Yes",VLOOKUP(B92,'ESA 112'!$B$350:$J$378,8,FALSE),MIN(0.127,AN92))</f>
        <v>0.127</v>
      </c>
      <c r="AP92" s="156">
        <f t="shared" si="180"/>
        <v>13.14</v>
      </c>
      <c r="AQ92" s="159">
        <f t="shared" si="181"/>
        <v>14.47</v>
      </c>
      <c r="AR92" s="127" t="s">
        <v>928</v>
      </c>
      <c r="AS92" s="43">
        <f>IFERROR(VLOOKUP($B92,'1314_link'!$A$5:$D$310,2,FALSE),0)</f>
        <v>1.44</v>
      </c>
      <c r="AT92" s="43">
        <f>IFERROR(VLOOKUP($B92,'1314_link'!$A$5:$D$310,3,FALSE),0)</f>
        <v>14.33</v>
      </c>
      <c r="AU92" s="154">
        <f>IFERROR(VLOOKUP($B92,'1314_link'!$A$5:$D$331,4,FALSE),0)</f>
        <v>92.65</v>
      </c>
      <c r="AV92" s="158">
        <f t="shared" si="182"/>
        <v>0.15466810577441986</v>
      </c>
      <c r="AW92" s="158">
        <f>IF(AR92="Yes",VLOOKUP(B92,'ESA 112'!$B$318:$J$345,8,FALSE),MIN(0.127,AV92))</f>
        <v>0.127</v>
      </c>
      <c r="AX92" s="156">
        <f t="shared" si="183"/>
        <v>11.77</v>
      </c>
      <c r="AY92" s="159">
        <f t="shared" si="184"/>
        <v>13.209999999999999</v>
      </c>
      <c r="AZ92" s="127" t="s">
        <v>928</v>
      </c>
      <c r="BA92" s="43">
        <f>IFERROR(VLOOKUP($B92,'1415_link'!$A$5:$D$311,2,FALSE),0)</f>
        <v>2.56</v>
      </c>
      <c r="BB92" s="43">
        <f>IFERROR(VLOOKUP($B92,'1415_link'!$A$5:$D$311,3,FALSE),0)</f>
        <v>16.440000000000001</v>
      </c>
      <c r="BC92" s="160">
        <f>IFERROR(VLOOKUP($B92,'1415_link'!$A$5:$D$332,4,FALSE),0)</f>
        <v>101.74000000000001</v>
      </c>
      <c r="BD92" s="158">
        <f t="shared" si="149"/>
        <v>0.16158836249262826</v>
      </c>
      <c r="BE92" s="158">
        <f>IF(AZ92="Yes",VLOOKUP(B92,'ESA 112'!$B$286:$J$314,8,FALSE),MIN(0.127,BD92))</f>
        <v>0.127</v>
      </c>
      <c r="BF92" s="156">
        <f t="shared" si="150"/>
        <v>12.92</v>
      </c>
      <c r="BG92" s="159">
        <f t="shared" si="151"/>
        <v>15.48</v>
      </c>
      <c r="BH92" s="127" t="s">
        <v>928</v>
      </c>
      <c r="BI92" s="43">
        <f>IFERROR(VLOOKUP($B92,'1516_link'!$A$5:$D$351,2,FALSE),0)</f>
        <v>0.78</v>
      </c>
      <c r="BJ92" s="43">
        <f>IFERROR(VLOOKUP($B92,'1516_link'!$A$5:$D$351,3,FALSE),0)</f>
        <v>19.22</v>
      </c>
      <c r="BK92" s="160">
        <f>IFERROR(VLOOKUP($B92,'1516_link'!$A$5:$D$351,4,FALSE),0)</f>
        <v>108.18</v>
      </c>
      <c r="BL92" s="217">
        <f t="shared" si="152"/>
        <v>0.17766685154372341</v>
      </c>
      <c r="BM92" s="217">
        <f>IF(BH92="Yes",VLOOKUP(B92,'ESA 112'!$B$255:$J$282,8,FALSE),MIN(0.127,BL92))</f>
        <v>0.127</v>
      </c>
      <c r="BN92" s="156">
        <f t="shared" si="153"/>
        <v>13.74</v>
      </c>
      <c r="BO92" s="159">
        <f t="shared" si="154"/>
        <v>14.52</v>
      </c>
      <c r="BP92" s="127" t="s">
        <v>928</v>
      </c>
      <c r="BQ92" s="43">
        <f>IFERROR(VLOOKUP($B92,'1617_link'!$A$5:$D$351,2,FALSE),0)</f>
        <v>2.56</v>
      </c>
      <c r="BR92" s="43">
        <f>IFERROR(VLOOKUP($B92,'1617_link'!$A$5:$D$351,3,FALSE),0)</f>
        <v>21.56</v>
      </c>
      <c r="BS92" s="160">
        <f>IFERROR(VLOOKUP($B92,'1617_link'!$A$5:$D$351,4,FALSE),0)</f>
        <v>106.74</v>
      </c>
      <c r="BT92" s="217">
        <f t="shared" si="185"/>
        <v>0.20198613453250891</v>
      </c>
      <c r="BU92" s="217">
        <f>IF(BP92="Yes",VLOOKUP(B92,'ESA 112'!$B$224:$J$250,8,FALSE),MIN(0.127,BT92))</f>
        <v>0.127</v>
      </c>
      <c r="BV92" s="156">
        <f t="shared" si="186"/>
        <v>13.56</v>
      </c>
      <c r="BW92" s="223">
        <f t="shared" si="187"/>
        <v>16.12</v>
      </c>
      <c r="BX92" s="127" t="s">
        <v>928</v>
      </c>
      <c r="BY92" s="43">
        <f>IFERROR(VLOOKUP($B92,'1718_link'!$A$5:$D$351,2,FALSE),0)</f>
        <v>3.44</v>
      </c>
      <c r="BZ92" s="43">
        <f>IFERROR(VLOOKUP($B92,'1718_link'!$A$5:$D$351,3,FALSE),0)</f>
        <v>18.89</v>
      </c>
      <c r="CA92" s="43">
        <f>IFERROR(VLOOKUP($B92,'1718_link'!$A$5:$D$331,4,FALSE),0)</f>
        <v>112.25999999999999</v>
      </c>
      <c r="CB92" s="217">
        <f t="shared" si="188"/>
        <v>0.16827008729734547</v>
      </c>
      <c r="CC92" s="217">
        <f>IF(BX92="Yes",VLOOKUP(B92,'ESA 112'!$B$194:$J$219,8,FALSE),MIN(0.135,CB92))</f>
        <v>0.13500000000000001</v>
      </c>
      <c r="CD92" s="156">
        <f t="shared" si="189"/>
        <v>15.16</v>
      </c>
      <c r="CE92" s="159">
        <f t="shared" si="190"/>
        <v>18.600000000000001</v>
      </c>
      <c r="CF92" s="127" t="s">
        <v>928</v>
      </c>
      <c r="CG92" s="43">
        <f>IFERROR(VLOOKUP($B92,'1819_link'!$A$5:$D$351,2,FALSE),0)</f>
        <v>3</v>
      </c>
      <c r="CH92" s="43">
        <f>IFERROR(VLOOKUP($B92,'1819_link'!$A$5:$D$351,3,FALSE),0)</f>
        <v>17.559999999999999</v>
      </c>
      <c r="CI92" s="43">
        <f>IFERROR(VLOOKUP($B92,'1819_link'!$A$5:$D$331,4,FALSE),0)</f>
        <v>121.99000000000001</v>
      </c>
      <c r="CJ92" s="217">
        <f t="shared" si="191"/>
        <v>0.14394622510041805</v>
      </c>
      <c r="CK92" s="217">
        <f>IF(CF92="Yes",VLOOKUP(B92,'ESA 112'!$B$164:$J$190,8,FALSE),MIN(0.135,CJ92))</f>
        <v>0.13500000000000001</v>
      </c>
      <c r="CL92" s="156">
        <f t="shared" si="192"/>
        <v>16.47</v>
      </c>
      <c r="CM92" s="159">
        <f t="shared" si="193"/>
        <v>19.47</v>
      </c>
      <c r="CN92" s="127" t="s">
        <v>928</v>
      </c>
      <c r="CO92" s="43">
        <f>IFERROR(VLOOKUP($B92,'1920_link'!$A$5:$D$350,2,FALSE),0)</f>
        <v>2.33</v>
      </c>
      <c r="CP92" s="43">
        <f>IFERROR(VLOOKUP($B92,'1920_link'!$A$5:$D$350,3,FALSE),0)</f>
        <v>13.67</v>
      </c>
      <c r="CQ92" s="43">
        <f>IFERROR(VLOOKUP($B92,'1920_link'!$A$5:$D$330,4,FALSE),0)</f>
        <v>122.89999999999999</v>
      </c>
      <c r="CR92" s="217">
        <f t="shared" si="194"/>
        <v>0.11122864117168431</v>
      </c>
      <c r="CS92" s="217">
        <f>IF(CN92="Yes",VLOOKUP(B92,'ESA 112'!$B$134:$J$159,8,FALSE),MIN(0.135,CR92))</f>
        <v>0.11122864117168431</v>
      </c>
      <c r="CT92" s="156">
        <f t="shared" si="195"/>
        <v>13.67</v>
      </c>
      <c r="CU92" s="159">
        <f t="shared" si="196"/>
        <v>16</v>
      </c>
      <c r="CV92" s="127" t="s">
        <v>928</v>
      </c>
      <c r="CW92" s="43">
        <f>IFERROR(VLOOKUP($B92,'2021_link'!$A$5:$D$351,2,FALSE),0)</f>
        <v>1</v>
      </c>
      <c r="CX92" s="43">
        <f>IFERROR(VLOOKUP($B92,'2021_link'!$A$5:$D$351,3,FALSE),0)</f>
        <v>15.11</v>
      </c>
      <c r="CY92" s="160">
        <f>IFERROR(VLOOKUP($B92,'2021_link'!$A$5:$D$351,4,FALSE),0)</f>
        <v>102.1</v>
      </c>
      <c r="CZ92" s="217">
        <f t="shared" si="197"/>
        <v>0.14799216454456415</v>
      </c>
      <c r="DA92" s="217">
        <f>IF(CV92="Yes",VLOOKUP(B92,'ESA 112'!$B$102:$J$130,8,FALSE),MIN(0.135,CZ92))</f>
        <v>0.13500000000000001</v>
      </c>
      <c r="DB92" s="156">
        <f t="shared" si="198"/>
        <v>13.78</v>
      </c>
      <c r="DC92" s="159">
        <f t="shared" si="199"/>
        <v>14.78</v>
      </c>
      <c r="DD92" s="127" t="s">
        <v>928</v>
      </c>
      <c r="DE92" s="43">
        <f>IFERROR(VLOOKUP($B92,'2122_link'!$A$3:$D$352,2,FALSE),0)</f>
        <v>1.44</v>
      </c>
      <c r="DF92" s="43">
        <f>IFERROR(VLOOKUP($B92,'2122_link'!$A$3:$D$352,3,FALSE),0)</f>
        <v>14.67</v>
      </c>
      <c r="DG92" s="160">
        <f>IFERROR(VLOOKUP($B92,'2122_link'!$A$3:$D$352,4,FALSE),0)</f>
        <v>106</v>
      </c>
      <c r="DH92" s="217">
        <f t="shared" si="200"/>
        <v>0.13839622641509433</v>
      </c>
      <c r="DI92" s="217">
        <f>IF(DD92="Yes",VLOOKUP(B92,'ESA 112'!$B$70:$J$99,8,FALSE),MIN(0.135,DH92))</f>
        <v>0.13500000000000001</v>
      </c>
      <c r="DJ92" s="156">
        <f t="shared" si="201"/>
        <v>14.31</v>
      </c>
      <c r="DK92" s="159">
        <f t="shared" si="202"/>
        <v>15.75</v>
      </c>
      <c r="DL92" s="127" t="s">
        <v>928</v>
      </c>
      <c r="DM92" s="43">
        <f>IFERROR(VLOOKUP($B92,'2223_link'!$A$3:$D$352,2,FALSE),0)</f>
        <v>0</v>
      </c>
      <c r="DN92" s="43">
        <f>IFERROR(VLOOKUP($B92,'2223_link'!$A$3:$D$352,3,FALSE),0)</f>
        <v>14.879999999999999</v>
      </c>
      <c r="DO92" s="160">
        <f>IFERROR(VLOOKUP($B92,'2223_link'!$A$3:$D$352,4,FALSE),0)</f>
        <v>116.21000000000001</v>
      </c>
      <c r="DP92" s="217">
        <f t="shared" si="203"/>
        <v>0.12804405817055328</v>
      </c>
      <c r="DQ92" s="217">
        <f>IF(DL92="Yes",VLOOKUP(B92,'ESA 112'!$B$37:$J$65,8,FALSE),MIN(0.135,DP92))</f>
        <v>0.12804405817055328</v>
      </c>
      <c r="DR92" s="156">
        <f t="shared" si="204"/>
        <v>14.88</v>
      </c>
      <c r="DS92" s="159">
        <f t="shared" si="205"/>
        <v>14.88</v>
      </c>
      <c r="DT92" s="127" t="s">
        <v>928</v>
      </c>
      <c r="DU92" s="43">
        <f>IFERROR(VLOOKUP($B92,'2324_link'!$A$3:$D$352,2,FALSE),0)</f>
        <v>0.33</v>
      </c>
      <c r="DV92" s="43">
        <f>IFERROR(VLOOKUP($B92,'2324_link'!$A$3:$D$352,3,FALSE),0)</f>
        <v>18.439999999999998</v>
      </c>
      <c r="DW92" s="160">
        <f>IFERROR(VLOOKUP($B92,'2324_link'!$A$3:$D$352,4,FALSE),0)</f>
        <v>111.03</v>
      </c>
      <c r="DX92" s="217">
        <f t="shared" si="206"/>
        <v>0.1660812393046924</v>
      </c>
      <c r="DY92" s="217">
        <f>IF(DT92="Yes",VLOOKUP(B92,'ESA 112'!$B$3:$J$32,8,FALSE),MIN(0.15,DX92))</f>
        <v>0.15</v>
      </c>
      <c r="DZ92" s="156">
        <f t="shared" si="207"/>
        <v>16.649999999999999</v>
      </c>
      <c r="EA92" s="159">
        <f t="shared" si="208"/>
        <v>16.979999999999997</v>
      </c>
      <c r="EB92" s="18"/>
    </row>
    <row r="93" spans="1:132" ht="14.4" x14ac:dyDescent="0.3">
      <c r="A93" s="15" t="s">
        <v>910</v>
      </c>
      <c r="B93" s="15" t="s">
        <v>252</v>
      </c>
      <c r="C93" s="15" t="s">
        <v>253</v>
      </c>
      <c r="D93" s="127" t="s">
        <v>929</v>
      </c>
      <c r="E93" s="154">
        <f>IFERROR(VLOOKUP($B93,'0809_link'!$A$5:$D$319,2,FALSE),0)</f>
        <v>2.5</v>
      </c>
      <c r="F93" s="154">
        <f>IFERROR(VLOOKUP($B93,'0809_link'!$A$5:$D$319,3,FALSE),0)</f>
        <v>10.25</v>
      </c>
      <c r="G93" s="154">
        <f>IFERROR(VLOOKUP(B93,'0809_link'!$A$5:$D$319,4,FALSE),0)</f>
        <v>56.53</v>
      </c>
      <c r="H93" s="50">
        <f t="shared" si="167"/>
        <v>0.18129999999999999</v>
      </c>
      <c r="I93" s="155">
        <f>IF(D93="yes",VLOOKUP(B93,'ESA 112'!$B$479:$K$503,8,FALSE),MIN(0.127,H93))</f>
        <v>0.1759</v>
      </c>
      <c r="J93" s="156">
        <f t="shared" si="168"/>
        <v>9.94</v>
      </c>
      <c r="K93" s="157">
        <f t="shared" si="169"/>
        <v>12.75</v>
      </c>
      <c r="L93" s="127" t="s">
        <v>929</v>
      </c>
      <c r="M93" s="43">
        <f>IFERROR(VLOOKUP(B93,'0910_link'!$A$5:$B$302,2,FALSE),0)</f>
        <v>2</v>
      </c>
      <c r="N93" s="43">
        <f>IFERROR(VLOOKUP(B93,'0910_link'!$A$5:$C$302,3,FALSE),0)</f>
        <v>13.75</v>
      </c>
      <c r="O93" s="43">
        <f>IFERROR(VLOOKUP($B93,'0910_link'!$A$5:$D$302,4,FALSE),0)</f>
        <v>69.02</v>
      </c>
      <c r="P93" s="50">
        <f t="shared" si="170"/>
        <v>0.19919999999999999</v>
      </c>
      <c r="Q93" s="158">
        <f>IF(L93="Yes",VLOOKUP(B93,'ESA 112'!$B$449:$K$474,8,FALSE),MIN(0.127,P93))</f>
        <v>0.19919999999999999</v>
      </c>
      <c r="R93" s="156">
        <f t="shared" si="171"/>
        <v>13.75</v>
      </c>
      <c r="S93" s="157">
        <f t="shared" si="172"/>
        <v>15.75</v>
      </c>
      <c r="T93" s="127" t="s">
        <v>929</v>
      </c>
      <c r="U93" s="43">
        <f>IFERROR(VLOOKUP($B93,'1011_link'!$A$5:$D$309,2,FALSE),0)</f>
        <v>1.88</v>
      </c>
      <c r="V93" s="43">
        <f>IFERROR(VLOOKUP($B93,'1011_link'!$A$5:$D$309,3,FALSE),0)</f>
        <v>15.5</v>
      </c>
      <c r="W93" s="154">
        <f>IFERROR(VLOOKUP($B93,'1011_link'!$A$5:$D$319,4,FALSE),0)</f>
        <v>65.23</v>
      </c>
      <c r="X93" s="50">
        <f t="shared" si="173"/>
        <v>0.23760000000000001</v>
      </c>
      <c r="Y93" s="158">
        <f>IF(T93="Yes",VLOOKUP(B93,'ESA 112'!$B$416:$J$444,8,FALSE),MIN(0.127,X93))</f>
        <v>0.23519999999999999</v>
      </c>
      <c r="Z93" s="156">
        <f t="shared" si="174"/>
        <v>15.34</v>
      </c>
      <c r="AA93" s="159">
        <f t="shared" si="175"/>
        <v>17.22</v>
      </c>
      <c r="AB93" s="127" t="s">
        <v>929</v>
      </c>
      <c r="AC93" s="43">
        <f>IFERROR(VLOOKUP($B93,'1112_link'!$A$5:$D$310,2,FALSE),0)</f>
        <v>1.1100000000000001</v>
      </c>
      <c r="AD93" s="43">
        <f>IFERROR(VLOOKUP($B93,'1112_link'!$A$5:$D$310,3,FALSE),0)</f>
        <v>16.78</v>
      </c>
      <c r="AE93" s="154">
        <f>IFERROR(VLOOKUP($B93,'1112_link'!$A$5:$D$331,4,FALSE),0)</f>
        <v>65.789999999999992</v>
      </c>
      <c r="AF93" s="50">
        <f t="shared" si="176"/>
        <v>0.25509999999999999</v>
      </c>
      <c r="AG93" s="158">
        <f>IF(AB93="Yes",VLOOKUP(B93,'ESA 112'!$B$383:$J$411,8,FALSE),MIN(0.127,AF93))</f>
        <v>0.2477</v>
      </c>
      <c r="AH93" s="156">
        <f t="shared" si="177"/>
        <v>16.3</v>
      </c>
      <c r="AI93" s="159">
        <f t="shared" si="178"/>
        <v>17.41</v>
      </c>
      <c r="AJ93" s="127" t="s">
        <v>929</v>
      </c>
      <c r="AK93" s="43">
        <f>IFERROR(VLOOKUP($B93,'1213_link'!$A$5:$D$310,2,FALSE),0)</f>
        <v>1.33</v>
      </c>
      <c r="AL93" s="43">
        <f>IFERROR(VLOOKUP($B93,'1213_link'!$A$5:$D$310,3,FALSE),0)</f>
        <v>12.22</v>
      </c>
      <c r="AM93" s="154">
        <f>IFERROR(VLOOKUP($B93,'1213_link'!$A$5:$D$331,4,FALSE),0)</f>
        <v>61.410000000000004</v>
      </c>
      <c r="AN93" s="50">
        <f t="shared" si="179"/>
        <v>0.19900000000000001</v>
      </c>
      <c r="AO93" s="158">
        <f>IF(AJ93="Yes",VLOOKUP(B93,'ESA 112'!$B$350:$J$378,8,FALSE),MIN(0.127,AN93))</f>
        <v>0.18859999999999999</v>
      </c>
      <c r="AP93" s="156">
        <f t="shared" si="180"/>
        <v>11.58</v>
      </c>
      <c r="AQ93" s="159">
        <f t="shared" si="181"/>
        <v>12.91</v>
      </c>
      <c r="AR93" s="127" t="s">
        <v>929</v>
      </c>
      <c r="AS93" s="43">
        <f>IFERROR(VLOOKUP($B93,'1314_link'!$A$5:$D$310,2,FALSE),0)</f>
        <v>2</v>
      </c>
      <c r="AT93" s="43">
        <f>IFERROR(VLOOKUP($B93,'1314_link'!$A$5:$D$310,3,FALSE),0)</f>
        <v>11.78</v>
      </c>
      <c r="AU93" s="154">
        <f>IFERROR(VLOOKUP($B93,'1314_link'!$A$5:$D$331,4,FALSE),0)</f>
        <v>66.060000000000016</v>
      </c>
      <c r="AV93" s="158">
        <f t="shared" si="182"/>
        <v>0.17832273690584313</v>
      </c>
      <c r="AW93" s="158">
        <f>IF(AR93="Yes",VLOOKUP(B93,'ESA 112'!$B$318:$J$345,8,FALSE),MIN(0.127,AV93))</f>
        <v>0.1726</v>
      </c>
      <c r="AX93" s="156">
        <f t="shared" si="183"/>
        <v>11.4</v>
      </c>
      <c r="AY93" s="159">
        <f t="shared" si="184"/>
        <v>13.4</v>
      </c>
      <c r="AZ93" s="127" t="s">
        <v>929</v>
      </c>
      <c r="BA93" s="43">
        <f>IFERROR(VLOOKUP($B93,'1415_link'!$A$5:$D$311,2,FALSE),0)</f>
        <v>0</v>
      </c>
      <c r="BB93" s="43">
        <f>IFERROR(VLOOKUP($B93,'1415_link'!$A$5:$D$311,3,FALSE),0)</f>
        <v>9.44</v>
      </c>
      <c r="BC93" s="160">
        <f>IFERROR(VLOOKUP($B93,'1415_link'!$A$5:$D$332,4,FALSE),0)</f>
        <v>64.42</v>
      </c>
      <c r="BD93" s="158">
        <f t="shared" si="149"/>
        <v>0.14653834212977335</v>
      </c>
      <c r="BE93" s="158">
        <f>IF(AZ93="Yes",VLOOKUP(B93,'ESA 112'!$B$286:$J$314,8,FALSE),MIN(0.127,BD93))</f>
        <v>0.1447</v>
      </c>
      <c r="BF93" s="156">
        <f t="shared" si="150"/>
        <v>9.32</v>
      </c>
      <c r="BG93" s="159">
        <f t="shared" si="151"/>
        <v>9.32</v>
      </c>
      <c r="BH93" s="127" t="s">
        <v>929</v>
      </c>
      <c r="BI93" s="43">
        <f>IFERROR(VLOOKUP($B93,'1516_link'!$A$5:$D$351,2,FALSE),0)</f>
        <v>0</v>
      </c>
      <c r="BJ93" s="43">
        <f>IFERROR(VLOOKUP($B93,'1516_link'!$A$5:$D$351,3,FALSE),0)</f>
        <v>5.44</v>
      </c>
      <c r="BK93" s="160">
        <f>IFERROR(VLOOKUP($B93,'1516_link'!$A$5:$D$351,4,FALSE),0)</f>
        <v>66.34</v>
      </c>
      <c r="BL93" s="217">
        <f t="shared" si="152"/>
        <v>8.2001808863430808E-2</v>
      </c>
      <c r="BM93" s="217">
        <f>IF(BH93="Yes",VLOOKUP(B93,'ESA 112'!$B$255:$J$282,8,FALSE),MIN(0.127,BL93))</f>
        <v>8.0799999999999997E-2</v>
      </c>
      <c r="BN93" s="156">
        <f t="shared" si="153"/>
        <v>5.36</v>
      </c>
      <c r="BO93" s="159">
        <f t="shared" si="154"/>
        <v>5.36</v>
      </c>
      <c r="BP93" s="127" t="s">
        <v>929</v>
      </c>
      <c r="BQ93" s="43">
        <f>IFERROR(VLOOKUP($B93,'1617_link'!$A$5:$D$351,2,FALSE),0)</f>
        <v>1</v>
      </c>
      <c r="BR93" s="43">
        <f>IFERROR(VLOOKUP($B93,'1617_link'!$A$5:$D$351,3,FALSE),0)</f>
        <v>7</v>
      </c>
      <c r="BS93" s="160">
        <f>IFERROR(VLOOKUP($B93,'1617_link'!$A$5:$D$351,4,FALSE),0)</f>
        <v>71.5</v>
      </c>
      <c r="BT93" s="217">
        <f t="shared" si="185"/>
        <v>9.7902097902097904E-2</v>
      </c>
      <c r="BU93" s="217">
        <f>IF(BP93="Yes",VLOOKUP(B93,'ESA 112'!$B$224:$J$250,8,FALSE),MIN(0.127,BT93))</f>
        <v>9.5799999999999996E-2</v>
      </c>
      <c r="BV93" s="156">
        <f t="shared" si="186"/>
        <v>6.85</v>
      </c>
      <c r="BW93" s="223">
        <f t="shared" si="187"/>
        <v>7.85</v>
      </c>
      <c r="BX93" s="127" t="s">
        <v>929</v>
      </c>
      <c r="BY93" s="43">
        <f>IFERROR(VLOOKUP($B93,'1718_link'!$A$5:$D$351,2,FALSE),0)</f>
        <v>1</v>
      </c>
      <c r="BZ93" s="43">
        <f>IFERROR(VLOOKUP($B93,'1718_link'!$A$5:$D$351,3,FALSE),0)</f>
        <v>8.11</v>
      </c>
      <c r="CA93" s="43">
        <f>IFERROR(VLOOKUP($B93,'1718_link'!$A$5:$D$331,4,FALSE),0)</f>
        <v>76.12</v>
      </c>
      <c r="CB93" s="217">
        <f t="shared" si="188"/>
        <v>0.10654230162900681</v>
      </c>
      <c r="CC93" s="217">
        <f>IF(BX93="Yes",VLOOKUP(B93,'ESA 112'!$B$194:$J$219,8,FALSE),MIN(0.135,CB93))</f>
        <v>0.1023</v>
      </c>
      <c r="CD93" s="156">
        <f t="shared" si="189"/>
        <v>7.79</v>
      </c>
      <c r="CE93" s="159">
        <f t="shared" si="190"/>
        <v>8.7899999999999991</v>
      </c>
      <c r="CF93" s="127" t="s">
        <v>929</v>
      </c>
      <c r="CG93" s="43">
        <f>IFERROR(VLOOKUP($B93,'1819_link'!$A$5:$D$351,2,FALSE),0)</f>
        <v>1.33</v>
      </c>
      <c r="CH93" s="43">
        <f>IFERROR(VLOOKUP($B93,'1819_link'!$A$5:$D$351,3,FALSE),0)</f>
        <v>9.2200000000000006</v>
      </c>
      <c r="CI93" s="43">
        <f>IFERROR(VLOOKUP($B93,'1819_link'!$A$5:$D$331,4,FALSE),0)</f>
        <v>79.660000000000011</v>
      </c>
      <c r="CJ93" s="217">
        <f t="shared" si="191"/>
        <v>0.11574190308812451</v>
      </c>
      <c r="CK93" s="217">
        <f>IF(CF93="Yes",VLOOKUP(B93,'ESA 112'!$B$164:$J$190,8,FALSE),MIN(0.135,CJ93))</f>
        <v>0.10539999999999999</v>
      </c>
      <c r="CL93" s="156">
        <f t="shared" si="192"/>
        <v>8.4</v>
      </c>
      <c r="CM93" s="159">
        <f t="shared" si="193"/>
        <v>9.73</v>
      </c>
      <c r="CN93" s="127" t="s">
        <v>929</v>
      </c>
      <c r="CO93" s="43">
        <f>IFERROR(VLOOKUP($B93,'1920_link'!$A$5:$D$350,2,FALSE),0)</f>
        <v>2.33</v>
      </c>
      <c r="CP93" s="43">
        <f>IFERROR(VLOOKUP($B93,'1920_link'!$A$5:$D$350,3,FALSE),0)</f>
        <v>12</v>
      </c>
      <c r="CQ93" s="43">
        <f>IFERROR(VLOOKUP($B93,'1920_link'!$A$5:$D$330,4,FALSE),0)</f>
        <v>65.430000000000007</v>
      </c>
      <c r="CR93" s="217">
        <f t="shared" si="194"/>
        <v>0.18340210912425492</v>
      </c>
      <c r="CS93" s="217">
        <f>IF(CN93="Yes",VLOOKUP(B93,'ESA 112'!$B$134:$J$159,8,FALSE),MIN(0.135,CR93))</f>
        <v>0.16370000000000001</v>
      </c>
      <c r="CT93" s="156">
        <f t="shared" si="195"/>
        <v>10.71</v>
      </c>
      <c r="CU93" s="159">
        <f t="shared" si="196"/>
        <v>13.040000000000001</v>
      </c>
      <c r="CV93" s="127" t="s">
        <v>929</v>
      </c>
      <c r="CW93" s="43">
        <f>IFERROR(VLOOKUP($B93,'2021_link'!$A$5:$D$351,2,FALSE),0)</f>
        <v>0</v>
      </c>
      <c r="CX93" s="43">
        <f>IFERROR(VLOOKUP($B93,'2021_link'!$A$5:$D$351,3,FALSE),0)</f>
        <v>13.219999999999999</v>
      </c>
      <c r="CY93" s="160">
        <f>IFERROR(VLOOKUP($B93,'2021_link'!$A$5:$D$351,4,FALSE),0)</f>
        <v>61.2</v>
      </c>
      <c r="CZ93" s="217">
        <f t="shared" si="197"/>
        <v>0.21601307189542482</v>
      </c>
      <c r="DA93" s="217">
        <f>IF(CV93="Yes",VLOOKUP(B93,'ESA 112'!$B$102:$J$130,8,FALSE),MIN(0.135,CZ93))</f>
        <v>0.19350000000000001</v>
      </c>
      <c r="DB93" s="156">
        <f t="shared" si="198"/>
        <v>11.84</v>
      </c>
      <c r="DC93" s="159">
        <f t="shared" si="199"/>
        <v>11.84</v>
      </c>
      <c r="DD93" s="127" t="s">
        <v>929</v>
      </c>
      <c r="DE93" s="43">
        <f>IFERROR(VLOOKUP($B93,'2122_link'!$A$3:$D$352,2,FALSE),0)</f>
        <v>0</v>
      </c>
      <c r="DF93" s="43">
        <f>IFERROR(VLOOKUP($B93,'2122_link'!$A$3:$D$352,3,FALSE),0)</f>
        <v>11</v>
      </c>
      <c r="DG93" s="160">
        <f>IFERROR(VLOOKUP($B93,'2122_link'!$A$3:$D$352,4,FALSE),0)</f>
        <v>50.88</v>
      </c>
      <c r="DH93" s="217">
        <f t="shared" si="200"/>
        <v>0.2161949685534591</v>
      </c>
      <c r="DI93" s="217">
        <f>IF(DD93="Yes",VLOOKUP(B93,'ESA 112'!$B$70:$J$99,8,FALSE),MIN(0.135,DH93))</f>
        <v>0.191</v>
      </c>
      <c r="DJ93" s="156">
        <f t="shared" si="201"/>
        <v>9.7200000000000006</v>
      </c>
      <c r="DK93" s="159">
        <f t="shared" si="202"/>
        <v>9.7200000000000006</v>
      </c>
      <c r="DL93" s="127" t="s">
        <v>929</v>
      </c>
      <c r="DM93" s="43">
        <f>IFERROR(VLOOKUP($B93,'2223_link'!$A$3:$D$352,2,FALSE),0)</f>
        <v>0</v>
      </c>
      <c r="DN93" s="43">
        <f>IFERROR(VLOOKUP($B93,'2223_link'!$A$3:$D$352,3,FALSE),0)</f>
        <v>11.56</v>
      </c>
      <c r="DO93" s="160">
        <f>IFERROR(VLOOKUP($B93,'2223_link'!$A$3:$D$352,4,FALSE),0)</f>
        <v>58.48</v>
      </c>
      <c r="DP93" s="217">
        <f t="shared" si="203"/>
        <v>0.19767441860465118</v>
      </c>
      <c r="DQ93" s="217">
        <f>IF(DL93="Yes",VLOOKUP(B93,'ESA 112'!$B$37:$J$65,8,FALSE),MIN(0.135,DP93))</f>
        <v>0.17780000000000001</v>
      </c>
      <c r="DR93" s="156">
        <f t="shared" si="204"/>
        <v>10.4</v>
      </c>
      <c r="DS93" s="159">
        <f t="shared" si="205"/>
        <v>10.4</v>
      </c>
      <c r="DT93" s="127" t="s">
        <v>929</v>
      </c>
      <c r="DU93" s="43">
        <f>IFERROR(VLOOKUP($B93,'2324_link'!$A$3:$D$352,2,FALSE),0)</f>
        <v>0.78</v>
      </c>
      <c r="DV93" s="43">
        <f>IFERROR(VLOOKUP($B93,'2324_link'!$A$3:$D$352,3,FALSE),0)</f>
        <v>10.879999999999999</v>
      </c>
      <c r="DW93" s="160">
        <f>IFERROR(VLOOKUP($B93,'2324_link'!$A$3:$D$352,4,FALSE),0)</f>
        <v>61.89</v>
      </c>
      <c r="DX93" s="217">
        <f t="shared" si="206"/>
        <v>0.17579576668282434</v>
      </c>
      <c r="DY93" s="217">
        <f>IF(DT93="Yes",VLOOKUP(B93,'ESA 112'!$B$3:$J$32,8,FALSE),MIN(0.15,DX93))</f>
        <v>0.19769999999999999</v>
      </c>
      <c r="DZ93" s="156">
        <f t="shared" si="207"/>
        <v>12.24</v>
      </c>
      <c r="EA93" s="159">
        <f t="shared" si="208"/>
        <v>13.02</v>
      </c>
      <c r="EB93" s="18"/>
    </row>
    <row r="94" spans="1:132" ht="14.4" x14ac:dyDescent="0.3">
      <c r="A94" s="15" t="s">
        <v>910</v>
      </c>
      <c r="B94" s="15" t="s">
        <v>258</v>
      </c>
      <c r="C94" s="15" t="s">
        <v>259</v>
      </c>
      <c r="D94" s="127" t="s">
        <v>928</v>
      </c>
      <c r="E94" s="154">
        <f>IFERROR(VLOOKUP($B94,'0809_link'!$A$5:$D$319,2,FALSE),0)</f>
        <v>19.760000000000002</v>
      </c>
      <c r="F94" s="154">
        <f>IFERROR(VLOOKUP($B94,'0809_link'!$A$5:$D$319,3,FALSE),0)</f>
        <v>130.25</v>
      </c>
      <c r="G94" s="154">
        <f>IFERROR(VLOOKUP(B94,'0809_link'!$A$5:$D$319,4,FALSE),0)</f>
        <v>1003.17</v>
      </c>
      <c r="H94" s="50">
        <f t="shared" si="167"/>
        <v>0.1298</v>
      </c>
      <c r="I94" s="155">
        <f>IF(D94="yes",VLOOKUP(B94,'ESA 112'!$B$479:$K$503,8,FALSE),MIN(0.127,H94))</f>
        <v>0.127</v>
      </c>
      <c r="J94" s="156">
        <f t="shared" si="168"/>
        <v>127.4</v>
      </c>
      <c r="K94" s="157">
        <f t="shared" si="169"/>
        <v>147.20112399999999</v>
      </c>
      <c r="L94" s="127" t="s">
        <v>928</v>
      </c>
      <c r="M94" s="43">
        <f>IFERROR(VLOOKUP(B94,'0910_link'!$A$5:$B$302,2,FALSE),0)</f>
        <v>27.5</v>
      </c>
      <c r="N94" s="43">
        <f>IFERROR(VLOOKUP(B94,'0910_link'!$A$5:$C$302,3,FALSE),0)</f>
        <v>132.25</v>
      </c>
      <c r="O94" s="43">
        <f>IFERROR(VLOOKUP($B94,'0910_link'!$A$5:$D$302,4,FALSE),0)</f>
        <v>978.9899999999999</v>
      </c>
      <c r="P94" s="50">
        <f t="shared" si="170"/>
        <v>0.1351</v>
      </c>
      <c r="Q94" s="158">
        <f>IF(L94="Yes",VLOOKUP(B94,'ESA 112'!$B$449:$K$474,8,FALSE),MIN(0.127,P94))</f>
        <v>0.127</v>
      </c>
      <c r="R94" s="156">
        <f t="shared" si="171"/>
        <v>124.33</v>
      </c>
      <c r="S94" s="157">
        <f t="shared" si="172"/>
        <v>151.82018099999999</v>
      </c>
      <c r="T94" s="127" t="s">
        <v>929</v>
      </c>
      <c r="U94" s="43">
        <f>IFERROR(VLOOKUP($B94,'1011_link'!$A$5:$D$309,2,FALSE),0)</f>
        <v>21.38</v>
      </c>
      <c r="V94" s="43">
        <f>IFERROR(VLOOKUP($B94,'1011_link'!$A$5:$D$309,3,FALSE),0)</f>
        <v>131</v>
      </c>
      <c r="W94" s="154">
        <f>IFERROR(VLOOKUP($B94,'1011_link'!$A$5:$D$319,4,FALSE),0)</f>
        <v>970.85</v>
      </c>
      <c r="X94" s="50">
        <f t="shared" si="173"/>
        <v>0.13489999999999999</v>
      </c>
      <c r="Y94" s="158">
        <f>IF(T94="Yes",VLOOKUP(B94,'ESA 112'!$B$416:$J$444,8,FALSE),MIN(0.127,X94))</f>
        <v>0.1336</v>
      </c>
      <c r="Z94" s="156">
        <f t="shared" si="174"/>
        <v>129.71</v>
      </c>
      <c r="AA94" s="159">
        <f t="shared" si="175"/>
        <v>151.09</v>
      </c>
      <c r="AB94" s="127" t="s">
        <v>929</v>
      </c>
      <c r="AC94" s="43">
        <f>IFERROR(VLOOKUP($B94,'1112_link'!$A$5:$D$310,2,FALSE),0)</f>
        <v>21.11</v>
      </c>
      <c r="AD94" s="43">
        <f>IFERROR(VLOOKUP($B94,'1112_link'!$A$5:$D$310,3,FALSE),0)</f>
        <v>124.56</v>
      </c>
      <c r="AE94" s="154">
        <f>IFERROR(VLOOKUP($B94,'1112_link'!$A$5:$D$331,4,FALSE),0)</f>
        <v>986.96</v>
      </c>
      <c r="AF94" s="50">
        <f t="shared" si="176"/>
        <v>0.12620000000000001</v>
      </c>
      <c r="AG94" s="158">
        <f>IF(AB94="Yes",VLOOKUP(B94,'ESA 112'!$B$383:$J$411,8,FALSE),MIN(0.127,AF94))</f>
        <v>0.1226</v>
      </c>
      <c r="AH94" s="156">
        <f t="shared" si="177"/>
        <v>121</v>
      </c>
      <c r="AI94" s="159">
        <f t="shared" si="178"/>
        <v>142.11000000000001</v>
      </c>
      <c r="AJ94" s="127" t="s">
        <v>929</v>
      </c>
      <c r="AK94" s="43">
        <f>IFERROR(VLOOKUP($B94,'1213_link'!$A$5:$D$310,2,FALSE),0)</f>
        <v>18.22</v>
      </c>
      <c r="AL94" s="43">
        <f>IFERROR(VLOOKUP($B94,'1213_link'!$A$5:$D$310,3,FALSE),0)</f>
        <v>129.56</v>
      </c>
      <c r="AM94" s="154">
        <f>IFERROR(VLOOKUP($B94,'1213_link'!$A$5:$D$331,4,FALSE),0)</f>
        <v>948.74</v>
      </c>
      <c r="AN94" s="50">
        <f t="shared" si="179"/>
        <v>0.1366</v>
      </c>
      <c r="AO94" s="158">
        <f>IF(AJ94="Yes",VLOOKUP(B94,'ESA 112'!$B$350:$J$378,8,FALSE),MIN(0.127,AN94))</f>
        <v>0.1295</v>
      </c>
      <c r="AP94" s="156">
        <f t="shared" si="180"/>
        <v>122.86</v>
      </c>
      <c r="AQ94" s="159">
        <f t="shared" si="181"/>
        <v>141.07999999999998</v>
      </c>
      <c r="AR94" s="127" t="s">
        <v>929</v>
      </c>
      <c r="AS94" s="43">
        <f>IFERROR(VLOOKUP($B94,'1314_link'!$A$5:$D$310,2,FALSE),0)</f>
        <v>17</v>
      </c>
      <c r="AT94" s="43">
        <f>IFERROR(VLOOKUP($B94,'1314_link'!$A$5:$D$310,3,FALSE),0)</f>
        <v>122.67</v>
      </c>
      <c r="AU94" s="154">
        <f>IFERROR(VLOOKUP($B94,'1314_link'!$A$5:$D$331,4,FALSE),0)</f>
        <v>931.95</v>
      </c>
      <c r="AV94" s="158">
        <f t="shared" si="182"/>
        <v>0.13162723322066633</v>
      </c>
      <c r="AW94" s="158">
        <f>IF(AR94="Yes",VLOOKUP(B94,'ESA 112'!$B$318:$J$345,8,FALSE),MIN(0.127,AV94))</f>
        <v>0.12740000000000001</v>
      </c>
      <c r="AX94" s="156">
        <f t="shared" si="183"/>
        <v>118.73</v>
      </c>
      <c r="AY94" s="159">
        <f t="shared" si="184"/>
        <v>135.73000000000002</v>
      </c>
      <c r="AZ94" s="127" t="s">
        <v>929</v>
      </c>
      <c r="BA94" s="43">
        <f>IFERROR(VLOOKUP($B94,'1415_link'!$A$5:$D$311,2,FALSE),0)</f>
        <v>17.89</v>
      </c>
      <c r="BB94" s="43">
        <f>IFERROR(VLOOKUP($B94,'1415_link'!$A$5:$D$311,3,FALSE),0)</f>
        <v>110.33</v>
      </c>
      <c r="BC94" s="160">
        <f>IFERROR(VLOOKUP($B94,'1415_link'!$A$5:$D$332,4,FALSE),0)</f>
        <v>907.56</v>
      </c>
      <c r="BD94" s="158">
        <f t="shared" si="149"/>
        <v>0.12156772004054829</v>
      </c>
      <c r="BE94" s="158">
        <f>IF(AZ94="Yes",VLOOKUP(B94,'ESA 112'!$B$286:$J$314,8,FALSE),MIN(0.127,BD94))</f>
        <v>0.12</v>
      </c>
      <c r="BF94" s="156">
        <f t="shared" si="150"/>
        <v>108.91</v>
      </c>
      <c r="BG94" s="159">
        <f t="shared" si="151"/>
        <v>126.8</v>
      </c>
      <c r="BH94" s="127" t="s">
        <v>929</v>
      </c>
      <c r="BI94" s="43">
        <f>IFERROR(VLOOKUP($B94,'1516_link'!$A$5:$D$351,2,FALSE),0)</f>
        <v>20.22</v>
      </c>
      <c r="BJ94" s="43">
        <f>IFERROR(VLOOKUP($B94,'1516_link'!$A$5:$D$351,3,FALSE),0)</f>
        <v>102.44</v>
      </c>
      <c r="BK94" s="160">
        <f>IFERROR(VLOOKUP($B94,'1516_link'!$A$5:$D$351,4,FALSE),0)</f>
        <v>915.88</v>
      </c>
      <c r="BL94" s="217">
        <f t="shared" si="152"/>
        <v>0.11184871380530201</v>
      </c>
      <c r="BM94" s="217">
        <f>IF(BH94="Yes",VLOOKUP(B94,'ESA 112'!$B$255:$J$282,8,FALSE),MIN(0.127,BL94))</f>
        <v>0.11020000000000001</v>
      </c>
      <c r="BN94" s="156">
        <f t="shared" si="153"/>
        <v>100.93</v>
      </c>
      <c r="BO94" s="159">
        <f t="shared" si="154"/>
        <v>121.15</v>
      </c>
      <c r="BP94" s="127" t="s">
        <v>929</v>
      </c>
      <c r="BQ94" s="43">
        <f>IFERROR(VLOOKUP($B94,'1617_link'!$A$5:$D$351,2,FALSE),0)</f>
        <v>18.89</v>
      </c>
      <c r="BR94" s="43">
        <f>IFERROR(VLOOKUP($B94,'1617_link'!$A$5:$D$351,3,FALSE),0)</f>
        <v>113.44</v>
      </c>
      <c r="BS94" s="160">
        <f>IFERROR(VLOOKUP($B94,'1617_link'!$A$5:$D$351,4,FALSE),0)</f>
        <v>936.55000000000007</v>
      </c>
      <c r="BT94" s="217">
        <f t="shared" si="185"/>
        <v>0.12112540707917355</v>
      </c>
      <c r="BU94" s="217">
        <f>IF(BP94="Yes",VLOOKUP(B94,'ESA 112'!$B$224:$J$250,8,FALSE),MIN(0.127,BT94))</f>
        <v>0.1186</v>
      </c>
      <c r="BV94" s="156">
        <f t="shared" si="186"/>
        <v>111.07</v>
      </c>
      <c r="BW94" s="223">
        <f t="shared" si="187"/>
        <v>129.95999999999998</v>
      </c>
      <c r="BX94" s="127" t="s">
        <v>929</v>
      </c>
      <c r="BY94" s="43">
        <f>IFERROR(VLOOKUP($B94,'1718_link'!$A$5:$D$351,2,FALSE),0)</f>
        <v>18.559999999999999</v>
      </c>
      <c r="BZ94" s="43">
        <f>IFERROR(VLOOKUP($B94,'1718_link'!$A$5:$D$351,3,FALSE),0)</f>
        <v>105.78</v>
      </c>
      <c r="CA94" s="43">
        <f>IFERROR(VLOOKUP($B94,'1718_link'!$A$5:$D$331,4,FALSE),0)</f>
        <v>960.74</v>
      </c>
      <c r="CB94" s="217">
        <f t="shared" si="188"/>
        <v>0.11010262922330703</v>
      </c>
      <c r="CC94" s="217">
        <f>IF(BX94="Yes",VLOOKUP(B94,'ESA 112'!$B$194:$J$219,8,FALSE),MIN(0.135,CB94))</f>
        <v>0.10580000000000001</v>
      </c>
      <c r="CD94" s="156">
        <f t="shared" si="189"/>
        <v>101.65</v>
      </c>
      <c r="CE94" s="159">
        <f t="shared" si="190"/>
        <v>120.21000000000001</v>
      </c>
      <c r="CF94" s="127" t="s">
        <v>929</v>
      </c>
      <c r="CG94" s="43">
        <f>IFERROR(VLOOKUP($B94,'1819_link'!$A$5:$D$351,2,FALSE),0)</f>
        <v>19.89</v>
      </c>
      <c r="CH94" s="43">
        <f>IFERROR(VLOOKUP($B94,'1819_link'!$A$5:$D$351,3,FALSE),0)</f>
        <v>116.11</v>
      </c>
      <c r="CI94" s="43">
        <f>IFERROR(VLOOKUP($B94,'1819_link'!$A$5:$D$331,4,FALSE),0)</f>
        <v>943.34</v>
      </c>
      <c r="CJ94" s="217">
        <f t="shared" si="191"/>
        <v>0.12308393580257383</v>
      </c>
      <c r="CK94" s="217">
        <f>IF(CF94="Yes",VLOOKUP(B94,'ESA 112'!$B$164:$J$190,8,FALSE),MIN(0.135,CJ94))</f>
        <v>0.11210000000000001</v>
      </c>
      <c r="CL94" s="156">
        <f t="shared" si="192"/>
        <v>105.75</v>
      </c>
      <c r="CM94" s="159">
        <f t="shared" si="193"/>
        <v>125.64</v>
      </c>
      <c r="CN94" s="127" t="s">
        <v>929</v>
      </c>
      <c r="CO94" s="43">
        <f>IFERROR(VLOOKUP($B94,'1920_link'!$A$5:$D$350,2,FALSE),0)</f>
        <v>20.66</v>
      </c>
      <c r="CP94" s="43">
        <f>IFERROR(VLOOKUP($B94,'1920_link'!$A$5:$D$350,3,FALSE),0)</f>
        <v>113.44</v>
      </c>
      <c r="CQ94" s="43">
        <f>IFERROR(VLOOKUP($B94,'1920_link'!$A$5:$D$330,4,FALSE),0)</f>
        <v>905.58999999999992</v>
      </c>
      <c r="CR94" s="217">
        <f t="shared" si="194"/>
        <v>0.12526640090990404</v>
      </c>
      <c r="CS94" s="217">
        <f>IF(CN94="Yes",VLOOKUP(B94,'ESA 112'!$B$134:$J$159,8,FALSE),MIN(0.135,CR94))</f>
        <v>0.1118</v>
      </c>
      <c r="CT94" s="156">
        <f t="shared" si="195"/>
        <v>101.24</v>
      </c>
      <c r="CU94" s="159">
        <f t="shared" si="196"/>
        <v>121.89999999999999</v>
      </c>
      <c r="CV94" s="127" t="s">
        <v>929</v>
      </c>
      <c r="CW94" s="43">
        <f>IFERROR(VLOOKUP($B94,'2021_link'!$A$5:$D$351,2,FALSE),0)</f>
        <v>12</v>
      </c>
      <c r="CX94" s="43">
        <f>IFERROR(VLOOKUP($B94,'2021_link'!$A$5:$D$351,3,FALSE),0)</f>
        <v>259.11</v>
      </c>
      <c r="CY94" s="160">
        <f>IFERROR(VLOOKUP($B94,'2021_link'!$A$5:$D$351,4,FALSE),0)</f>
        <v>2189.13</v>
      </c>
      <c r="CZ94" s="217">
        <f t="shared" si="197"/>
        <v>0.11836208904907429</v>
      </c>
      <c r="DA94" s="217">
        <f>IF(CV94="Yes",VLOOKUP(B94,'ESA 112'!$B$102:$J$130,8,FALSE),MIN(0.135,CZ94))</f>
        <v>0.106</v>
      </c>
      <c r="DB94" s="156">
        <f t="shared" si="198"/>
        <v>232.05</v>
      </c>
      <c r="DC94" s="159">
        <f t="shared" si="199"/>
        <v>244.05</v>
      </c>
      <c r="DD94" s="127" t="s">
        <v>929</v>
      </c>
      <c r="DE94" s="43">
        <f>IFERROR(VLOOKUP($B94,'2122_link'!$A$3:$D$352,2,FALSE),0)</f>
        <v>6.89</v>
      </c>
      <c r="DF94" s="43">
        <f>IFERROR(VLOOKUP($B94,'2122_link'!$A$3:$D$352,3,FALSE),0)</f>
        <v>319.23</v>
      </c>
      <c r="DG94" s="160">
        <f>IFERROR(VLOOKUP($B94,'2122_link'!$A$3:$D$352,4,FALSE),0)</f>
        <v>2283.09</v>
      </c>
      <c r="DH94" s="217">
        <f t="shared" si="200"/>
        <v>0.13982366003968305</v>
      </c>
      <c r="DI94" s="217">
        <f>IF(DD94="Yes",VLOOKUP(B94,'ESA 112'!$B$70:$J$99,8,FALSE),MIN(0.135,DH94))</f>
        <v>0.1235</v>
      </c>
      <c r="DJ94" s="156">
        <f t="shared" si="201"/>
        <v>281.95999999999998</v>
      </c>
      <c r="DK94" s="159">
        <f t="shared" si="202"/>
        <v>288.84999999999997</v>
      </c>
      <c r="DL94" s="127" t="s">
        <v>929</v>
      </c>
      <c r="DM94" s="43">
        <f>IFERROR(VLOOKUP($B94,'2223_link'!$A$3:$D$352,2,FALSE),0)</f>
        <v>6.67</v>
      </c>
      <c r="DN94" s="43">
        <f>IFERROR(VLOOKUP($B94,'2223_link'!$A$3:$D$352,3,FALSE),0)</f>
        <v>429.56</v>
      </c>
      <c r="DO94" s="160">
        <f>IFERROR(VLOOKUP($B94,'2223_link'!$A$3:$D$352,4,FALSE),0)</f>
        <v>2915.06</v>
      </c>
      <c r="DP94" s="217">
        <f t="shared" si="203"/>
        <v>0.1473588879817225</v>
      </c>
      <c r="DQ94" s="217">
        <f>IF(DL94="Yes",VLOOKUP(B94,'ESA 112'!$B$37:$J$65,8,FALSE),MIN(0.135,DP94))</f>
        <v>0.1326</v>
      </c>
      <c r="DR94" s="156">
        <f t="shared" si="204"/>
        <v>386.54</v>
      </c>
      <c r="DS94" s="159">
        <f t="shared" si="205"/>
        <v>393.21000000000004</v>
      </c>
      <c r="DT94" s="127" t="s">
        <v>929</v>
      </c>
      <c r="DU94" s="43">
        <f>IFERROR(VLOOKUP($B94,'2324_link'!$A$3:$D$352,2,FALSE),0)</f>
        <v>4.33</v>
      </c>
      <c r="DV94" s="43">
        <f>IFERROR(VLOOKUP($B94,'2324_link'!$A$3:$D$352,3,FALSE),0)</f>
        <v>472.78</v>
      </c>
      <c r="DW94" s="160">
        <f>IFERROR(VLOOKUP($B94,'2324_link'!$A$3:$D$352,4,FALSE),0)</f>
        <v>2933</v>
      </c>
      <c r="DX94" s="217">
        <f t="shared" si="206"/>
        <v>0.16119331742243437</v>
      </c>
      <c r="DY94" s="217">
        <f>IF(DT94="Yes",VLOOKUP(B94,'ESA 112'!$B$3:$J$32,8,FALSE),MIN(0.15,DX94))</f>
        <v>0.1474</v>
      </c>
      <c r="DZ94" s="156">
        <f t="shared" si="207"/>
        <v>432.32</v>
      </c>
      <c r="EA94" s="159">
        <f t="shared" si="208"/>
        <v>436.65</v>
      </c>
      <c r="EB94" s="18"/>
    </row>
    <row r="95" spans="1:132" ht="14.4" x14ac:dyDescent="0.3">
      <c r="A95" s="15" t="s">
        <v>910</v>
      </c>
      <c r="B95" s="15" t="s">
        <v>140</v>
      </c>
      <c r="C95" s="15" t="s">
        <v>141</v>
      </c>
      <c r="D95" s="127" t="s">
        <v>928</v>
      </c>
      <c r="E95" s="154">
        <f>IFERROR(VLOOKUP($B95,'0809_link'!$A$5:$D$319,2,FALSE),0)</f>
        <v>7.12</v>
      </c>
      <c r="F95" s="154">
        <f>IFERROR(VLOOKUP($B95,'0809_link'!$A$5:$D$319,3,FALSE),0)</f>
        <v>90.62</v>
      </c>
      <c r="G95" s="154">
        <f>IFERROR(VLOOKUP(B95,'0809_link'!$A$5:$D$319,4,FALSE),0)</f>
        <v>652.66999999999996</v>
      </c>
      <c r="H95" s="50">
        <f t="shared" si="167"/>
        <v>0.13880000000000001</v>
      </c>
      <c r="I95" s="155">
        <f>IF(D95="yes",VLOOKUP(B95,'ESA 112'!$B$479:$K$503,8,FALSE),MIN(0.127,H95))</f>
        <v>0.127</v>
      </c>
      <c r="J95" s="156">
        <f t="shared" si="168"/>
        <v>82.89</v>
      </c>
      <c r="K95" s="157">
        <f t="shared" si="169"/>
        <v>90.038494</v>
      </c>
      <c r="L95" s="127" t="s">
        <v>928</v>
      </c>
      <c r="M95" s="43">
        <f>IFERROR(VLOOKUP(B95,'0910_link'!$A$5:$B$302,2,FALSE),0)</f>
        <v>12.25</v>
      </c>
      <c r="N95" s="43">
        <f>IFERROR(VLOOKUP(B95,'0910_link'!$A$5:$C$302,3,FALSE),0)</f>
        <v>74.5</v>
      </c>
      <c r="O95" s="43">
        <f>IFERROR(VLOOKUP($B95,'0910_link'!$A$5:$D$302,4,FALSE),0)</f>
        <v>646.95999999999992</v>
      </c>
      <c r="P95" s="50">
        <f t="shared" si="170"/>
        <v>0.1152</v>
      </c>
      <c r="Q95" s="158">
        <f>IF(L95="Yes",VLOOKUP(B95,'ESA 112'!$B$449:$K$474,8,FALSE),MIN(0.127,P95))</f>
        <v>0.1152</v>
      </c>
      <c r="R95" s="156">
        <f t="shared" si="171"/>
        <v>74.5</v>
      </c>
      <c r="S95" s="157">
        <f t="shared" si="172"/>
        <v>86.75</v>
      </c>
      <c r="T95" s="127" t="s">
        <v>928</v>
      </c>
      <c r="U95" s="43">
        <f>IFERROR(VLOOKUP($B95,'1011_link'!$A$5:$D$309,2,FALSE),0)</f>
        <v>10.62</v>
      </c>
      <c r="V95" s="43">
        <f>IFERROR(VLOOKUP($B95,'1011_link'!$A$5:$D$309,3,FALSE),0)</f>
        <v>83.25</v>
      </c>
      <c r="W95" s="154">
        <f>IFERROR(VLOOKUP($B95,'1011_link'!$A$5:$D$319,4,FALSE),0)</f>
        <v>622.87</v>
      </c>
      <c r="X95" s="50">
        <f t="shared" si="173"/>
        <v>0.13370000000000001</v>
      </c>
      <c r="Y95" s="158">
        <f>IF(T95="Yes",VLOOKUP(B95,'ESA 112'!$B$416:$J$444,8,FALSE),MIN(0.127,X95))</f>
        <v>0.127</v>
      </c>
      <c r="Z95" s="156">
        <f t="shared" si="174"/>
        <v>79.099999999999994</v>
      </c>
      <c r="AA95" s="159">
        <f t="shared" si="175"/>
        <v>89.72</v>
      </c>
      <c r="AB95" s="127" t="s">
        <v>928</v>
      </c>
      <c r="AC95" s="43">
        <f>IFERROR(VLOOKUP($B95,'1112_link'!$A$5:$D$310,2,FALSE),0)</f>
        <v>11</v>
      </c>
      <c r="AD95" s="43">
        <f>IFERROR(VLOOKUP($B95,'1112_link'!$A$5:$D$310,3,FALSE),0)</f>
        <v>91.89</v>
      </c>
      <c r="AE95" s="154">
        <f>IFERROR(VLOOKUP($B95,'1112_link'!$A$5:$D$331,4,FALSE),0)</f>
        <v>628.30999999999995</v>
      </c>
      <c r="AF95" s="50">
        <f t="shared" si="176"/>
        <v>0.1462</v>
      </c>
      <c r="AG95" s="158">
        <f>IF(AB95="Yes",VLOOKUP(B95,'ESA 112'!$B$383:$J$411,8,FALSE),MIN(0.127,AF95))</f>
        <v>0.127</v>
      </c>
      <c r="AH95" s="156">
        <f t="shared" si="177"/>
        <v>79.8</v>
      </c>
      <c r="AI95" s="159">
        <f t="shared" si="178"/>
        <v>90.8</v>
      </c>
      <c r="AJ95" s="127" t="s">
        <v>928</v>
      </c>
      <c r="AK95" s="43">
        <f>IFERROR(VLOOKUP($B95,'1213_link'!$A$5:$D$310,2,FALSE),0)</f>
        <v>6.89</v>
      </c>
      <c r="AL95" s="43">
        <f>IFERROR(VLOOKUP($B95,'1213_link'!$A$5:$D$310,3,FALSE),0)</f>
        <v>95.56</v>
      </c>
      <c r="AM95" s="154">
        <f>IFERROR(VLOOKUP($B95,'1213_link'!$A$5:$D$331,4,FALSE),0)</f>
        <v>619.64</v>
      </c>
      <c r="AN95" s="50">
        <f t="shared" si="179"/>
        <v>0.1542</v>
      </c>
      <c r="AO95" s="158">
        <f>IF(AJ95="Yes",VLOOKUP(B95,'ESA 112'!$B$350:$J$378,8,FALSE),MIN(0.127,AN95))</f>
        <v>0.127</v>
      </c>
      <c r="AP95" s="156">
        <f t="shared" si="180"/>
        <v>78.69</v>
      </c>
      <c r="AQ95" s="159">
        <f t="shared" si="181"/>
        <v>85.58</v>
      </c>
      <c r="AR95" s="127" t="s">
        <v>928</v>
      </c>
      <c r="AS95" s="43">
        <f>IFERROR(VLOOKUP($B95,'1314_link'!$A$5:$D$310,2,FALSE),0)</f>
        <v>9.33</v>
      </c>
      <c r="AT95" s="43">
        <f>IFERROR(VLOOKUP($B95,'1314_link'!$A$5:$D$310,3,FALSE),0)</f>
        <v>95.56</v>
      </c>
      <c r="AU95" s="154">
        <f>IFERROR(VLOOKUP($B95,'1314_link'!$A$5:$D$331,4,FALSE),0)</f>
        <v>675.19</v>
      </c>
      <c r="AV95" s="158">
        <f t="shared" si="182"/>
        <v>0.1415305321465069</v>
      </c>
      <c r="AW95" s="158">
        <f>IF(AR95="Yes",VLOOKUP(B95,'ESA 112'!$B$318:$J$345,8,FALSE),MIN(0.127,AV95))</f>
        <v>0.127</v>
      </c>
      <c r="AX95" s="156">
        <f t="shared" si="183"/>
        <v>85.75</v>
      </c>
      <c r="AY95" s="159">
        <f t="shared" si="184"/>
        <v>95.08</v>
      </c>
      <c r="AZ95" s="127" t="s">
        <v>928</v>
      </c>
      <c r="BA95" s="43">
        <f>IFERROR(VLOOKUP($B95,'1415_link'!$A$5:$D$311,2,FALSE),0)</f>
        <v>14.45</v>
      </c>
      <c r="BB95" s="43">
        <f>IFERROR(VLOOKUP($B95,'1415_link'!$A$5:$D$311,3,FALSE),0)</f>
        <v>94.78</v>
      </c>
      <c r="BC95" s="160">
        <f>IFERROR(VLOOKUP($B95,'1415_link'!$A$5:$D$332,4,FALSE),0)</f>
        <v>716.5200000000001</v>
      </c>
      <c r="BD95" s="158">
        <f t="shared" si="149"/>
        <v>0.13227823368503319</v>
      </c>
      <c r="BE95" s="158">
        <f>IF(AZ95="Yes",VLOOKUP(B95,'ESA 112'!$B$286:$J$314,8,FALSE),MIN(0.127,BD95))</f>
        <v>0.127</v>
      </c>
      <c r="BF95" s="156">
        <f t="shared" si="150"/>
        <v>91</v>
      </c>
      <c r="BG95" s="159">
        <f t="shared" si="151"/>
        <v>105.45</v>
      </c>
      <c r="BH95" s="127" t="s">
        <v>928</v>
      </c>
      <c r="BI95" s="43">
        <f>IFERROR(VLOOKUP($B95,'1516_link'!$A$5:$D$351,2,FALSE),0)</f>
        <v>16.55</v>
      </c>
      <c r="BJ95" s="43">
        <f>IFERROR(VLOOKUP($B95,'1516_link'!$A$5:$D$351,3,FALSE),0)</f>
        <v>81.44</v>
      </c>
      <c r="BK95" s="160">
        <f>IFERROR(VLOOKUP($B95,'1516_link'!$A$5:$D$351,4,FALSE),0)</f>
        <v>689.16</v>
      </c>
      <c r="BL95" s="217">
        <f t="shared" si="152"/>
        <v>0.11817284810493935</v>
      </c>
      <c r="BM95" s="217">
        <f>IF(BH95="Yes",VLOOKUP(B95,'ESA 112'!$B$255:$J$282,8,FALSE),MIN(0.127,BL95))</f>
        <v>0.11817284810493935</v>
      </c>
      <c r="BN95" s="156">
        <f t="shared" si="153"/>
        <v>81.44</v>
      </c>
      <c r="BO95" s="159">
        <f t="shared" si="154"/>
        <v>97.99</v>
      </c>
      <c r="BP95" s="127" t="s">
        <v>928</v>
      </c>
      <c r="BQ95" s="43">
        <f>IFERROR(VLOOKUP($B95,'1617_link'!$A$5:$D$351,2,FALSE),0)</f>
        <v>11.33</v>
      </c>
      <c r="BR95" s="43">
        <f>IFERROR(VLOOKUP($B95,'1617_link'!$A$5:$D$351,3,FALSE),0)</f>
        <v>91.22</v>
      </c>
      <c r="BS95" s="160">
        <f>IFERROR(VLOOKUP($B95,'1617_link'!$A$5:$D$351,4,FALSE),0)</f>
        <v>720.29000000000008</v>
      </c>
      <c r="BT95" s="217">
        <f t="shared" si="185"/>
        <v>0.126643435283011</v>
      </c>
      <c r="BU95" s="217">
        <f>IF(BP95="Yes",VLOOKUP(B95,'ESA 112'!$B$224:$J$250,8,FALSE),MIN(0.127,BT95))</f>
        <v>0.126643435283011</v>
      </c>
      <c r="BV95" s="156">
        <f t="shared" si="186"/>
        <v>91.22</v>
      </c>
      <c r="BW95" s="159">
        <f t="shared" si="187"/>
        <v>102.55</v>
      </c>
      <c r="BX95" s="127" t="s">
        <v>928</v>
      </c>
      <c r="BY95" s="43">
        <f>IFERROR(VLOOKUP($B95,'1718_link'!$A$5:$D$351,2,FALSE),0)</f>
        <v>11.56</v>
      </c>
      <c r="BZ95" s="43">
        <f>IFERROR(VLOOKUP($B95,'1718_link'!$A$5:$D$351,3,FALSE),0)</f>
        <v>95.44</v>
      </c>
      <c r="CA95" s="43">
        <f>IFERROR(VLOOKUP($B95,'1718_link'!$A$5:$D$331,4,FALSE),0)</f>
        <v>711.66</v>
      </c>
      <c r="CB95" s="217">
        <f t="shared" si="188"/>
        <v>0.13410898462749066</v>
      </c>
      <c r="CC95" s="217">
        <f>IF(BX95="Yes",VLOOKUP(B95,'ESA 112'!$B$194:$J$219,8,FALSE),MIN(0.135,CB95))</f>
        <v>0.13410898462749066</v>
      </c>
      <c r="CD95" s="156">
        <f t="shared" si="189"/>
        <v>95.44</v>
      </c>
      <c r="CE95" s="159">
        <f t="shared" si="190"/>
        <v>107</v>
      </c>
      <c r="CF95" s="127" t="s">
        <v>928</v>
      </c>
      <c r="CG95" s="43">
        <f>IFERROR(VLOOKUP($B95,'1819_link'!$A$5:$D$351,2,FALSE),0)</f>
        <v>12.780000000000001</v>
      </c>
      <c r="CH95" s="43">
        <f>IFERROR(VLOOKUP($B95,'1819_link'!$A$5:$D$351,3,FALSE),0)</f>
        <v>108.78</v>
      </c>
      <c r="CI95" s="43">
        <f>IFERROR(VLOOKUP($B95,'1819_link'!$A$5:$D$331,4,FALSE),0)</f>
        <v>727.06</v>
      </c>
      <c r="CJ95" s="217">
        <f t="shared" si="191"/>
        <v>0.14961626275685638</v>
      </c>
      <c r="CK95" s="217">
        <f>IF(CF95="Yes",VLOOKUP(B95,'ESA 112'!$B$164:$J$190,8,FALSE),MIN(0.135,CJ95))</f>
        <v>0.13500000000000001</v>
      </c>
      <c r="CL95" s="156">
        <f t="shared" si="192"/>
        <v>98.15</v>
      </c>
      <c r="CM95" s="159">
        <f t="shared" si="193"/>
        <v>110.93</v>
      </c>
      <c r="CN95" s="127" t="s">
        <v>928</v>
      </c>
      <c r="CO95" s="43">
        <f>IFERROR(VLOOKUP($B95,'1920_link'!$A$5:$D$350,2,FALSE),0)</f>
        <v>10.88</v>
      </c>
      <c r="CP95" s="43">
        <f>IFERROR(VLOOKUP($B95,'1920_link'!$A$5:$D$350,3,FALSE),0)</f>
        <v>108.22</v>
      </c>
      <c r="CQ95" s="43">
        <f>IFERROR(VLOOKUP($B95,'1920_link'!$A$5:$D$330,4,FALSE),0)</f>
        <v>723.75</v>
      </c>
      <c r="CR95" s="217">
        <f t="shared" si="194"/>
        <v>0.14952677029360967</v>
      </c>
      <c r="CS95" s="217">
        <f>IF(CN95="Yes",VLOOKUP(B95,'ESA 112'!$B$134:$J$159,8,FALSE),MIN(0.135,CR95))</f>
        <v>0.13500000000000001</v>
      </c>
      <c r="CT95" s="156">
        <f t="shared" si="195"/>
        <v>97.71</v>
      </c>
      <c r="CU95" s="159">
        <f t="shared" si="196"/>
        <v>108.58999999999999</v>
      </c>
      <c r="CV95" s="127" t="s">
        <v>928</v>
      </c>
      <c r="CW95" s="43">
        <f>IFERROR(VLOOKUP($B95,'2021_link'!$A$5:$D$351,2,FALSE),0)</f>
        <v>3.78</v>
      </c>
      <c r="CX95" s="43">
        <f>IFERROR(VLOOKUP($B95,'2021_link'!$A$5:$D$351,3,FALSE),0)</f>
        <v>107.66</v>
      </c>
      <c r="CY95" s="160">
        <f>IFERROR(VLOOKUP($B95,'2021_link'!$A$5:$D$351,4,FALSE),0)</f>
        <v>713.47</v>
      </c>
      <c r="CZ95" s="217">
        <f t="shared" si="197"/>
        <v>0.15089632360155297</v>
      </c>
      <c r="DA95" s="217">
        <f>IF(CV95="Yes",VLOOKUP(B95,'ESA 112'!$B$102:$J$130,8,FALSE),MIN(0.135,CZ95))</f>
        <v>0.13500000000000001</v>
      </c>
      <c r="DB95" s="156">
        <f t="shared" si="198"/>
        <v>96.32</v>
      </c>
      <c r="DC95" s="159">
        <f t="shared" si="199"/>
        <v>100.1</v>
      </c>
      <c r="DD95" s="127" t="s">
        <v>928</v>
      </c>
      <c r="DE95" s="43">
        <f>IFERROR(VLOOKUP($B95,'2122_link'!$A$3:$D$352,2,FALSE),0)</f>
        <v>4.5599999999999996</v>
      </c>
      <c r="DF95" s="43">
        <f>IFERROR(VLOOKUP($B95,'2122_link'!$A$3:$D$352,3,FALSE),0)</f>
        <v>100.22</v>
      </c>
      <c r="DG95" s="160">
        <f>IFERROR(VLOOKUP($B95,'2122_link'!$A$3:$D$352,4,FALSE),0)</f>
        <v>717.77</v>
      </c>
      <c r="DH95" s="217">
        <f t="shared" si="200"/>
        <v>0.13962689998188835</v>
      </c>
      <c r="DI95" s="217">
        <f>IF(DD95="Yes",VLOOKUP(B95,'ESA 112'!$B$70:$J$99,8,FALSE),MIN(0.135,DH95))</f>
        <v>0.13500000000000001</v>
      </c>
      <c r="DJ95" s="156">
        <f t="shared" si="201"/>
        <v>96.9</v>
      </c>
      <c r="DK95" s="159">
        <f t="shared" si="202"/>
        <v>101.46000000000001</v>
      </c>
      <c r="DL95" s="127" t="s">
        <v>928</v>
      </c>
      <c r="DM95" s="43">
        <f>IFERROR(VLOOKUP($B95,'2223_link'!$A$3:$D$352,2,FALSE),0)</f>
        <v>4.4400000000000004</v>
      </c>
      <c r="DN95" s="43">
        <f>IFERROR(VLOOKUP($B95,'2223_link'!$A$3:$D$352,3,FALSE),0)</f>
        <v>100.45</v>
      </c>
      <c r="DO95" s="160">
        <f>IFERROR(VLOOKUP($B95,'2223_link'!$A$3:$D$352,4,FALSE),0)</f>
        <v>729.09</v>
      </c>
      <c r="DP95" s="217">
        <f t="shared" si="203"/>
        <v>0.13777448600309974</v>
      </c>
      <c r="DQ95" s="217">
        <f>IF(DL95="Yes",VLOOKUP(B95,'ESA 112'!$B$37:$J$65,8,FALSE),MIN(0.135,DP95))</f>
        <v>0.13500000000000001</v>
      </c>
      <c r="DR95" s="156">
        <f t="shared" si="204"/>
        <v>98.43</v>
      </c>
      <c r="DS95" s="159">
        <f t="shared" si="205"/>
        <v>102.87</v>
      </c>
      <c r="DT95" s="127" t="s">
        <v>928</v>
      </c>
      <c r="DU95" s="43">
        <f>IFERROR(VLOOKUP($B95,'2324_link'!$A$3:$D$352,2,FALSE),0)</f>
        <v>3.22</v>
      </c>
      <c r="DV95" s="43">
        <f>IFERROR(VLOOKUP($B95,'2324_link'!$A$3:$D$352,3,FALSE),0)</f>
        <v>101.45</v>
      </c>
      <c r="DW95" s="160">
        <f>IFERROR(VLOOKUP($B95,'2324_link'!$A$3:$D$352,4,FALSE),0)</f>
        <v>701.7299999999999</v>
      </c>
      <c r="DX95" s="217">
        <f t="shared" si="206"/>
        <v>0.14457127385176638</v>
      </c>
      <c r="DY95" s="217">
        <f>IF(DT95="Yes",VLOOKUP(B95,'ESA 112'!$B$3:$J$32,8,FALSE),MIN(0.15,DX95))</f>
        <v>0.14457127385176638</v>
      </c>
      <c r="DZ95" s="156">
        <f t="shared" si="207"/>
        <v>101.45</v>
      </c>
      <c r="EA95" s="159">
        <f t="shared" si="208"/>
        <v>104.67</v>
      </c>
      <c r="EB95" s="18"/>
    </row>
    <row r="96" spans="1:132" ht="14.4" x14ac:dyDescent="0.3">
      <c r="A96" s="15" t="s">
        <v>915</v>
      </c>
      <c r="B96" s="15" t="s">
        <v>580</v>
      </c>
      <c r="C96" s="15" t="s">
        <v>581</v>
      </c>
      <c r="D96" s="127" t="s">
        <v>928</v>
      </c>
      <c r="E96" s="154">
        <f>IFERROR(VLOOKUP($B96,'0809_link'!$A$5:$D$319,2,FALSE),0)</f>
        <v>63</v>
      </c>
      <c r="F96" s="154">
        <f>IFERROR(VLOOKUP($B96,'0809_link'!$A$5:$D$319,3,FALSE),0)</f>
        <v>367.12</v>
      </c>
      <c r="G96" s="154">
        <f>IFERROR(VLOOKUP(B96,'0809_link'!$A$5:$D$319,4,FALSE),0)</f>
        <v>3228.12</v>
      </c>
      <c r="H96" s="50">
        <f t="shared" si="167"/>
        <v>0.1137</v>
      </c>
      <c r="I96" s="155">
        <f>IF(D96="yes",VLOOKUP(B96,'ESA 112'!$B$479:$K$503,8,FALSE),MIN(0.127,H96))</f>
        <v>0.1137</v>
      </c>
      <c r="J96" s="156">
        <f t="shared" si="168"/>
        <v>367.12</v>
      </c>
      <c r="K96" s="157">
        <f t="shared" si="169"/>
        <v>430.12</v>
      </c>
      <c r="L96" s="127" t="s">
        <v>928</v>
      </c>
      <c r="M96" s="43">
        <f>IFERROR(VLOOKUP(B96,'0910_link'!$A$5:$B$302,2,FALSE),0)</f>
        <v>68.38</v>
      </c>
      <c r="N96" s="43">
        <f>IFERROR(VLOOKUP(B96,'0910_link'!$A$5:$C$302,3,FALSE),0)</f>
        <v>354.5</v>
      </c>
      <c r="O96" s="43">
        <f>IFERROR(VLOOKUP($B96,'0910_link'!$A$5:$D$302,4,FALSE),0)</f>
        <v>3310.98</v>
      </c>
      <c r="P96" s="50">
        <f t="shared" si="170"/>
        <v>0.1071</v>
      </c>
      <c r="Q96" s="158">
        <f>IF(L96="Yes",VLOOKUP(B96,'ESA 112'!$B$449:$K$474,8,FALSE),MIN(0.127,P96))</f>
        <v>0.1071</v>
      </c>
      <c r="R96" s="156">
        <f t="shared" si="171"/>
        <v>354.5</v>
      </c>
      <c r="S96" s="157">
        <f t="shared" si="172"/>
        <v>422.88</v>
      </c>
      <c r="T96" s="127" t="s">
        <v>928</v>
      </c>
      <c r="U96" s="43">
        <f>IFERROR(VLOOKUP($B96,'1011_link'!$A$5:$D$309,2,FALSE),0)</f>
        <v>59.38</v>
      </c>
      <c r="V96" s="43">
        <f>IFERROR(VLOOKUP($B96,'1011_link'!$A$5:$D$309,3,FALSE),0)</f>
        <v>351.62</v>
      </c>
      <c r="W96" s="154">
        <f>IFERROR(VLOOKUP($B96,'1011_link'!$A$5:$D$319,4,FALSE),0)</f>
        <v>3344.23</v>
      </c>
      <c r="X96" s="50">
        <f t="shared" si="173"/>
        <v>0.1051</v>
      </c>
      <c r="Y96" s="158">
        <f>IF(T96="Yes",VLOOKUP(B96,'ESA 112'!$B$416:$J$444,8,FALSE),MIN(0.127,X96))</f>
        <v>0.1051</v>
      </c>
      <c r="Z96" s="156">
        <f t="shared" si="174"/>
        <v>351.62</v>
      </c>
      <c r="AA96" s="159">
        <f t="shared" si="175"/>
        <v>411</v>
      </c>
      <c r="AB96" s="127" t="s">
        <v>928</v>
      </c>
      <c r="AC96" s="43">
        <f>IFERROR(VLOOKUP($B96,'1112_link'!$A$5:$D$310,2,FALSE),0)</f>
        <v>38.33</v>
      </c>
      <c r="AD96" s="43">
        <f>IFERROR(VLOOKUP($B96,'1112_link'!$A$5:$D$310,3,FALSE),0)</f>
        <v>351.67</v>
      </c>
      <c r="AE96" s="154">
        <f>IFERROR(VLOOKUP($B96,'1112_link'!$A$5:$D$331,4,FALSE),0)</f>
        <v>3461.71</v>
      </c>
      <c r="AF96" s="50">
        <f t="shared" si="176"/>
        <v>0.1016</v>
      </c>
      <c r="AG96" s="158">
        <f>IF(AB96="Yes",VLOOKUP(B96,'ESA 112'!$B$383:$J$411,8,FALSE),MIN(0.127,AF96))</f>
        <v>0.1016</v>
      </c>
      <c r="AH96" s="156">
        <f t="shared" si="177"/>
        <v>351.67</v>
      </c>
      <c r="AI96" s="159">
        <f t="shared" si="178"/>
        <v>390</v>
      </c>
      <c r="AJ96" s="127" t="s">
        <v>928</v>
      </c>
      <c r="AK96" s="43">
        <f>IFERROR(VLOOKUP($B96,'1213_link'!$A$5:$D$310,2,FALSE),0)</f>
        <v>44.33</v>
      </c>
      <c r="AL96" s="43">
        <f>IFERROR(VLOOKUP($B96,'1213_link'!$A$5:$D$310,3,FALSE),0)</f>
        <v>351.33</v>
      </c>
      <c r="AM96" s="154">
        <f>IFERROR(VLOOKUP($B96,'1213_link'!$A$5:$D$331,4,FALSE),0)</f>
        <v>3460.29</v>
      </c>
      <c r="AN96" s="50">
        <f t="shared" si="179"/>
        <v>0.10150000000000001</v>
      </c>
      <c r="AO96" s="158">
        <f>IF(AJ96="Yes",VLOOKUP(B96,'ESA 112'!$B$350:$J$378,8,FALSE),MIN(0.127,AN96))</f>
        <v>0.10150000000000001</v>
      </c>
      <c r="AP96" s="156">
        <f t="shared" si="180"/>
        <v>351.33</v>
      </c>
      <c r="AQ96" s="159">
        <f t="shared" si="181"/>
        <v>395.65999999999997</v>
      </c>
      <c r="AR96" s="127" t="s">
        <v>928</v>
      </c>
      <c r="AS96" s="43">
        <f>IFERROR(VLOOKUP($B96,'1314_link'!$A$5:$D$310,2,FALSE),0)</f>
        <v>45.89</v>
      </c>
      <c r="AT96" s="43">
        <f>IFERROR(VLOOKUP($B96,'1314_link'!$A$5:$D$310,3,FALSE),0)</f>
        <v>366</v>
      </c>
      <c r="AU96" s="154">
        <f>IFERROR(VLOOKUP($B96,'1314_link'!$A$5:$D$331,4,FALSE),0)</f>
        <v>3545.9500000000003</v>
      </c>
      <c r="AV96" s="158">
        <f t="shared" si="182"/>
        <v>0.10321634540814167</v>
      </c>
      <c r="AW96" s="158">
        <f>IF(AR96="Yes",VLOOKUP(B96,'ESA 112'!$B$318:$J$345,8,FALSE),MIN(0.127,AV96))</f>
        <v>0.10321634540814167</v>
      </c>
      <c r="AX96" s="156">
        <f t="shared" si="183"/>
        <v>366</v>
      </c>
      <c r="AY96" s="159">
        <f t="shared" si="184"/>
        <v>411.89</v>
      </c>
      <c r="AZ96" s="127" t="s">
        <v>928</v>
      </c>
      <c r="BA96" s="43">
        <f>IFERROR(VLOOKUP($B96,'1415_link'!$A$5:$D$311,2,FALSE),0)</f>
        <v>54.89</v>
      </c>
      <c r="BB96" s="43">
        <f>IFERROR(VLOOKUP($B96,'1415_link'!$A$5:$D$311,3,FALSE),0)</f>
        <v>369.56</v>
      </c>
      <c r="BC96" s="160">
        <f>IFERROR(VLOOKUP($B96,'1415_link'!$A$5:$D$332,4,FALSE),0)</f>
        <v>3604</v>
      </c>
      <c r="BD96" s="158">
        <f t="shared" si="149"/>
        <v>0.1025416204217536</v>
      </c>
      <c r="BE96" s="158">
        <f>IF(AZ96="Yes",VLOOKUP(B96,'ESA 112'!$B$286:$J$314,8,FALSE),MIN(0.127,BD96))</f>
        <v>0.1025416204217536</v>
      </c>
      <c r="BF96" s="156">
        <f t="shared" si="150"/>
        <v>369.56</v>
      </c>
      <c r="BG96" s="159">
        <f t="shared" si="151"/>
        <v>424.45</v>
      </c>
      <c r="BH96" s="127" t="s">
        <v>928</v>
      </c>
      <c r="BI96" s="43">
        <f>IFERROR(VLOOKUP($B96,'1516_link'!$A$5:$D$351,2,FALSE),0)</f>
        <v>71.67</v>
      </c>
      <c r="BJ96" s="43">
        <f>IFERROR(VLOOKUP($B96,'1516_link'!$A$5:$D$351,3,FALSE),0)</f>
        <v>402.66999999999996</v>
      </c>
      <c r="BK96" s="160">
        <f>IFERROR(VLOOKUP($B96,'1516_link'!$A$5:$D$351,4,FALSE),0)</f>
        <v>3634.0499999999997</v>
      </c>
      <c r="BL96" s="217">
        <f t="shared" si="152"/>
        <v>0.11080474952188329</v>
      </c>
      <c r="BM96" s="217">
        <f>IF(BH96="Yes",VLOOKUP(B96,'ESA 112'!$B$255:$J$282,8,FALSE),MIN(0.127,BL96))</f>
        <v>0.11080474952188329</v>
      </c>
      <c r="BN96" s="156">
        <f t="shared" si="153"/>
        <v>402.67</v>
      </c>
      <c r="BO96" s="159">
        <f t="shared" si="154"/>
        <v>474.34000000000003</v>
      </c>
      <c r="BP96" s="127" t="s">
        <v>928</v>
      </c>
      <c r="BQ96" s="43">
        <f>IFERROR(VLOOKUP($B96,'1617_link'!$A$5:$D$351,2,FALSE),0)</f>
        <v>54.11</v>
      </c>
      <c r="BR96" s="43">
        <f>IFERROR(VLOOKUP($B96,'1617_link'!$A$5:$D$351,3,FALSE),0)</f>
        <v>442.22</v>
      </c>
      <c r="BS96" s="160">
        <f>IFERROR(VLOOKUP($B96,'1617_link'!$A$5:$D$351,4,FALSE),0)</f>
        <v>3691.81</v>
      </c>
      <c r="BT96" s="217">
        <f t="shared" si="185"/>
        <v>0.11978406256009926</v>
      </c>
      <c r="BU96" s="217">
        <f>IF(BP96="Yes",VLOOKUP(B96,'ESA 112'!$B$224:$J$250,8,FALSE),MIN(0.127,BT96))</f>
        <v>0.11978406256009926</v>
      </c>
      <c r="BV96" s="156">
        <f t="shared" si="186"/>
        <v>442.22</v>
      </c>
      <c r="BW96" s="223">
        <f t="shared" si="187"/>
        <v>496.33000000000004</v>
      </c>
      <c r="BX96" s="127" t="s">
        <v>928</v>
      </c>
      <c r="BY96" s="43">
        <f>IFERROR(VLOOKUP($B96,'1718_link'!$A$5:$D$351,2,FALSE),0)</f>
        <v>62</v>
      </c>
      <c r="BZ96" s="43">
        <f>IFERROR(VLOOKUP($B96,'1718_link'!$A$5:$D$351,3,FALSE),0)</f>
        <v>467.89</v>
      </c>
      <c r="CA96" s="43">
        <f>IFERROR(VLOOKUP($B96,'1718_link'!$A$5:$D$331,4,FALSE),0)</f>
        <v>3688.15</v>
      </c>
      <c r="CB96" s="217">
        <f t="shared" si="188"/>
        <v>0.12686306142646042</v>
      </c>
      <c r="CC96" s="217">
        <f>IF(BX96="Yes",VLOOKUP(B96,'ESA 112'!$B$194:$J$219,8,FALSE),MIN(0.135,CB96))</f>
        <v>0.12686306142646042</v>
      </c>
      <c r="CD96" s="156">
        <f t="shared" si="189"/>
        <v>467.89</v>
      </c>
      <c r="CE96" s="159">
        <f t="shared" si="190"/>
        <v>529.89</v>
      </c>
      <c r="CF96" s="127" t="s">
        <v>928</v>
      </c>
      <c r="CG96" s="43">
        <f>IFERROR(VLOOKUP($B96,'1819_link'!$A$5:$D$351,2,FALSE),0)</f>
        <v>68</v>
      </c>
      <c r="CH96" s="43">
        <f>IFERROR(VLOOKUP($B96,'1819_link'!$A$5:$D$351,3,FALSE),0)</f>
        <v>464.44</v>
      </c>
      <c r="CI96" s="43">
        <f>IFERROR(VLOOKUP($B96,'1819_link'!$A$5:$D$331,4,FALSE),0)</f>
        <v>3597.17</v>
      </c>
      <c r="CJ96" s="217">
        <f t="shared" si="191"/>
        <v>0.12911260796681837</v>
      </c>
      <c r="CK96" s="217">
        <f>IF(CF96="Yes",VLOOKUP(B96,'ESA 112'!$B$164:$J$190,8,FALSE),MIN(0.135,CJ96))</f>
        <v>0.12911260796681837</v>
      </c>
      <c r="CL96" s="156">
        <f t="shared" si="192"/>
        <v>464.44</v>
      </c>
      <c r="CM96" s="159">
        <f t="shared" si="193"/>
        <v>532.44000000000005</v>
      </c>
      <c r="CN96" s="127" t="s">
        <v>928</v>
      </c>
      <c r="CO96" s="43">
        <f>IFERROR(VLOOKUP($B96,'1920_link'!$A$5:$D$350,2,FALSE),0)</f>
        <v>62.33</v>
      </c>
      <c r="CP96" s="43">
        <f>IFERROR(VLOOKUP($B96,'1920_link'!$A$5:$D$350,3,FALSE),0)</f>
        <v>499.33</v>
      </c>
      <c r="CQ96" s="43">
        <f>IFERROR(VLOOKUP($B96,'1920_link'!$A$5:$D$330,4,FALSE),0)</f>
        <v>3593.6600000000003</v>
      </c>
      <c r="CR96" s="217">
        <f t="shared" si="194"/>
        <v>0.13894747972818797</v>
      </c>
      <c r="CS96" s="217">
        <f>IF(CN96="Yes",VLOOKUP(B96,'ESA 112'!$B$134:$J$159,8,FALSE),MIN(0.135,CR96))</f>
        <v>0.13500000000000001</v>
      </c>
      <c r="CT96" s="156">
        <f t="shared" si="195"/>
        <v>485.14</v>
      </c>
      <c r="CU96" s="159">
        <f t="shared" si="196"/>
        <v>547.47</v>
      </c>
      <c r="CV96" s="127" t="s">
        <v>928</v>
      </c>
      <c r="CW96" s="43">
        <f>IFERROR(VLOOKUP($B96,'2021_link'!$A$5:$D$351,2,FALSE),0)</f>
        <v>30.78</v>
      </c>
      <c r="CX96" s="43">
        <f>IFERROR(VLOOKUP($B96,'2021_link'!$A$5:$D$351,3,FALSE),0)</f>
        <v>512.66</v>
      </c>
      <c r="CY96" s="160">
        <f>IFERROR(VLOOKUP($B96,'2021_link'!$A$5:$D$351,4,FALSE),0)</f>
        <v>3541.36</v>
      </c>
      <c r="CZ96" s="217">
        <f t="shared" si="197"/>
        <v>0.14476359364763819</v>
      </c>
      <c r="DA96" s="217">
        <f>IF(CV96="Yes",VLOOKUP(B96,'ESA 112'!$B$102:$J$130,8,FALSE),MIN(0.135,CZ96))</f>
        <v>0.13500000000000001</v>
      </c>
      <c r="DB96" s="156">
        <f t="shared" si="198"/>
        <v>478.08</v>
      </c>
      <c r="DC96" s="159">
        <f t="shared" si="199"/>
        <v>508.86</v>
      </c>
      <c r="DD96" s="127" t="s">
        <v>928</v>
      </c>
      <c r="DE96" s="43">
        <f>IFERROR(VLOOKUP($B96,'2122_link'!$A$3:$D$352,2,FALSE),0)</f>
        <v>30.78</v>
      </c>
      <c r="DF96" s="43">
        <f>IFERROR(VLOOKUP($B96,'2122_link'!$A$3:$D$352,3,FALSE),0)</f>
        <v>518.67000000000007</v>
      </c>
      <c r="DG96" s="160">
        <f>IFERROR(VLOOKUP($B96,'2122_link'!$A$3:$D$352,4,FALSE),0)</f>
        <v>3493.86</v>
      </c>
      <c r="DH96" s="217">
        <f t="shared" si="200"/>
        <v>0.14845185554086313</v>
      </c>
      <c r="DI96" s="217">
        <f>IF(DD96="Yes",VLOOKUP(B96,'ESA 112'!$B$70:$J$99,8,FALSE),MIN(0.135,DH96))</f>
        <v>0.13500000000000001</v>
      </c>
      <c r="DJ96" s="156">
        <f t="shared" si="201"/>
        <v>471.67</v>
      </c>
      <c r="DK96" s="159">
        <f t="shared" si="202"/>
        <v>502.45000000000005</v>
      </c>
      <c r="DL96" s="127" t="s">
        <v>928</v>
      </c>
      <c r="DM96" s="43">
        <f>IFERROR(VLOOKUP($B96,'2223_link'!$A$3:$D$352,2,FALSE),0)</f>
        <v>30.44</v>
      </c>
      <c r="DN96" s="43">
        <f>IFERROR(VLOOKUP($B96,'2223_link'!$A$3:$D$352,3,FALSE),0)</f>
        <v>556.8900000000001</v>
      </c>
      <c r="DO96" s="160">
        <f>IFERROR(VLOOKUP($B96,'2223_link'!$A$3:$D$352,4,FALSE),0)</f>
        <v>3494.61</v>
      </c>
      <c r="DP96" s="217">
        <f t="shared" si="203"/>
        <v>0.15935683810210582</v>
      </c>
      <c r="DQ96" s="217">
        <f>IF(DL96="Yes",VLOOKUP(B96,'ESA 112'!$B$37:$J$65,8,FALSE),MIN(0.135,DP96))</f>
        <v>0.13500000000000001</v>
      </c>
      <c r="DR96" s="156">
        <f t="shared" si="204"/>
        <v>471.77</v>
      </c>
      <c r="DS96" s="159">
        <f t="shared" si="205"/>
        <v>502.21</v>
      </c>
      <c r="DT96" s="127" t="s">
        <v>928</v>
      </c>
      <c r="DU96" s="43">
        <f>IFERROR(VLOOKUP($B96,'2324_link'!$A$3:$D$352,2,FALSE),0)</f>
        <v>35.89</v>
      </c>
      <c r="DV96" s="43">
        <f>IFERROR(VLOOKUP($B96,'2324_link'!$A$3:$D$352,3,FALSE),0)</f>
        <v>580.66000000000008</v>
      </c>
      <c r="DW96" s="160">
        <f>IFERROR(VLOOKUP($B96,'2324_link'!$A$3:$D$352,4,FALSE),0)</f>
        <v>3589.08</v>
      </c>
      <c r="DX96" s="217">
        <f t="shared" si="206"/>
        <v>0.16178519286279494</v>
      </c>
      <c r="DY96" s="217">
        <f>IF(DT96="Yes",VLOOKUP(B96,'ESA 112'!$B$3:$J$32,8,FALSE),MIN(0.15,DX96))</f>
        <v>0.15</v>
      </c>
      <c r="DZ96" s="156">
        <f t="shared" si="207"/>
        <v>538.36</v>
      </c>
      <c r="EA96" s="159">
        <f t="shared" si="208"/>
        <v>574.25</v>
      </c>
      <c r="EB96" s="18"/>
    </row>
    <row r="97" spans="1:132" ht="14.4" x14ac:dyDescent="0.3">
      <c r="A97" s="15" t="s">
        <v>915</v>
      </c>
      <c r="B97" s="15" t="s">
        <v>588</v>
      </c>
      <c r="C97" s="15" t="s">
        <v>589</v>
      </c>
      <c r="D97" s="127" t="s">
        <v>928</v>
      </c>
      <c r="E97" s="154">
        <f>IFERROR(VLOOKUP($B97,'0809_link'!$A$5:$D$319,2,FALSE),0)</f>
        <v>14.62</v>
      </c>
      <c r="F97" s="154">
        <f>IFERROR(VLOOKUP($B97,'0809_link'!$A$5:$D$319,3,FALSE),0)</f>
        <v>136.5</v>
      </c>
      <c r="G97" s="154">
        <f>IFERROR(VLOOKUP(B97,'0809_link'!$A$5:$D$319,4,FALSE),0)</f>
        <v>1390.14</v>
      </c>
      <c r="H97" s="50">
        <f t="shared" si="167"/>
        <v>9.8199999999999996E-2</v>
      </c>
      <c r="I97" s="155">
        <f>IF(D97="yes",VLOOKUP(B97,'ESA 112'!$B$479:$K$503,8,FALSE),MIN(0.127,H97))</f>
        <v>9.8199999999999996E-2</v>
      </c>
      <c r="J97" s="156">
        <f t="shared" si="168"/>
        <v>136.5</v>
      </c>
      <c r="K97" s="157">
        <f t="shared" si="169"/>
        <v>151.12</v>
      </c>
      <c r="L97" s="127" t="s">
        <v>928</v>
      </c>
      <c r="M97" s="43">
        <f>IFERROR(VLOOKUP(B97,'0910_link'!$A$5:$B$302,2,FALSE),0)</f>
        <v>19.62</v>
      </c>
      <c r="N97" s="43">
        <f>IFERROR(VLOOKUP(B97,'0910_link'!$A$5:$C$302,3,FALSE),0)</f>
        <v>136</v>
      </c>
      <c r="O97" s="43">
        <f>IFERROR(VLOOKUP($B97,'0910_link'!$A$5:$D$302,4,FALSE),0)</f>
        <v>1419.15</v>
      </c>
      <c r="P97" s="50">
        <f t="shared" si="170"/>
        <v>9.5799999999999996E-2</v>
      </c>
      <c r="Q97" s="158">
        <f>IF(L97="Yes",VLOOKUP(B97,'ESA 112'!$B$449:$K$474,8,FALSE),MIN(0.127,P97))</f>
        <v>9.5799999999999996E-2</v>
      </c>
      <c r="R97" s="156">
        <f t="shared" si="171"/>
        <v>136</v>
      </c>
      <c r="S97" s="157">
        <f t="shared" si="172"/>
        <v>155.62</v>
      </c>
      <c r="T97" s="127" t="s">
        <v>928</v>
      </c>
      <c r="U97" s="43">
        <f>IFERROR(VLOOKUP($B97,'1011_link'!$A$5:$D$309,2,FALSE),0)</f>
        <v>20.75</v>
      </c>
      <c r="V97" s="43">
        <f>IFERROR(VLOOKUP($B97,'1011_link'!$A$5:$D$309,3,FALSE),0)</f>
        <v>139</v>
      </c>
      <c r="W97" s="154">
        <f>IFERROR(VLOOKUP($B97,'1011_link'!$A$5:$D$319,4,FALSE),0)</f>
        <v>1451.73</v>
      </c>
      <c r="X97" s="50">
        <f t="shared" si="173"/>
        <v>9.5699999999999993E-2</v>
      </c>
      <c r="Y97" s="158">
        <f>IF(T97="Yes",VLOOKUP(B97,'ESA 112'!$B$416:$J$444,8,FALSE),MIN(0.127,X97))</f>
        <v>9.5699999999999993E-2</v>
      </c>
      <c r="Z97" s="156">
        <f t="shared" si="174"/>
        <v>139</v>
      </c>
      <c r="AA97" s="159">
        <f t="shared" si="175"/>
        <v>159.75</v>
      </c>
      <c r="AB97" s="127" t="s">
        <v>928</v>
      </c>
      <c r="AC97" s="43">
        <f>IFERROR(VLOOKUP($B97,'1112_link'!$A$5:$D$310,2,FALSE),0)</f>
        <v>29.33</v>
      </c>
      <c r="AD97" s="43">
        <f>IFERROR(VLOOKUP($B97,'1112_link'!$A$5:$D$310,3,FALSE),0)</f>
        <v>143.11000000000001</v>
      </c>
      <c r="AE97" s="154">
        <f>IFERROR(VLOOKUP($B97,'1112_link'!$A$5:$D$331,4,FALSE),0)</f>
        <v>1496.0800000000002</v>
      </c>
      <c r="AF97" s="50">
        <f t="shared" si="176"/>
        <v>9.5699999999999993E-2</v>
      </c>
      <c r="AG97" s="158">
        <f>IF(AB97="Yes",VLOOKUP(B97,'ESA 112'!$B$383:$J$411,8,FALSE),MIN(0.127,AF97))</f>
        <v>9.5699999999999993E-2</v>
      </c>
      <c r="AH97" s="156">
        <f t="shared" si="177"/>
        <v>143.11000000000001</v>
      </c>
      <c r="AI97" s="159">
        <f t="shared" si="178"/>
        <v>172.44</v>
      </c>
      <c r="AJ97" s="127" t="s">
        <v>928</v>
      </c>
      <c r="AK97" s="43">
        <f>IFERROR(VLOOKUP($B97,'1213_link'!$A$5:$D$310,2,FALSE),0)</f>
        <v>22.669999999999998</v>
      </c>
      <c r="AL97" s="43">
        <f>IFERROR(VLOOKUP($B97,'1213_link'!$A$5:$D$310,3,FALSE),0)</f>
        <v>147.78</v>
      </c>
      <c r="AM97" s="154">
        <f>IFERROR(VLOOKUP($B97,'1213_link'!$A$5:$D$331,4,FALSE),0)</f>
        <v>1472.6899999999998</v>
      </c>
      <c r="AN97" s="50">
        <f t="shared" si="179"/>
        <v>0.1003</v>
      </c>
      <c r="AO97" s="158">
        <f>IF(AJ97="Yes",VLOOKUP(B97,'ESA 112'!$B$350:$J$378,8,FALSE),MIN(0.127,AN97))</f>
        <v>0.1003</v>
      </c>
      <c r="AP97" s="156">
        <f t="shared" si="180"/>
        <v>147.78</v>
      </c>
      <c r="AQ97" s="159">
        <f t="shared" si="181"/>
        <v>170.45</v>
      </c>
      <c r="AR97" s="127" t="s">
        <v>928</v>
      </c>
      <c r="AS97" s="43">
        <f>IFERROR(VLOOKUP($B97,'1314_link'!$A$5:$D$310,2,FALSE),0)</f>
        <v>27.560000000000002</v>
      </c>
      <c r="AT97" s="43">
        <f>IFERROR(VLOOKUP($B97,'1314_link'!$A$5:$D$310,3,FALSE),0)</f>
        <v>145.78</v>
      </c>
      <c r="AU97" s="154">
        <f>IFERROR(VLOOKUP($B97,'1314_link'!$A$5:$D$331,4,FALSE),0)</f>
        <v>1491.17</v>
      </c>
      <c r="AV97" s="158">
        <f t="shared" si="182"/>
        <v>9.7762159914697846E-2</v>
      </c>
      <c r="AW97" s="158">
        <f>IF(AR97="Yes",VLOOKUP(B97,'ESA 112'!$B$318:$J$345,8,FALSE),MIN(0.127,AV97))</f>
        <v>9.7762159914697846E-2</v>
      </c>
      <c r="AX97" s="156">
        <f t="shared" si="183"/>
        <v>145.78</v>
      </c>
      <c r="AY97" s="159">
        <f t="shared" si="184"/>
        <v>173.34</v>
      </c>
      <c r="AZ97" s="127" t="s">
        <v>928</v>
      </c>
      <c r="BA97" s="43">
        <f>IFERROR(VLOOKUP($B97,'1415_link'!$A$5:$D$311,2,FALSE),0)</f>
        <v>28.660000000000004</v>
      </c>
      <c r="BB97" s="43">
        <f>IFERROR(VLOOKUP($B97,'1415_link'!$A$5:$D$311,3,FALSE),0)</f>
        <v>155.44</v>
      </c>
      <c r="BC97" s="160">
        <f>IFERROR(VLOOKUP($B97,'1415_link'!$A$5:$D$332,4,FALSE),0)</f>
        <v>1487.32</v>
      </c>
      <c r="BD97" s="158">
        <f t="shared" si="149"/>
        <v>0.10451012559502999</v>
      </c>
      <c r="BE97" s="158">
        <f>IF(AZ97="Yes",VLOOKUP(B97,'ESA 112'!$B$286:$J$314,8,FALSE),MIN(0.127,BD97))</f>
        <v>0.10451012559502999</v>
      </c>
      <c r="BF97" s="156">
        <f t="shared" si="150"/>
        <v>155.44</v>
      </c>
      <c r="BG97" s="159">
        <f t="shared" si="151"/>
        <v>184.1</v>
      </c>
      <c r="BH97" s="127" t="s">
        <v>928</v>
      </c>
      <c r="BI97" s="43">
        <f>IFERROR(VLOOKUP($B97,'1516_link'!$A$5:$D$351,2,FALSE),0)</f>
        <v>22.22</v>
      </c>
      <c r="BJ97" s="43">
        <f>IFERROR(VLOOKUP($B97,'1516_link'!$A$5:$D$351,3,FALSE),0)</f>
        <v>166.11</v>
      </c>
      <c r="BK97" s="160">
        <f>IFERROR(VLOOKUP($B97,'1516_link'!$A$5:$D$351,4,FALSE),0)</f>
        <v>1516.1000000000001</v>
      </c>
      <c r="BL97" s="217">
        <f t="shared" si="152"/>
        <v>0.10956401292790713</v>
      </c>
      <c r="BM97" s="217">
        <f>IF(BH97="Yes",VLOOKUP(B97,'ESA 112'!$B$255:$J$282,8,FALSE),MIN(0.127,BL97))</f>
        <v>0.10956401292790713</v>
      </c>
      <c r="BN97" s="156">
        <f t="shared" si="153"/>
        <v>166.11</v>
      </c>
      <c r="BO97" s="159">
        <f t="shared" si="154"/>
        <v>188.33</v>
      </c>
      <c r="BP97" s="127" t="s">
        <v>928</v>
      </c>
      <c r="BQ97" s="43">
        <f>IFERROR(VLOOKUP($B97,'1617_link'!$A$5:$D$351,2,FALSE),0)</f>
        <v>28.89</v>
      </c>
      <c r="BR97" s="43">
        <f>IFERROR(VLOOKUP($B97,'1617_link'!$A$5:$D$351,3,FALSE),0)</f>
        <v>177.66000000000003</v>
      </c>
      <c r="BS97" s="160">
        <f>IFERROR(VLOOKUP($B97,'1617_link'!$A$5:$D$351,4,FALSE),0)</f>
        <v>1492.1</v>
      </c>
      <c r="BT97" s="217">
        <f t="shared" si="185"/>
        <v>0.11906708665639035</v>
      </c>
      <c r="BU97" s="217">
        <f>IF(BP97="Yes",VLOOKUP(B97,'ESA 112'!$B$224:$J$250,8,FALSE),MIN(0.127,BT97))</f>
        <v>0.11906708665639035</v>
      </c>
      <c r="BV97" s="156">
        <f t="shared" si="186"/>
        <v>177.66</v>
      </c>
      <c r="BW97" s="223">
        <f t="shared" si="187"/>
        <v>206.55</v>
      </c>
      <c r="BX97" s="127" t="s">
        <v>928</v>
      </c>
      <c r="BY97" s="43">
        <f>IFERROR(VLOOKUP($B97,'1718_link'!$A$5:$D$351,2,FALSE),0)</f>
        <v>26.89</v>
      </c>
      <c r="BZ97" s="43">
        <f>IFERROR(VLOOKUP($B97,'1718_link'!$A$5:$D$351,3,FALSE),0)</f>
        <v>180.33</v>
      </c>
      <c r="CA97" s="43">
        <f>IFERROR(VLOOKUP($B97,'1718_link'!$A$5:$D$331,4,FALSE),0)</f>
        <v>1447.45</v>
      </c>
      <c r="CB97" s="217">
        <f t="shared" si="188"/>
        <v>0.12458461432173823</v>
      </c>
      <c r="CC97" s="217">
        <f>IF(BX97="Yes",VLOOKUP(B97,'ESA 112'!$B$194:$J$219,8,FALSE),MIN(0.135,CB97))</f>
        <v>0.12458461432173823</v>
      </c>
      <c r="CD97" s="156">
        <f t="shared" si="189"/>
        <v>180.33</v>
      </c>
      <c r="CE97" s="159">
        <f t="shared" si="190"/>
        <v>207.22000000000003</v>
      </c>
      <c r="CF97" s="127" t="s">
        <v>928</v>
      </c>
      <c r="CG97" s="43">
        <f>IFERROR(VLOOKUP($B97,'1819_link'!$A$5:$D$351,2,FALSE),0)</f>
        <v>33.11</v>
      </c>
      <c r="CH97" s="43">
        <f>IFERROR(VLOOKUP($B97,'1819_link'!$A$5:$D$351,3,FALSE),0)</f>
        <v>183.11</v>
      </c>
      <c r="CI97" s="43">
        <f>IFERROR(VLOOKUP($B97,'1819_link'!$A$5:$D$331,4,FALSE),0)</f>
        <v>1462.1100000000001</v>
      </c>
      <c r="CJ97" s="217">
        <f t="shared" si="191"/>
        <v>0.12523681528749547</v>
      </c>
      <c r="CK97" s="217">
        <f>IF(CF97="Yes",VLOOKUP(B97,'ESA 112'!$B$164:$J$190,8,FALSE),MIN(0.135,CJ97))</f>
        <v>0.12523681528749547</v>
      </c>
      <c r="CL97" s="156">
        <f t="shared" si="192"/>
        <v>183.11</v>
      </c>
      <c r="CM97" s="159">
        <f t="shared" si="193"/>
        <v>216.22000000000003</v>
      </c>
      <c r="CN97" s="127" t="s">
        <v>928</v>
      </c>
      <c r="CO97" s="43">
        <f>IFERROR(VLOOKUP($B97,'1920_link'!$A$5:$D$350,2,FALSE),0)</f>
        <v>39</v>
      </c>
      <c r="CP97" s="43">
        <f>IFERROR(VLOOKUP($B97,'1920_link'!$A$5:$D$350,3,FALSE),0)</f>
        <v>190</v>
      </c>
      <c r="CQ97" s="43">
        <f>IFERROR(VLOOKUP($B97,'1920_link'!$A$5:$D$330,4,FALSE),0)</f>
        <v>1455.8799999999999</v>
      </c>
      <c r="CR97" s="217">
        <f t="shared" si="194"/>
        <v>0.13050526142264474</v>
      </c>
      <c r="CS97" s="217">
        <f>IF(CN97="Yes",VLOOKUP(B97,'ESA 112'!$B$134:$J$159,8,FALSE),MIN(0.135,CR97))</f>
        <v>0.13050526142264474</v>
      </c>
      <c r="CT97" s="156">
        <f t="shared" si="195"/>
        <v>190</v>
      </c>
      <c r="CU97" s="159">
        <f t="shared" si="196"/>
        <v>229</v>
      </c>
      <c r="CV97" s="127" t="s">
        <v>928</v>
      </c>
      <c r="CW97" s="43">
        <f>IFERROR(VLOOKUP($B97,'2021_link'!$A$5:$D$351,2,FALSE),0)</f>
        <v>17.440000000000001</v>
      </c>
      <c r="CX97" s="43">
        <f>IFERROR(VLOOKUP($B97,'2021_link'!$A$5:$D$351,3,FALSE),0)</f>
        <v>189.78</v>
      </c>
      <c r="CY97" s="160">
        <f>IFERROR(VLOOKUP($B97,'2021_link'!$A$5:$D$351,4,FALSE),0)</f>
        <v>1456.7700000000002</v>
      </c>
      <c r="CZ97" s="217">
        <f t="shared" si="197"/>
        <v>0.1302745114190984</v>
      </c>
      <c r="DA97" s="217">
        <f>IF(CV97="Yes",VLOOKUP(B97,'ESA 112'!$B$102:$J$130,8,FALSE),MIN(0.135,CZ97))</f>
        <v>0.1302745114190984</v>
      </c>
      <c r="DB97" s="156">
        <f t="shared" si="198"/>
        <v>189.78</v>
      </c>
      <c r="DC97" s="159">
        <f t="shared" si="199"/>
        <v>207.22</v>
      </c>
      <c r="DD97" s="127" t="s">
        <v>928</v>
      </c>
      <c r="DE97" s="43">
        <f>IFERROR(VLOOKUP($B97,'2122_link'!$A$3:$D$352,2,FALSE),0)</f>
        <v>19.329999999999998</v>
      </c>
      <c r="DF97" s="43">
        <f>IFERROR(VLOOKUP($B97,'2122_link'!$A$3:$D$352,3,FALSE),0)</f>
        <v>186.55</v>
      </c>
      <c r="DG97" s="160">
        <f>IFERROR(VLOOKUP($B97,'2122_link'!$A$3:$D$352,4,FALSE),0)</f>
        <v>1475.55</v>
      </c>
      <c r="DH97" s="217">
        <f t="shared" si="200"/>
        <v>0.12642743383822982</v>
      </c>
      <c r="DI97" s="217">
        <f>IF(DD97="Yes",VLOOKUP(B97,'ESA 112'!$B$70:$J$99,8,FALSE),MIN(0.135,DH97))</f>
        <v>0.12642743383822982</v>
      </c>
      <c r="DJ97" s="156">
        <f t="shared" si="201"/>
        <v>186.55</v>
      </c>
      <c r="DK97" s="159">
        <f t="shared" si="202"/>
        <v>205.88</v>
      </c>
      <c r="DL97" s="127" t="s">
        <v>928</v>
      </c>
      <c r="DM97" s="43">
        <f>IFERROR(VLOOKUP($B97,'2223_link'!$A$3:$D$352,2,FALSE),0)</f>
        <v>22.89</v>
      </c>
      <c r="DN97" s="43">
        <f>IFERROR(VLOOKUP($B97,'2223_link'!$A$3:$D$352,3,FALSE),0)</f>
        <v>190.66</v>
      </c>
      <c r="DO97" s="160">
        <f>IFERROR(VLOOKUP($B97,'2223_link'!$A$3:$D$352,4,FALSE),0)</f>
        <v>1423.08</v>
      </c>
      <c r="DP97" s="217">
        <f t="shared" si="203"/>
        <v>0.13397700761728082</v>
      </c>
      <c r="DQ97" s="217">
        <f>IF(DL97="Yes",VLOOKUP(B97,'ESA 112'!$B$37:$J$65,8,FALSE),MIN(0.135,DP97))</f>
        <v>0.13397700761728082</v>
      </c>
      <c r="DR97" s="156">
        <f t="shared" si="204"/>
        <v>190.66</v>
      </c>
      <c r="DS97" s="159">
        <f t="shared" si="205"/>
        <v>213.55</v>
      </c>
      <c r="DT97" s="127" t="s">
        <v>928</v>
      </c>
      <c r="DU97" s="43">
        <f>IFERROR(VLOOKUP($B97,'2324_link'!$A$3:$D$352,2,FALSE),0)</f>
        <v>17.440000000000001</v>
      </c>
      <c r="DV97" s="43">
        <f>IFERROR(VLOOKUP($B97,'2324_link'!$A$3:$D$352,3,FALSE),0)</f>
        <v>193.56</v>
      </c>
      <c r="DW97" s="160">
        <f>IFERROR(VLOOKUP($B97,'2324_link'!$A$3:$D$352,4,FALSE),0)</f>
        <v>1373.01</v>
      </c>
      <c r="DX97" s="217">
        <f t="shared" si="206"/>
        <v>0.14097493827430244</v>
      </c>
      <c r="DY97" s="217">
        <f>IF(DT97="Yes",VLOOKUP(B97,'ESA 112'!$B$3:$J$32,8,FALSE),MIN(0.15,DX97))</f>
        <v>0.14097493827430244</v>
      </c>
      <c r="DZ97" s="156">
        <f t="shared" si="207"/>
        <v>193.56</v>
      </c>
      <c r="EA97" s="159">
        <f t="shared" si="208"/>
        <v>211</v>
      </c>
      <c r="EB97" s="18"/>
    </row>
    <row r="98" spans="1:132" ht="14.4" x14ac:dyDescent="0.3">
      <c r="A98" s="15" t="s">
        <v>915</v>
      </c>
      <c r="B98" s="15" t="s">
        <v>440</v>
      </c>
      <c r="C98" s="15" t="s">
        <v>441</v>
      </c>
      <c r="D98" s="127" t="s">
        <v>928</v>
      </c>
      <c r="E98" s="154">
        <f>IFERROR(VLOOKUP($B98,'0809_link'!$A$5:$D$319,2,FALSE),0)</f>
        <v>39.619999999999997</v>
      </c>
      <c r="F98" s="154">
        <f>IFERROR(VLOOKUP($B98,'0809_link'!$A$5:$D$319,3,FALSE),0)</f>
        <v>319.62</v>
      </c>
      <c r="G98" s="154">
        <f>IFERROR(VLOOKUP(B98,'0809_link'!$A$5:$D$319,4,FALSE),0)</f>
        <v>2201.4499999999998</v>
      </c>
      <c r="H98" s="50">
        <f t="shared" si="167"/>
        <v>0.1452</v>
      </c>
      <c r="I98" s="155">
        <f>IF(D98="yes",VLOOKUP(B98,'ESA 112'!$B$479:$K$503,8,FALSE),MIN(0.127,H98))</f>
        <v>0.127</v>
      </c>
      <c r="J98" s="156">
        <f t="shared" si="168"/>
        <v>279.58</v>
      </c>
      <c r="K98" s="157">
        <f t="shared" si="169"/>
        <v>319.17361000000005</v>
      </c>
      <c r="L98" s="127" t="s">
        <v>928</v>
      </c>
      <c r="M98" s="43">
        <f>IFERROR(VLOOKUP(B98,'0910_link'!$A$5:$B$302,2,FALSE),0)</f>
        <v>38.5</v>
      </c>
      <c r="N98" s="43">
        <f>IFERROR(VLOOKUP(B98,'0910_link'!$A$5:$C$302,3,FALSE),0)</f>
        <v>313.37</v>
      </c>
      <c r="O98" s="43">
        <f>IFERROR(VLOOKUP($B98,'0910_link'!$A$5:$D$302,4,FALSE),0)</f>
        <v>2187.0700000000002</v>
      </c>
      <c r="P98" s="50">
        <f t="shared" si="170"/>
        <v>0.14330000000000001</v>
      </c>
      <c r="Q98" s="158">
        <f>IF(L98="Yes",VLOOKUP(B98,'ESA 112'!$B$449:$K$474,8,FALSE),MIN(0.127,P98))</f>
        <v>0.127</v>
      </c>
      <c r="R98" s="156">
        <f t="shared" si="171"/>
        <v>277.76</v>
      </c>
      <c r="S98" s="157">
        <f t="shared" si="172"/>
        <v>316.22075899999999</v>
      </c>
      <c r="T98" s="127" t="s">
        <v>928</v>
      </c>
      <c r="U98" s="43">
        <f>IFERROR(VLOOKUP($B98,'1011_link'!$A$5:$D$309,2,FALSE),0)</f>
        <v>37.619999999999997</v>
      </c>
      <c r="V98" s="43">
        <f>IFERROR(VLOOKUP($B98,'1011_link'!$A$5:$D$309,3,FALSE),0)</f>
        <v>308</v>
      </c>
      <c r="W98" s="154">
        <f>IFERROR(VLOOKUP($B98,'1011_link'!$A$5:$D$319,4,FALSE),0)</f>
        <v>2207.67</v>
      </c>
      <c r="X98" s="50">
        <f t="shared" si="173"/>
        <v>0.13950000000000001</v>
      </c>
      <c r="Y98" s="158">
        <f>IF(T98="Yes",VLOOKUP(B98,'ESA 112'!$B$416:$J$444,8,FALSE),MIN(0.127,X98))</f>
        <v>0.127</v>
      </c>
      <c r="Z98" s="156">
        <f t="shared" si="174"/>
        <v>280.37</v>
      </c>
      <c r="AA98" s="159">
        <f t="shared" si="175"/>
        <v>317.99</v>
      </c>
      <c r="AB98" s="127" t="s">
        <v>928</v>
      </c>
      <c r="AC98" s="43">
        <f>IFERROR(VLOOKUP($B98,'1112_link'!$A$5:$D$310,2,FALSE),0)</f>
        <v>45.56</v>
      </c>
      <c r="AD98" s="43">
        <f>IFERROR(VLOOKUP($B98,'1112_link'!$A$5:$D$310,3,FALSE),0)</f>
        <v>288.11</v>
      </c>
      <c r="AE98" s="154">
        <f>IFERROR(VLOOKUP($B98,'1112_link'!$A$5:$D$331,4,FALSE),0)</f>
        <v>2109.46</v>
      </c>
      <c r="AF98" s="50">
        <f t="shared" si="176"/>
        <v>0.1366</v>
      </c>
      <c r="AG98" s="158">
        <f>IF(AB98="Yes",VLOOKUP(B98,'ESA 112'!$B$383:$J$411,8,FALSE),MIN(0.127,AF98))</f>
        <v>0.127</v>
      </c>
      <c r="AH98" s="156">
        <f t="shared" si="177"/>
        <v>267.89999999999998</v>
      </c>
      <c r="AI98" s="159">
        <f t="shared" si="178"/>
        <v>313.45999999999998</v>
      </c>
      <c r="AJ98" s="127" t="s">
        <v>928</v>
      </c>
      <c r="AK98" s="43">
        <f>IFERROR(VLOOKUP($B98,'1213_link'!$A$5:$D$310,2,FALSE),0)</f>
        <v>32.56</v>
      </c>
      <c r="AL98" s="43">
        <f>IFERROR(VLOOKUP($B98,'1213_link'!$A$5:$D$310,3,FALSE),0)</f>
        <v>292.78000000000003</v>
      </c>
      <c r="AM98" s="154">
        <f>IFERROR(VLOOKUP($B98,'1213_link'!$A$5:$D$331,4,FALSE),0)</f>
        <v>2018.61</v>
      </c>
      <c r="AN98" s="50">
        <f t="shared" si="179"/>
        <v>0.14499999999999999</v>
      </c>
      <c r="AO98" s="158">
        <f>IF(AJ98="Yes",VLOOKUP(B98,'ESA 112'!$B$350:$J$378,8,FALSE),MIN(0.127,AN98))</f>
        <v>0.127</v>
      </c>
      <c r="AP98" s="156">
        <f t="shared" si="180"/>
        <v>256.36</v>
      </c>
      <c r="AQ98" s="159">
        <f t="shared" si="181"/>
        <v>288.92</v>
      </c>
      <c r="AR98" s="127" t="s">
        <v>928</v>
      </c>
      <c r="AS98" s="43">
        <f>IFERROR(VLOOKUP($B98,'1314_link'!$A$5:$D$310,2,FALSE),0)</f>
        <v>21.89</v>
      </c>
      <c r="AT98" s="43">
        <f>IFERROR(VLOOKUP($B98,'1314_link'!$A$5:$D$310,3,FALSE),0)</f>
        <v>307.44</v>
      </c>
      <c r="AU98" s="154">
        <f>IFERROR(VLOOKUP($B98,'1314_link'!$A$5:$D$331,4,FALSE),0)</f>
        <v>2004.51</v>
      </c>
      <c r="AV98" s="158">
        <f t="shared" si="182"/>
        <v>0.15337414131134292</v>
      </c>
      <c r="AW98" s="158">
        <f>IF(AR98="Yes",VLOOKUP(B98,'ESA 112'!$B$318:$J$345,8,FALSE),MIN(0.127,AV98))</f>
        <v>0.127</v>
      </c>
      <c r="AX98" s="156">
        <f t="shared" si="183"/>
        <v>254.57</v>
      </c>
      <c r="AY98" s="159">
        <f t="shared" si="184"/>
        <v>276.45999999999998</v>
      </c>
      <c r="AZ98" s="127" t="s">
        <v>928</v>
      </c>
      <c r="BA98" s="43">
        <f>IFERROR(VLOOKUP($B98,'1415_link'!$A$5:$D$311,2,FALSE),0)</f>
        <v>26</v>
      </c>
      <c r="BB98" s="43">
        <f>IFERROR(VLOOKUP($B98,'1415_link'!$A$5:$D$311,3,FALSE),0)</f>
        <v>311.56</v>
      </c>
      <c r="BC98" s="160">
        <f>IFERROR(VLOOKUP($B98,'1415_link'!$A$5:$D$332,4,FALSE),0)</f>
        <v>2011.0999999999997</v>
      </c>
      <c r="BD98" s="158">
        <f t="shared" si="149"/>
        <v>0.15492019292924272</v>
      </c>
      <c r="BE98" s="158">
        <f>IF(AZ98="Yes",VLOOKUP(B98,'ESA 112'!$B$286:$J$314,8,FALSE),MIN(0.127,BD98))</f>
        <v>0.127</v>
      </c>
      <c r="BF98" s="156">
        <f t="shared" si="150"/>
        <v>255.41</v>
      </c>
      <c r="BG98" s="159">
        <f t="shared" si="151"/>
        <v>281.40999999999997</v>
      </c>
      <c r="BH98" s="127" t="s">
        <v>928</v>
      </c>
      <c r="BI98" s="43">
        <f>IFERROR(VLOOKUP($B98,'1516_link'!$A$5:$D$351,2,FALSE),0)</f>
        <v>43.23</v>
      </c>
      <c r="BJ98" s="43">
        <f>IFERROR(VLOOKUP($B98,'1516_link'!$A$5:$D$351,3,FALSE),0)</f>
        <v>338.89</v>
      </c>
      <c r="BK98" s="160">
        <f>IFERROR(VLOOKUP($B98,'1516_link'!$A$5:$D$351,4,FALSE),0)</f>
        <v>2065.33</v>
      </c>
      <c r="BL98" s="217">
        <f t="shared" si="152"/>
        <v>0.16408515830399983</v>
      </c>
      <c r="BM98" s="217">
        <f>IF(BH98="Yes",VLOOKUP(B98,'ESA 112'!$B$255:$J$282,8,FALSE),MIN(0.127,BL98))</f>
        <v>0.127</v>
      </c>
      <c r="BN98" s="156">
        <f t="shared" si="153"/>
        <v>262.3</v>
      </c>
      <c r="BO98" s="159">
        <f t="shared" si="154"/>
        <v>305.53000000000003</v>
      </c>
      <c r="BP98" s="127" t="s">
        <v>928</v>
      </c>
      <c r="BQ98" s="43">
        <f>IFERROR(VLOOKUP($B98,'1617_link'!$A$5:$D$351,2,FALSE),0)</f>
        <v>46.33</v>
      </c>
      <c r="BR98" s="43">
        <f>IFERROR(VLOOKUP($B98,'1617_link'!$A$5:$D$351,3,FALSE),0)</f>
        <v>354.78000000000003</v>
      </c>
      <c r="BS98" s="160">
        <f>IFERROR(VLOOKUP($B98,'1617_link'!$A$5:$D$351,4,FALSE),0)</f>
        <v>2029.6200000000001</v>
      </c>
      <c r="BT98" s="217">
        <f t="shared" si="185"/>
        <v>0.17480119431223579</v>
      </c>
      <c r="BU98" s="217">
        <f>IF(BP98="Yes",VLOOKUP(B98,'ESA 112'!$B$224:$J$250,8,FALSE),MIN(0.127,BT98))</f>
        <v>0.127</v>
      </c>
      <c r="BV98" s="156">
        <f t="shared" si="186"/>
        <v>257.76</v>
      </c>
      <c r="BW98" s="223">
        <f t="shared" si="187"/>
        <v>304.08999999999997</v>
      </c>
      <c r="BX98" s="127" t="s">
        <v>928</v>
      </c>
      <c r="BY98" s="43">
        <f>IFERROR(VLOOKUP($B98,'1718_link'!$A$5:$D$351,2,FALSE),0)</f>
        <v>41.12</v>
      </c>
      <c r="BZ98" s="43">
        <f>IFERROR(VLOOKUP($B98,'1718_link'!$A$5:$D$351,3,FALSE),0)</f>
        <v>356.11</v>
      </c>
      <c r="CA98" s="43">
        <f>IFERROR(VLOOKUP($B98,'1718_link'!$A$5:$D$331,4,FALSE),0)</f>
        <v>1976.03</v>
      </c>
      <c r="CB98" s="217">
        <f t="shared" si="188"/>
        <v>0.18021487528023361</v>
      </c>
      <c r="CC98" s="217">
        <f>IF(BX98="Yes",VLOOKUP(B98,'ESA 112'!$B$194:$J$219,8,FALSE),MIN(0.135,CB98))</f>
        <v>0.13500000000000001</v>
      </c>
      <c r="CD98" s="156">
        <f t="shared" si="189"/>
        <v>266.76</v>
      </c>
      <c r="CE98" s="159">
        <f t="shared" si="190"/>
        <v>307.88</v>
      </c>
      <c r="CF98" s="127" t="s">
        <v>928</v>
      </c>
      <c r="CG98" s="43">
        <f>IFERROR(VLOOKUP($B98,'1819_link'!$A$5:$D$351,2,FALSE),0)</f>
        <v>55.78</v>
      </c>
      <c r="CH98" s="43">
        <f>IFERROR(VLOOKUP($B98,'1819_link'!$A$5:$D$351,3,FALSE),0)</f>
        <v>344.89</v>
      </c>
      <c r="CI98" s="43">
        <f>IFERROR(VLOOKUP($B98,'1819_link'!$A$5:$D$331,4,FALSE),0)</f>
        <v>1972.3</v>
      </c>
      <c r="CJ98" s="217">
        <f t="shared" si="191"/>
        <v>0.17486690665720225</v>
      </c>
      <c r="CK98" s="217">
        <f>IF(CF98="Yes",VLOOKUP(B98,'ESA 112'!$B$164:$J$190,8,FALSE),MIN(0.135,CJ98))</f>
        <v>0.13500000000000001</v>
      </c>
      <c r="CL98" s="156">
        <f t="shared" si="192"/>
        <v>266.26</v>
      </c>
      <c r="CM98" s="159">
        <f t="shared" si="193"/>
        <v>322.03999999999996</v>
      </c>
      <c r="CN98" s="127" t="s">
        <v>928</v>
      </c>
      <c r="CO98" s="43">
        <f>IFERROR(VLOOKUP($B98,'1920_link'!$A$5:$D$350,2,FALSE),0)</f>
        <v>78.89</v>
      </c>
      <c r="CP98" s="43">
        <f>IFERROR(VLOOKUP($B98,'1920_link'!$A$5:$D$350,3,FALSE),0)</f>
        <v>349.44</v>
      </c>
      <c r="CQ98" s="43">
        <f>IFERROR(VLOOKUP($B98,'1920_link'!$A$5:$D$330,4,FALSE),0)</f>
        <v>2066.86</v>
      </c>
      <c r="CR98" s="217">
        <f t="shared" si="194"/>
        <v>0.16906805492389421</v>
      </c>
      <c r="CS98" s="217">
        <f>IF(CN98="Yes",VLOOKUP(B98,'ESA 112'!$B$134:$J$159,8,FALSE),MIN(0.135,CR98))</f>
        <v>0.13500000000000001</v>
      </c>
      <c r="CT98" s="156">
        <f t="shared" si="195"/>
        <v>279.02999999999997</v>
      </c>
      <c r="CU98" s="159">
        <f t="shared" si="196"/>
        <v>357.91999999999996</v>
      </c>
      <c r="CV98" s="127" t="s">
        <v>928</v>
      </c>
      <c r="CW98" s="43">
        <f>IFERROR(VLOOKUP($B98,'2021_link'!$A$5:$D$351,2,FALSE),0)</f>
        <v>43.11</v>
      </c>
      <c r="CX98" s="43">
        <f>IFERROR(VLOOKUP($B98,'2021_link'!$A$5:$D$351,3,FALSE),0)</f>
        <v>373.12</v>
      </c>
      <c r="CY98" s="160">
        <f>IFERROR(VLOOKUP($B98,'2021_link'!$A$5:$D$351,4,FALSE),0)</f>
        <v>2077.4900000000002</v>
      </c>
      <c r="CZ98" s="217">
        <f t="shared" si="197"/>
        <v>0.17960134585485368</v>
      </c>
      <c r="DA98" s="217">
        <f>IF(CV98="Yes",VLOOKUP(B98,'ESA 112'!$B$102:$J$130,8,FALSE),MIN(0.135,CZ98))</f>
        <v>0.13500000000000001</v>
      </c>
      <c r="DB98" s="156">
        <f t="shared" si="198"/>
        <v>280.45999999999998</v>
      </c>
      <c r="DC98" s="159">
        <f t="shared" si="199"/>
        <v>323.57</v>
      </c>
      <c r="DD98" s="127" t="s">
        <v>928</v>
      </c>
      <c r="DE98" s="43">
        <f>IFERROR(VLOOKUP($B98,'2122_link'!$A$3:$D$352,2,FALSE),0)</f>
        <v>44.44</v>
      </c>
      <c r="DF98" s="43">
        <f>IFERROR(VLOOKUP($B98,'2122_link'!$A$3:$D$352,3,FALSE),0)</f>
        <v>367.33</v>
      </c>
      <c r="DG98" s="160">
        <f>IFERROR(VLOOKUP($B98,'2122_link'!$A$3:$D$352,4,FALSE),0)</f>
        <v>2195.0599999999995</v>
      </c>
      <c r="DH98" s="217">
        <f t="shared" si="200"/>
        <v>0.16734394504022673</v>
      </c>
      <c r="DI98" s="217">
        <f>IF(DD98="Yes",VLOOKUP(B98,'ESA 112'!$B$70:$J$99,8,FALSE),MIN(0.135,DH98))</f>
        <v>0.13500000000000001</v>
      </c>
      <c r="DJ98" s="156">
        <f t="shared" si="201"/>
        <v>296.33</v>
      </c>
      <c r="DK98" s="159">
        <f t="shared" si="202"/>
        <v>340.77</v>
      </c>
      <c r="DL98" s="127" t="s">
        <v>928</v>
      </c>
      <c r="DM98" s="43">
        <f>IFERROR(VLOOKUP($B98,'2223_link'!$A$3:$D$352,2,FALSE),0)</f>
        <v>58.44</v>
      </c>
      <c r="DN98" s="43">
        <f>IFERROR(VLOOKUP($B98,'2223_link'!$A$3:$D$352,3,FALSE),0)</f>
        <v>394.33000000000004</v>
      </c>
      <c r="DO98" s="160">
        <f>IFERROR(VLOOKUP($B98,'2223_link'!$A$3:$D$352,4,FALSE),0)</f>
        <v>2233.2600000000002</v>
      </c>
      <c r="DP98" s="217">
        <f t="shared" si="203"/>
        <v>0.17657146951093916</v>
      </c>
      <c r="DQ98" s="217">
        <f>IF(DL98="Yes",VLOOKUP(B98,'ESA 112'!$B$37:$J$65,8,FALSE),MIN(0.135,DP98))</f>
        <v>0.13500000000000001</v>
      </c>
      <c r="DR98" s="156">
        <f t="shared" si="204"/>
        <v>301.49</v>
      </c>
      <c r="DS98" s="159">
        <f t="shared" si="205"/>
        <v>359.93</v>
      </c>
      <c r="DT98" s="127" t="s">
        <v>928</v>
      </c>
      <c r="DU98" s="43">
        <f>IFERROR(VLOOKUP($B98,'2324_link'!$A$3:$D$352,2,FALSE),0)</f>
        <v>54.89</v>
      </c>
      <c r="DV98" s="43">
        <f>IFERROR(VLOOKUP($B98,'2324_link'!$A$3:$D$352,3,FALSE),0)</f>
        <v>429.89</v>
      </c>
      <c r="DW98" s="160">
        <f>IFERROR(VLOOKUP($B98,'2324_link'!$A$3:$D$352,4,FALSE),0)</f>
        <v>2266.5300000000002</v>
      </c>
      <c r="DX98" s="217">
        <f t="shared" si="206"/>
        <v>0.18966878885344554</v>
      </c>
      <c r="DY98" s="217">
        <f>IF(DT98="Yes",VLOOKUP(B98,'ESA 112'!$B$3:$J$32,8,FALSE),MIN(0.15,DX98))</f>
        <v>0.15</v>
      </c>
      <c r="DZ98" s="156">
        <f t="shared" si="207"/>
        <v>339.98</v>
      </c>
      <c r="EA98" s="159">
        <f t="shared" si="208"/>
        <v>394.87</v>
      </c>
      <c r="EB98" s="18"/>
    </row>
    <row r="99" spans="1:132" ht="14.4" x14ac:dyDescent="0.3">
      <c r="A99" s="15" t="s">
        <v>915</v>
      </c>
      <c r="B99" s="15" t="s">
        <v>310</v>
      </c>
      <c r="C99" s="15" t="s">
        <v>311</v>
      </c>
      <c r="D99" s="127" t="s">
        <v>928</v>
      </c>
      <c r="E99" s="154">
        <f>IFERROR(VLOOKUP($B99,'0809_link'!$A$5:$D$319,2,FALSE),0)</f>
        <v>3.38</v>
      </c>
      <c r="F99" s="154">
        <f>IFERROR(VLOOKUP($B99,'0809_link'!$A$5:$D$319,3,FALSE),0)</f>
        <v>17.62</v>
      </c>
      <c r="G99" s="154">
        <f>IFERROR(VLOOKUP(B99,'0809_link'!$A$5:$D$319,4,FALSE),0)</f>
        <v>194.44</v>
      </c>
      <c r="H99" s="50">
        <f t="shared" si="167"/>
        <v>9.06E-2</v>
      </c>
      <c r="I99" s="155">
        <f>IF(D99="yes",VLOOKUP(B99,'ESA 112'!$B$479:$K$503,8,FALSE),MIN(0.127,H99))</f>
        <v>9.06E-2</v>
      </c>
      <c r="J99" s="156">
        <f t="shared" si="168"/>
        <v>17.62</v>
      </c>
      <c r="K99" s="157">
        <f t="shared" si="169"/>
        <v>21</v>
      </c>
      <c r="L99" s="127" t="s">
        <v>928</v>
      </c>
      <c r="M99" s="43">
        <f>IFERROR(VLOOKUP(B99,'0910_link'!$A$5:$B$302,2,FALSE),0)</f>
        <v>1</v>
      </c>
      <c r="N99" s="43">
        <f>IFERROR(VLOOKUP(B99,'0910_link'!$A$5:$C$302,3,FALSE),0)</f>
        <v>21.12</v>
      </c>
      <c r="O99" s="43">
        <f>IFERROR(VLOOKUP($B99,'0910_link'!$A$5:$D$302,4,FALSE),0)</f>
        <v>203.54</v>
      </c>
      <c r="P99" s="50">
        <f t="shared" si="170"/>
        <v>0.1038</v>
      </c>
      <c r="Q99" s="158">
        <f>IF(L99="Yes",VLOOKUP(B99,'ESA 112'!$B$449:$K$474,8,FALSE),MIN(0.127,P99))</f>
        <v>0.1038</v>
      </c>
      <c r="R99" s="156">
        <f t="shared" si="171"/>
        <v>21.12</v>
      </c>
      <c r="S99" s="157">
        <f t="shared" si="172"/>
        <v>22.12</v>
      </c>
      <c r="T99" s="127" t="s">
        <v>928</v>
      </c>
      <c r="U99" s="43">
        <f>IFERROR(VLOOKUP($B99,'1011_link'!$A$5:$D$309,2,FALSE),0)</f>
        <v>0.5</v>
      </c>
      <c r="V99" s="43">
        <f>IFERROR(VLOOKUP($B99,'1011_link'!$A$5:$D$309,3,FALSE),0)</f>
        <v>21</v>
      </c>
      <c r="W99" s="154">
        <f>IFERROR(VLOOKUP($B99,'1011_link'!$A$5:$D$319,4,FALSE),0)</f>
        <v>203.44</v>
      </c>
      <c r="X99" s="50">
        <f t="shared" si="173"/>
        <v>0.1032</v>
      </c>
      <c r="Y99" s="158">
        <f>IF(T99="Yes",VLOOKUP(B99,'ESA 112'!$B$416:$J$444,8,FALSE),MIN(0.127,X99))</f>
        <v>0.1032</v>
      </c>
      <c r="Z99" s="156">
        <f t="shared" si="174"/>
        <v>21</v>
      </c>
      <c r="AA99" s="159">
        <f t="shared" si="175"/>
        <v>21.5</v>
      </c>
      <c r="AB99" s="127" t="s">
        <v>928</v>
      </c>
      <c r="AC99" s="43">
        <f>IFERROR(VLOOKUP($B99,'1112_link'!$A$5:$D$310,2,FALSE),0)</f>
        <v>1.56</v>
      </c>
      <c r="AD99" s="43">
        <f>IFERROR(VLOOKUP($B99,'1112_link'!$A$5:$D$310,3,FALSE),0)</f>
        <v>19.22</v>
      </c>
      <c r="AE99" s="154">
        <f>IFERROR(VLOOKUP($B99,'1112_link'!$A$5:$D$331,4,FALSE),0)</f>
        <v>210.3</v>
      </c>
      <c r="AF99" s="50">
        <f t="shared" si="176"/>
        <v>9.1399999999999995E-2</v>
      </c>
      <c r="AG99" s="158">
        <f>IF(AB99="Yes",VLOOKUP(B99,'ESA 112'!$B$383:$J$411,8,FALSE),MIN(0.127,AF99))</f>
        <v>9.1399999999999995E-2</v>
      </c>
      <c r="AH99" s="156">
        <f t="shared" si="177"/>
        <v>19.22</v>
      </c>
      <c r="AI99" s="159">
        <f t="shared" si="178"/>
        <v>20.779999999999998</v>
      </c>
      <c r="AJ99" s="127" t="s">
        <v>928</v>
      </c>
      <c r="AK99" s="43">
        <f>IFERROR(VLOOKUP($B99,'1213_link'!$A$5:$D$310,2,FALSE),0)</f>
        <v>0.89</v>
      </c>
      <c r="AL99" s="43">
        <f>IFERROR(VLOOKUP($B99,'1213_link'!$A$5:$D$310,3,FALSE),0)</f>
        <v>22</v>
      </c>
      <c r="AM99" s="154">
        <f>IFERROR(VLOOKUP($B99,'1213_link'!$A$5:$D$331,4,FALSE),0)</f>
        <v>204.45</v>
      </c>
      <c r="AN99" s="50">
        <f t="shared" si="179"/>
        <v>0.1076</v>
      </c>
      <c r="AO99" s="158">
        <f>IF(AJ99="Yes",VLOOKUP(B99,'ESA 112'!$B$350:$J$378,8,FALSE),MIN(0.127,AN99))</f>
        <v>0.1076</v>
      </c>
      <c r="AP99" s="156">
        <f t="shared" si="180"/>
        <v>22</v>
      </c>
      <c r="AQ99" s="159">
        <f t="shared" si="181"/>
        <v>22.89</v>
      </c>
      <c r="AR99" s="127" t="s">
        <v>928</v>
      </c>
      <c r="AS99" s="43">
        <f>IFERROR(VLOOKUP($B99,'1314_link'!$A$5:$D$310,2,FALSE),0)</f>
        <v>2.11</v>
      </c>
      <c r="AT99" s="43">
        <f>IFERROR(VLOOKUP($B99,'1314_link'!$A$5:$D$310,3,FALSE),0)</f>
        <v>20.67</v>
      </c>
      <c r="AU99" s="154">
        <f>IFERROR(VLOOKUP($B99,'1314_link'!$A$5:$D$331,4,FALSE),0)</f>
        <v>200.55</v>
      </c>
      <c r="AV99" s="158">
        <f t="shared" si="182"/>
        <v>0.1030665669409125</v>
      </c>
      <c r="AW99" s="158">
        <f>IF(AR99="Yes",VLOOKUP(B99,'ESA 112'!$B$318:$J$345,8,FALSE),MIN(0.127,AV99))</f>
        <v>0.1030665669409125</v>
      </c>
      <c r="AX99" s="156">
        <f t="shared" si="183"/>
        <v>20.67</v>
      </c>
      <c r="AY99" s="159">
        <f t="shared" si="184"/>
        <v>22.78</v>
      </c>
      <c r="AZ99" s="127" t="s">
        <v>928</v>
      </c>
      <c r="BA99" s="43">
        <f>IFERROR(VLOOKUP($B99,'1415_link'!$A$5:$D$311,2,FALSE),0)</f>
        <v>2.67</v>
      </c>
      <c r="BB99" s="43">
        <f>IFERROR(VLOOKUP($B99,'1415_link'!$A$5:$D$311,3,FALSE),0)</f>
        <v>16.78</v>
      </c>
      <c r="BC99" s="160">
        <f>IFERROR(VLOOKUP($B99,'1415_link'!$A$5:$D$332,4,FALSE),0)</f>
        <v>205.92</v>
      </c>
      <c r="BD99" s="158">
        <f t="shared" si="149"/>
        <v>8.1487956487956495E-2</v>
      </c>
      <c r="BE99" s="158">
        <f>IF(AZ99="Yes",VLOOKUP(B99,'ESA 112'!$B$286:$J$314,8,FALSE),MIN(0.127,BD99))</f>
        <v>8.1487956487956495E-2</v>
      </c>
      <c r="BF99" s="156">
        <f t="shared" si="150"/>
        <v>16.78</v>
      </c>
      <c r="BG99" s="159">
        <f t="shared" si="151"/>
        <v>19.450000000000003</v>
      </c>
      <c r="BH99" s="127" t="s">
        <v>928</v>
      </c>
      <c r="BI99" s="43">
        <f>IFERROR(VLOOKUP($B99,'1516_link'!$A$5:$D$351,2,FALSE),0)</f>
        <v>3.11</v>
      </c>
      <c r="BJ99" s="43">
        <f>IFERROR(VLOOKUP($B99,'1516_link'!$A$5:$D$351,3,FALSE),0)</f>
        <v>20.22</v>
      </c>
      <c r="BK99" s="160">
        <f>IFERROR(VLOOKUP($B99,'1516_link'!$A$5:$D$351,4,FALSE),0)</f>
        <v>220.28</v>
      </c>
      <c r="BL99" s="217">
        <f t="shared" si="152"/>
        <v>9.1792264390775369E-2</v>
      </c>
      <c r="BM99" s="217">
        <f>IF(BH99="Yes",VLOOKUP(B99,'ESA 112'!$B$255:$J$282,8,FALSE),MIN(0.127,BL99))</f>
        <v>9.1792264390775369E-2</v>
      </c>
      <c r="BN99" s="156">
        <f t="shared" si="153"/>
        <v>20.22</v>
      </c>
      <c r="BO99" s="159">
        <f t="shared" si="154"/>
        <v>23.33</v>
      </c>
      <c r="BP99" s="127" t="s">
        <v>928</v>
      </c>
      <c r="BQ99" s="43">
        <f>IFERROR(VLOOKUP($B99,'1617_link'!$A$5:$D$351,2,FALSE),0)</f>
        <v>3.33</v>
      </c>
      <c r="BR99" s="43">
        <f>IFERROR(VLOOKUP($B99,'1617_link'!$A$5:$D$351,3,FALSE),0)</f>
        <v>15.22</v>
      </c>
      <c r="BS99" s="160">
        <f>IFERROR(VLOOKUP($B99,'1617_link'!$A$5:$D$351,4,FALSE),0)</f>
        <v>218.9</v>
      </c>
      <c r="BT99" s="217">
        <f t="shared" si="185"/>
        <v>6.9529465509365007E-2</v>
      </c>
      <c r="BU99" s="217">
        <f>IF(BP99="Yes",VLOOKUP(B99,'ESA 112'!$B$224:$J$250,8,FALSE),MIN(0.127,BT99))</f>
        <v>6.9529465509365007E-2</v>
      </c>
      <c r="BV99" s="156">
        <f t="shared" si="186"/>
        <v>15.22</v>
      </c>
      <c r="BW99" s="223">
        <f t="shared" si="187"/>
        <v>18.55</v>
      </c>
      <c r="BX99" s="127" t="s">
        <v>928</v>
      </c>
      <c r="BY99" s="43">
        <f>IFERROR(VLOOKUP($B99,'1718_link'!$A$5:$D$351,2,FALSE),0)</f>
        <v>3.67</v>
      </c>
      <c r="BZ99" s="43">
        <f>IFERROR(VLOOKUP($B99,'1718_link'!$A$5:$D$351,3,FALSE),0)</f>
        <v>20</v>
      </c>
      <c r="CA99" s="43">
        <f>IFERROR(VLOOKUP($B99,'1718_link'!$A$5:$D$331,4,FALSE),0)</f>
        <v>218</v>
      </c>
      <c r="CB99" s="217">
        <f t="shared" si="188"/>
        <v>9.1743119266055051E-2</v>
      </c>
      <c r="CC99" s="217">
        <f>IF(BX99="Yes",VLOOKUP(B99,'ESA 112'!$B$194:$J$219,8,FALSE),MIN(0.135,CB99))</f>
        <v>9.1743119266055051E-2</v>
      </c>
      <c r="CD99" s="156">
        <f t="shared" si="189"/>
        <v>20</v>
      </c>
      <c r="CE99" s="159">
        <f t="shared" si="190"/>
        <v>23.67</v>
      </c>
      <c r="CF99" s="127" t="s">
        <v>928</v>
      </c>
      <c r="CG99" s="43">
        <f>IFERROR(VLOOKUP($B99,'1819_link'!$A$5:$D$351,2,FALSE),0)</f>
        <v>3.1100000000000003</v>
      </c>
      <c r="CH99" s="43">
        <f>IFERROR(VLOOKUP($B99,'1819_link'!$A$5:$D$351,3,FALSE),0)</f>
        <v>25</v>
      </c>
      <c r="CI99" s="43">
        <f>IFERROR(VLOOKUP($B99,'1819_link'!$A$5:$D$331,4,FALSE),0)</f>
        <v>214.86</v>
      </c>
      <c r="CJ99" s="217">
        <f t="shared" si="191"/>
        <v>0.11635483570697197</v>
      </c>
      <c r="CK99" s="217">
        <f>IF(CF99="Yes",VLOOKUP(B99,'ESA 112'!$B$164:$J$190,8,FALSE),MIN(0.135,CJ99))</f>
        <v>0.11635483570697197</v>
      </c>
      <c r="CL99" s="156">
        <f t="shared" si="192"/>
        <v>25</v>
      </c>
      <c r="CM99" s="159">
        <f t="shared" si="193"/>
        <v>28.11</v>
      </c>
      <c r="CN99" s="127" t="s">
        <v>928</v>
      </c>
      <c r="CO99" s="43">
        <f>IFERROR(VLOOKUP($B99,'1920_link'!$A$5:$D$350,2,FALSE),0)</f>
        <v>7.78</v>
      </c>
      <c r="CP99" s="43">
        <f>IFERROR(VLOOKUP($B99,'1920_link'!$A$5:$D$350,3,FALSE),0)</f>
        <v>29.22</v>
      </c>
      <c r="CQ99" s="43">
        <f>IFERROR(VLOOKUP($B99,'1920_link'!$A$5:$D$330,4,FALSE),0)</f>
        <v>201.37</v>
      </c>
      <c r="CR99" s="217">
        <f t="shared" si="194"/>
        <v>0.14510602373739881</v>
      </c>
      <c r="CS99" s="217">
        <f>IF(CN99="Yes",VLOOKUP(B99,'ESA 112'!$B$134:$J$159,8,FALSE),MIN(0.135,CR99))</f>
        <v>0.13500000000000001</v>
      </c>
      <c r="CT99" s="156">
        <f t="shared" si="195"/>
        <v>27.18</v>
      </c>
      <c r="CU99" s="159">
        <f t="shared" si="196"/>
        <v>34.96</v>
      </c>
      <c r="CV99" s="127" t="s">
        <v>928</v>
      </c>
      <c r="CW99" s="43">
        <f>IFERROR(VLOOKUP($B99,'2021_link'!$A$5:$D$351,2,FALSE),0)</f>
        <v>1</v>
      </c>
      <c r="CX99" s="43">
        <f>IFERROR(VLOOKUP($B99,'2021_link'!$A$5:$D$351,3,FALSE),0)</f>
        <v>25</v>
      </c>
      <c r="CY99" s="160">
        <f>IFERROR(VLOOKUP($B99,'2021_link'!$A$5:$D$351,4,FALSE),0)</f>
        <v>195.4</v>
      </c>
      <c r="CZ99" s="217">
        <f t="shared" si="197"/>
        <v>0.12794268167860798</v>
      </c>
      <c r="DA99" s="217">
        <f>IF(CV99="Yes",VLOOKUP(B99,'ESA 112'!$B$102:$J$130,8,FALSE),MIN(0.135,CZ99))</f>
        <v>0.12794268167860798</v>
      </c>
      <c r="DB99" s="156">
        <f t="shared" si="198"/>
        <v>25</v>
      </c>
      <c r="DC99" s="159">
        <f t="shared" si="199"/>
        <v>26</v>
      </c>
      <c r="DD99" s="127" t="s">
        <v>928</v>
      </c>
      <c r="DE99" s="43">
        <f>IFERROR(VLOOKUP($B99,'2122_link'!$A$3:$D$352,2,FALSE),0)</f>
        <v>1.56</v>
      </c>
      <c r="DF99" s="43">
        <f>IFERROR(VLOOKUP($B99,'2122_link'!$A$3:$D$352,3,FALSE),0)</f>
        <v>26.110000000000003</v>
      </c>
      <c r="DG99" s="160">
        <f>IFERROR(VLOOKUP($B99,'2122_link'!$A$3:$D$352,4,FALSE),0)</f>
        <v>214.6</v>
      </c>
      <c r="DH99" s="217">
        <f t="shared" si="200"/>
        <v>0.12166821994408203</v>
      </c>
      <c r="DI99" s="217">
        <f>IF(DD99="Yes",VLOOKUP(B99,'ESA 112'!$B$70:$J$99,8,FALSE),MIN(0.135,DH99))</f>
        <v>0.12166821994408203</v>
      </c>
      <c r="DJ99" s="156">
        <f t="shared" si="201"/>
        <v>26.11</v>
      </c>
      <c r="DK99" s="159">
        <f t="shared" si="202"/>
        <v>27.669999999999998</v>
      </c>
      <c r="DL99" s="127" t="s">
        <v>928</v>
      </c>
      <c r="DM99" s="43">
        <f>IFERROR(VLOOKUP($B99,'2223_link'!$A$3:$D$352,2,FALSE),0)</f>
        <v>1.33</v>
      </c>
      <c r="DN99" s="43">
        <f>IFERROR(VLOOKUP($B99,'2223_link'!$A$3:$D$352,3,FALSE),0)</f>
        <v>31.669999999999998</v>
      </c>
      <c r="DO99" s="160">
        <f>IFERROR(VLOOKUP($B99,'2223_link'!$A$3:$D$352,4,FALSE),0)</f>
        <v>238.8</v>
      </c>
      <c r="DP99" s="217">
        <f t="shared" si="203"/>
        <v>0.13262144053601338</v>
      </c>
      <c r="DQ99" s="217">
        <f>IF(DL99="Yes",VLOOKUP(B99,'ESA 112'!$B$37:$J$65,8,FALSE),MIN(0.135,DP99))</f>
        <v>0.13262144053601338</v>
      </c>
      <c r="DR99" s="156">
        <f t="shared" si="204"/>
        <v>31.67</v>
      </c>
      <c r="DS99" s="159">
        <f t="shared" si="205"/>
        <v>33</v>
      </c>
      <c r="DT99" s="127" t="s">
        <v>928</v>
      </c>
      <c r="DU99" s="43">
        <f>IFERROR(VLOOKUP($B99,'2324_link'!$A$3:$D$352,2,FALSE),0)</f>
        <v>0.78</v>
      </c>
      <c r="DV99" s="43">
        <f>IFERROR(VLOOKUP($B99,'2324_link'!$A$3:$D$352,3,FALSE),0)</f>
        <v>35.21</v>
      </c>
      <c r="DW99" s="160">
        <f>IFERROR(VLOOKUP($B99,'2324_link'!$A$3:$D$352,4,FALSE),0)</f>
        <v>234.2</v>
      </c>
      <c r="DX99" s="217">
        <f t="shared" si="206"/>
        <v>0.1503415883859949</v>
      </c>
      <c r="DY99" s="217">
        <f>IF(DT99="Yes",VLOOKUP(B99,'ESA 112'!$B$3:$J$32,8,FALSE),MIN(0.15,DX99))</f>
        <v>0.15</v>
      </c>
      <c r="DZ99" s="156">
        <f t="shared" si="207"/>
        <v>35.130000000000003</v>
      </c>
      <c r="EA99" s="159">
        <f t="shared" si="208"/>
        <v>35.910000000000004</v>
      </c>
      <c r="EB99" s="18"/>
    </row>
    <row r="100" spans="1:132" ht="14.4" x14ac:dyDescent="0.3">
      <c r="A100" s="15" t="s">
        <v>915</v>
      </c>
      <c r="B100" s="15" t="s">
        <v>448</v>
      </c>
      <c r="C100" s="15" t="s">
        <v>449</v>
      </c>
      <c r="D100" s="127" t="s">
        <v>928</v>
      </c>
      <c r="E100" s="154">
        <f>IFERROR(VLOOKUP($B100,'0809_link'!$A$5:$D$319,2,FALSE),0)</f>
        <v>0</v>
      </c>
      <c r="F100" s="154">
        <f>IFERROR(VLOOKUP($B100,'0809_link'!$A$5:$D$319,3,FALSE),0)</f>
        <v>8.75</v>
      </c>
      <c r="G100" s="154">
        <f>IFERROR(VLOOKUP(B100,'0809_link'!$A$5:$D$319,4,FALSE),0)</f>
        <v>44.489999999999995</v>
      </c>
      <c r="H100" s="50">
        <f t="shared" si="167"/>
        <v>0.19670000000000001</v>
      </c>
      <c r="I100" s="155">
        <f>IF(D100="yes",VLOOKUP(B100,'ESA 112'!$B$479:$K$503,8,FALSE),MIN(0.127,H100))</f>
        <v>0.127</v>
      </c>
      <c r="J100" s="156">
        <f t="shared" si="168"/>
        <v>5.65</v>
      </c>
      <c r="K100" s="157">
        <f t="shared" si="169"/>
        <v>5.6490469999999995</v>
      </c>
      <c r="L100" s="127" t="s">
        <v>928</v>
      </c>
      <c r="M100" s="43">
        <f>IFERROR(VLOOKUP(B100,'0910_link'!$A$5:$B$302,2,FALSE),0)</f>
        <v>0.75</v>
      </c>
      <c r="N100" s="43">
        <f>IFERROR(VLOOKUP(B100,'0910_link'!$A$5:$C$302,3,FALSE),0)</f>
        <v>4.5</v>
      </c>
      <c r="O100" s="43">
        <f>IFERROR(VLOOKUP($B100,'0910_link'!$A$5:$D$302,4,FALSE),0)</f>
        <v>44.43</v>
      </c>
      <c r="P100" s="50">
        <f t="shared" si="170"/>
        <v>0.1013</v>
      </c>
      <c r="Q100" s="158">
        <f>IF(L100="Yes",VLOOKUP(B100,'ESA 112'!$B$449:$K$474,8,FALSE),MIN(0.127,P100))</f>
        <v>0.1013</v>
      </c>
      <c r="R100" s="156">
        <f t="shared" si="171"/>
        <v>4.5</v>
      </c>
      <c r="S100" s="157">
        <f t="shared" si="172"/>
        <v>5.25</v>
      </c>
      <c r="T100" s="127" t="s">
        <v>928</v>
      </c>
      <c r="U100" s="43">
        <f>IFERROR(VLOOKUP($B100,'1011_link'!$A$5:$D$309,2,FALSE),0)</f>
        <v>1.25</v>
      </c>
      <c r="V100" s="43">
        <f>IFERROR(VLOOKUP($B100,'1011_link'!$A$5:$D$309,3,FALSE),0)</f>
        <v>4.75</v>
      </c>
      <c r="W100" s="154">
        <f>IFERROR(VLOOKUP($B100,'1011_link'!$A$5:$D$319,4,FALSE),0)</f>
        <v>40.43</v>
      </c>
      <c r="X100" s="50">
        <f t="shared" si="173"/>
        <v>0.11749999999999999</v>
      </c>
      <c r="Y100" s="158">
        <f>IF(T100="Yes",VLOOKUP(B100,'ESA 112'!$B$416:$J$444,8,FALSE),MIN(0.127,X100))</f>
        <v>0.11749999999999999</v>
      </c>
      <c r="Z100" s="156">
        <f t="shared" si="174"/>
        <v>4.75</v>
      </c>
      <c r="AA100" s="159">
        <f t="shared" si="175"/>
        <v>6</v>
      </c>
      <c r="AB100" s="127" t="s">
        <v>928</v>
      </c>
      <c r="AC100" s="43">
        <f>IFERROR(VLOOKUP($B100,'1112_link'!$A$5:$D$310,2,FALSE),0)</f>
        <v>1.78</v>
      </c>
      <c r="AD100" s="43">
        <f>IFERROR(VLOOKUP($B100,'1112_link'!$A$5:$D$310,3,FALSE),0)</f>
        <v>4.67</v>
      </c>
      <c r="AE100" s="154">
        <f>IFERROR(VLOOKUP($B100,'1112_link'!$A$5:$D$331,4,FALSE),0)</f>
        <v>41.84</v>
      </c>
      <c r="AF100" s="50">
        <f t="shared" si="176"/>
        <v>0.1116</v>
      </c>
      <c r="AG100" s="158">
        <f>IF(AB100="Yes",VLOOKUP(B100,'ESA 112'!$B$383:$J$411,8,FALSE),MIN(0.127,AF100))</f>
        <v>0.1116</v>
      </c>
      <c r="AH100" s="156">
        <f t="shared" si="177"/>
        <v>4.67</v>
      </c>
      <c r="AI100" s="159">
        <f t="shared" si="178"/>
        <v>6.45</v>
      </c>
      <c r="AJ100" s="127" t="s">
        <v>928</v>
      </c>
      <c r="AK100" s="43">
        <f>IFERROR(VLOOKUP($B100,'1213_link'!$A$5:$D$310,2,FALSE),0)</f>
        <v>2.33</v>
      </c>
      <c r="AL100" s="43">
        <f>IFERROR(VLOOKUP($B100,'1213_link'!$A$5:$D$310,3,FALSE),0)</f>
        <v>6</v>
      </c>
      <c r="AM100" s="154">
        <f>IFERROR(VLOOKUP($B100,'1213_link'!$A$5:$D$331,4,FALSE),0)</f>
        <v>41.44</v>
      </c>
      <c r="AN100" s="50">
        <f t="shared" si="179"/>
        <v>0.14480000000000001</v>
      </c>
      <c r="AO100" s="158">
        <f>IF(AJ100="Yes",VLOOKUP(B100,'ESA 112'!$B$350:$J$378,8,FALSE),MIN(0.127,AN100))</f>
        <v>0.127</v>
      </c>
      <c r="AP100" s="156">
        <f t="shared" si="180"/>
        <v>5.26</v>
      </c>
      <c r="AQ100" s="159">
        <f t="shared" si="181"/>
        <v>7.59</v>
      </c>
      <c r="AR100" s="127" t="s">
        <v>928</v>
      </c>
      <c r="AS100" s="43">
        <f>IFERROR(VLOOKUP($B100,'1314_link'!$A$5:$D$310,2,FALSE),0)</f>
        <v>2.33</v>
      </c>
      <c r="AT100" s="43">
        <f>IFERROR(VLOOKUP($B100,'1314_link'!$A$5:$D$310,3,FALSE),0)</f>
        <v>6.11</v>
      </c>
      <c r="AU100" s="154">
        <f>IFERROR(VLOOKUP($B100,'1314_link'!$A$5:$D$331,4,FALSE),0)</f>
        <v>43.8</v>
      </c>
      <c r="AV100" s="158">
        <f t="shared" si="182"/>
        <v>0.1394977168949772</v>
      </c>
      <c r="AW100" s="158">
        <f>IF(AR100="Yes",VLOOKUP(B100,'ESA 112'!$B$318:$J$345,8,FALSE),MIN(0.127,AV100))</f>
        <v>0.127</v>
      </c>
      <c r="AX100" s="156">
        <f t="shared" si="183"/>
        <v>5.56</v>
      </c>
      <c r="AY100" s="159">
        <f t="shared" si="184"/>
        <v>7.89</v>
      </c>
      <c r="AZ100" s="127" t="s">
        <v>928</v>
      </c>
      <c r="BA100" s="43">
        <f>IFERROR(VLOOKUP($B100,'1415_link'!$A$5:$D$311,2,FALSE),0)</f>
        <v>0</v>
      </c>
      <c r="BB100" s="43">
        <f>IFERROR(VLOOKUP($B100,'1415_link'!$A$5:$D$311,3,FALSE),0)</f>
        <v>8.33</v>
      </c>
      <c r="BC100" s="160">
        <f>IFERROR(VLOOKUP($B100,'1415_link'!$A$5:$D$332,4,FALSE),0)</f>
        <v>45.75</v>
      </c>
      <c r="BD100" s="158">
        <f t="shared" si="149"/>
        <v>0.18207650273224044</v>
      </c>
      <c r="BE100" s="158">
        <f>IF(AZ100="Yes",VLOOKUP(B100,'ESA 112'!$B$286:$J$314,8,FALSE),MIN(0.127,BD100))</f>
        <v>0.127</v>
      </c>
      <c r="BF100" s="156">
        <f t="shared" si="150"/>
        <v>5.81</v>
      </c>
      <c r="BG100" s="159">
        <f t="shared" si="151"/>
        <v>5.81</v>
      </c>
      <c r="BH100" s="127" t="s">
        <v>928</v>
      </c>
      <c r="BI100" s="43">
        <f>IFERROR(VLOOKUP($B100,'1516_link'!$A$5:$D$351,2,FALSE),0)</f>
        <v>0.44</v>
      </c>
      <c r="BJ100" s="43">
        <f>IFERROR(VLOOKUP($B100,'1516_link'!$A$5:$D$351,3,FALSE),0)</f>
        <v>11.22</v>
      </c>
      <c r="BK100" s="160">
        <f>IFERROR(VLOOKUP($B100,'1516_link'!$A$5:$D$351,4,FALSE),0)</f>
        <v>42.65</v>
      </c>
      <c r="BL100" s="217">
        <f t="shared" si="152"/>
        <v>0.26307151230949594</v>
      </c>
      <c r="BM100" s="217">
        <f>IF(BH100="Yes",VLOOKUP(B100,'ESA 112'!$B$255:$J$282,8,FALSE),MIN(0.127,BL100))</f>
        <v>0.127</v>
      </c>
      <c r="BN100" s="156">
        <f t="shared" si="153"/>
        <v>5.42</v>
      </c>
      <c r="BO100" s="159">
        <f t="shared" si="154"/>
        <v>5.86</v>
      </c>
      <c r="BP100" s="127" t="s">
        <v>928</v>
      </c>
      <c r="BQ100" s="43">
        <f>IFERROR(VLOOKUP($B100,'1617_link'!$A$5:$D$351,2,FALSE),0)</f>
        <v>0.89</v>
      </c>
      <c r="BR100" s="43">
        <f>IFERROR(VLOOKUP($B100,'1617_link'!$A$5:$D$351,3,FALSE),0)</f>
        <v>11.22</v>
      </c>
      <c r="BS100" s="160">
        <f>IFERROR(VLOOKUP($B100,'1617_link'!$A$5:$D$351,4,FALSE),0)</f>
        <v>49.25</v>
      </c>
      <c r="BT100" s="217">
        <f t="shared" si="185"/>
        <v>0.22781725888324875</v>
      </c>
      <c r="BU100" s="217">
        <f>IF(BP100="Yes",VLOOKUP(B100,'ESA 112'!$B$224:$J$250,8,FALSE),MIN(0.127,BT100))</f>
        <v>0.127</v>
      </c>
      <c r="BV100" s="156">
        <f t="shared" si="186"/>
        <v>6.25</v>
      </c>
      <c r="BW100" s="223">
        <f t="shared" si="187"/>
        <v>7.14</v>
      </c>
      <c r="BX100" s="127" t="s">
        <v>928</v>
      </c>
      <c r="BY100" s="43">
        <f>IFERROR(VLOOKUP($B100,'1718_link'!$A$5:$D$351,2,FALSE),0)</f>
        <v>1</v>
      </c>
      <c r="BZ100" s="43">
        <f>IFERROR(VLOOKUP($B100,'1718_link'!$A$5:$D$351,3,FALSE),0)</f>
        <v>9.2200000000000006</v>
      </c>
      <c r="CA100" s="43">
        <f>IFERROR(VLOOKUP($B100,'1718_link'!$A$5:$D$331,4,FALSE),0)</f>
        <v>54.4</v>
      </c>
      <c r="CB100" s="217">
        <f t="shared" si="188"/>
        <v>0.16948529411764707</v>
      </c>
      <c r="CC100" s="217">
        <f>IF(BX100="Yes",VLOOKUP(B100,'ESA 112'!$B$194:$J$219,8,FALSE),MIN(0.135,CB100))</f>
        <v>0.13500000000000001</v>
      </c>
      <c r="CD100" s="156">
        <f t="shared" si="189"/>
        <v>7.34</v>
      </c>
      <c r="CE100" s="159">
        <f t="shared" si="190"/>
        <v>8.34</v>
      </c>
      <c r="CF100" s="127" t="s">
        <v>928</v>
      </c>
      <c r="CG100" s="43">
        <f>IFERROR(VLOOKUP($B100,'1819_link'!$A$5:$D$351,2,FALSE),0)</f>
        <v>0.11</v>
      </c>
      <c r="CH100" s="43">
        <f>IFERROR(VLOOKUP($B100,'1819_link'!$A$5:$D$351,3,FALSE),0)</f>
        <v>6.78</v>
      </c>
      <c r="CI100" s="43">
        <f>IFERROR(VLOOKUP($B100,'1819_link'!$A$5:$D$331,4,FALSE),0)</f>
        <v>38.4</v>
      </c>
      <c r="CJ100" s="217">
        <f t="shared" si="191"/>
        <v>0.17656250000000001</v>
      </c>
      <c r="CK100" s="217">
        <f>IF(CF100="Yes",VLOOKUP(B100,'ESA 112'!$B$164:$J$190,8,FALSE),MIN(0.135,CJ100))</f>
        <v>0.13500000000000001</v>
      </c>
      <c r="CL100" s="156">
        <f t="shared" si="192"/>
        <v>5.18</v>
      </c>
      <c r="CM100" s="159">
        <f t="shared" si="193"/>
        <v>5.29</v>
      </c>
      <c r="CN100" s="127" t="s">
        <v>928</v>
      </c>
      <c r="CO100" s="43">
        <f>IFERROR(VLOOKUP($B100,'1920_link'!$A$5:$D$350,2,FALSE),0)</f>
        <v>0.67</v>
      </c>
      <c r="CP100" s="43">
        <f>IFERROR(VLOOKUP($B100,'1920_link'!$A$5:$D$350,3,FALSE),0)</f>
        <v>7.33</v>
      </c>
      <c r="CQ100" s="43">
        <f>IFERROR(VLOOKUP($B100,'1920_link'!$A$5:$D$330,4,FALSE),0)</f>
        <v>43.89</v>
      </c>
      <c r="CR100" s="217">
        <f t="shared" si="194"/>
        <v>0.16700843016632491</v>
      </c>
      <c r="CS100" s="217">
        <f>IF(CN100="Yes",VLOOKUP(B100,'ESA 112'!$B$134:$J$159,8,FALSE),MIN(0.135,CR100))</f>
        <v>0.13500000000000001</v>
      </c>
      <c r="CT100" s="156">
        <f t="shared" si="195"/>
        <v>5.93</v>
      </c>
      <c r="CU100" s="159">
        <f t="shared" si="196"/>
        <v>6.6</v>
      </c>
      <c r="CV100" s="127" t="s">
        <v>928</v>
      </c>
      <c r="CW100" s="43">
        <f>IFERROR(VLOOKUP($B100,'2021_link'!$A$5:$D$351,2,FALSE),0)</f>
        <v>0</v>
      </c>
      <c r="CX100" s="43">
        <f>IFERROR(VLOOKUP($B100,'2021_link'!$A$5:$D$351,3,FALSE),0)</f>
        <v>5.8900000000000006</v>
      </c>
      <c r="CY100" s="160">
        <f>IFERROR(VLOOKUP($B100,'2021_link'!$A$5:$D$351,4,FALSE),0)</f>
        <v>37.299999999999997</v>
      </c>
      <c r="CZ100" s="217">
        <f t="shared" si="197"/>
        <v>0.15790884718498663</v>
      </c>
      <c r="DA100" s="217">
        <f>IF(CV100="Yes",VLOOKUP(B100,'ESA 112'!$B$102:$J$130,8,FALSE),MIN(0.135,CZ100))</f>
        <v>0.13500000000000001</v>
      </c>
      <c r="DB100" s="156">
        <f t="shared" si="198"/>
        <v>5.04</v>
      </c>
      <c r="DC100" s="159">
        <f t="shared" si="199"/>
        <v>5.04</v>
      </c>
      <c r="DD100" s="127" t="s">
        <v>928</v>
      </c>
      <c r="DE100" s="43">
        <f>IFERROR(VLOOKUP($B100,'2122_link'!$A$3:$D$352,2,FALSE),0)</f>
        <v>0</v>
      </c>
      <c r="DF100" s="43">
        <f>IFERROR(VLOOKUP($B100,'2122_link'!$A$3:$D$352,3,FALSE),0)</f>
        <v>3.56</v>
      </c>
      <c r="DG100" s="160">
        <f>IFERROR(VLOOKUP($B100,'2122_link'!$A$3:$D$352,4,FALSE),0)</f>
        <v>29.4</v>
      </c>
      <c r="DH100" s="217">
        <f t="shared" si="200"/>
        <v>0.12108843537414966</v>
      </c>
      <c r="DI100" s="217">
        <f>IF(DD100="Yes",VLOOKUP(B100,'ESA 112'!$B$70:$J$99,8,FALSE),MIN(0.135,DH100))</f>
        <v>0.12108843537414966</v>
      </c>
      <c r="DJ100" s="156">
        <f t="shared" si="201"/>
        <v>3.56</v>
      </c>
      <c r="DK100" s="159">
        <f t="shared" si="202"/>
        <v>3.56</v>
      </c>
      <c r="DL100" s="127" t="s">
        <v>928</v>
      </c>
      <c r="DM100" s="43">
        <f>IFERROR(VLOOKUP($B100,'2223_link'!$A$3:$D$352,2,FALSE),0)</f>
        <v>0.67</v>
      </c>
      <c r="DN100" s="43">
        <f>IFERROR(VLOOKUP($B100,'2223_link'!$A$3:$D$352,3,FALSE),0)</f>
        <v>6.78</v>
      </c>
      <c r="DO100" s="160">
        <f>IFERROR(VLOOKUP($B100,'2223_link'!$A$3:$D$352,4,FALSE),0)</f>
        <v>38.4</v>
      </c>
      <c r="DP100" s="217">
        <f t="shared" si="203"/>
        <v>0.17656250000000001</v>
      </c>
      <c r="DQ100" s="217">
        <f>IF(DL100="Yes",VLOOKUP(B100,'ESA 112'!$B$37:$J$65,8,FALSE),MIN(0.135,DP100))</f>
        <v>0.13500000000000001</v>
      </c>
      <c r="DR100" s="156">
        <f t="shared" si="204"/>
        <v>5.18</v>
      </c>
      <c r="DS100" s="159">
        <f t="shared" si="205"/>
        <v>5.85</v>
      </c>
      <c r="DT100" s="127" t="s">
        <v>928</v>
      </c>
      <c r="DU100" s="43">
        <f>IFERROR(VLOOKUP($B100,'2324_link'!$A$3:$D$352,2,FALSE),0)</f>
        <v>0</v>
      </c>
      <c r="DV100" s="43">
        <f>IFERROR(VLOOKUP($B100,'2324_link'!$A$3:$D$352,3,FALSE),0)</f>
        <v>8.11</v>
      </c>
      <c r="DW100" s="160">
        <f>IFERROR(VLOOKUP($B100,'2324_link'!$A$3:$D$352,4,FALSE),0)</f>
        <v>37.6</v>
      </c>
      <c r="DX100" s="217">
        <f t="shared" si="206"/>
        <v>0.2156914893617021</v>
      </c>
      <c r="DY100" s="217">
        <f>IF(DT100="Yes",VLOOKUP(B100,'ESA 112'!$B$3:$J$32,8,FALSE),MIN(0.15,DX100))</f>
        <v>0.15</v>
      </c>
      <c r="DZ100" s="156">
        <f t="shared" si="207"/>
        <v>5.64</v>
      </c>
      <c r="EA100" s="159">
        <f t="shared" si="208"/>
        <v>5.64</v>
      </c>
      <c r="EB100" s="18"/>
    </row>
    <row r="101" spans="1:132" ht="15.6" x14ac:dyDescent="0.3">
      <c r="A101" s="15" t="s">
        <v>915</v>
      </c>
      <c r="B101" s="240" t="s">
        <v>961</v>
      </c>
      <c r="C101" s="242" t="s">
        <v>1030</v>
      </c>
      <c r="D101" s="33"/>
      <c r="E101" s="252"/>
      <c r="F101" s="252"/>
      <c r="G101" s="252"/>
      <c r="H101" s="35"/>
      <c r="I101" s="35"/>
      <c r="J101" s="34"/>
      <c r="K101" s="36"/>
      <c r="L101" s="33"/>
      <c r="M101" s="34"/>
      <c r="N101" s="34"/>
      <c r="O101" s="241"/>
      <c r="P101" s="35"/>
      <c r="Q101" s="35"/>
      <c r="R101" s="38"/>
      <c r="S101" s="36"/>
      <c r="T101" s="33"/>
      <c r="U101" s="34"/>
      <c r="V101" s="34"/>
      <c r="W101" s="37"/>
      <c r="X101" s="35"/>
      <c r="Y101" s="35"/>
      <c r="Z101" s="36"/>
      <c r="AA101" s="38"/>
      <c r="AB101" s="33"/>
      <c r="AC101" s="34"/>
      <c r="AD101" s="34"/>
      <c r="AE101" s="37"/>
      <c r="AF101" s="35"/>
      <c r="AG101" s="35"/>
      <c r="AH101" s="36"/>
      <c r="AI101" s="38"/>
      <c r="AJ101" s="33"/>
      <c r="AK101" s="34"/>
      <c r="AL101" s="34"/>
      <c r="AM101" s="37"/>
      <c r="AN101" s="35"/>
      <c r="AO101" s="35"/>
      <c r="AP101" s="36"/>
      <c r="AQ101" s="38"/>
      <c r="AR101" s="33"/>
      <c r="AS101" s="34"/>
      <c r="AT101" s="34"/>
      <c r="AU101" s="37"/>
      <c r="AV101" s="35"/>
      <c r="AW101" s="35"/>
      <c r="AX101" s="36"/>
      <c r="AY101" s="38"/>
      <c r="AZ101" s="33"/>
      <c r="BA101" s="34"/>
      <c r="BB101" s="34"/>
      <c r="BC101" s="39"/>
      <c r="BD101" s="35"/>
      <c r="BE101" s="35"/>
      <c r="BF101" s="36"/>
      <c r="BG101" s="38"/>
      <c r="BH101" s="29" t="s">
        <v>928</v>
      </c>
      <c r="BI101" s="43">
        <f>IFERROR(VLOOKUP($B101,'1516_link'!$A$5:$D$351,2,FALSE),0)</f>
        <v>0</v>
      </c>
      <c r="BJ101" s="43">
        <f>IFERROR(VLOOKUP($B101,'1516_link'!$A$5:$D$351,3,FALSE),0)</f>
        <v>8.56</v>
      </c>
      <c r="BK101" s="160">
        <f>IFERROR(VLOOKUP($B101,'1516_link'!$A$5:$D$351,4,FALSE),0)</f>
        <v>57.4</v>
      </c>
      <c r="BL101" s="217">
        <f t="shared" si="152"/>
        <v>0.14912891986062718</v>
      </c>
      <c r="BM101" s="217">
        <f>IF(BH101="Yes",VLOOKUP(B101,'ESA 112'!$B$255:$J$282,8,FALSE),MIN(0.127,BL101))</f>
        <v>0.127</v>
      </c>
      <c r="BN101" s="156">
        <f t="shared" si="153"/>
        <v>7.29</v>
      </c>
      <c r="BO101" s="159">
        <f t="shared" si="154"/>
        <v>7.29</v>
      </c>
      <c r="BP101" s="127" t="s">
        <v>928</v>
      </c>
      <c r="BQ101" s="43">
        <f>IFERROR(VLOOKUP($B101,'1617_link'!$A$5:$D$351,2,FALSE),0)</f>
        <v>0</v>
      </c>
      <c r="BR101" s="43">
        <f>IFERROR(VLOOKUP($B101,'1617_link'!$A$5:$D$351,3,FALSE),0)</f>
        <v>52.67</v>
      </c>
      <c r="BS101" s="160">
        <f>IFERROR(VLOOKUP($B101,'1617_link'!$A$5:$D$351,4,FALSE),0)</f>
        <v>252.6</v>
      </c>
      <c r="BT101" s="217">
        <f t="shared" si="185"/>
        <v>0.20851148060174191</v>
      </c>
      <c r="BU101" s="217">
        <f>IF(BP101="Yes",VLOOKUP(B101,'ESA 112'!$B$224:$J$250,8,FALSE),MIN(0.127,BT101))</f>
        <v>0.127</v>
      </c>
      <c r="BV101" s="156">
        <f t="shared" si="186"/>
        <v>32.08</v>
      </c>
      <c r="BW101" s="223">
        <f t="shared" si="187"/>
        <v>32.08</v>
      </c>
      <c r="BX101" s="127" t="s">
        <v>928</v>
      </c>
      <c r="BY101" s="43">
        <f>IFERROR(VLOOKUP($B101,'1718_link'!$A$5:$D$351,2,FALSE),0)</f>
        <v>0</v>
      </c>
      <c r="BZ101" s="43">
        <f>IFERROR(VLOOKUP($B101,'1718_link'!$A$5:$D$351,3,FALSE),0)</f>
        <v>57</v>
      </c>
      <c r="CA101" s="43">
        <f>IFERROR(VLOOKUP($B101,'1718_link'!$A$5:$D$331,4,FALSE),0)</f>
        <v>254.7</v>
      </c>
      <c r="CB101" s="217">
        <f t="shared" si="188"/>
        <v>0.22379269729093051</v>
      </c>
      <c r="CC101" s="217">
        <f>IF(BX101="Yes",VLOOKUP(B101,'ESA 112'!$B$194:$J$219,8,FALSE),MIN(0.135,CB101))</f>
        <v>0.13500000000000001</v>
      </c>
      <c r="CD101" s="156">
        <f t="shared" si="189"/>
        <v>34.380000000000003</v>
      </c>
      <c r="CE101" s="159">
        <f t="shared" si="190"/>
        <v>34.380000000000003</v>
      </c>
      <c r="CF101" s="127" t="s">
        <v>928</v>
      </c>
      <c r="CG101" s="43">
        <f>IFERROR(VLOOKUP($B101,'1819_link'!$A$5:$D$351,2,FALSE),0)</f>
        <v>0</v>
      </c>
      <c r="CH101" s="43">
        <f>IFERROR(VLOOKUP($B101,'1819_link'!$A$5:$D$351,3,FALSE),0)</f>
        <v>30.22</v>
      </c>
      <c r="CI101" s="43">
        <f>IFERROR(VLOOKUP($B101,'1819_link'!$A$5:$D$331,4,FALSE),0)</f>
        <v>154.1</v>
      </c>
      <c r="CJ101" s="217">
        <f t="shared" si="191"/>
        <v>0.19610642439974044</v>
      </c>
      <c r="CK101" s="217">
        <f>IF(CF101="Yes",VLOOKUP(B101,'ESA 112'!$B$164:$J$190,8,FALSE),MIN(0.135,CJ101))</f>
        <v>0.13500000000000001</v>
      </c>
      <c r="CL101" s="156">
        <f t="shared" si="192"/>
        <v>20.8</v>
      </c>
      <c r="CM101" s="159">
        <f t="shared" si="193"/>
        <v>20.8</v>
      </c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252"/>
      <c r="CZ101" s="34"/>
      <c r="DA101" s="34"/>
      <c r="DB101" s="34"/>
      <c r="DC101" s="34"/>
      <c r="DD101" s="34"/>
      <c r="DE101" s="34"/>
      <c r="DF101" s="34"/>
      <c r="DG101" s="252"/>
      <c r="DH101" s="34"/>
      <c r="DI101" s="34"/>
      <c r="DJ101" s="34"/>
      <c r="DK101" s="34"/>
      <c r="DL101" s="34"/>
      <c r="DM101" s="34"/>
      <c r="DN101" s="34"/>
      <c r="DO101" s="252"/>
      <c r="DP101" s="34"/>
      <c r="DQ101" s="34"/>
      <c r="DR101" s="34"/>
      <c r="DS101" s="34"/>
      <c r="DT101" s="34"/>
      <c r="DU101" s="34"/>
      <c r="DV101" s="34"/>
      <c r="DW101" s="252"/>
      <c r="DX101" s="34"/>
      <c r="DY101" s="34"/>
      <c r="DZ101" s="34"/>
      <c r="EA101" s="34"/>
      <c r="EB101" s="18"/>
    </row>
    <row r="102" spans="1:132" ht="15.6" x14ac:dyDescent="0.3">
      <c r="A102" s="15" t="s">
        <v>915</v>
      </c>
      <c r="B102" s="240" t="s">
        <v>959</v>
      </c>
      <c r="C102" s="242" t="s">
        <v>1029</v>
      </c>
      <c r="D102" s="33"/>
      <c r="E102" s="252"/>
      <c r="F102" s="252"/>
      <c r="G102" s="252"/>
      <c r="H102" s="35"/>
      <c r="I102" s="35"/>
      <c r="J102" s="34"/>
      <c r="K102" s="36"/>
      <c r="L102" s="33"/>
      <c r="M102" s="34"/>
      <c r="N102" s="34"/>
      <c r="O102" s="241"/>
      <c r="P102" s="35"/>
      <c r="Q102" s="35"/>
      <c r="R102" s="38"/>
      <c r="S102" s="36"/>
      <c r="T102" s="33"/>
      <c r="U102" s="34"/>
      <c r="V102" s="34"/>
      <c r="W102" s="37"/>
      <c r="X102" s="35"/>
      <c r="Y102" s="35"/>
      <c r="Z102" s="36"/>
      <c r="AA102" s="38"/>
      <c r="AB102" s="33"/>
      <c r="AC102" s="34"/>
      <c r="AD102" s="34"/>
      <c r="AE102" s="37"/>
      <c r="AF102" s="35"/>
      <c r="AG102" s="35"/>
      <c r="AH102" s="36"/>
      <c r="AI102" s="38"/>
      <c r="AJ102" s="33"/>
      <c r="AK102" s="34"/>
      <c r="AL102" s="34"/>
      <c r="AM102" s="37"/>
      <c r="AN102" s="35"/>
      <c r="AO102" s="35"/>
      <c r="AP102" s="36"/>
      <c r="AQ102" s="38"/>
      <c r="AR102" s="33"/>
      <c r="AS102" s="34"/>
      <c r="AT102" s="34"/>
      <c r="AU102" s="37"/>
      <c r="AV102" s="35"/>
      <c r="AW102" s="35"/>
      <c r="AX102" s="36"/>
      <c r="AY102" s="38"/>
      <c r="AZ102" s="33"/>
      <c r="BA102" s="34"/>
      <c r="BB102" s="34"/>
      <c r="BC102" s="39"/>
      <c r="BD102" s="35"/>
      <c r="BE102" s="35"/>
      <c r="BF102" s="36"/>
      <c r="BG102" s="38"/>
      <c r="BH102" s="29" t="s">
        <v>928</v>
      </c>
      <c r="BI102" s="43">
        <f>IFERROR(VLOOKUP($B102,'1516_link'!$A$5:$D$351,2,FALSE),0)</f>
        <v>0</v>
      </c>
      <c r="BJ102" s="43">
        <f>IFERROR(VLOOKUP($B102,'1516_link'!$A$5:$D$351,3,FALSE),0)</f>
        <v>4.5599999999999996</v>
      </c>
      <c r="BK102" s="160">
        <f>IFERROR(VLOOKUP($B102,'1516_link'!$A$5:$D$351,4,FALSE),0)</f>
        <v>41.8</v>
      </c>
      <c r="BL102" s="217">
        <f t="shared" si="152"/>
        <v>0.10909090909090909</v>
      </c>
      <c r="BM102" s="217">
        <f>IF(BH102="Yes",VLOOKUP(B102,'ESA 112'!$B$255:$J$282,8,FALSE),MIN(0.127,BL102))</f>
        <v>0.10909090909090909</v>
      </c>
      <c r="BN102" s="156">
        <f t="shared" si="153"/>
        <v>4.5599999999999996</v>
      </c>
      <c r="BO102" s="159">
        <f t="shared" si="154"/>
        <v>4.5599999999999996</v>
      </c>
      <c r="BP102" s="127" t="s">
        <v>928</v>
      </c>
      <c r="BQ102" s="43">
        <f>IFERROR(VLOOKUP($B102,'1617_link'!$A$5:$D$351,2,FALSE),0)</f>
        <v>0</v>
      </c>
      <c r="BR102" s="43">
        <f>IFERROR(VLOOKUP($B102,'1617_link'!$A$5:$D$351,3,FALSE),0)</f>
        <v>23.22</v>
      </c>
      <c r="BS102" s="160">
        <f>IFERROR(VLOOKUP($B102,'1617_link'!$A$5:$D$351,4,FALSE),0)</f>
        <v>169.1</v>
      </c>
      <c r="BT102" s="217">
        <f t="shared" si="185"/>
        <v>0.13731519810762863</v>
      </c>
      <c r="BU102" s="217">
        <f>IF(BP102="Yes",VLOOKUP(B102,'ESA 112'!$B$224:$J$250,8,FALSE),MIN(0.127,BT102))</f>
        <v>0.127</v>
      </c>
      <c r="BV102" s="157">
        <f>IF(BU102=0.127,((BQ102+BR102)-((BT102-BU102)*BS102)),BQ102+BR102)</f>
        <v>21.4757</v>
      </c>
      <c r="BW102" s="159">
        <f>BS102*BU102</f>
        <v>21.4757</v>
      </c>
      <c r="BX102" s="127" t="s">
        <v>928</v>
      </c>
      <c r="BY102" s="43">
        <f>IFERROR(VLOOKUP($B102,'1718_link'!$A$5:$D$351,2,FALSE),0)</f>
        <v>0</v>
      </c>
      <c r="BZ102" s="43">
        <f>IFERROR(VLOOKUP($B102,'1718_link'!$A$5:$D$351,3,FALSE),0)</f>
        <v>28.67</v>
      </c>
      <c r="CA102" s="43">
        <f>IFERROR(VLOOKUP($B102,'1718_link'!$A$5:$D$331,4,FALSE),0)</f>
        <v>164</v>
      </c>
      <c r="CB102" s="217">
        <f t="shared" si="188"/>
        <v>0.17481707317073172</v>
      </c>
      <c r="CC102" s="217">
        <f>IF(BX102="Yes",VLOOKUP(B102,'ESA 112'!$B$194:$J$219,8,FALSE),MIN(0.135,CB102))</f>
        <v>0.13500000000000001</v>
      </c>
      <c r="CD102" s="156">
        <f t="shared" si="189"/>
        <v>22.14</v>
      </c>
      <c r="CE102" s="159">
        <f t="shared" si="190"/>
        <v>22.14</v>
      </c>
      <c r="CF102" s="127" t="s">
        <v>928</v>
      </c>
      <c r="CG102" s="43">
        <f>IFERROR(VLOOKUP($B102,'1819_link'!$A$5:$D$351,2,FALSE),0)</f>
        <v>0</v>
      </c>
      <c r="CH102" s="43">
        <f>IFERROR(VLOOKUP($B102,'1819_link'!$A$5:$D$351,3,FALSE),0)</f>
        <v>31.89</v>
      </c>
      <c r="CI102" s="43">
        <f>IFERROR(VLOOKUP($B102,'1819_link'!$A$5:$D$331,4,FALSE),0)</f>
        <v>172.09</v>
      </c>
      <c r="CJ102" s="217">
        <f t="shared" si="191"/>
        <v>0.18531001220291707</v>
      </c>
      <c r="CK102" s="217">
        <f>IF(CF102="Yes",VLOOKUP(B102,'ESA 112'!$B$164:$J$190,8,FALSE),MIN(0.135,CJ102))</f>
        <v>0.13500000000000001</v>
      </c>
      <c r="CL102" s="156">
        <f t="shared" si="192"/>
        <v>23.23</v>
      </c>
      <c r="CM102" s="159">
        <f t="shared" si="193"/>
        <v>23.23</v>
      </c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252"/>
      <c r="CZ102" s="34"/>
      <c r="DA102" s="34"/>
      <c r="DB102" s="34"/>
      <c r="DC102" s="34"/>
      <c r="DD102" s="34"/>
      <c r="DE102" s="34"/>
      <c r="DF102" s="34"/>
      <c r="DG102" s="252"/>
      <c r="DH102" s="34"/>
      <c r="DI102" s="34"/>
      <c r="DJ102" s="34"/>
      <c r="DK102" s="34"/>
      <c r="DL102" s="34"/>
      <c r="DM102" s="34"/>
      <c r="DN102" s="34"/>
      <c r="DO102" s="252"/>
      <c r="DP102" s="34"/>
      <c r="DQ102" s="34"/>
      <c r="DR102" s="34"/>
      <c r="DS102" s="34"/>
      <c r="DT102" s="34"/>
      <c r="DU102" s="34"/>
      <c r="DV102" s="34"/>
      <c r="DW102" s="252"/>
      <c r="DX102" s="34"/>
      <c r="DY102" s="34"/>
      <c r="DZ102" s="34"/>
      <c r="EA102" s="34"/>
      <c r="EB102" s="18"/>
    </row>
    <row r="103" spans="1:132" ht="14.4" x14ac:dyDescent="0.3">
      <c r="A103" s="15" t="s">
        <v>915</v>
      </c>
      <c r="B103" s="15" t="s">
        <v>60</v>
      </c>
      <c r="C103" s="15" t="s">
        <v>61</v>
      </c>
      <c r="D103" s="127" t="s">
        <v>929</v>
      </c>
      <c r="E103" s="154">
        <f>IFERROR(VLOOKUP($B103,'0809_link'!$A$5:$D$319,2,FALSE),0)</f>
        <v>1.5</v>
      </c>
      <c r="F103" s="154">
        <f>IFERROR(VLOOKUP($B103,'0809_link'!$A$5:$D$319,3,FALSE),0)</f>
        <v>10.25</v>
      </c>
      <c r="G103" s="154">
        <f>IFERROR(VLOOKUP(B103,'0809_link'!$A$5:$D$319,4,FALSE),0)</f>
        <v>114.38</v>
      </c>
      <c r="H103" s="50">
        <f t="shared" ref="H103:H110" si="209">IF(F103=0,0,ROUND((F103/G103),4))</f>
        <v>8.9599999999999999E-2</v>
      </c>
      <c r="I103" s="155">
        <f>IF(D103="yes",VLOOKUP(B103,'ESA 112'!$B$479:$K$503,8,FALSE),MIN(0.127,H103))</f>
        <v>8.6900000000000005E-2</v>
      </c>
      <c r="J103" s="156">
        <f t="shared" ref="J103:J110" si="210">ROUND(IF(H103=I103,F103,G103*I103),2)</f>
        <v>9.94</v>
      </c>
      <c r="K103" s="157">
        <f t="shared" ref="K103:K110" si="211">IF(I103=0.127,((E103+F103)-((H103-I103)*G103)),E103+F103)</f>
        <v>11.75</v>
      </c>
      <c r="L103" s="127" t="s">
        <v>929</v>
      </c>
      <c r="M103" s="43">
        <f>IFERROR(VLOOKUP(B103,'0910_link'!$A$5:$B$302,2,FALSE),0)</f>
        <v>1.62</v>
      </c>
      <c r="N103" s="43">
        <f>IFERROR(VLOOKUP(B103,'0910_link'!$A$5:$C$302,3,FALSE),0)</f>
        <v>16.62</v>
      </c>
      <c r="O103" s="43">
        <f>IFERROR(VLOOKUP($B103,'0910_link'!$A$5:$D$302,4,FALSE),0)</f>
        <v>125.16999999999999</v>
      </c>
      <c r="P103" s="50">
        <f t="shared" ref="P103:P110" si="212">IF(N103=0,0,ROUND((N103/O103),4))</f>
        <v>0.1328</v>
      </c>
      <c r="Q103" s="158">
        <f>IF(L103="Yes",VLOOKUP(B103,'ESA 112'!$B$449:$K$474,8,FALSE),MIN(0.127,P103))</f>
        <v>0.1328</v>
      </c>
      <c r="R103" s="156">
        <f t="shared" ref="R103:R110" si="213">ROUND(IF(P103=Q103,N103,O103*Q103),2)</f>
        <v>16.62</v>
      </c>
      <c r="S103" s="157">
        <f t="shared" ref="S103:S110" si="214">IF(Q103=0.127,((M103+N103)-((P103-Q103)*O103)),M103+N103)</f>
        <v>18.240000000000002</v>
      </c>
      <c r="T103" s="127" t="s">
        <v>929</v>
      </c>
      <c r="U103" s="43">
        <f>IFERROR(VLOOKUP($B103,'1011_link'!$A$5:$D$309,2,FALSE),0)</f>
        <v>0</v>
      </c>
      <c r="V103" s="43">
        <f>IFERROR(VLOOKUP($B103,'1011_link'!$A$5:$D$309,3,FALSE),0)</f>
        <v>19</v>
      </c>
      <c r="W103" s="154">
        <f>IFERROR(VLOOKUP($B103,'1011_link'!$A$5:$D$319,4,FALSE),0)</f>
        <v>132.99</v>
      </c>
      <c r="X103" s="50">
        <f t="shared" ref="X103:X110" si="215">IF(V103=0,0,ROUND((V103/W103),4))</f>
        <v>0.1429</v>
      </c>
      <c r="Y103" s="158">
        <f>IF(T103="Yes",VLOOKUP(B103,'ESA 112'!$B$416:$J$444,8,FALSE),MIN(0.127,X103))</f>
        <v>0.1414</v>
      </c>
      <c r="Z103" s="156">
        <f t="shared" ref="Z103:Z110" si="216">ROUND(IF(X103=Y103,V103,W103*Y103),2)</f>
        <v>18.8</v>
      </c>
      <c r="AA103" s="159">
        <f t="shared" ref="AA103:AA110" si="217">Z103+U103</f>
        <v>18.8</v>
      </c>
      <c r="AB103" s="127" t="s">
        <v>929</v>
      </c>
      <c r="AC103" s="43">
        <f>IFERROR(VLOOKUP($B103,'1112_link'!$A$5:$D$310,2,FALSE),0)</f>
        <v>0.33</v>
      </c>
      <c r="AD103" s="43">
        <f>IFERROR(VLOOKUP($B103,'1112_link'!$A$5:$D$310,3,FALSE),0)</f>
        <v>15.56</v>
      </c>
      <c r="AE103" s="154">
        <f>IFERROR(VLOOKUP($B103,'1112_link'!$A$5:$D$331,4,FALSE),0)</f>
        <v>145.19999999999999</v>
      </c>
      <c r="AF103" s="50">
        <f t="shared" ref="AF103:AF110" si="218">IF(AD103=0,0,ROUND((AD103/AE103),4))</f>
        <v>0.1072</v>
      </c>
      <c r="AG103" s="158">
        <f>IF(AB103="Yes",VLOOKUP(B103,'ESA 112'!$B$383:$J$411,8,FALSE),MIN(0.127,AF103))</f>
        <v>0.1041</v>
      </c>
      <c r="AH103" s="156">
        <f t="shared" ref="AH103:AH110" si="219">ROUND(IF(AF103=AG103,AD103,AE103*AG103),2)</f>
        <v>15.12</v>
      </c>
      <c r="AI103" s="159">
        <f t="shared" ref="AI103:AI110" si="220">AH103+AC103</f>
        <v>15.45</v>
      </c>
      <c r="AJ103" s="127" t="s">
        <v>929</v>
      </c>
      <c r="AK103" s="43">
        <f>IFERROR(VLOOKUP($B103,'1213_link'!$A$5:$D$310,2,FALSE),0)</f>
        <v>0.44</v>
      </c>
      <c r="AL103" s="43">
        <f>IFERROR(VLOOKUP($B103,'1213_link'!$A$5:$D$310,3,FALSE),0)</f>
        <v>16.89</v>
      </c>
      <c r="AM103" s="154">
        <f>IFERROR(VLOOKUP($B103,'1213_link'!$A$5:$D$331,4,FALSE),0)</f>
        <v>148.6</v>
      </c>
      <c r="AN103" s="50">
        <f t="shared" ref="AN103:AN110" si="221">IF(AL103=0,0,ROUND((AL103/AM103),4))</f>
        <v>0.1137</v>
      </c>
      <c r="AO103" s="158">
        <f>IF(AJ103="Yes",VLOOKUP(B103,'ESA 112'!$B$350:$J$378,8,FALSE),MIN(0.127,AN103))</f>
        <v>0.10780000000000001</v>
      </c>
      <c r="AP103" s="156">
        <f t="shared" ref="AP103:AP110" si="222">ROUND(IF(AN103=AO103,AL103,AM103*AO103),2)</f>
        <v>16.02</v>
      </c>
      <c r="AQ103" s="159">
        <f t="shared" ref="AQ103:AQ110" si="223">AP103+AK103</f>
        <v>16.46</v>
      </c>
      <c r="AR103" s="127" t="s">
        <v>929</v>
      </c>
      <c r="AS103" s="43">
        <f>IFERROR(VLOOKUP($B103,'1314_link'!$A$5:$D$310,2,FALSE),0)</f>
        <v>0</v>
      </c>
      <c r="AT103" s="43">
        <f>IFERROR(VLOOKUP($B103,'1314_link'!$A$5:$D$310,3,FALSE),0)</f>
        <v>13.56</v>
      </c>
      <c r="AU103" s="154">
        <f>IFERROR(VLOOKUP($B103,'1314_link'!$A$5:$D$331,4,FALSE),0)</f>
        <v>137.5</v>
      </c>
      <c r="AV103" s="158">
        <f t="shared" ref="AV103:AV110" si="224">AT103/AU103</f>
        <v>9.8618181818181827E-2</v>
      </c>
      <c r="AW103" s="158">
        <f>IF(AR103="Yes",VLOOKUP(B103,'ESA 112'!$B$318:$J$345,8,FALSE),MIN(0.127,AV103))</f>
        <v>9.5500000000000002E-2</v>
      </c>
      <c r="AX103" s="156">
        <f t="shared" ref="AX103:AX110" si="225">ROUND(IF(AV103=AW103,AT103,AU103*AW103),2)</f>
        <v>13.13</v>
      </c>
      <c r="AY103" s="159">
        <f t="shared" ref="AY103:AY110" si="226">AX103+AS103</f>
        <v>13.13</v>
      </c>
      <c r="AZ103" s="127" t="s">
        <v>929</v>
      </c>
      <c r="BA103" s="43">
        <f>IFERROR(VLOOKUP($B103,'1415_link'!$A$5:$D$311,2,FALSE),0)</f>
        <v>0</v>
      </c>
      <c r="BB103" s="43">
        <f>IFERROR(VLOOKUP($B103,'1415_link'!$A$5:$D$311,3,FALSE),0)</f>
        <v>16</v>
      </c>
      <c r="BC103" s="160">
        <f>IFERROR(VLOOKUP($B103,'1415_link'!$A$5:$D$332,4,FALSE),0)</f>
        <v>135.80000000000001</v>
      </c>
      <c r="BD103" s="158">
        <f t="shared" ref="BD103:BD110" si="227">BB103/BC103</f>
        <v>0.117820324005891</v>
      </c>
      <c r="BE103" s="158">
        <f>IF(AZ103="Yes",VLOOKUP(B103,'ESA 112'!$B$286:$J$314,8,FALSE),MIN(0.127,BD103))</f>
        <v>0.1163</v>
      </c>
      <c r="BF103" s="156">
        <f t="shared" ref="BF103:BF110" si="228">ROUND(IF(BD103=BE103,BB103,BC103*BE103),2)</f>
        <v>15.79</v>
      </c>
      <c r="BG103" s="159">
        <f t="shared" ref="BG103:BG110" si="229">BF103+BA103</f>
        <v>15.79</v>
      </c>
      <c r="BH103" s="127" t="s">
        <v>929</v>
      </c>
      <c r="BI103" s="43">
        <f>IFERROR(VLOOKUP($B103,'1516_link'!$A$5:$D$351,2,FALSE),0)</f>
        <v>0.11</v>
      </c>
      <c r="BJ103" s="43">
        <f>IFERROR(VLOOKUP($B103,'1516_link'!$A$5:$D$351,3,FALSE),0)</f>
        <v>20.56</v>
      </c>
      <c r="BK103" s="160">
        <f>IFERROR(VLOOKUP($B103,'1516_link'!$A$5:$D$351,4,FALSE),0)</f>
        <v>158.80000000000001</v>
      </c>
      <c r="BL103" s="217">
        <f t="shared" si="152"/>
        <v>0.12947103274559194</v>
      </c>
      <c r="BM103" s="217">
        <f>IF(BH103="Yes",VLOOKUP(B103,'ESA 112'!$B$255:$J$282,8,FALSE),MIN(0.127,BL103))</f>
        <v>0.12759999999999999</v>
      </c>
      <c r="BN103" s="156">
        <f t="shared" si="153"/>
        <v>20.260000000000002</v>
      </c>
      <c r="BO103" s="159">
        <f t="shared" si="154"/>
        <v>20.37</v>
      </c>
      <c r="BP103" s="127" t="s">
        <v>929</v>
      </c>
      <c r="BQ103" s="43">
        <f>IFERROR(VLOOKUP($B103,'1617_link'!$A$5:$D$351,2,FALSE),0)</f>
        <v>0.11</v>
      </c>
      <c r="BR103" s="43">
        <f>IFERROR(VLOOKUP($B103,'1617_link'!$A$5:$D$351,3,FALSE),0)</f>
        <v>18.11</v>
      </c>
      <c r="BS103" s="160">
        <f>IFERROR(VLOOKUP($B103,'1617_link'!$A$5:$D$351,4,FALSE),0)</f>
        <v>152.30000000000001</v>
      </c>
      <c r="BT103" s="217">
        <f t="shared" si="185"/>
        <v>0.11891004596191726</v>
      </c>
      <c r="BU103" s="217">
        <f>IF(BP103="Yes",VLOOKUP(B103,'ESA 112'!$B$224:$J$250,8,FALSE),MIN(0.127,BT103))</f>
        <v>0.1164</v>
      </c>
      <c r="BV103" s="156">
        <f t="shared" ref="BV103:BV110" si="230">ROUND(IF(BT103=BU103,BR103,BS103*BU103),2)</f>
        <v>17.73</v>
      </c>
      <c r="BW103" s="159">
        <f t="shared" ref="BW103:BW110" si="231">BV103+BQ103</f>
        <v>17.84</v>
      </c>
      <c r="BX103" s="127" t="s">
        <v>929</v>
      </c>
      <c r="BY103" s="43">
        <f>IFERROR(VLOOKUP($B103,'1718_link'!$A$5:$D$351,2,FALSE),0)</f>
        <v>0.22</v>
      </c>
      <c r="BZ103" s="43">
        <f>IFERROR(VLOOKUP($B103,'1718_link'!$A$5:$D$351,3,FALSE),0)</f>
        <v>19.559999999999999</v>
      </c>
      <c r="CA103" s="43">
        <f>IFERROR(VLOOKUP($B103,'1718_link'!$A$5:$D$331,4,FALSE),0)</f>
        <v>157</v>
      </c>
      <c r="CB103" s="217">
        <f t="shared" si="188"/>
        <v>0.12458598726114649</v>
      </c>
      <c r="CC103" s="217">
        <f>IF(BX103="Yes",VLOOKUP(B103,'ESA 112'!$B$194:$J$219,8,FALSE),MIN(0.135,CB103))</f>
        <v>0.1197</v>
      </c>
      <c r="CD103" s="156">
        <f t="shared" si="189"/>
        <v>18.79</v>
      </c>
      <c r="CE103" s="159">
        <f t="shared" si="190"/>
        <v>19.009999999999998</v>
      </c>
      <c r="CF103" s="127" t="s">
        <v>929</v>
      </c>
      <c r="CG103" s="43">
        <f>IFERROR(VLOOKUP($B103,'1819_link'!$A$5:$D$351,2,FALSE),0)</f>
        <v>0</v>
      </c>
      <c r="CH103" s="43">
        <f>IFERROR(VLOOKUP($B103,'1819_link'!$A$5:$D$351,3,FALSE),0)</f>
        <v>14.33</v>
      </c>
      <c r="CI103" s="43">
        <f>IFERROR(VLOOKUP($B103,'1819_link'!$A$5:$D$331,4,FALSE),0)</f>
        <v>160.9</v>
      </c>
      <c r="CJ103" s="217">
        <f t="shared" si="191"/>
        <v>8.9061528899937847E-2</v>
      </c>
      <c r="CK103" s="217">
        <f>IF(CF103="Yes",VLOOKUP(B103,'ESA 112'!$B$164:$J$190,8,FALSE),MIN(0.135,CJ103))</f>
        <v>8.1100000000000005E-2</v>
      </c>
      <c r="CL103" s="156">
        <f t="shared" si="192"/>
        <v>13.05</v>
      </c>
      <c r="CM103" s="159">
        <f t="shared" si="193"/>
        <v>13.05</v>
      </c>
      <c r="CN103" s="127" t="s">
        <v>929</v>
      </c>
      <c r="CO103" s="43">
        <f>IFERROR(VLOOKUP($B103,'1920_link'!$A$5:$D$350,2,FALSE),0)</f>
        <v>0</v>
      </c>
      <c r="CP103" s="43">
        <f>IFERROR(VLOOKUP($B103,'1920_link'!$A$5:$D$350,3,FALSE),0)</f>
        <v>20.56</v>
      </c>
      <c r="CQ103" s="43">
        <f>IFERROR(VLOOKUP($B103,'1920_link'!$A$5:$D$330,4,FALSE),0)</f>
        <v>160.77000000000001</v>
      </c>
      <c r="CR103" s="217">
        <f t="shared" ref="CR103:CR110" si="232">IFERROR((CP103/CQ103),0)</f>
        <v>0.12788455557628908</v>
      </c>
      <c r="CS103" s="217">
        <f>IF(CN103="Yes",VLOOKUP(B103,'ESA 112'!$B$134:$J$159,8,FALSE),MIN(0.135,CR103))</f>
        <v>0.11409999999999999</v>
      </c>
      <c r="CT103" s="156">
        <f t="shared" ref="CT103:CT110" si="233">ROUND(IF(CR103=CS103,CP103,CQ103*CS103),2)</f>
        <v>18.34</v>
      </c>
      <c r="CU103" s="159">
        <f t="shared" ref="CU103:CU110" si="234">CT103+CO103</f>
        <v>18.34</v>
      </c>
      <c r="CV103" s="127" t="s">
        <v>929</v>
      </c>
      <c r="CW103" s="43">
        <f>IFERROR(VLOOKUP($B103,'2021_link'!$A$5:$D$351,2,FALSE),0)</f>
        <v>0</v>
      </c>
      <c r="CX103" s="43">
        <f>IFERROR(VLOOKUP($B103,'2021_link'!$A$5:$D$351,3,FALSE),0)</f>
        <v>20.439999999999998</v>
      </c>
      <c r="CY103" s="160">
        <f>IFERROR(VLOOKUP($B103,'2021_link'!$A$5:$D$351,4,FALSE),0)</f>
        <v>154.79</v>
      </c>
      <c r="CZ103" s="217">
        <f t="shared" ref="CZ103:CZ110" si="235">CX103/CY103</f>
        <v>0.13204987402286969</v>
      </c>
      <c r="DA103" s="217">
        <f>IF(CV103="Yes",VLOOKUP(B103,'ESA 112'!$B$102:$J$130,8,FALSE),MIN(0.135,CZ103))</f>
        <v>0.1183</v>
      </c>
      <c r="DB103" s="156">
        <f t="shared" ref="DB103:DB110" si="236">ROUND(IF(CZ103=DA103,CX103,CY103*DA103),2)</f>
        <v>18.309999999999999</v>
      </c>
      <c r="DC103" s="159">
        <f t="shared" ref="DC103:DC110" si="237">DB103+CW103</f>
        <v>18.309999999999999</v>
      </c>
      <c r="DD103" s="127" t="s">
        <v>929</v>
      </c>
      <c r="DE103" s="43">
        <f>IFERROR(VLOOKUP($B103,'2122_link'!$A$3:$D$352,2,FALSE),0)</f>
        <v>0</v>
      </c>
      <c r="DF103" s="43">
        <f>IFERROR(VLOOKUP($B103,'2122_link'!$A$3:$D$352,3,FALSE),0)</f>
        <v>21.220000000000002</v>
      </c>
      <c r="DG103" s="160">
        <f>IFERROR(VLOOKUP($B103,'2122_link'!$A$3:$D$352,4,FALSE),0)</f>
        <v>155.31</v>
      </c>
      <c r="DH103" s="217">
        <f t="shared" ref="DH103:DH110" si="238">DF103/DG103</f>
        <v>0.13662996587470222</v>
      </c>
      <c r="DI103" s="217">
        <f>IF(DD103="Yes",VLOOKUP(B103,'ESA 112'!$B$70:$J$99,8,FALSE),MIN(0.135,DH103))</f>
        <v>0.1207</v>
      </c>
      <c r="DJ103" s="156">
        <f t="shared" ref="DJ103:DJ110" si="239">ROUND(IF(DH103=DI103,DF103,DG103*DI103),2)</f>
        <v>18.75</v>
      </c>
      <c r="DK103" s="159">
        <f t="shared" ref="DK103:DK110" si="240">DJ103+DE103</f>
        <v>18.75</v>
      </c>
      <c r="DL103" s="127" t="s">
        <v>929</v>
      </c>
      <c r="DM103" s="43">
        <f>IFERROR(VLOOKUP($B103,'2223_link'!$A$3:$D$352,2,FALSE),0)</f>
        <v>0</v>
      </c>
      <c r="DN103" s="43">
        <f>IFERROR(VLOOKUP($B103,'2223_link'!$A$3:$D$352,3,FALSE),0)</f>
        <v>21.67</v>
      </c>
      <c r="DO103" s="160">
        <f>IFERROR(VLOOKUP($B103,'2223_link'!$A$3:$D$352,4,FALSE),0)</f>
        <v>171.55</v>
      </c>
      <c r="DP103" s="217">
        <f t="shared" ref="DP103:DP110" si="241">DN103/DO103</f>
        <v>0.12631885747595453</v>
      </c>
      <c r="DQ103" s="217">
        <f>IF(DL103="Yes",VLOOKUP(B103,'ESA 112'!$B$37:$J$65,8,FALSE),MIN(0.135,DP103))</f>
        <v>0.11360000000000001</v>
      </c>
      <c r="DR103" s="156">
        <f t="shared" ref="DR103:DR110" si="242">ROUND(IF(DP103=DQ103,DN103,DO103*DQ103),2)</f>
        <v>19.489999999999998</v>
      </c>
      <c r="DS103" s="159">
        <f t="shared" ref="DS103:DS110" si="243">DR103+DM103</f>
        <v>19.489999999999998</v>
      </c>
      <c r="DT103" s="127" t="s">
        <v>929</v>
      </c>
      <c r="DU103" s="43">
        <f>IFERROR(VLOOKUP($B103,'2324_link'!$A$3:$D$352,2,FALSE),0)</f>
        <v>0.67</v>
      </c>
      <c r="DV103" s="43">
        <f>IFERROR(VLOOKUP($B103,'2324_link'!$A$3:$D$352,3,FALSE),0)</f>
        <v>17.78</v>
      </c>
      <c r="DW103" s="160">
        <f>IFERROR(VLOOKUP($B103,'2324_link'!$A$3:$D$352,4,FALSE),0)</f>
        <v>167.7</v>
      </c>
      <c r="DX103" s="217">
        <f t="shared" ref="DX103:DX134" si="244">DV103/DW103</f>
        <v>0.10602265951103161</v>
      </c>
      <c r="DY103" s="217">
        <f>IF(DT103="Yes",VLOOKUP(B103,'ESA 112'!$B$3:$J$32,8,FALSE),MIN(0.15,DX103))</f>
        <v>0.1263</v>
      </c>
      <c r="DZ103" s="156">
        <f t="shared" ref="DZ103:DZ134" si="245">ROUND(IF(DX103=DY103,DV103,DW103*DY103),2)</f>
        <v>21.18</v>
      </c>
      <c r="EA103" s="159">
        <f t="shared" ref="EA103:EA134" si="246">DZ103+DU103</f>
        <v>21.85</v>
      </c>
      <c r="EB103" s="18"/>
    </row>
    <row r="104" spans="1:132" ht="14.4" x14ac:dyDescent="0.3">
      <c r="A104" s="15" t="s">
        <v>915</v>
      </c>
      <c r="B104" s="15" t="s">
        <v>506</v>
      </c>
      <c r="C104" s="15" t="s">
        <v>507</v>
      </c>
      <c r="D104" s="127" t="s">
        <v>928</v>
      </c>
      <c r="E104" s="154">
        <f>IFERROR(VLOOKUP($B104,'0809_link'!$A$5:$D$319,2,FALSE),0)</f>
        <v>11.129999999999999</v>
      </c>
      <c r="F104" s="154">
        <f>IFERROR(VLOOKUP($B104,'0809_link'!$A$5:$D$319,3,FALSE),0)</f>
        <v>66.25</v>
      </c>
      <c r="G104" s="154">
        <f>IFERROR(VLOOKUP(B104,'0809_link'!$A$5:$D$319,4,FALSE),0)</f>
        <v>598.17999999999995</v>
      </c>
      <c r="H104" s="50">
        <f t="shared" si="209"/>
        <v>0.1108</v>
      </c>
      <c r="I104" s="155">
        <f>IF(D104="yes",VLOOKUP(B104,'ESA 112'!$B$479:$K$503,8,FALSE),MIN(0.127,H104))</f>
        <v>0.1108</v>
      </c>
      <c r="J104" s="156">
        <f t="shared" si="210"/>
        <v>66.25</v>
      </c>
      <c r="K104" s="157">
        <f t="shared" si="211"/>
        <v>77.38</v>
      </c>
      <c r="L104" s="127" t="s">
        <v>928</v>
      </c>
      <c r="M104" s="43">
        <f>IFERROR(VLOOKUP(B104,'0910_link'!$A$5:$B$302,2,FALSE),0)</f>
        <v>11.24</v>
      </c>
      <c r="N104" s="43">
        <f>IFERROR(VLOOKUP(B104,'0910_link'!$A$5:$C$302,3,FALSE),0)</f>
        <v>70.88</v>
      </c>
      <c r="O104" s="43">
        <f>IFERROR(VLOOKUP($B104,'0910_link'!$A$5:$D$302,4,FALSE),0)</f>
        <v>615.6</v>
      </c>
      <c r="P104" s="50">
        <f t="shared" si="212"/>
        <v>0.11509999999999999</v>
      </c>
      <c r="Q104" s="158">
        <f>IF(L104="Yes",VLOOKUP(B104,'ESA 112'!$B$449:$K$474,8,FALSE),MIN(0.127,P104))</f>
        <v>0.11509999999999999</v>
      </c>
      <c r="R104" s="156">
        <f t="shared" si="213"/>
        <v>70.88</v>
      </c>
      <c r="S104" s="157">
        <f t="shared" si="214"/>
        <v>82.11999999999999</v>
      </c>
      <c r="T104" s="127" t="s">
        <v>928</v>
      </c>
      <c r="U104" s="43">
        <f>IFERROR(VLOOKUP($B104,'1011_link'!$A$5:$D$309,2,FALSE),0)</f>
        <v>10.75</v>
      </c>
      <c r="V104" s="43">
        <f>IFERROR(VLOOKUP($B104,'1011_link'!$A$5:$D$309,3,FALSE),0)</f>
        <v>72.38</v>
      </c>
      <c r="W104" s="154">
        <f>IFERROR(VLOOKUP($B104,'1011_link'!$A$5:$D$319,4,FALSE),0)</f>
        <v>617.04999999999995</v>
      </c>
      <c r="X104" s="50">
        <f t="shared" si="215"/>
        <v>0.1173</v>
      </c>
      <c r="Y104" s="158">
        <f>IF(T104="Yes",VLOOKUP(B104,'ESA 112'!$B$416:$J$444,8,FALSE),MIN(0.127,X104))</f>
        <v>0.1173</v>
      </c>
      <c r="Z104" s="156">
        <f t="shared" si="216"/>
        <v>72.38</v>
      </c>
      <c r="AA104" s="159">
        <f t="shared" si="217"/>
        <v>83.13</v>
      </c>
      <c r="AB104" s="127" t="s">
        <v>928</v>
      </c>
      <c r="AC104" s="43">
        <f>IFERROR(VLOOKUP($B104,'1112_link'!$A$5:$D$310,2,FALSE),0)</f>
        <v>10.56</v>
      </c>
      <c r="AD104" s="43">
        <f>IFERROR(VLOOKUP($B104,'1112_link'!$A$5:$D$310,3,FALSE),0)</f>
        <v>56.67</v>
      </c>
      <c r="AE104" s="154">
        <f>IFERROR(VLOOKUP($B104,'1112_link'!$A$5:$D$331,4,FALSE),0)</f>
        <v>595.6</v>
      </c>
      <c r="AF104" s="50">
        <f t="shared" si="218"/>
        <v>9.5100000000000004E-2</v>
      </c>
      <c r="AG104" s="158">
        <f>IF(AB104="Yes",VLOOKUP(B104,'ESA 112'!$B$383:$J$411,8,FALSE),MIN(0.127,AF104))</f>
        <v>9.5100000000000004E-2</v>
      </c>
      <c r="AH104" s="156">
        <f t="shared" si="219"/>
        <v>56.67</v>
      </c>
      <c r="AI104" s="159">
        <f t="shared" si="220"/>
        <v>67.23</v>
      </c>
      <c r="AJ104" s="127" t="s">
        <v>928</v>
      </c>
      <c r="AK104" s="43">
        <f>IFERROR(VLOOKUP($B104,'1213_link'!$A$5:$D$310,2,FALSE),0)</f>
        <v>11.23</v>
      </c>
      <c r="AL104" s="43">
        <f>IFERROR(VLOOKUP($B104,'1213_link'!$A$5:$D$310,3,FALSE),0)</f>
        <v>56.22</v>
      </c>
      <c r="AM104" s="154">
        <f>IFERROR(VLOOKUP($B104,'1213_link'!$A$5:$D$331,4,FALSE),0)</f>
        <v>612.39</v>
      </c>
      <c r="AN104" s="50">
        <f t="shared" si="221"/>
        <v>9.1800000000000007E-2</v>
      </c>
      <c r="AO104" s="158">
        <f>IF(AJ104="Yes",VLOOKUP(B104,'ESA 112'!$B$350:$J$378,8,FALSE),MIN(0.127,AN104))</f>
        <v>9.1800000000000007E-2</v>
      </c>
      <c r="AP104" s="156">
        <f t="shared" si="222"/>
        <v>56.22</v>
      </c>
      <c r="AQ104" s="159">
        <f t="shared" si="223"/>
        <v>67.45</v>
      </c>
      <c r="AR104" s="127" t="s">
        <v>928</v>
      </c>
      <c r="AS104" s="43">
        <f>IFERROR(VLOOKUP($B104,'1314_link'!$A$5:$D$310,2,FALSE),0)</f>
        <v>10.110000000000001</v>
      </c>
      <c r="AT104" s="43">
        <f>IFERROR(VLOOKUP($B104,'1314_link'!$A$5:$D$310,3,FALSE),0)</f>
        <v>64.89</v>
      </c>
      <c r="AU104" s="154">
        <f>IFERROR(VLOOKUP($B104,'1314_link'!$A$5:$D$331,4,FALSE),0)</f>
        <v>616.44000000000005</v>
      </c>
      <c r="AV104" s="158">
        <f t="shared" si="224"/>
        <v>0.10526571929141522</v>
      </c>
      <c r="AW104" s="158">
        <f>IF(AR104="Yes",VLOOKUP(B104,'ESA 112'!$B$318:$J$345,8,FALSE),MIN(0.127,AV104))</f>
        <v>0.10526571929141522</v>
      </c>
      <c r="AX104" s="156">
        <f t="shared" si="225"/>
        <v>64.89</v>
      </c>
      <c r="AY104" s="159">
        <f t="shared" si="226"/>
        <v>75</v>
      </c>
      <c r="AZ104" s="127" t="s">
        <v>928</v>
      </c>
      <c r="BA104" s="43">
        <f>IFERROR(VLOOKUP($B104,'1415_link'!$A$5:$D$311,2,FALSE),0)</f>
        <v>11.23</v>
      </c>
      <c r="BB104" s="43">
        <f>IFERROR(VLOOKUP($B104,'1415_link'!$A$5:$D$311,3,FALSE),0)</f>
        <v>66</v>
      </c>
      <c r="BC104" s="160">
        <f>IFERROR(VLOOKUP($B104,'1415_link'!$A$5:$D$332,4,FALSE),0)</f>
        <v>613.54000000000008</v>
      </c>
      <c r="BD104" s="158">
        <f t="shared" si="227"/>
        <v>0.10757244841412132</v>
      </c>
      <c r="BE104" s="158">
        <f>IF(AZ104="Yes",VLOOKUP(B104,'ESA 112'!$B$286:$J$314,8,FALSE),MIN(0.127,BD104))</f>
        <v>0.10757244841412132</v>
      </c>
      <c r="BF104" s="156">
        <f t="shared" si="228"/>
        <v>66</v>
      </c>
      <c r="BG104" s="159">
        <f t="shared" si="229"/>
        <v>77.23</v>
      </c>
      <c r="BH104" s="127" t="s">
        <v>928</v>
      </c>
      <c r="BI104" s="43">
        <f>IFERROR(VLOOKUP($B104,'1516_link'!$A$5:$D$351,2,FALSE),0)</f>
        <v>19.89</v>
      </c>
      <c r="BJ104" s="43">
        <f>IFERROR(VLOOKUP($B104,'1516_link'!$A$5:$D$351,3,FALSE),0)</f>
        <v>75.22</v>
      </c>
      <c r="BK104" s="160">
        <f>IFERROR(VLOOKUP($B104,'1516_link'!$A$5:$D$351,4,FALSE),0)</f>
        <v>610.26</v>
      </c>
      <c r="BL104" s="217">
        <f t="shared" si="152"/>
        <v>0.12325893881296497</v>
      </c>
      <c r="BM104" s="217">
        <f>IF(BH104="Yes",VLOOKUP(B104,'ESA 112'!$B$255:$J$282,8,FALSE),MIN(0.127,BL104))</f>
        <v>0.12325893881296497</v>
      </c>
      <c r="BN104" s="156">
        <f t="shared" si="153"/>
        <v>75.22</v>
      </c>
      <c r="BO104" s="159">
        <f t="shared" si="154"/>
        <v>95.11</v>
      </c>
      <c r="BP104" s="127" t="s">
        <v>928</v>
      </c>
      <c r="BQ104" s="43">
        <f>IFERROR(VLOOKUP($B104,'1617_link'!$A$5:$D$351,2,FALSE),0)</f>
        <v>24</v>
      </c>
      <c r="BR104" s="43">
        <f>IFERROR(VLOOKUP($B104,'1617_link'!$A$5:$D$351,3,FALSE),0)</f>
        <v>76.67</v>
      </c>
      <c r="BS104" s="160">
        <f>IFERROR(VLOOKUP($B104,'1617_link'!$A$5:$D$351,4,FALSE),0)</f>
        <v>626.36</v>
      </c>
      <c r="BT104" s="217">
        <f t="shared" si="185"/>
        <v>0.12240564531579283</v>
      </c>
      <c r="BU104" s="217">
        <f>IF(BP104="Yes",VLOOKUP(B104,'ESA 112'!$B$224:$J$250,8,FALSE),MIN(0.127,BT104))</f>
        <v>0.12240564531579283</v>
      </c>
      <c r="BV104" s="156">
        <f t="shared" si="230"/>
        <v>76.67</v>
      </c>
      <c r="BW104" s="223">
        <f t="shared" si="231"/>
        <v>100.67</v>
      </c>
      <c r="BX104" s="127" t="s">
        <v>928</v>
      </c>
      <c r="BY104" s="43">
        <f>IFERROR(VLOOKUP($B104,'1718_link'!$A$5:$D$351,2,FALSE),0)</f>
        <v>23.229999999999997</v>
      </c>
      <c r="BZ104" s="43">
        <f>IFERROR(VLOOKUP($B104,'1718_link'!$A$5:$D$351,3,FALSE),0)</f>
        <v>85.78</v>
      </c>
      <c r="CA104" s="43">
        <f>IFERROR(VLOOKUP($B104,'1718_link'!$A$5:$D$331,4,FALSE),0)</f>
        <v>637.88</v>
      </c>
      <c r="CB104" s="217">
        <f t="shared" si="188"/>
        <v>0.13447670408227252</v>
      </c>
      <c r="CC104" s="217">
        <f>IF(BX104="Yes",VLOOKUP(B104,'ESA 112'!$B$194:$J$219,8,FALSE),MIN(0.135,CB104))</f>
        <v>0.13447670408227252</v>
      </c>
      <c r="CD104" s="156">
        <f t="shared" si="189"/>
        <v>85.78</v>
      </c>
      <c r="CE104" s="159">
        <f t="shared" si="190"/>
        <v>109.00999999999999</v>
      </c>
      <c r="CF104" s="127" t="s">
        <v>928</v>
      </c>
      <c r="CG104" s="43">
        <f>IFERROR(VLOOKUP($B104,'1819_link'!$A$5:$D$351,2,FALSE),0)</f>
        <v>17.22</v>
      </c>
      <c r="CH104" s="43">
        <f>IFERROR(VLOOKUP($B104,'1819_link'!$A$5:$D$351,3,FALSE),0)</f>
        <v>88.56</v>
      </c>
      <c r="CI104" s="43">
        <f>IFERROR(VLOOKUP($B104,'1819_link'!$A$5:$D$331,4,FALSE),0)</f>
        <v>629.6</v>
      </c>
      <c r="CJ104" s="217">
        <f t="shared" si="191"/>
        <v>0.14066073697585768</v>
      </c>
      <c r="CK104" s="217">
        <f>IF(CF104="Yes",VLOOKUP(B104,'ESA 112'!$B$164:$J$190,8,FALSE),MIN(0.135,CJ104))</f>
        <v>0.13500000000000001</v>
      </c>
      <c r="CL104" s="156">
        <f t="shared" si="192"/>
        <v>85</v>
      </c>
      <c r="CM104" s="159">
        <f t="shared" si="193"/>
        <v>102.22</v>
      </c>
      <c r="CN104" s="127" t="s">
        <v>928</v>
      </c>
      <c r="CO104" s="43">
        <f>IFERROR(VLOOKUP($B104,'1920_link'!$A$5:$D$350,2,FALSE),0)</f>
        <v>18.329999999999998</v>
      </c>
      <c r="CP104" s="43">
        <f>IFERROR(VLOOKUP($B104,'1920_link'!$A$5:$D$350,3,FALSE),0)</f>
        <v>84.33</v>
      </c>
      <c r="CQ104" s="43">
        <f>IFERROR(VLOOKUP($B104,'1920_link'!$A$5:$D$330,4,FALSE),0)</f>
        <v>625.4799999999999</v>
      </c>
      <c r="CR104" s="217">
        <f t="shared" si="232"/>
        <v>0.13482445481869926</v>
      </c>
      <c r="CS104" s="217">
        <f>IF(CN104="Yes",VLOOKUP(B104,'ESA 112'!$B$134:$J$159,8,FALSE),MIN(0.135,CR104))</f>
        <v>0.13482445481869926</v>
      </c>
      <c r="CT104" s="156">
        <f t="shared" si="233"/>
        <v>84.33</v>
      </c>
      <c r="CU104" s="159">
        <f t="shared" si="234"/>
        <v>102.66</v>
      </c>
      <c r="CV104" s="127" t="s">
        <v>928</v>
      </c>
      <c r="CW104" s="43">
        <f>IFERROR(VLOOKUP($B104,'2021_link'!$A$5:$D$351,2,FALSE),0)</f>
        <v>10.56</v>
      </c>
      <c r="CX104" s="43">
        <f>IFERROR(VLOOKUP($B104,'2021_link'!$A$5:$D$351,3,FALSE),0)</f>
        <v>84.66</v>
      </c>
      <c r="CY104" s="160">
        <f>IFERROR(VLOOKUP($B104,'2021_link'!$A$5:$D$351,4,FALSE),0)</f>
        <v>597.52</v>
      </c>
      <c r="CZ104" s="217">
        <f t="shared" si="235"/>
        <v>0.1416856339536752</v>
      </c>
      <c r="DA104" s="217">
        <f>IF(CV104="Yes",VLOOKUP(B104,'ESA 112'!$B$102:$J$130,8,FALSE),MIN(0.135,CZ104))</f>
        <v>0.13500000000000001</v>
      </c>
      <c r="DB104" s="156">
        <f t="shared" si="236"/>
        <v>80.67</v>
      </c>
      <c r="DC104" s="159">
        <f t="shared" si="237"/>
        <v>91.23</v>
      </c>
      <c r="DD104" s="127" t="s">
        <v>928</v>
      </c>
      <c r="DE104" s="43">
        <f>IFERROR(VLOOKUP($B104,'2122_link'!$A$3:$D$352,2,FALSE),0)</f>
        <v>12.33</v>
      </c>
      <c r="DF104" s="43">
        <f>IFERROR(VLOOKUP($B104,'2122_link'!$A$3:$D$352,3,FALSE),0)</f>
        <v>75.67</v>
      </c>
      <c r="DG104" s="160">
        <f>IFERROR(VLOOKUP($B104,'2122_link'!$A$3:$D$352,4,FALSE),0)</f>
        <v>602.64</v>
      </c>
      <c r="DH104" s="217">
        <f t="shared" si="238"/>
        <v>0.12556418425594054</v>
      </c>
      <c r="DI104" s="217">
        <f>IF(DD104="Yes",VLOOKUP(B104,'ESA 112'!$B$70:$J$99,8,FALSE),MIN(0.135,DH104))</f>
        <v>0.12556418425594054</v>
      </c>
      <c r="DJ104" s="156">
        <f t="shared" si="239"/>
        <v>75.67</v>
      </c>
      <c r="DK104" s="159">
        <f t="shared" si="240"/>
        <v>88</v>
      </c>
      <c r="DL104" s="127" t="s">
        <v>928</v>
      </c>
      <c r="DM104" s="43">
        <f>IFERROR(VLOOKUP($B104,'2223_link'!$A$3:$D$352,2,FALSE),0)</f>
        <v>2</v>
      </c>
      <c r="DN104" s="43">
        <f>IFERROR(VLOOKUP($B104,'2223_link'!$A$3:$D$352,3,FALSE),0)</f>
        <v>89.45</v>
      </c>
      <c r="DO104" s="160">
        <f>IFERROR(VLOOKUP($B104,'2223_link'!$A$3:$D$352,4,FALSE),0)</f>
        <v>581.84</v>
      </c>
      <c r="DP104" s="217">
        <f t="shared" si="241"/>
        <v>0.1537364223841606</v>
      </c>
      <c r="DQ104" s="217">
        <f>IF(DL104="Yes",VLOOKUP(B104,'ESA 112'!$B$37:$J$65,8,FALSE),MIN(0.135,DP104))</f>
        <v>0.13500000000000001</v>
      </c>
      <c r="DR104" s="156">
        <f t="shared" si="242"/>
        <v>78.55</v>
      </c>
      <c r="DS104" s="159">
        <f t="shared" si="243"/>
        <v>80.55</v>
      </c>
      <c r="DT104" s="127" t="s">
        <v>928</v>
      </c>
      <c r="DU104" s="43">
        <f>IFERROR(VLOOKUP($B104,'2324_link'!$A$3:$D$352,2,FALSE),0)</f>
        <v>6.22</v>
      </c>
      <c r="DV104" s="43">
        <f>IFERROR(VLOOKUP($B104,'2324_link'!$A$3:$D$352,3,FALSE),0)</f>
        <v>84.89</v>
      </c>
      <c r="DW104" s="160">
        <f>IFERROR(VLOOKUP($B104,'2324_link'!$A$3:$D$352,4,FALSE),0)</f>
        <v>567.22</v>
      </c>
      <c r="DX104" s="217">
        <f t="shared" si="244"/>
        <v>0.14965974401466803</v>
      </c>
      <c r="DY104" s="217">
        <f>IF(DT104="Yes",VLOOKUP(B104,'ESA 112'!$B$3:$J$32,8,FALSE),MIN(0.15,DX104))</f>
        <v>0.14965974401466803</v>
      </c>
      <c r="DZ104" s="156">
        <f t="shared" si="245"/>
        <v>84.89</v>
      </c>
      <c r="EA104" s="159">
        <f t="shared" si="246"/>
        <v>91.11</v>
      </c>
      <c r="EB104" s="18"/>
    </row>
    <row r="105" spans="1:132" ht="14.4" x14ac:dyDescent="0.3">
      <c r="A105" s="15" t="s">
        <v>915</v>
      </c>
      <c r="B105" s="15" t="s">
        <v>304</v>
      </c>
      <c r="C105" s="15" t="s">
        <v>305</v>
      </c>
      <c r="D105" s="127" t="s">
        <v>928</v>
      </c>
      <c r="E105" s="154">
        <f>IFERROR(VLOOKUP($B105,'0809_link'!$A$5:$D$319,2,FALSE),0)</f>
        <v>0.25</v>
      </c>
      <c r="F105" s="154">
        <f>IFERROR(VLOOKUP($B105,'0809_link'!$A$5:$D$319,3,FALSE),0)</f>
        <v>15.38</v>
      </c>
      <c r="G105" s="154">
        <f>IFERROR(VLOOKUP(B105,'0809_link'!$A$5:$D$319,4,FALSE),0)</f>
        <v>122.75</v>
      </c>
      <c r="H105" s="50">
        <f t="shared" si="209"/>
        <v>0.12529999999999999</v>
      </c>
      <c r="I105" s="155">
        <f>IF(D105="yes",VLOOKUP(B105,'ESA 112'!$B$479:$K$503,8,FALSE),MIN(0.127,H105))</f>
        <v>0.12529999999999999</v>
      </c>
      <c r="J105" s="156">
        <f t="shared" si="210"/>
        <v>15.38</v>
      </c>
      <c r="K105" s="157">
        <f t="shared" si="211"/>
        <v>15.63</v>
      </c>
      <c r="L105" s="127" t="s">
        <v>928</v>
      </c>
      <c r="M105" s="43">
        <f>IFERROR(VLOOKUP(B105,'0910_link'!$A$5:$B$302,2,FALSE),0)</f>
        <v>0</v>
      </c>
      <c r="N105" s="43">
        <f>IFERROR(VLOOKUP(B105,'0910_link'!$A$5:$C$302,3,FALSE),0)</f>
        <v>14.25</v>
      </c>
      <c r="O105" s="43">
        <f>IFERROR(VLOOKUP($B105,'0910_link'!$A$5:$D$302,4,FALSE),0)</f>
        <v>124.04</v>
      </c>
      <c r="P105" s="50">
        <f t="shared" si="212"/>
        <v>0.1149</v>
      </c>
      <c r="Q105" s="158">
        <f>IF(L105="Yes",VLOOKUP(B105,'ESA 112'!$B$449:$K$474,8,FALSE),MIN(0.127,P105))</f>
        <v>0.1149</v>
      </c>
      <c r="R105" s="156">
        <f t="shared" si="213"/>
        <v>14.25</v>
      </c>
      <c r="S105" s="157">
        <f t="shared" si="214"/>
        <v>14.25</v>
      </c>
      <c r="T105" s="127" t="s">
        <v>928</v>
      </c>
      <c r="U105" s="43">
        <f>IFERROR(VLOOKUP($B105,'1011_link'!$A$5:$D$309,2,FALSE),0)</f>
        <v>0.25</v>
      </c>
      <c r="V105" s="43">
        <f>IFERROR(VLOOKUP($B105,'1011_link'!$A$5:$D$309,3,FALSE),0)</f>
        <v>13.62</v>
      </c>
      <c r="W105" s="154">
        <f>IFERROR(VLOOKUP($B105,'1011_link'!$A$5:$D$319,4,FALSE),0)</f>
        <v>120.74</v>
      </c>
      <c r="X105" s="50">
        <f t="shared" si="215"/>
        <v>0.1128</v>
      </c>
      <c r="Y105" s="158">
        <f>IF(T105="Yes",VLOOKUP(B105,'ESA 112'!$B$416:$J$444,8,FALSE),MIN(0.127,X105))</f>
        <v>0.1128</v>
      </c>
      <c r="Z105" s="156">
        <f t="shared" si="216"/>
        <v>13.62</v>
      </c>
      <c r="AA105" s="159">
        <f t="shared" si="217"/>
        <v>13.87</v>
      </c>
      <c r="AB105" s="127" t="s">
        <v>928</v>
      </c>
      <c r="AC105" s="43">
        <f>IFERROR(VLOOKUP($B105,'1112_link'!$A$5:$D$310,2,FALSE),0)</f>
        <v>0</v>
      </c>
      <c r="AD105" s="43">
        <f>IFERROR(VLOOKUP($B105,'1112_link'!$A$5:$D$310,3,FALSE),0)</f>
        <v>14.78</v>
      </c>
      <c r="AE105" s="154">
        <f>IFERROR(VLOOKUP($B105,'1112_link'!$A$5:$D$331,4,FALSE),0)</f>
        <v>108.45</v>
      </c>
      <c r="AF105" s="50">
        <f t="shared" si="218"/>
        <v>0.1363</v>
      </c>
      <c r="AG105" s="158">
        <f>IF(AB105="Yes",VLOOKUP(B105,'ESA 112'!$B$383:$J$411,8,FALSE),MIN(0.127,AF105))</f>
        <v>0.127</v>
      </c>
      <c r="AH105" s="156">
        <f t="shared" si="219"/>
        <v>13.77</v>
      </c>
      <c r="AI105" s="159">
        <f t="shared" si="220"/>
        <v>13.77</v>
      </c>
      <c r="AJ105" s="127" t="s">
        <v>928</v>
      </c>
      <c r="AK105" s="43">
        <f>IFERROR(VLOOKUP($B105,'1213_link'!$A$5:$D$310,2,FALSE),0)</f>
        <v>0.67</v>
      </c>
      <c r="AL105" s="43">
        <f>IFERROR(VLOOKUP($B105,'1213_link'!$A$5:$D$310,3,FALSE),0)</f>
        <v>11.33</v>
      </c>
      <c r="AM105" s="154">
        <f>IFERROR(VLOOKUP($B105,'1213_link'!$A$5:$D$331,4,FALSE),0)</f>
        <v>96.5</v>
      </c>
      <c r="AN105" s="50">
        <f t="shared" si="221"/>
        <v>0.1174</v>
      </c>
      <c r="AO105" s="158">
        <f>IF(AJ105="Yes",VLOOKUP(B105,'ESA 112'!$B$350:$J$378,8,FALSE),MIN(0.127,AN105))</f>
        <v>0.1174</v>
      </c>
      <c r="AP105" s="156">
        <f t="shared" si="222"/>
        <v>11.33</v>
      </c>
      <c r="AQ105" s="159">
        <f t="shared" si="223"/>
        <v>12</v>
      </c>
      <c r="AR105" s="127" t="s">
        <v>928</v>
      </c>
      <c r="AS105" s="43">
        <f>IFERROR(VLOOKUP($B105,'1314_link'!$A$5:$D$310,2,FALSE),0)</f>
        <v>0.67</v>
      </c>
      <c r="AT105" s="43">
        <f>IFERROR(VLOOKUP($B105,'1314_link'!$A$5:$D$310,3,FALSE),0)</f>
        <v>9.33</v>
      </c>
      <c r="AU105" s="154">
        <f>IFERROR(VLOOKUP($B105,'1314_link'!$A$5:$D$331,4,FALSE),0)</f>
        <v>97.4</v>
      </c>
      <c r="AV105" s="158">
        <f t="shared" si="224"/>
        <v>9.5790554414784387E-2</v>
      </c>
      <c r="AW105" s="158">
        <f>IF(AR105="Yes",VLOOKUP(B105,'ESA 112'!$B$318:$J$345,8,FALSE),MIN(0.127,AV105))</f>
        <v>9.5790554414784387E-2</v>
      </c>
      <c r="AX105" s="156">
        <f t="shared" si="225"/>
        <v>9.33</v>
      </c>
      <c r="AY105" s="159">
        <f t="shared" si="226"/>
        <v>10</v>
      </c>
      <c r="AZ105" s="127" t="s">
        <v>928</v>
      </c>
      <c r="BA105" s="43">
        <f>IFERROR(VLOOKUP($B105,'1415_link'!$A$5:$D$311,2,FALSE),0)</f>
        <v>1.89</v>
      </c>
      <c r="BB105" s="43">
        <f>IFERROR(VLOOKUP($B105,'1415_link'!$A$5:$D$311,3,FALSE),0)</f>
        <v>10.33</v>
      </c>
      <c r="BC105" s="160">
        <f>IFERROR(VLOOKUP($B105,'1415_link'!$A$5:$D$332,4,FALSE),0)</f>
        <v>90.5</v>
      </c>
      <c r="BD105" s="158">
        <f t="shared" si="227"/>
        <v>0.11414364640883978</v>
      </c>
      <c r="BE105" s="158">
        <f>IF(AZ105="Yes",VLOOKUP(B105,'ESA 112'!$B$286:$J$314,8,FALSE),MIN(0.127,BD105))</f>
        <v>0.11414364640883978</v>
      </c>
      <c r="BF105" s="156">
        <f t="shared" si="228"/>
        <v>10.33</v>
      </c>
      <c r="BG105" s="159">
        <f t="shared" si="229"/>
        <v>12.22</v>
      </c>
      <c r="BH105" s="127" t="s">
        <v>928</v>
      </c>
      <c r="BI105" s="43">
        <f>IFERROR(VLOOKUP($B105,'1516_link'!$A$5:$D$351,2,FALSE),0)</f>
        <v>3.4400000000000004</v>
      </c>
      <c r="BJ105" s="43">
        <f>IFERROR(VLOOKUP($B105,'1516_link'!$A$5:$D$351,3,FALSE),0)</f>
        <v>14.44</v>
      </c>
      <c r="BK105" s="160">
        <f>IFERROR(VLOOKUP($B105,'1516_link'!$A$5:$D$351,4,FALSE),0)</f>
        <v>90.41</v>
      </c>
      <c r="BL105" s="217">
        <f t="shared" si="152"/>
        <v>0.15971684548169451</v>
      </c>
      <c r="BM105" s="217">
        <f>IF(BH105="Yes",VLOOKUP(B105,'ESA 112'!$B$255:$J$282,8,FALSE),MIN(0.127,BL105))</f>
        <v>0.127</v>
      </c>
      <c r="BN105" s="156">
        <f t="shared" si="153"/>
        <v>11.48</v>
      </c>
      <c r="BO105" s="159">
        <f t="shared" si="154"/>
        <v>14.920000000000002</v>
      </c>
      <c r="BP105" s="127" t="s">
        <v>928</v>
      </c>
      <c r="BQ105" s="43">
        <f>IFERROR(VLOOKUP($B105,'1617_link'!$A$5:$D$351,2,FALSE),0)</f>
        <v>3</v>
      </c>
      <c r="BR105" s="43">
        <f>IFERROR(VLOOKUP($B105,'1617_link'!$A$5:$D$351,3,FALSE),0)</f>
        <v>19.329999999999998</v>
      </c>
      <c r="BS105" s="160">
        <f>IFERROR(VLOOKUP($B105,'1617_link'!$A$5:$D$351,4,FALSE),0)</f>
        <v>113.15</v>
      </c>
      <c r="BT105" s="217">
        <f t="shared" si="185"/>
        <v>0.1708351745470614</v>
      </c>
      <c r="BU105" s="217">
        <f>IF(BP105="Yes",VLOOKUP(B105,'ESA 112'!$B$224:$J$250,8,FALSE),MIN(0.127,BT105))</f>
        <v>0.127</v>
      </c>
      <c r="BV105" s="156">
        <f t="shared" si="230"/>
        <v>14.37</v>
      </c>
      <c r="BW105" s="223">
        <f t="shared" si="231"/>
        <v>17.369999999999997</v>
      </c>
      <c r="BX105" s="127" t="s">
        <v>928</v>
      </c>
      <c r="BY105" s="43">
        <f>IFERROR(VLOOKUP($B105,'1718_link'!$A$5:$D$351,2,FALSE),0)</f>
        <v>2.11</v>
      </c>
      <c r="BZ105" s="43">
        <f>IFERROR(VLOOKUP($B105,'1718_link'!$A$5:$D$351,3,FALSE),0)</f>
        <v>19.670000000000002</v>
      </c>
      <c r="CA105" s="43">
        <f>IFERROR(VLOOKUP($B105,'1718_link'!$A$5:$D$331,4,FALSE),0)</f>
        <v>128.1</v>
      </c>
      <c r="CB105" s="217">
        <f t="shared" si="188"/>
        <v>0.15355191256830603</v>
      </c>
      <c r="CC105" s="217">
        <f>IF(BX105="Yes",VLOOKUP(B105,'ESA 112'!$B$194:$J$219,8,FALSE),MIN(0.135,CB105))</f>
        <v>0.13500000000000001</v>
      </c>
      <c r="CD105" s="156">
        <f t="shared" si="189"/>
        <v>17.29</v>
      </c>
      <c r="CE105" s="159">
        <f t="shared" si="190"/>
        <v>19.399999999999999</v>
      </c>
      <c r="CF105" s="127" t="s">
        <v>928</v>
      </c>
      <c r="CG105" s="43">
        <f>IFERROR(VLOOKUP($B105,'1819_link'!$A$5:$D$351,2,FALSE),0)</f>
        <v>1.33</v>
      </c>
      <c r="CH105" s="43">
        <f>IFERROR(VLOOKUP($B105,'1819_link'!$A$5:$D$351,3,FALSE),0)</f>
        <v>20.56</v>
      </c>
      <c r="CI105" s="43">
        <f>IFERROR(VLOOKUP($B105,'1819_link'!$A$5:$D$331,4,FALSE),0)</f>
        <v>123.61999999999999</v>
      </c>
      <c r="CJ105" s="217">
        <f t="shared" si="191"/>
        <v>0.16631613007603949</v>
      </c>
      <c r="CK105" s="217">
        <f>IF(CF105="Yes",VLOOKUP(B105,'ESA 112'!$B$164:$J$190,8,FALSE),MIN(0.135,CJ105))</f>
        <v>0.13500000000000001</v>
      </c>
      <c r="CL105" s="156">
        <f t="shared" si="192"/>
        <v>16.690000000000001</v>
      </c>
      <c r="CM105" s="159">
        <f t="shared" si="193"/>
        <v>18.020000000000003</v>
      </c>
      <c r="CN105" s="127" t="s">
        <v>928</v>
      </c>
      <c r="CO105" s="43">
        <f>IFERROR(VLOOKUP($B105,'1920_link'!$A$5:$D$350,2,FALSE),0)</f>
        <v>2.44</v>
      </c>
      <c r="CP105" s="43">
        <f>IFERROR(VLOOKUP($B105,'1920_link'!$A$5:$D$350,3,FALSE),0)</f>
        <v>23.22</v>
      </c>
      <c r="CQ105" s="43">
        <f>IFERROR(VLOOKUP($B105,'1920_link'!$A$5:$D$330,4,FALSE),0)</f>
        <v>126.72</v>
      </c>
      <c r="CR105" s="217">
        <f t="shared" si="232"/>
        <v>0.18323863636363635</v>
      </c>
      <c r="CS105" s="217">
        <f>IF(CN105="Yes",VLOOKUP(B105,'ESA 112'!$B$134:$J$159,8,FALSE),MIN(0.135,CR105))</f>
        <v>0.13500000000000001</v>
      </c>
      <c r="CT105" s="156">
        <f t="shared" si="233"/>
        <v>17.11</v>
      </c>
      <c r="CU105" s="159">
        <f t="shared" si="234"/>
        <v>19.55</v>
      </c>
      <c r="CV105" s="127" t="s">
        <v>928</v>
      </c>
      <c r="CW105" s="43">
        <f>IFERROR(VLOOKUP($B105,'2021_link'!$A$5:$D$351,2,FALSE),0)</f>
        <v>0.78</v>
      </c>
      <c r="CX105" s="43">
        <f>IFERROR(VLOOKUP($B105,'2021_link'!$A$5:$D$351,3,FALSE),0)</f>
        <v>24</v>
      </c>
      <c r="CY105" s="160">
        <f>IFERROR(VLOOKUP($B105,'2021_link'!$A$5:$D$351,4,FALSE),0)</f>
        <v>119.69</v>
      </c>
      <c r="CZ105" s="217">
        <f t="shared" si="235"/>
        <v>0.20051800484585178</v>
      </c>
      <c r="DA105" s="217">
        <f>IF(CV105="Yes",VLOOKUP(B105,'ESA 112'!$B$102:$J$130,8,FALSE),MIN(0.135,CZ105))</f>
        <v>0.13500000000000001</v>
      </c>
      <c r="DB105" s="156">
        <f t="shared" si="236"/>
        <v>16.16</v>
      </c>
      <c r="DC105" s="159">
        <f t="shared" si="237"/>
        <v>16.940000000000001</v>
      </c>
      <c r="DD105" s="127" t="s">
        <v>928</v>
      </c>
      <c r="DE105" s="43">
        <f>IFERROR(VLOOKUP($B105,'2122_link'!$A$3:$D$352,2,FALSE),0)</f>
        <v>1.1100000000000001</v>
      </c>
      <c r="DF105" s="43">
        <f>IFERROR(VLOOKUP($B105,'2122_link'!$A$3:$D$352,3,FALSE),0)</f>
        <v>25.33</v>
      </c>
      <c r="DG105" s="160">
        <f>IFERROR(VLOOKUP($B105,'2122_link'!$A$3:$D$352,4,FALSE),0)</f>
        <v>112.74</v>
      </c>
      <c r="DH105" s="217">
        <f t="shared" si="238"/>
        <v>0.22467624623026433</v>
      </c>
      <c r="DI105" s="217">
        <f>IF(DD105="Yes",VLOOKUP(B105,'ESA 112'!$B$70:$J$99,8,FALSE),MIN(0.135,DH105))</f>
        <v>0.13500000000000001</v>
      </c>
      <c r="DJ105" s="156">
        <f t="shared" si="239"/>
        <v>15.22</v>
      </c>
      <c r="DK105" s="159">
        <f t="shared" si="240"/>
        <v>16.330000000000002</v>
      </c>
      <c r="DL105" s="127" t="s">
        <v>928</v>
      </c>
      <c r="DM105" s="43">
        <f>IFERROR(VLOOKUP($B105,'2223_link'!$A$3:$D$352,2,FALSE),0)</f>
        <v>0</v>
      </c>
      <c r="DN105" s="43">
        <f>IFERROR(VLOOKUP($B105,'2223_link'!$A$3:$D$352,3,FALSE),0)</f>
        <v>21.11</v>
      </c>
      <c r="DO105" s="160">
        <f>IFERROR(VLOOKUP($B105,'2223_link'!$A$3:$D$352,4,FALSE),0)</f>
        <v>130.6</v>
      </c>
      <c r="DP105" s="217">
        <f t="shared" si="241"/>
        <v>0.16163859111791731</v>
      </c>
      <c r="DQ105" s="217">
        <f>IF(DL105="Yes",VLOOKUP(B105,'ESA 112'!$B$37:$J$65,8,FALSE),MIN(0.135,DP105))</f>
        <v>0.13500000000000001</v>
      </c>
      <c r="DR105" s="156">
        <f t="shared" si="242"/>
        <v>17.63</v>
      </c>
      <c r="DS105" s="159">
        <f t="shared" si="243"/>
        <v>17.63</v>
      </c>
      <c r="DT105" s="127" t="s">
        <v>928</v>
      </c>
      <c r="DU105" s="43">
        <f>IFERROR(VLOOKUP($B105,'2324_link'!$A$3:$D$352,2,FALSE),0)</f>
        <v>2.78</v>
      </c>
      <c r="DV105" s="43">
        <f>IFERROR(VLOOKUP($B105,'2324_link'!$A$3:$D$352,3,FALSE),0)</f>
        <v>32.22</v>
      </c>
      <c r="DW105" s="160">
        <f>IFERROR(VLOOKUP($B105,'2324_link'!$A$3:$D$352,4,FALSE),0)</f>
        <v>109.59</v>
      </c>
      <c r="DX105" s="217">
        <f t="shared" si="244"/>
        <v>0.29400492745688472</v>
      </c>
      <c r="DY105" s="217">
        <f>IF(DT105="Yes",VLOOKUP(B105,'ESA 112'!$B$3:$J$32,8,FALSE),MIN(0.15,DX105))</f>
        <v>0.15</v>
      </c>
      <c r="DZ105" s="156">
        <f t="shared" si="245"/>
        <v>16.440000000000001</v>
      </c>
      <c r="EA105" s="159">
        <f t="shared" si="246"/>
        <v>19.220000000000002</v>
      </c>
      <c r="EB105" s="18"/>
    </row>
    <row r="106" spans="1:132" ht="14.4" x14ac:dyDescent="0.3">
      <c r="A106" s="15" t="s">
        <v>915</v>
      </c>
      <c r="B106" s="15" t="s">
        <v>586</v>
      </c>
      <c r="C106" s="15" t="s">
        <v>587</v>
      </c>
      <c r="D106" s="127" t="s">
        <v>928</v>
      </c>
      <c r="E106" s="154">
        <f>IFERROR(VLOOKUP($B106,'0809_link'!$A$5:$D$319,2,FALSE),0)</f>
        <v>20.38</v>
      </c>
      <c r="F106" s="154">
        <f>IFERROR(VLOOKUP($B106,'0809_link'!$A$5:$D$319,3,FALSE),0)</f>
        <v>125.12</v>
      </c>
      <c r="G106" s="154">
        <f>IFERROR(VLOOKUP(B106,'0809_link'!$A$5:$D$319,4,FALSE),0)</f>
        <v>1095.3499999999999</v>
      </c>
      <c r="H106" s="50">
        <f t="shared" si="209"/>
        <v>0.1142</v>
      </c>
      <c r="I106" s="155">
        <f>IF(D106="yes",VLOOKUP(B106,'ESA 112'!$B$479:$K$503,8,FALSE),MIN(0.127,H106))</f>
        <v>0.1142</v>
      </c>
      <c r="J106" s="156">
        <f t="shared" si="210"/>
        <v>125.12</v>
      </c>
      <c r="K106" s="157">
        <f t="shared" si="211"/>
        <v>145.5</v>
      </c>
      <c r="L106" s="127" t="s">
        <v>928</v>
      </c>
      <c r="M106" s="43">
        <f>IFERROR(VLOOKUP(B106,'0910_link'!$A$5:$B$302,2,FALSE),0)</f>
        <v>20.38</v>
      </c>
      <c r="N106" s="43">
        <f>IFERROR(VLOOKUP(B106,'0910_link'!$A$5:$C$302,3,FALSE),0)</f>
        <v>125.5</v>
      </c>
      <c r="O106" s="43">
        <f>IFERROR(VLOOKUP($B106,'0910_link'!$A$5:$D$302,4,FALSE),0)</f>
        <v>1121.51</v>
      </c>
      <c r="P106" s="50">
        <f t="shared" si="212"/>
        <v>0.1119</v>
      </c>
      <c r="Q106" s="158">
        <f>IF(L106="Yes",VLOOKUP(B106,'ESA 112'!$B$449:$K$474,8,FALSE),MIN(0.127,P106))</f>
        <v>0.1119</v>
      </c>
      <c r="R106" s="156">
        <f t="shared" si="213"/>
        <v>125.5</v>
      </c>
      <c r="S106" s="157">
        <f t="shared" si="214"/>
        <v>145.88</v>
      </c>
      <c r="T106" s="127" t="s">
        <v>928</v>
      </c>
      <c r="U106" s="43">
        <f>IFERROR(VLOOKUP($B106,'1011_link'!$A$5:$D$309,2,FALSE),0)</f>
        <v>17.5</v>
      </c>
      <c r="V106" s="43">
        <f>IFERROR(VLOOKUP($B106,'1011_link'!$A$5:$D$309,3,FALSE),0)</f>
        <v>126.75</v>
      </c>
      <c r="W106" s="154">
        <f>IFERROR(VLOOKUP($B106,'1011_link'!$A$5:$D$319,4,FALSE),0)</f>
        <v>1125.3399999999999</v>
      </c>
      <c r="X106" s="50">
        <f t="shared" si="215"/>
        <v>0.11260000000000001</v>
      </c>
      <c r="Y106" s="158">
        <f>IF(T106="Yes",VLOOKUP(B106,'ESA 112'!$B$416:$J$444,8,FALSE),MIN(0.127,X106))</f>
        <v>0.11260000000000001</v>
      </c>
      <c r="Z106" s="156">
        <f t="shared" si="216"/>
        <v>126.75</v>
      </c>
      <c r="AA106" s="159">
        <f t="shared" si="217"/>
        <v>144.25</v>
      </c>
      <c r="AB106" s="127" t="s">
        <v>928</v>
      </c>
      <c r="AC106" s="43">
        <f>IFERROR(VLOOKUP($B106,'1112_link'!$A$5:$D$310,2,FALSE),0)</f>
        <v>16.55</v>
      </c>
      <c r="AD106" s="43">
        <f>IFERROR(VLOOKUP($B106,'1112_link'!$A$5:$D$310,3,FALSE),0)</f>
        <v>132.88999999999999</v>
      </c>
      <c r="AE106" s="154">
        <f>IFERROR(VLOOKUP($B106,'1112_link'!$A$5:$D$331,4,FALSE),0)</f>
        <v>1209.24</v>
      </c>
      <c r="AF106" s="50">
        <f t="shared" si="218"/>
        <v>0.1099</v>
      </c>
      <c r="AG106" s="158">
        <f>IF(AB106="Yes",VLOOKUP(B106,'ESA 112'!$B$383:$J$411,8,FALSE),MIN(0.127,AF106))</f>
        <v>0.1099</v>
      </c>
      <c r="AH106" s="156">
        <f t="shared" si="219"/>
        <v>132.88999999999999</v>
      </c>
      <c r="AI106" s="159">
        <f t="shared" si="220"/>
        <v>149.44</v>
      </c>
      <c r="AJ106" s="127" t="s">
        <v>928</v>
      </c>
      <c r="AK106" s="43">
        <f>IFERROR(VLOOKUP($B106,'1213_link'!$A$5:$D$310,2,FALSE),0)</f>
        <v>20.439999999999998</v>
      </c>
      <c r="AL106" s="43">
        <f>IFERROR(VLOOKUP($B106,'1213_link'!$A$5:$D$310,3,FALSE),0)</f>
        <v>130.88999999999999</v>
      </c>
      <c r="AM106" s="154">
        <f>IFERROR(VLOOKUP($B106,'1213_link'!$A$5:$D$331,4,FALSE),0)</f>
        <v>1227.0000000000002</v>
      </c>
      <c r="AN106" s="50">
        <f t="shared" si="221"/>
        <v>0.1067</v>
      </c>
      <c r="AO106" s="158">
        <f>IF(AJ106="Yes",VLOOKUP(B106,'ESA 112'!$B$350:$J$378,8,FALSE),MIN(0.127,AN106))</f>
        <v>0.1067</v>
      </c>
      <c r="AP106" s="156">
        <f t="shared" si="222"/>
        <v>130.88999999999999</v>
      </c>
      <c r="AQ106" s="159">
        <f t="shared" si="223"/>
        <v>151.32999999999998</v>
      </c>
      <c r="AR106" s="127" t="s">
        <v>928</v>
      </c>
      <c r="AS106" s="43">
        <f>IFERROR(VLOOKUP($B106,'1314_link'!$A$5:$D$310,2,FALSE),0)</f>
        <v>26.669999999999998</v>
      </c>
      <c r="AT106" s="43">
        <f>IFERROR(VLOOKUP($B106,'1314_link'!$A$5:$D$310,3,FALSE),0)</f>
        <v>131.88999999999999</v>
      </c>
      <c r="AU106" s="154">
        <f>IFERROR(VLOOKUP($B106,'1314_link'!$A$5:$D$331,4,FALSE),0)</f>
        <v>1196.52</v>
      </c>
      <c r="AV106" s="158">
        <f t="shared" si="224"/>
        <v>0.11022799451743388</v>
      </c>
      <c r="AW106" s="158">
        <f>IF(AR106="Yes",VLOOKUP(B106,'ESA 112'!$B$318:$J$345,8,FALSE),MIN(0.127,AV106))</f>
        <v>0.11022799451743388</v>
      </c>
      <c r="AX106" s="156">
        <f t="shared" si="225"/>
        <v>131.88999999999999</v>
      </c>
      <c r="AY106" s="159">
        <f t="shared" si="226"/>
        <v>158.55999999999997</v>
      </c>
      <c r="AZ106" s="127" t="s">
        <v>928</v>
      </c>
      <c r="BA106" s="43">
        <f>IFERROR(VLOOKUP($B106,'1415_link'!$A$5:$D$311,2,FALSE),0)</f>
        <v>21.23</v>
      </c>
      <c r="BB106" s="43">
        <f>IFERROR(VLOOKUP($B106,'1415_link'!$A$5:$D$311,3,FALSE),0)</f>
        <v>134.66999999999999</v>
      </c>
      <c r="BC106" s="160">
        <f>IFERROR(VLOOKUP($B106,'1415_link'!$A$5:$D$332,4,FALSE),0)</f>
        <v>1179.82</v>
      </c>
      <c r="BD106" s="158">
        <f t="shared" si="227"/>
        <v>0.11414453052160499</v>
      </c>
      <c r="BE106" s="158">
        <f>IF(AZ106="Yes",VLOOKUP(B106,'ESA 112'!$B$286:$J$314,8,FALSE),MIN(0.127,BD106))</f>
        <v>0.11414453052160499</v>
      </c>
      <c r="BF106" s="156">
        <f t="shared" si="228"/>
        <v>134.66999999999999</v>
      </c>
      <c r="BG106" s="159">
        <f t="shared" si="229"/>
        <v>155.89999999999998</v>
      </c>
      <c r="BH106" s="127" t="s">
        <v>928</v>
      </c>
      <c r="BI106" s="43">
        <f>IFERROR(VLOOKUP($B106,'1516_link'!$A$5:$D$351,2,FALSE),0)</f>
        <v>24.22</v>
      </c>
      <c r="BJ106" s="43">
        <f>IFERROR(VLOOKUP($B106,'1516_link'!$A$5:$D$351,3,FALSE),0)</f>
        <v>138.22000000000003</v>
      </c>
      <c r="BK106" s="160">
        <f>IFERROR(VLOOKUP($B106,'1516_link'!$A$5:$D$351,4,FALSE),0)</f>
        <v>1156.4600000000003</v>
      </c>
      <c r="BL106" s="217">
        <f t="shared" si="152"/>
        <v>0.11951991422098472</v>
      </c>
      <c r="BM106" s="217">
        <f>IF(BH106="Yes",VLOOKUP(B106,'ESA 112'!$B$255:$J$282,8,FALSE),MIN(0.127,BL106))</f>
        <v>0.11951991422098472</v>
      </c>
      <c r="BN106" s="156">
        <f t="shared" si="153"/>
        <v>138.22</v>
      </c>
      <c r="BO106" s="159">
        <f t="shared" si="154"/>
        <v>162.44</v>
      </c>
      <c r="BP106" s="127" t="s">
        <v>928</v>
      </c>
      <c r="BQ106" s="43">
        <f>IFERROR(VLOOKUP($B106,'1617_link'!$A$5:$D$351,2,FALSE),0)</f>
        <v>19.670000000000002</v>
      </c>
      <c r="BR106" s="43">
        <f>IFERROR(VLOOKUP($B106,'1617_link'!$A$5:$D$351,3,FALSE),0)</f>
        <v>132.44</v>
      </c>
      <c r="BS106" s="160">
        <f>IFERROR(VLOOKUP($B106,'1617_link'!$A$5:$D$351,4,FALSE),0)</f>
        <v>1158.5600000000002</v>
      </c>
      <c r="BT106" s="217">
        <f t="shared" si="185"/>
        <v>0.11431432122634994</v>
      </c>
      <c r="BU106" s="217">
        <f>IF(BP106="Yes",VLOOKUP(B106,'ESA 112'!$B$224:$J$250,8,FALSE),MIN(0.127,BT106))</f>
        <v>0.11431432122634994</v>
      </c>
      <c r="BV106" s="156">
        <f t="shared" si="230"/>
        <v>132.44</v>
      </c>
      <c r="BW106" s="223">
        <f t="shared" si="231"/>
        <v>152.11000000000001</v>
      </c>
      <c r="BX106" s="127" t="s">
        <v>928</v>
      </c>
      <c r="BY106" s="43">
        <f>IFERROR(VLOOKUP($B106,'1718_link'!$A$5:$D$351,2,FALSE),0)</f>
        <v>19.45</v>
      </c>
      <c r="BZ106" s="43">
        <f>IFERROR(VLOOKUP($B106,'1718_link'!$A$5:$D$351,3,FALSE),0)</f>
        <v>137.22</v>
      </c>
      <c r="CA106" s="43">
        <f>IFERROR(VLOOKUP($B106,'1718_link'!$A$5:$D$331,4,FALSE),0)</f>
        <v>1135.6199999999999</v>
      </c>
      <c r="CB106" s="217">
        <f t="shared" si="188"/>
        <v>0.12083267290114652</v>
      </c>
      <c r="CC106" s="217">
        <f>IF(BX106="Yes",VLOOKUP(B106,'ESA 112'!$B$194:$J$219,8,FALSE),MIN(0.135,CB106))</f>
        <v>0.12083267290114652</v>
      </c>
      <c r="CD106" s="156">
        <f t="shared" si="189"/>
        <v>137.22</v>
      </c>
      <c r="CE106" s="159">
        <f t="shared" si="190"/>
        <v>156.66999999999999</v>
      </c>
      <c r="CF106" s="127" t="s">
        <v>928</v>
      </c>
      <c r="CG106" s="43">
        <f>IFERROR(VLOOKUP($B106,'1819_link'!$A$5:$D$351,2,FALSE),0)</f>
        <v>19.88</v>
      </c>
      <c r="CH106" s="43">
        <f>IFERROR(VLOOKUP($B106,'1819_link'!$A$5:$D$351,3,FALSE),0)</f>
        <v>128.78</v>
      </c>
      <c r="CI106" s="43">
        <f>IFERROR(VLOOKUP($B106,'1819_link'!$A$5:$D$331,4,FALSE),0)</f>
        <v>1136.44</v>
      </c>
      <c r="CJ106" s="217">
        <f t="shared" si="191"/>
        <v>0.11331878497764949</v>
      </c>
      <c r="CK106" s="217">
        <f>IF(CF106="Yes",VLOOKUP(B106,'ESA 112'!$B$164:$J$190,8,FALSE),MIN(0.135,CJ106))</f>
        <v>0.11331878497764949</v>
      </c>
      <c r="CL106" s="156">
        <f t="shared" si="192"/>
        <v>128.78</v>
      </c>
      <c r="CM106" s="159">
        <f t="shared" si="193"/>
        <v>148.66</v>
      </c>
      <c r="CN106" s="127" t="s">
        <v>928</v>
      </c>
      <c r="CO106" s="43">
        <f>IFERROR(VLOOKUP($B106,'1920_link'!$A$5:$D$350,2,FALSE),0)</f>
        <v>23</v>
      </c>
      <c r="CP106" s="43">
        <f>IFERROR(VLOOKUP($B106,'1920_link'!$A$5:$D$350,3,FALSE),0)</f>
        <v>128.11000000000001</v>
      </c>
      <c r="CQ106" s="43">
        <f>IFERROR(VLOOKUP($B106,'1920_link'!$A$5:$D$330,4,FALSE),0)</f>
        <v>1113.57</v>
      </c>
      <c r="CR106" s="217">
        <f t="shared" si="232"/>
        <v>0.11504440672791115</v>
      </c>
      <c r="CS106" s="217">
        <f>IF(CN106="Yes",VLOOKUP(B106,'ESA 112'!$B$134:$J$159,8,FALSE),MIN(0.135,CR106))</f>
        <v>0.11504440672791115</v>
      </c>
      <c r="CT106" s="156">
        <f t="shared" si="233"/>
        <v>128.11000000000001</v>
      </c>
      <c r="CU106" s="159">
        <f t="shared" si="234"/>
        <v>151.11000000000001</v>
      </c>
      <c r="CV106" s="127" t="s">
        <v>928</v>
      </c>
      <c r="CW106" s="43">
        <f>IFERROR(VLOOKUP($B106,'2021_link'!$A$5:$D$351,2,FALSE),0)</f>
        <v>17.670000000000002</v>
      </c>
      <c r="CX106" s="43">
        <f>IFERROR(VLOOKUP($B106,'2021_link'!$A$5:$D$351,3,FALSE),0)</f>
        <v>120.23</v>
      </c>
      <c r="CY106" s="160">
        <f>IFERROR(VLOOKUP($B106,'2021_link'!$A$5:$D$351,4,FALSE),0)</f>
        <v>1058.6499999999999</v>
      </c>
      <c r="CZ106" s="217">
        <f t="shared" si="235"/>
        <v>0.11356916828035708</v>
      </c>
      <c r="DA106" s="217">
        <f>IF(CV106="Yes",VLOOKUP(B106,'ESA 112'!$B$102:$J$130,8,FALSE),MIN(0.135,CZ106))</f>
        <v>0.11356916828035708</v>
      </c>
      <c r="DB106" s="156">
        <f t="shared" si="236"/>
        <v>120.23</v>
      </c>
      <c r="DC106" s="159">
        <f t="shared" si="237"/>
        <v>137.9</v>
      </c>
      <c r="DD106" s="127" t="s">
        <v>928</v>
      </c>
      <c r="DE106" s="43">
        <f>IFERROR(VLOOKUP($B106,'2122_link'!$A$3:$D$352,2,FALSE),0)</f>
        <v>9.89</v>
      </c>
      <c r="DF106" s="43">
        <f>IFERROR(VLOOKUP($B106,'2122_link'!$A$3:$D$352,3,FALSE),0)</f>
        <v>119.22</v>
      </c>
      <c r="DG106" s="160">
        <f>IFERROR(VLOOKUP($B106,'2122_link'!$A$3:$D$352,4,FALSE),0)</f>
        <v>1058.26</v>
      </c>
      <c r="DH106" s="217">
        <f t="shared" si="238"/>
        <v>0.11265662502598606</v>
      </c>
      <c r="DI106" s="217">
        <f>IF(DD106="Yes",VLOOKUP(B106,'ESA 112'!$B$70:$J$99,8,FALSE),MIN(0.135,DH106))</f>
        <v>0.11265662502598606</v>
      </c>
      <c r="DJ106" s="156">
        <f t="shared" si="239"/>
        <v>119.22</v>
      </c>
      <c r="DK106" s="159">
        <f t="shared" si="240"/>
        <v>129.11000000000001</v>
      </c>
      <c r="DL106" s="127" t="s">
        <v>928</v>
      </c>
      <c r="DM106" s="43">
        <f>IFERROR(VLOOKUP($B106,'2223_link'!$A$3:$D$352,2,FALSE),0)</f>
        <v>13.89</v>
      </c>
      <c r="DN106" s="43">
        <f>IFERROR(VLOOKUP($B106,'2223_link'!$A$3:$D$352,3,FALSE),0)</f>
        <v>138.88</v>
      </c>
      <c r="DO106" s="160">
        <f>IFERROR(VLOOKUP($B106,'2223_link'!$A$3:$D$352,4,FALSE),0)</f>
        <v>1086.8300000000002</v>
      </c>
      <c r="DP106" s="217">
        <f t="shared" si="241"/>
        <v>0.12778447411278671</v>
      </c>
      <c r="DQ106" s="217">
        <f>IF(DL106="Yes",VLOOKUP(B106,'ESA 112'!$B$37:$J$65,8,FALSE),MIN(0.135,DP106))</f>
        <v>0.12778447411278671</v>
      </c>
      <c r="DR106" s="156">
        <f t="shared" si="242"/>
        <v>138.88</v>
      </c>
      <c r="DS106" s="159">
        <f t="shared" si="243"/>
        <v>152.76999999999998</v>
      </c>
      <c r="DT106" s="127" t="s">
        <v>928</v>
      </c>
      <c r="DU106" s="43">
        <f>IFERROR(VLOOKUP($B106,'2324_link'!$A$3:$D$352,2,FALSE),0)</f>
        <v>13.78</v>
      </c>
      <c r="DV106" s="43">
        <f>IFERROR(VLOOKUP($B106,'2324_link'!$A$3:$D$352,3,FALSE),0)</f>
        <v>144.34</v>
      </c>
      <c r="DW106" s="160">
        <f>IFERROR(VLOOKUP($B106,'2324_link'!$A$3:$D$352,4,FALSE),0)</f>
        <v>1094.6799999999998</v>
      </c>
      <c r="DX106" s="217">
        <f t="shared" si="244"/>
        <v>0.13185588482478899</v>
      </c>
      <c r="DY106" s="217">
        <f>IF(DT106="Yes",VLOOKUP(B106,'ESA 112'!$B$3:$J$32,8,FALSE),MIN(0.15,DX106))</f>
        <v>0.13185588482478899</v>
      </c>
      <c r="DZ106" s="156">
        <f t="shared" si="245"/>
        <v>144.34</v>
      </c>
      <c r="EA106" s="159">
        <f t="shared" si="246"/>
        <v>158.12</v>
      </c>
      <c r="EB106" s="18"/>
    </row>
    <row r="107" spans="1:132" ht="14.4" x14ac:dyDescent="0.3">
      <c r="A107" s="15" t="s">
        <v>915</v>
      </c>
      <c r="B107" s="15" t="s">
        <v>192</v>
      </c>
      <c r="C107" s="15" t="s">
        <v>193</v>
      </c>
      <c r="D107" s="127" t="s">
        <v>928</v>
      </c>
      <c r="E107" s="154">
        <f>IFERROR(VLOOKUP($B107,'0809_link'!$A$5:$D$319,2,FALSE),0)</f>
        <v>210.5</v>
      </c>
      <c r="F107" s="154">
        <f>IFERROR(VLOOKUP($B107,'0809_link'!$A$5:$D$319,3,FALSE),0)</f>
        <v>1918.38</v>
      </c>
      <c r="G107" s="154">
        <f>IFERROR(VLOOKUP(B107,'0809_link'!$A$5:$D$319,4,FALSE),0)</f>
        <v>16948.79</v>
      </c>
      <c r="H107" s="50">
        <f t="shared" si="209"/>
        <v>0.1132</v>
      </c>
      <c r="I107" s="155">
        <f>IF(D107="yes",VLOOKUP(B107,'ESA 112'!$B$479:$K$503,8,FALSE),MIN(0.127,H107))</f>
        <v>0.1132</v>
      </c>
      <c r="J107" s="156">
        <f t="shared" si="210"/>
        <v>1918.38</v>
      </c>
      <c r="K107" s="157">
        <f t="shared" si="211"/>
        <v>2128.88</v>
      </c>
      <c r="L107" s="127" t="s">
        <v>928</v>
      </c>
      <c r="M107" s="43">
        <f>IFERROR(VLOOKUP(B107,'0910_link'!$A$5:$B$302,2,FALSE),0)</f>
        <v>240.25</v>
      </c>
      <c r="N107" s="43">
        <f>IFERROR(VLOOKUP(B107,'0910_link'!$A$5:$C$302,3,FALSE),0)</f>
        <v>1954.62</v>
      </c>
      <c r="O107" s="43">
        <f>IFERROR(VLOOKUP($B107,'0910_link'!$A$5:$D$302,4,FALSE),0)</f>
        <v>17019.13</v>
      </c>
      <c r="P107" s="50">
        <f t="shared" si="212"/>
        <v>0.1148</v>
      </c>
      <c r="Q107" s="158">
        <f>IF(L107="Yes",VLOOKUP(B107,'ESA 112'!$B$449:$K$474,8,FALSE),MIN(0.127,P107))</f>
        <v>0.1148</v>
      </c>
      <c r="R107" s="156">
        <f t="shared" si="213"/>
        <v>1954.62</v>
      </c>
      <c r="S107" s="157">
        <f t="shared" si="214"/>
        <v>2194.87</v>
      </c>
      <c r="T107" s="127" t="s">
        <v>928</v>
      </c>
      <c r="U107" s="43">
        <f>IFERROR(VLOOKUP($B107,'1011_link'!$A$5:$D$309,2,FALSE),0)</f>
        <v>306</v>
      </c>
      <c r="V107" s="43">
        <f>IFERROR(VLOOKUP($B107,'1011_link'!$A$5:$D$309,3,FALSE),0)</f>
        <v>2049.75</v>
      </c>
      <c r="W107" s="154">
        <f>IFERROR(VLOOKUP($B107,'1011_link'!$A$5:$D$319,4,FALSE),0)</f>
        <v>17009.61</v>
      </c>
      <c r="X107" s="50">
        <f t="shared" si="215"/>
        <v>0.1205</v>
      </c>
      <c r="Y107" s="158">
        <f>IF(T107="Yes",VLOOKUP(B107,'ESA 112'!$B$416:$J$444,8,FALSE),MIN(0.127,X107))</f>
        <v>0.1205</v>
      </c>
      <c r="Z107" s="156">
        <f t="shared" si="216"/>
        <v>2049.75</v>
      </c>
      <c r="AA107" s="159">
        <f t="shared" si="217"/>
        <v>2355.75</v>
      </c>
      <c r="AB107" s="127" t="s">
        <v>928</v>
      </c>
      <c r="AC107" s="43">
        <f>IFERROR(VLOOKUP($B107,'1112_link'!$A$5:$D$310,2,FALSE),0)</f>
        <v>331.33</v>
      </c>
      <c r="AD107" s="43">
        <f>IFERROR(VLOOKUP($B107,'1112_link'!$A$5:$D$310,3,FALSE),0)</f>
        <v>2161.11</v>
      </c>
      <c r="AE107" s="154">
        <f>IFERROR(VLOOKUP($B107,'1112_link'!$A$5:$D$331,4,FALSE),0)</f>
        <v>17400.669999999995</v>
      </c>
      <c r="AF107" s="50">
        <f t="shared" si="218"/>
        <v>0.1242</v>
      </c>
      <c r="AG107" s="158">
        <f>IF(AB107="Yes",VLOOKUP(B107,'ESA 112'!$B$383:$J$411,8,FALSE),MIN(0.127,AF107))</f>
        <v>0.1242</v>
      </c>
      <c r="AH107" s="156">
        <f t="shared" si="219"/>
        <v>2161.11</v>
      </c>
      <c r="AI107" s="159">
        <f t="shared" si="220"/>
        <v>2492.44</v>
      </c>
      <c r="AJ107" s="127" t="s">
        <v>928</v>
      </c>
      <c r="AK107" s="43">
        <f>IFERROR(VLOOKUP($B107,'1213_link'!$A$5:$D$310,2,FALSE),0)</f>
        <v>353.78</v>
      </c>
      <c r="AL107" s="43">
        <f>IFERROR(VLOOKUP($B107,'1213_link'!$A$5:$D$310,3,FALSE),0)</f>
        <v>2272</v>
      </c>
      <c r="AM107" s="154">
        <f>IFERROR(VLOOKUP($B107,'1213_link'!$A$5:$D$331,4,FALSE),0)</f>
        <v>17647.349999999995</v>
      </c>
      <c r="AN107" s="50">
        <f t="shared" si="221"/>
        <v>0.12870000000000001</v>
      </c>
      <c r="AO107" s="158">
        <f>IF(AJ107="Yes",VLOOKUP(B107,'ESA 112'!$B$350:$J$378,8,FALSE),MIN(0.127,AN107))</f>
        <v>0.127</v>
      </c>
      <c r="AP107" s="156">
        <f t="shared" si="222"/>
        <v>2241.21</v>
      </c>
      <c r="AQ107" s="159">
        <f t="shared" si="223"/>
        <v>2594.9899999999998</v>
      </c>
      <c r="AR107" s="127" t="s">
        <v>928</v>
      </c>
      <c r="AS107" s="43">
        <f>IFERROR(VLOOKUP($B107,'1314_link'!$A$5:$D$310,2,FALSE),0)</f>
        <v>365</v>
      </c>
      <c r="AT107" s="43">
        <f>IFERROR(VLOOKUP($B107,'1314_link'!$A$5:$D$310,3,FALSE),0)</f>
        <v>2358.7800000000002</v>
      </c>
      <c r="AU107" s="154">
        <f>IFERROR(VLOOKUP($B107,'1314_link'!$A$5:$D$331,4,FALSE),0)</f>
        <v>18436.888999999996</v>
      </c>
      <c r="AV107" s="158">
        <f t="shared" si="224"/>
        <v>0.12793807024601606</v>
      </c>
      <c r="AW107" s="158">
        <f>IF(AR107="Yes",VLOOKUP(B107,'ESA 112'!$B$318:$J$345,8,FALSE),MIN(0.127,AV107))</f>
        <v>0.127</v>
      </c>
      <c r="AX107" s="156">
        <f t="shared" si="225"/>
        <v>2341.48</v>
      </c>
      <c r="AY107" s="159">
        <f t="shared" si="226"/>
        <v>2706.48</v>
      </c>
      <c r="AZ107" s="127" t="s">
        <v>928</v>
      </c>
      <c r="BA107" s="43">
        <f>IFERROR(VLOOKUP($B107,'1415_link'!$A$5:$D$311,2,FALSE),0)</f>
        <v>366.66000000000008</v>
      </c>
      <c r="BB107" s="43">
        <f>IFERROR(VLOOKUP($B107,'1415_link'!$A$5:$D$311,3,FALSE),0)</f>
        <v>2406.33</v>
      </c>
      <c r="BC107" s="160">
        <f>IFERROR(VLOOKUP($B107,'1415_link'!$A$5:$D$332,4,FALSE),0)</f>
        <v>18871.550000000003</v>
      </c>
      <c r="BD107" s="158">
        <f t="shared" si="227"/>
        <v>0.12751098876350908</v>
      </c>
      <c r="BE107" s="158">
        <f>IF(AZ107="Yes",VLOOKUP(B107,'ESA 112'!$B$286:$J$314,8,FALSE),MIN(0.127,BD107))</f>
        <v>0.127</v>
      </c>
      <c r="BF107" s="156">
        <f t="shared" si="228"/>
        <v>2396.69</v>
      </c>
      <c r="BG107" s="159">
        <f t="shared" si="229"/>
        <v>2763.3500000000004</v>
      </c>
      <c r="BH107" s="127" t="s">
        <v>928</v>
      </c>
      <c r="BI107" s="43">
        <f>IFERROR(VLOOKUP($B107,'1516_link'!$A$5:$D$351,2,FALSE),0)</f>
        <v>445.1</v>
      </c>
      <c r="BJ107" s="43">
        <f>IFERROR(VLOOKUP($B107,'1516_link'!$A$5:$D$351,3,FALSE),0)</f>
        <v>2394.44</v>
      </c>
      <c r="BK107" s="160">
        <f>IFERROR(VLOOKUP($B107,'1516_link'!$A$5:$D$351,4,FALSE),0)</f>
        <v>19191.91</v>
      </c>
      <c r="BL107" s="217">
        <f t="shared" ref="BL107:BL110" si="247">BJ107/BK107</f>
        <v>0.12476298607069333</v>
      </c>
      <c r="BM107" s="217">
        <f>IF(BH107="Yes",VLOOKUP(B107,'ESA 112'!$B$255:$J$282,8,FALSE),MIN(0.127,BL107))</f>
        <v>0.12476298607069333</v>
      </c>
      <c r="BN107" s="156">
        <f t="shared" ref="BN107:BN110" si="248">ROUND(IF(BL107=BM107,BJ107,BK107*BM107),2)</f>
        <v>2394.44</v>
      </c>
      <c r="BO107" s="159">
        <f t="shared" ref="BO107:BO110" si="249">BN107+BI107</f>
        <v>2839.54</v>
      </c>
      <c r="BP107" s="127" t="s">
        <v>928</v>
      </c>
      <c r="BQ107" s="43">
        <f>IFERROR(VLOOKUP($B107,'1617_link'!$A$5:$D$351,2,FALSE),0)</f>
        <v>384.89</v>
      </c>
      <c r="BR107" s="43">
        <f>IFERROR(VLOOKUP($B107,'1617_link'!$A$5:$D$351,3,FALSE),0)</f>
        <v>2552.44</v>
      </c>
      <c r="BS107" s="160">
        <f>IFERROR(VLOOKUP($B107,'1617_link'!$A$5:$D$351,4,FALSE),0)</f>
        <v>19209.289999999997</v>
      </c>
      <c r="BT107" s="217">
        <f t="shared" si="185"/>
        <v>0.13287529107010204</v>
      </c>
      <c r="BU107" s="217">
        <f>IF(BP107="Yes",VLOOKUP(B107,'ESA 112'!$B$224:$J$250,8,FALSE),MIN(0.127,BT107))</f>
        <v>0.127</v>
      </c>
      <c r="BV107" s="156">
        <f t="shared" si="230"/>
        <v>2439.58</v>
      </c>
      <c r="BW107" s="159">
        <f t="shared" si="231"/>
        <v>2824.47</v>
      </c>
      <c r="BX107" s="127" t="s">
        <v>928</v>
      </c>
      <c r="BY107" s="43">
        <f>IFERROR(VLOOKUP($B107,'1718_link'!$A$5:$D$351,2,FALSE),0)</f>
        <v>390.55</v>
      </c>
      <c r="BZ107" s="43">
        <f>IFERROR(VLOOKUP($B107,'1718_link'!$A$5:$D$351,3,FALSE),0)</f>
        <v>2587.11</v>
      </c>
      <c r="CA107" s="43">
        <f>IFERROR(VLOOKUP($B107,'1718_link'!$A$5:$D$331,4,FALSE),0)</f>
        <v>18979.419999999998</v>
      </c>
      <c r="CB107" s="217">
        <f t="shared" si="188"/>
        <v>0.13631133090473788</v>
      </c>
      <c r="CC107" s="217">
        <f>IF(BX107="Yes",VLOOKUP(B107,'ESA 112'!$B$194:$J$219,8,FALSE),MIN(0.135,CB107))</f>
        <v>0.13500000000000001</v>
      </c>
      <c r="CD107" s="156">
        <f t="shared" si="189"/>
        <v>2562.2199999999998</v>
      </c>
      <c r="CE107" s="159">
        <f t="shared" si="190"/>
        <v>2952.77</v>
      </c>
      <c r="CF107" s="127" t="s">
        <v>928</v>
      </c>
      <c r="CG107" s="43">
        <f>IFERROR(VLOOKUP($B107,'1819_link'!$A$5:$D$351,2,FALSE),0)</f>
        <v>412.22</v>
      </c>
      <c r="CH107" s="43">
        <f>IFERROR(VLOOKUP($B107,'1819_link'!$A$5:$D$351,3,FALSE),0)</f>
        <v>2549.23</v>
      </c>
      <c r="CI107" s="43">
        <f>IFERROR(VLOOKUP($B107,'1819_link'!$A$5:$D$331,4,FALSE),0)</f>
        <v>18341.170000000002</v>
      </c>
      <c r="CJ107" s="217">
        <f t="shared" si="191"/>
        <v>0.13898949739847566</v>
      </c>
      <c r="CK107" s="217">
        <f>IF(CF107="Yes",VLOOKUP(B107,'ESA 112'!$B$164:$J$190,8,FALSE),MIN(0.135,CJ107))</f>
        <v>0.13500000000000001</v>
      </c>
      <c r="CL107" s="156">
        <f t="shared" si="192"/>
        <v>2476.06</v>
      </c>
      <c r="CM107" s="159">
        <f t="shared" si="193"/>
        <v>2888.2799999999997</v>
      </c>
      <c r="CN107" s="127" t="s">
        <v>928</v>
      </c>
      <c r="CO107" s="43">
        <f>IFERROR(VLOOKUP($B107,'1920_link'!$A$5:$D$350,2,FALSE),0)</f>
        <v>419.23</v>
      </c>
      <c r="CP107" s="43">
        <f>IFERROR(VLOOKUP($B107,'1920_link'!$A$5:$D$350,3,FALSE),0)</f>
        <v>2645</v>
      </c>
      <c r="CQ107" s="43">
        <f>IFERROR(VLOOKUP($B107,'1920_link'!$A$5:$D$330,4,FALSE),0)</f>
        <v>18281.009999999995</v>
      </c>
      <c r="CR107" s="217">
        <f t="shared" si="232"/>
        <v>0.14468566014678624</v>
      </c>
      <c r="CS107" s="217">
        <f>IF(CN107="Yes",VLOOKUP(B107,'ESA 112'!$B$134:$J$159,8,FALSE),MIN(0.135,CR107))</f>
        <v>0.13500000000000001</v>
      </c>
      <c r="CT107" s="156">
        <f t="shared" si="233"/>
        <v>2467.94</v>
      </c>
      <c r="CU107" s="159">
        <f t="shared" si="234"/>
        <v>2887.17</v>
      </c>
      <c r="CV107" s="127" t="s">
        <v>928</v>
      </c>
      <c r="CW107" s="43">
        <f>IFERROR(VLOOKUP($B107,'2021_link'!$A$5:$D$351,2,FALSE),0)</f>
        <v>205.56</v>
      </c>
      <c r="CX107" s="43">
        <f>IFERROR(VLOOKUP($B107,'2021_link'!$A$5:$D$351,3,FALSE),0)</f>
        <v>2639.78</v>
      </c>
      <c r="CY107" s="160">
        <f>IFERROR(VLOOKUP($B107,'2021_link'!$A$5:$D$351,4,FALSE),0)</f>
        <v>18041.689999999995</v>
      </c>
      <c r="CZ107" s="217">
        <f t="shared" si="235"/>
        <v>0.14631556134708007</v>
      </c>
      <c r="DA107" s="217">
        <f>IF(CV107="Yes",VLOOKUP(B107,'ESA 112'!$B$102:$J$130,8,FALSE),MIN(0.135,CZ107))</f>
        <v>0.13500000000000001</v>
      </c>
      <c r="DB107" s="156">
        <f t="shared" si="236"/>
        <v>2435.63</v>
      </c>
      <c r="DC107" s="159">
        <f t="shared" si="237"/>
        <v>2641.19</v>
      </c>
      <c r="DD107" s="127" t="s">
        <v>928</v>
      </c>
      <c r="DE107" s="43">
        <f>IFERROR(VLOOKUP($B107,'2122_link'!$A$3:$D$352,2,FALSE),0)</f>
        <v>198.89</v>
      </c>
      <c r="DF107" s="43">
        <f>IFERROR(VLOOKUP($B107,'2122_link'!$A$3:$D$352,3,FALSE),0)</f>
        <v>2519.11</v>
      </c>
      <c r="DG107" s="160">
        <f>IFERROR(VLOOKUP($B107,'2122_link'!$A$3:$D$352,4,FALSE),0)</f>
        <v>17605.849999999999</v>
      </c>
      <c r="DH107" s="217">
        <f t="shared" si="238"/>
        <v>0.14308369093227538</v>
      </c>
      <c r="DI107" s="217">
        <f>IF(DD107="Yes",VLOOKUP(B107,'ESA 112'!$B$70:$J$99,8,FALSE),MIN(0.135,DH107))</f>
        <v>0.13500000000000001</v>
      </c>
      <c r="DJ107" s="156">
        <f t="shared" si="239"/>
        <v>2376.79</v>
      </c>
      <c r="DK107" s="159">
        <f t="shared" si="240"/>
        <v>2575.6799999999998</v>
      </c>
      <c r="DL107" s="127" t="s">
        <v>928</v>
      </c>
      <c r="DM107" s="43">
        <f>IFERROR(VLOOKUP($B107,'2223_link'!$A$3:$D$352,2,FALSE),0)</f>
        <v>228.33</v>
      </c>
      <c r="DN107" s="43">
        <f>IFERROR(VLOOKUP($B107,'2223_link'!$A$3:$D$352,3,FALSE),0)</f>
        <v>2533.33</v>
      </c>
      <c r="DO107" s="160">
        <f>IFERROR(VLOOKUP($B107,'2223_link'!$A$3:$D$352,4,FALSE),0)</f>
        <v>17417.950000000004</v>
      </c>
      <c r="DP107" s="217">
        <f t="shared" si="241"/>
        <v>0.14544363716740485</v>
      </c>
      <c r="DQ107" s="217">
        <f>IF(DL107="Yes",VLOOKUP(B107,'ESA 112'!$B$37:$J$65,8,FALSE),MIN(0.135,DP107))</f>
        <v>0.13500000000000001</v>
      </c>
      <c r="DR107" s="156">
        <f t="shared" si="242"/>
        <v>2351.42</v>
      </c>
      <c r="DS107" s="159">
        <f t="shared" si="243"/>
        <v>2579.75</v>
      </c>
      <c r="DT107" s="127" t="s">
        <v>928</v>
      </c>
      <c r="DU107" s="43">
        <f>IFERROR(VLOOKUP($B107,'2324_link'!$A$3:$D$352,2,FALSE),0)</f>
        <v>259.67</v>
      </c>
      <c r="DV107" s="43">
        <f>IFERROR(VLOOKUP($B107,'2324_link'!$A$3:$D$352,3,FALSE),0)</f>
        <v>2597.4499999999998</v>
      </c>
      <c r="DW107" s="160">
        <f>IFERROR(VLOOKUP($B107,'2324_link'!$A$3:$D$352,4,FALSE),0)</f>
        <v>17368.319999999996</v>
      </c>
      <c r="DX107" s="217">
        <f t="shared" si="244"/>
        <v>0.14955102163018646</v>
      </c>
      <c r="DY107" s="217">
        <f>IF(DT107="Yes",VLOOKUP(B107,'ESA 112'!$B$3:$J$32,8,FALSE),MIN(0.15,DX107))</f>
        <v>0.14955102163018646</v>
      </c>
      <c r="DZ107" s="156">
        <f t="shared" si="245"/>
        <v>2597.4499999999998</v>
      </c>
      <c r="EA107" s="159">
        <f t="shared" si="246"/>
        <v>2857.12</v>
      </c>
      <c r="EB107" s="18"/>
    </row>
    <row r="108" spans="1:132" ht="14.4" x14ac:dyDescent="0.3">
      <c r="A108" s="15" t="s">
        <v>915</v>
      </c>
      <c r="B108" s="15" t="s">
        <v>56</v>
      </c>
      <c r="C108" s="15" t="s">
        <v>57</v>
      </c>
      <c r="D108" s="127" t="s">
        <v>929</v>
      </c>
      <c r="E108" s="154">
        <f>IFERROR(VLOOKUP($B108,'0809_link'!$A$5:$D$319,2,FALSE),0)</f>
        <v>18.75</v>
      </c>
      <c r="F108" s="154">
        <f>IFERROR(VLOOKUP($B108,'0809_link'!$A$5:$D$319,3,FALSE),0)</f>
        <v>213.25</v>
      </c>
      <c r="G108" s="154">
        <f>IFERROR(VLOOKUP(B108,'0809_link'!$A$5:$D$319,4,FALSE),0)</f>
        <v>1985.92</v>
      </c>
      <c r="H108" s="50">
        <f t="shared" si="209"/>
        <v>0.1074</v>
      </c>
      <c r="I108" s="155">
        <f>IF(D108="yes",VLOOKUP(B108,'ESA 112'!$B$479:$K$503,8,FALSE),MIN(0.127,H108))</f>
        <v>0.1042</v>
      </c>
      <c r="J108" s="156">
        <f t="shared" si="210"/>
        <v>206.93</v>
      </c>
      <c r="K108" s="157">
        <f t="shared" si="211"/>
        <v>232</v>
      </c>
      <c r="L108" s="127" t="s">
        <v>929</v>
      </c>
      <c r="M108" s="43">
        <f>IFERROR(VLOOKUP(B108,'0910_link'!$A$5:$B$302,2,FALSE),0)</f>
        <v>18.5</v>
      </c>
      <c r="N108" s="43">
        <f>IFERROR(VLOOKUP(B108,'0910_link'!$A$5:$C$302,3,FALSE),0)</f>
        <v>202.5</v>
      </c>
      <c r="O108" s="43">
        <f>IFERROR(VLOOKUP($B108,'0910_link'!$A$5:$D$302,4,FALSE),0)</f>
        <v>1955.9699999999998</v>
      </c>
      <c r="P108" s="50">
        <f t="shared" si="212"/>
        <v>0.10349999999999999</v>
      </c>
      <c r="Q108" s="158">
        <f>IF(L108="Yes",VLOOKUP(B108,'ESA 112'!$B$449:$K$474,8,FALSE),MIN(0.127,P108))</f>
        <v>0.10349999999999999</v>
      </c>
      <c r="R108" s="156">
        <f t="shared" si="213"/>
        <v>202.5</v>
      </c>
      <c r="S108" s="157">
        <f t="shared" si="214"/>
        <v>221</v>
      </c>
      <c r="T108" s="127" t="s">
        <v>929</v>
      </c>
      <c r="U108" s="43">
        <f>IFERROR(VLOOKUP($B108,'1011_link'!$A$5:$D$309,2,FALSE),0)</f>
        <v>25.12</v>
      </c>
      <c r="V108" s="43">
        <f>IFERROR(VLOOKUP($B108,'1011_link'!$A$5:$D$309,3,FALSE),0)</f>
        <v>197.74</v>
      </c>
      <c r="W108" s="154">
        <f>IFERROR(VLOOKUP($B108,'1011_link'!$A$5:$D$319,4,FALSE),0)</f>
        <v>1926.03</v>
      </c>
      <c r="X108" s="50">
        <f t="shared" si="215"/>
        <v>0.1027</v>
      </c>
      <c r="Y108" s="158">
        <f>IF(T108="Yes",VLOOKUP(B108,'ESA 112'!$B$416:$J$444,8,FALSE),MIN(0.127,X108))</f>
        <v>0.1016</v>
      </c>
      <c r="Z108" s="156">
        <f t="shared" si="216"/>
        <v>195.68</v>
      </c>
      <c r="AA108" s="159">
        <f t="shared" si="217"/>
        <v>220.8</v>
      </c>
      <c r="AB108" s="127" t="s">
        <v>929</v>
      </c>
      <c r="AC108" s="43">
        <f>IFERROR(VLOOKUP($B108,'1112_link'!$A$5:$D$310,2,FALSE),0)</f>
        <v>21.330000000000002</v>
      </c>
      <c r="AD108" s="43">
        <f>IFERROR(VLOOKUP($B108,'1112_link'!$A$5:$D$310,3,FALSE),0)</f>
        <v>196.23</v>
      </c>
      <c r="AE108" s="154">
        <f>IFERROR(VLOOKUP($B108,'1112_link'!$A$5:$D$331,4,FALSE),0)</f>
        <v>1898.05</v>
      </c>
      <c r="AF108" s="50">
        <f t="shared" si="218"/>
        <v>0.10340000000000001</v>
      </c>
      <c r="AG108" s="158">
        <f>IF(AB108="Yes",VLOOKUP(B108,'ESA 112'!$B$383:$J$411,8,FALSE),MIN(0.127,AF108))</f>
        <v>0.1004</v>
      </c>
      <c r="AH108" s="156">
        <f t="shared" si="219"/>
        <v>190.56</v>
      </c>
      <c r="AI108" s="159">
        <f t="shared" si="220"/>
        <v>211.89000000000001</v>
      </c>
      <c r="AJ108" s="127" t="s">
        <v>929</v>
      </c>
      <c r="AK108" s="43">
        <f>IFERROR(VLOOKUP($B108,'1213_link'!$A$5:$D$310,2,FALSE),0)</f>
        <v>21.439999999999998</v>
      </c>
      <c r="AL108" s="43">
        <f>IFERROR(VLOOKUP($B108,'1213_link'!$A$5:$D$310,3,FALSE),0)</f>
        <v>186.33999999999997</v>
      </c>
      <c r="AM108" s="154">
        <f>IFERROR(VLOOKUP($B108,'1213_link'!$A$5:$D$331,4,FALSE),0)</f>
        <v>1832.53</v>
      </c>
      <c r="AN108" s="50">
        <f t="shared" si="221"/>
        <v>0.1017</v>
      </c>
      <c r="AO108" s="158">
        <f>IF(AJ108="Yes",VLOOKUP(B108,'ESA 112'!$B$350:$J$378,8,FALSE),MIN(0.127,AN108))</f>
        <v>9.64E-2</v>
      </c>
      <c r="AP108" s="156">
        <f t="shared" si="222"/>
        <v>176.66</v>
      </c>
      <c r="AQ108" s="159">
        <f t="shared" si="223"/>
        <v>198.1</v>
      </c>
      <c r="AR108" s="127" t="s">
        <v>928</v>
      </c>
      <c r="AS108" s="43">
        <f>IFERROR(VLOOKUP($B108,'1314_link'!$A$5:$D$310,2,FALSE),0)</f>
        <v>17.670000000000002</v>
      </c>
      <c r="AT108" s="43">
        <f>IFERROR(VLOOKUP($B108,'1314_link'!$A$5:$D$310,3,FALSE),0)</f>
        <v>180</v>
      </c>
      <c r="AU108" s="154">
        <f>IFERROR(VLOOKUP($B108,'1314_link'!$A$5:$D$331,4,FALSE),0)</f>
        <v>1850.5500000000002</v>
      </c>
      <c r="AV108" s="158">
        <f t="shared" si="224"/>
        <v>9.7268379670908636E-2</v>
      </c>
      <c r="AW108" s="158">
        <f>IF(AR108="Yes",VLOOKUP(B108,'ESA 112'!$B$318:$J$345,8,FALSE),MIN(0.127,AV108))</f>
        <v>9.7268379670908636E-2</v>
      </c>
      <c r="AX108" s="156">
        <f t="shared" si="225"/>
        <v>180</v>
      </c>
      <c r="AY108" s="159">
        <f t="shared" si="226"/>
        <v>197.67000000000002</v>
      </c>
      <c r="AZ108" s="127" t="s">
        <v>928</v>
      </c>
      <c r="BA108" s="43">
        <f>IFERROR(VLOOKUP($B108,'1415_link'!$A$5:$D$311,2,FALSE),0)</f>
        <v>17.66</v>
      </c>
      <c r="BB108" s="43">
        <f>IFERROR(VLOOKUP($B108,'1415_link'!$A$5:$D$311,3,FALSE),0)</f>
        <v>169.78</v>
      </c>
      <c r="BC108" s="160">
        <f>IFERROR(VLOOKUP($B108,'1415_link'!$A$5:$D$332,4,FALSE),0)</f>
        <v>1812.4799999999998</v>
      </c>
      <c r="BD108" s="158">
        <f t="shared" si="227"/>
        <v>9.3672757768361592E-2</v>
      </c>
      <c r="BE108" s="158">
        <f>IF(AZ108="Yes",VLOOKUP(B108,'ESA 112'!$B$286:$J$314,8,FALSE),MIN(0.127,BD108))</f>
        <v>9.3672757768361592E-2</v>
      </c>
      <c r="BF108" s="156">
        <f t="shared" si="228"/>
        <v>169.78</v>
      </c>
      <c r="BG108" s="159">
        <f t="shared" si="229"/>
        <v>187.44</v>
      </c>
      <c r="BH108" s="127" t="s">
        <v>928</v>
      </c>
      <c r="BI108" s="43">
        <f>IFERROR(VLOOKUP($B108,'1516_link'!$A$5:$D$351,2,FALSE),0)</f>
        <v>19.11</v>
      </c>
      <c r="BJ108" s="43">
        <f>IFERROR(VLOOKUP($B108,'1516_link'!$A$5:$D$351,3,FALSE),0)</f>
        <v>160.10999999999999</v>
      </c>
      <c r="BK108" s="160">
        <f>IFERROR(VLOOKUP($B108,'1516_link'!$A$5:$D$351,4,FALSE),0)</f>
        <v>1793.6300000000003</v>
      </c>
      <c r="BL108" s="217">
        <f t="shared" si="247"/>
        <v>8.9265902109130615E-2</v>
      </c>
      <c r="BM108" s="217">
        <f>IF(BH108="Yes",VLOOKUP(B108,'ESA 112'!$B$255:$J$282,8,FALSE),MIN(0.127,BL108))</f>
        <v>8.9265902109130615E-2</v>
      </c>
      <c r="BN108" s="156">
        <f t="shared" si="248"/>
        <v>160.11000000000001</v>
      </c>
      <c r="BO108" s="159">
        <f t="shared" si="249"/>
        <v>179.22000000000003</v>
      </c>
      <c r="BP108" s="127" t="s">
        <v>928</v>
      </c>
      <c r="BQ108" s="43">
        <f>IFERROR(VLOOKUP($B108,'1617_link'!$A$5:$D$351,2,FALSE),0)</f>
        <v>18.439999999999998</v>
      </c>
      <c r="BR108" s="43">
        <f>IFERROR(VLOOKUP($B108,'1617_link'!$A$5:$D$351,3,FALSE),0)</f>
        <v>163</v>
      </c>
      <c r="BS108" s="160">
        <f>IFERROR(VLOOKUP($B108,'1617_link'!$A$5:$D$351,4,FALSE),0)</f>
        <v>1877.6</v>
      </c>
      <c r="BT108" s="217">
        <f t="shared" si="185"/>
        <v>8.6812952705581592E-2</v>
      </c>
      <c r="BU108" s="217">
        <f>IF(BP108="Yes",VLOOKUP(B108,'ESA 112'!$B$224:$J$250,8,FALSE),MIN(0.127,BT108))</f>
        <v>8.6812952705581592E-2</v>
      </c>
      <c r="BV108" s="156">
        <f t="shared" si="230"/>
        <v>163</v>
      </c>
      <c r="BW108" s="159">
        <f t="shared" si="231"/>
        <v>181.44</v>
      </c>
      <c r="BX108" s="127" t="s">
        <v>928</v>
      </c>
      <c r="BY108" s="43">
        <f>IFERROR(VLOOKUP($B108,'1718_link'!$A$5:$D$351,2,FALSE),0)</f>
        <v>23.23</v>
      </c>
      <c r="BZ108" s="43">
        <f>IFERROR(VLOOKUP($B108,'1718_link'!$A$5:$D$351,3,FALSE),0)</f>
        <v>167.44</v>
      </c>
      <c r="CA108" s="43">
        <f>IFERROR(VLOOKUP($B108,'1718_link'!$A$5:$D$331,4,FALSE),0)</f>
        <v>1955.5</v>
      </c>
      <c r="CB108" s="217">
        <f t="shared" si="188"/>
        <v>8.5625159805676296E-2</v>
      </c>
      <c r="CC108" s="217">
        <f>IF(BX108="Yes",VLOOKUP(B108,'ESA 112'!$B$194:$J$219,8,FALSE),MIN(0.135,CB108))</f>
        <v>8.5625159805676296E-2</v>
      </c>
      <c r="CD108" s="156">
        <f t="shared" si="189"/>
        <v>167.44</v>
      </c>
      <c r="CE108" s="159">
        <f t="shared" si="190"/>
        <v>190.67</v>
      </c>
      <c r="CF108" s="127" t="s">
        <v>928</v>
      </c>
      <c r="CG108" s="43">
        <f>IFERROR(VLOOKUP($B108,'1819_link'!$A$5:$D$351,2,FALSE),0)</f>
        <v>15.89</v>
      </c>
      <c r="CH108" s="43">
        <f>IFERROR(VLOOKUP($B108,'1819_link'!$A$5:$D$351,3,FALSE),0)</f>
        <v>165.22</v>
      </c>
      <c r="CI108" s="43">
        <f>IFERROR(VLOOKUP($B108,'1819_link'!$A$5:$D$331,4,FALSE),0)</f>
        <v>1972.89</v>
      </c>
      <c r="CJ108" s="217">
        <f t="shared" si="191"/>
        <v>8.3745165721352932E-2</v>
      </c>
      <c r="CK108" s="217">
        <f>IF(CF108="Yes",VLOOKUP(B108,'ESA 112'!$B$164:$J$190,8,FALSE),MIN(0.135,CJ108))</f>
        <v>8.3745165721352932E-2</v>
      </c>
      <c r="CL108" s="156">
        <f t="shared" si="192"/>
        <v>165.22</v>
      </c>
      <c r="CM108" s="159">
        <f t="shared" si="193"/>
        <v>181.11</v>
      </c>
      <c r="CN108" s="127" t="s">
        <v>928</v>
      </c>
      <c r="CO108" s="43">
        <f>IFERROR(VLOOKUP($B108,'1920_link'!$A$5:$D$350,2,FALSE),0)</f>
        <v>13.56</v>
      </c>
      <c r="CP108" s="43">
        <f>IFERROR(VLOOKUP($B108,'1920_link'!$A$5:$D$350,3,FALSE),0)</f>
        <v>181.33</v>
      </c>
      <c r="CQ108" s="43">
        <f>IFERROR(VLOOKUP($B108,'1920_link'!$A$5:$D$330,4,FALSE),0)</f>
        <v>2031.13</v>
      </c>
      <c r="CR108" s="217">
        <f t="shared" si="232"/>
        <v>8.9275427963744325E-2</v>
      </c>
      <c r="CS108" s="217">
        <f>IF(CN108="Yes",VLOOKUP(B108,'ESA 112'!$B$134:$J$159,8,FALSE),MIN(0.135,CR108))</f>
        <v>8.9275427963744325E-2</v>
      </c>
      <c r="CT108" s="156">
        <f t="shared" si="233"/>
        <v>181.33</v>
      </c>
      <c r="CU108" s="159">
        <f t="shared" si="234"/>
        <v>194.89000000000001</v>
      </c>
      <c r="CV108" s="127" t="s">
        <v>928</v>
      </c>
      <c r="CW108" s="43">
        <f>IFERROR(VLOOKUP($B108,'2021_link'!$A$5:$D$351,2,FALSE),0)</f>
        <v>6.89</v>
      </c>
      <c r="CX108" s="43">
        <f>IFERROR(VLOOKUP($B108,'2021_link'!$A$5:$D$351,3,FALSE),0)</f>
        <v>168.11</v>
      </c>
      <c r="CY108" s="160">
        <f>IFERROR(VLOOKUP($B108,'2021_link'!$A$5:$D$351,4,FALSE),0)</f>
        <v>1826.28</v>
      </c>
      <c r="CZ108" s="217">
        <f t="shared" si="235"/>
        <v>9.2050507041636559E-2</v>
      </c>
      <c r="DA108" s="217">
        <f>IF(CV108="Yes",VLOOKUP(B108,'ESA 112'!$B$102:$J$130,8,FALSE),MIN(0.135,CZ108))</f>
        <v>9.2050507041636559E-2</v>
      </c>
      <c r="DB108" s="156">
        <f t="shared" si="236"/>
        <v>168.11</v>
      </c>
      <c r="DC108" s="159">
        <f t="shared" si="237"/>
        <v>175</v>
      </c>
      <c r="DD108" s="127" t="s">
        <v>928</v>
      </c>
      <c r="DE108" s="43">
        <f>IFERROR(VLOOKUP($B108,'2122_link'!$A$3:$D$352,2,FALSE),0)</f>
        <v>16.78</v>
      </c>
      <c r="DF108" s="43">
        <f>IFERROR(VLOOKUP($B108,'2122_link'!$A$3:$D$352,3,FALSE),0)</f>
        <v>178.89</v>
      </c>
      <c r="DG108" s="160">
        <f>IFERROR(VLOOKUP($B108,'2122_link'!$A$3:$D$352,4,FALSE),0)</f>
        <v>1930.2</v>
      </c>
      <c r="DH108" s="217">
        <f t="shared" si="238"/>
        <v>9.2679515076157903E-2</v>
      </c>
      <c r="DI108" s="217">
        <f>IF(DD108="Yes",VLOOKUP(B108,'ESA 112'!$B$70:$J$99,8,FALSE),MIN(0.135,DH108))</f>
        <v>9.2679515076157903E-2</v>
      </c>
      <c r="DJ108" s="156">
        <f t="shared" si="239"/>
        <v>178.89</v>
      </c>
      <c r="DK108" s="159">
        <f t="shared" si="240"/>
        <v>195.67</v>
      </c>
      <c r="DL108" s="127" t="s">
        <v>928</v>
      </c>
      <c r="DM108" s="43">
        <f>IFERROR(VLOOKUP($B108,'2223_link'!$A$3:$D$352,2,FALSE),0)</f>
        <v>9.7799999999999994</v>
      </c>
      <c r="DN108" s="43">
        <f>IFERROR(VLOOKUP($B108,'2223_link'!$A$3:$D$352,3,FALSE),0)</f>
        <v>200.66000000000003</v>
      </c>
      <c r="DO108" s="160">
        <f>IFERROR(VLOOKUP($B108,'2223_link'!$A$3:$D$352,4,FALSE),0)</f>
        <v>2021.72</v>
      </c>
      <c r="DP108" s="217">
        <f t="shared" si="241"/>
        <v>9.92521219555626E-2</v>
      </c>
      <c r="DQ108" s="217">
        <f>IF(DL108="Yes",VLOOKUP(B108,'ESA 112'!$B$37:$J$65,8,FALSE),MIN(0.135,DP108))</f>
        <v>9.92521219555626E-2</v>
      </c>
      <c r="DR108" s="156">
        <f t="shared" si="242"/>
        <v>200.66</v>
      </c>
      <c r="DS108" s="159">
        <f t="shared" si="243"/>
        <v>210.44</v>
      </c>
      <c r="DT108" s="127" t="s">
        <v>928</v>
      </c>
      <c r="DU108" s="43">
        <f>IFERROR(VLOOKUP($B108,'2324_link'!$A$3:$D$352,2,FALSE),0)</f>
        <v>7</v>
      </c>
      <c r="DV108" s="43">
        <f>IFERROR(VLOOKUP($B108,'2324_link'!$A$3:$D$352,3,FALSE),0)</f>
        <v>221.10000000000002</v>
      </c>
      <c r="DW108" s="160">
        <f>IFERROR(VLOOKUP($B108,'2324_link'!$A$3:$D$352,4,FALSE),0)</f>
        <v>2070.0700000000002</v>
      </c>
      <c r="DX108" s="217">
        <f t="shared" si="244"/>
        <v>0.10680798233876149</v>
      </c>
      <c r="DY108" s="217">
        <f>IF(DT108="Yes",VLOOKUP(B108,'ESA 112'!$B$3:$J$32,8,FALSE),MIN(0.15,DX108))</f>
        <v>0.10680798233876149</v>
      </c>
      <c r="DZ108" s="156">
        <f t="shared" si="245"/>
        <v>221.1</v>
      </c>
      <c r="EA108" s="159">
        <f t="shared" si="246"/>
        <v>228.1</v>
      </c>
      <c r="EB108" s="18"/>
    </row>
    <row r="109" spans="1:132" ht="14.4" x14ac:dyDescent="0.3">
      <c r="A109" s="15" t="s">
        <v>915</v>
      </c>
      <c r="B109" s="15" t="s">
        <v>320</v>
      </c>
      <c r="C109" s="15" t="s">
        <v>321</v>
      </c>
      <c r="D109" s="127" t="s">
        <v>928</v>
      </c>
      <c r="E109" s="154">
        <f>IFERROR(VLOOKUP($B109,'0809_link'!$A$5:$D$319,2,FALSE),0)</f>
        <v>17.62</v>
      </c>
      <c r="F109" s="154">
        <f>IFERROR(VLOOKUP($B109,'0809_link'!$A$5:$D$319,3,FALSE),0)</f>
        <v>56.88</v>
      </c>
      <c r="G109" s="154">
        <f>IFERROR(VLOOKUP(B109,'0809_link'!$A$5:$D$319,4,FALSE),0)</f>
        <v>275.22000000000003</v>
      </c>
      <c r="H109" s="50">
        <f t="shared" si="209"/>
        <v>0.20669999999999999</v>
      </c>
      <c r="I109" s="155">
        <f>IF(D109="yes",VLOOKUP(B109,'ESA 112'!$B$479:$K$503,8,FALSE),MIN(0.127,H109))</f>
        <v>0.127</v>
      </c>
      <c r="J109" s="156">
        <f t="shared" si="210"/>
        <v>34.950000000000003</v>
      </c>
      <c r="K109" s="157">
        <f t="shared" si="211"/>
        <v>52.564965999999998</v>
      </c>
      <c r="L109" s="127" t="s">
        <v>928</v>
      </c>
      <c r="M109" s="43">
        <f>IFERROR(VLOOKUP(B109,'0910_link'!$A$5:$B$302,2,FALSE),0)</f>
        <v>21.75</v>
      </c>
      <c r="N109" s="43">
        <f>IFERROR(VLOOKUP(B109,'0910_link'!$A$5:$C$302,3,FALSE),0)</f>
        <v>58.12</v>
      </c>
      <c r="O109" s="43">
        <f>IFERROR(VLOOKUP($B109,'0910_link'!$A$5:$D$302,4,FALSE),0)</f>
        <v>304.83999999999997</v>
      </c>
      <c r="P109" s="50">
        <f t="shared" si="212"/>
        <v>0.19070000000000001</v>
      </c>
      <c r="Q109" s="158">
        <f>IF(L109="Yes",VLOOKUP(B109,'ESA 112'!$B$449:$K$474,8,FALSE),MIN(0.127,P109))</f>
        <v>0.127</v>
      </c>
      <c r="R109" s="156">
        <f t="shared" si="213"/>
        <v>38.71</v>
      </c>
      <c r="S109" s="157">
        <f t="shared" si="214"/>
        <v>60.451692000000008</v>
      </c>
      <c r="T109" s="127" t="s">
        <v>928</v>
      </c>
      <c r="U109" s="43">
        <f>IFERROR(VLOOKUP($B109,'1011_link'!$A$5:$D$309,2,FALSE),0)</f>
        <v>25</v>
      </c>
      <c r="V109" s="43">
        <f>IFERROR(VLOOKUP($B109,'1011_link'!$A$5:$D$309,3,FALSE),0)</f>
        <v>58.75</v>
      </c>
      <c r="W109" s="154">
        <f>IFERROR(VLOOKUP($B109,'1011_link'!$A$5:$D$319,4,FALSE),0)</f>
        <v>296.45999999999998</v>
      </c>
      <c r="X109" s="50">
        <f t="shared" si="215"/>
        <v>0.19819999999999999</v>
      </c>
      <c r="Y109" s="158">
        <f>IF(T109="Yes",VLOOKUP(B109,'ESA 112'!$B$416:$J$444,8,FALSE),MIN(0.127,X109))</f>
        <v>0.127</v>
      </c>
      <c r="Z109" s="156">
        <f t="shared" si="216"/>
        <v>37.65</v>
      </c>
      <c r="AA109" s="159">
        <f t="shared" si="217"/>
        <v>62.65</v>
      </c>
      <c r="AB109" s="127" t="s">
        <v>928</v>
      </c>
      <c r="AC109" s="43">
        <f>IFERROR(VLOOKUP($B109,'1112_link'!$A$5:$D$310,2,FALSE),0)</f>
        <v>22.88</v>
      </c>
      <c r="AD109" s="43">
        <f>IFERROR(VLOOKUP($B109,'1112_link'!$A$5:$D$310,3,FALSE),0)</f>
        <v>61.56</v>
      </c>
      <c r="AE109" s="154">
        <f>IFERROR(VLOOKUP($B109,'1112_link'!$A$5:$D$331,4,FALSE),0)</f>
        <v>309.95999999999998</v>
      </c>
      <c r="AF109" s="50">
        <f t="shared" si="218"/>
        <v>0.1986</v>
      </c>
      <c r="AG109" s="158">
        <f>IF(AB109="Yes",VLOOKUP(B109,'ESA 112'!$B$383:$J$411,8,FALSE),MIN(0.127,AF109))</f>
        <v>0.127</v>
      </c>
      <c r="AH109" s="156">
        <f t="shared" si="219"/>
        <v>39.36</v>
      </c>
      <c r="AI109" s="159">
        <f t="shared" si="220"/>
        <v>62.239999999999995</v>
      </c>
      <c r="AJ109" s="127" t="s">
        <v>928</v>
      </c>
      <c r="AK109" s="43">
        <f>IFERROR(VLOOKUP($B109,'1213_link'!$A$5:$D$310,2,FALSE),0)</f>
        <v>17.329999999999998</v>
      </c>
      <c r="AL109" s="43">
        <f>IFERROR(VLOOKUP($B109,'1213_link'!$A$5:$D$310,3,FALSE),0)</f>
        <v>52</v>
      </c>
      <c r="AM109" s="154">
        <f>IFERROR(VLOOKUP($B109,'1213_link'!$A$5:$D$331,4,FALSE),0)</f>
        <v>272.39999999999998</v>
      </c>
      <c r="AN109" s="50">
        <f t="shared" si="221"/>
        <v>0.19089999999999999</v>
      </c>
      <c r="AO109" s="158">
        <f>IF(AJ109="Yes",VLOOKUP(B109,'ESA 112'!$B$350:$J$378,8,FALSE),MIN(0.127,AN109))</f>
        <v>0.127</v>
      </c>
      <c r="AP109" s="156">
        <f t="shared" si="222"/>
        <v>34.590000000000003</v>
      </c>
      <c r="AQ109" s="159">
        <f t="shared" si="223"/>
        <v>51.92</v>
      </c>
      <c r="AR109" s="127" t="s">
        <v>928</v>
      </c>
      <c r="AS109" s="43">
        <f>IFERROR(VLOOKUP($B109,'1314_link'!$A$5:$D$310,2,FALSE),0)</f>
        <v>17.22</v>
      </c>
      <c r="AT109" s="43">
        <f>IFERROR(VLOOKUP($B109,'1314_link'!$A$5:$D$310,3,FALSE),0)</f>
        <v>54.67</v>
      </c>
      <c r="AU109" s="154">
        <f>IFERROR(VLOOKUP($B109,'1314_link'!$A$5:$D$331,4,FALSE),0)</f>
        <v>281.60000000000002</v>
      </c>
      <c r="AV109" s="158">
        <f t="shared" si="224"/>
        <v>0.19414062499999998</v>
      </c>
      <c r="AW109" s="158">
        <f>IF(AR109="Yes",VLOOKUP(B109,'ESA 112'!$B$318:$J$345,8,FALSE),MIN(0.127,AV109))</f>
        <v>0.127</v>
      </c>
      <c r="AX109" s="156">
        <f t="shared" si="225"/>
        <v>35.76</v>
      </c>
      <c r="AY109" s="159">
        <f t="shared" si="226"/>
        <v>52.98</v>
      </c>
      <c r="AZ109" s="127" t="s">
        <v>928</v>
      </c>
      <c r="BA109" s="43">
        <f>IFERROR(VLOOKUP($B109,'1415_link'!$A$5:$D$311,2,FALSE),0)</f>
        <v>22.110000000000003</v>
      </c>
      <c r="BB109" s="43">
        <f>IFERROR(VLOOKUP($B109,'1415_link'!$A$5:$D$311,3,FALSE),0)</f>
        <v>55</v>
      </c>
      <c r="BC109" s="160">
        <f>IFERROR(VLOOKUP($B109,'1415_link'!$A$5:$D$332,4,FALSE),0)</f>
        <v>298.63</v>
      </c>
      <c r="BD109" s="158">
        <f t="shared" si="227"/>
        <v>0.18417439641027358</v>
      </c>
      <c r="BE109" s="158">
        <f>IF(AZ109="Yes",VLOOKUP(B109,'ESA 112'!$B$286:$J$314,8,FALSE),MIN(0.127,BD109))</f>
        <v>0.127</v>
      </c>
      <c r="BF109" s="156">
        <f t="shared" si="228"/>
        <v>37.93</v>
      </c>
      <c r="BG109" s="159">
        <f t="shared" si="229"/>
        <v>60.040000000000006</v>
      </c>
      <c r="BH109" s="127" t="s">
        <v>928</v>
      </c>
      <c r="BI109" s="43">
        <f>IFERROR(VLOOKUP($B109,'1516_link'!$A$5:$D$351,2,FALSE),0)</f>
        <v>15.44</v>
      </c>
      <c r="BJ109" s="43">
        <f>IFERROR(VLOOKUP($B109,'1516_link'!$A$5:$D$351,3,FALSE),0)</f>
        <v>58.66</v>
      </c>
      <c r="BK109" s="160">
        <f>IFERROR(VLOOKUP($B109,'1516_link'!$A$5:$D$351,4,FALSE),0)</f>
        <v>299.35000000000002</v>
      </c>
      <c r="BL109" s="217">
        <f t="shared" si="247"/>
        <v>0.19595790880240518</v>
      </c>
      <c r="BM109" s="217">
        <f>IF(BH109="Yes",VLOOKUP(B109,'ESA 112'!$B$255:$J$282,8,FALSE),MIN(0.127,BL109))</f>
        <v>0.127</v>
      </c>
      <c r="BN109" s="156">
        <f t="shared" si="248"/>
        <v>38.020000000000003</v>
      </c>
      <c r="BO109" s="159">
        <f t="shared" si="249"/>
        <v>53.46</v>
      </c>
      <c r="BP109" s="127" t="s">
        <v>928</v>
      </c>
      <c r="BQ109" s="43">
        <f>IFERROR(VLOOKUP($B109,'1617_link'!$A$5:$D$351,2,FALSE),0)</f>
        <v>16.11</v>
      </c>
      <c r="BR109" s="43">
        <f>IFERROR(VLOOKUP($B109,'1617_link'!$A$5:$D$351,3,FALSE),0)</f>
        <v>52.78</v>
      </c>
      <c r="BS109" s="160">
        <f>IFERROR(VLOOKUP($B109,'1617_link'!$A$5:$D$351,4,FALSE),0)</f>
        <v>302.85000000000002</v>
      </c>
      <c r="BT109" s="217">
        <f t="shared" si="185"/>
        <v>0.17427769522866104</v>
      </c>
      <c r="BU109" s="217">
        <f>IF(BP109="Yes",VLOOKUP(B109,'ESA 112'!$B$224:$J$250,8,FALSE),MIN(0.127,BT109))</f>
        <v>0.127</v>
      </c>
      <c r="BV109" s="156">
        <f t="shared" si="230"/>
        <v>38.46</v>
      </c>
      <c r="BW109" s="223">
        <f t="shared" si="231"/>
        <v>54.57</v>
      </c>
      <c r="BX109" s="127" t="s">
        <v>928</v>
      </c>
      <c r="BY109" s="43">
        <f>IFERROR(VLOOKUP($B109,'1718_link'!$A$5:$D$351,2,FALSE),0)</f>
        <v>9.7800000000000011</v>
      </c>
      <c r="BZ109" s="43">
        <f>IFERROR(VLOOKUP($B109,'1718_link'!$A$5:$D$351,3,FALSE),0)</f>
        <v>42.89</v>
      </c>
      <c r="CA109" s="43">
        <f>IFERROR(VLOOKUP($B109,'1718_link'!$A$5:$D$331,4,FALSE),0)</f>
        <v>301.60000000000002</v>
      </c>
      <c r="CB109" s="217">
        <f t="shared" si="188"/>
        <v>0.14220822281167109</v>
      </c>
      <c r="CC109" s="217">
        <f>IF(BX109="Yes",VLOOKUP(B109,'ESA 112'!$B$194:$J$219,8,FALSE),MIN(0.135,CB109))</f>
        <v>0.13500000000000001</v>
      </c>
      <c r="CD109" s="156">
        <f t="shared" si="189"/>
        <v>40.72</v>
      </c>
      <c r="CE109" s="159">
        <f t="shared" si="190"/>
        <v>50.5</v>
      </c>
      <c r="CF109" s="127" t="s">
        <v>928</v>
      </c>
      <c r="CG109" s="43">
        <f>IFERROR(VLOOKUP($B109,'1819_link'!$A$5:$D$351,2,FALSE),0)</f>
        <v>7.33</v>
      </c>
      <c r="CH109" s="43">
        <f>IFERROR(VLOOKUP($B109,'1819_link'!$A$5:$D$351,3,FALSE),0)</f>
        <v>35.78</v>
      </c>
      <c r="CI109" s="43">
        <f>IFERROR(VLOOKUP($B109,'1819_link'!$A$5:$D$331,4,FALSE),0)</f>
        <v>295.43</v>
      </c>
      <c r="CJ109" s="217">
        <f t="shared" si="191"/>
        <v>0.12111160004061876</v>
      </c>
      <c r="CK109" s="217">
        <f>IF(CF109="Yes",VLOOKUP(B109,'ESA 112'!$B$164:$J$190,8,FALSE),MIN(0.135,CJ109))</f>
        <v>0.12111160004061876</v>
      </c>
      <c r="CL109" s="156">
        <f t="shared" si="192"/>
        <v>35.78</v>
      </c>
      <c r="CM109" s="159">
        <f t="shared" si="193"/>
        <v>43.11</v>
      </c>
      <c r="CN109" s="127" t="s">
        <v>928</v>
      </c>
      <c r="CO109" s="43">
        <f>IFERROR(VLOOKUP($B109,'1920_link'!$A$5:$D$350,2,FALSE),0)</f>
        <v>6</v>
      </c>
      <c r="CP109" s="43">
        <f>IFERROR(VLOOKUP($B109,'1920_link'!$A$5:$D$350,3,FALSE),0)</f>
        <v>44</v>
      </c>
      <c r="CQ109" s="43">
        <f>IFERROR(VLOOKUP($B109,'1920_link'!$A$5:$D$330,4,FALSE),0)</f>
        <v>313.45999999999998</v>
      </c>
      <c r="CR109" s="217">
        <f t="shared" si="232"/>
        <v>0.14036878708607159</v>
      </c>
      <c r="CS109" s="217">
        <f>IF(CN109="Yes",VLOOKUP(B109,'ESA 112'!$B$134:$J$159,8,FALSE),MIN(0.135,CR109))</f>
        <v>0.13500000000000001</v>
      </c>
      <c r="CT109" s="156">
        <f t="shared" si="233"/>
        <v>42.32</v>
      </c>
      <c r="CU109" s="159">
        <f t="shared" si="234"/>
        <v>48.32</v>
      </c>
      <c r="CV109" s="127" t="s">
        <v>928</v>
      </c>
      <c r="CW109" s="43">
        <f>IFERROR(VLOOKUP($B109,'2021_link'!$A$5:$D$351,2,FALSE),0)</f>
        <v>1.67</v>
      </c>
      <c r="CX109" s="43">
        <f>IFERROR(VLOOKUP($B109,'2021_link'!$A$5:$D$351,3,FALSE),0)</f>
        <v>40.340000000000003</v>
      </c>
      <c r="CY109" s="160">
        <f>IFERROR(VLOOKUP($B109,'2021_link'!$A$5:$D$351,4,FALSE),0)</f>
        <v>293.2</v>
      </c>
      <c r="CZ109" s="217">
        <f t="shared" si="235"/>
        <v>0.13758526603001367</v>
      </c>
      <c r="DA109" s="217">
        <f>IF(CV109="Yes",VLOOKUP(B109,'ESA 112'!$B$102:$J$130,8,FALSE),MIN(0.135,CZ109))</f>
        <v>0.13500000000000001</v>
      </c>
      <c r="DB109" s="156">
        <f t="shared" si="236"/>
        <v>39.58</v>
      </c>
      <c r="DC109" s="159">
        <f t="shared" si="237"/>
        <v>41.25</v>
      </c>
      <c r="DD109" s="127" t="s">
        <v>928</v>
      </c>
      <c r="DE109" s="43">
        <f>IFERROR(VLOOKUP($B109,'2122_link'!$A$3:$D$352,2,FALSE),0)</f>
        <v>0.78</v>
      </c>
      <c r="DF109" s="43">
        <f>IFERROR(VLOOKUP($B109,'2122_link'!$A$3:$D$352,3,FALSE),0)</f>
        <v>38.56</v>
      </c>
      <c r="DG109" s="160">
        <f>IFERROR(VLOOKUP($B109,'2122_link'!$A$3:$D$352,4,FALSE),0)</f>
        <v>308.83999999999997</v>
      </c>
      <c r="DH109" s="217">
        <f t="shared" si="238"/>
        <v>0.12485429348529985</v>
      </c>
      <c r="DI109" s="217">
        <f>IF(DD109="Yes",VLOOKUP(B109,'ESA 112'!$B$70:$J$99,8,FALSE),MIN(0.135,DH109))</f>
        <v>0.12485429348529985</v>
      </c>
      <c r="DJ109" s="156">
        <f t="shared" si="239"/>
        <v>38.56</v>
      </c>
      <c r="DK109" s="159">
        <f t="shared" si="240"/>
        <v>39.340000000000003</v>
      </c>
      <c r="DL109" s="127" t="s">
        <v>928</v>
      </c>
      <c r="DM109" s="43">
        <f>IFERROR(VLOOKUP($B109,'2223_link'!$A$3:$D$352,2,FALSE),0)</f>
        <v>3</v>
      </c>
      <c r="DN109" s="43">
        <f>IFERROR(VLOOKUP($B109,'2223_link'!$A$3:$D$352,3,FALSE),0)</f>
        <v>41.22</v>
      </c>
      <c r="DO109" s="160">
        <f>IFERROR(VLOOKUP($B109,'2223_link'!$A$3:$D$352,4,FALSE),0)</f>
        <v>326.66000000000003</v>
      </c>
      <c r="DP109" s="217">
        <f t="shared" si="241"/>
        <v>0.12618624869895304</v>
      </c>
      <c r="DQ109" s="217">
        <f>IF(DL109="Yes",VLOOKUP(B109,'ESA 112'!$B$37:$J$65,8,FALSE),MIN(0.135,DP109))</f>
        <v>0.12618624869895304</v>
      </c>
      <c r="DR109" s="156">
        <f t="shared" si="242"/>
        <v>41.22</v>
      </c>
      <c r="DS109" s="159">
        <f t="shared" si="243"/>
        <v>44.22</v>
      </c>
      <c r="DT109" s="127" t="s">
        <v>928</v>
      </c>
      <c r="DU109" s="43">
        <f>IFERROR(VLOOKUP($B109,'2324_link'!$A$3:$D$352,2,FALSE),0)</f>
        <v>6.67</v>
      </c>
      <c r="DV109" s="43">
        <f>IFERROR(VLOOKUP($B109,'2324_link'!$A$3:$D$352,3,FALSE),0)</f>
        <v>53.879999999999995</v>
      </c>
      <c r="DW109" s="160">
        <f>IFERROR(VLOOKUP($B109,'2324_link'!$A$3:$D$352,4,FALSE),0)</f>
        <v>321.79000000000002</v>
      </c>
      <c r="DX109" s="217">
        <f t="shared" si="244"/>
        <v>0.16743839149756048</v>
      </c>
      <c r="DY109" s="217">
        <f>IF(DT109="Yes",VLOOKUP(B109,'ESA 112'!$B$3:$J$32,8,FALSE),MIN(0.15,DX109))</f>
        <v>0.15</v>
      </c>
      <c r="DZ109" s="156">
        <f t="shared" si="245"/>
        <v>48.27</v>
      </c>
      <c r="EA109" s="159">
        <f t="shared" si="246"/>
        <v>54.940000000000005</v>
      </c>
      <c r="EB109" s="18"/>
    </row>
    <row r="110" spans="1:132" ht="14.4" x14ac:dyDescent="0.3">
      <c r="A110" s="15" t="s">
        <v>915</v>
      </c>
      <c r="B110" s="15" t="s">
        <v>144</v>
      </c>
      <c r="C110" s="15" t="s">
        <v>145</v>
      </c>
      <c r="D110" s="127" t="s">
        <v>928</v>
      </c>
      <c r="E110" s="154">
        <f>IFERROR(VLOOKUP($B110,'0809_link'!$A$5:$D$319,2,FALSE),0)</f>
        <v>24</v>
      </c>
      <c r="F110" s="154">
        <f>IFERROR(VLOOKUP($B110,'0809_link'!$A$5:$D$319,3,FALSE),0)</f>
        <v>183</v>
      </c>
      <c r="G110" s="154">
        <f>IFERROR(VLOOKUP(B110,'0809_link'!$A$5:$D$319,4,FALSE),0)</f>
        <v>1876.32</v>
      </c>
      <c r="H110" s="50">
        <f t="shared" si="209"/>
        <v>9.7500000000000003E-2</v>
      </c>
      <c r="I110" s="155">
        <f>IF(D110="yes",VLOOKUP(B110,'ESA 112'!$B$479:$K$503,8,FALSE),MIN(0.127,H110))</f>
        <v>9.7500000000000003E-2</v>
      </c>
      <c r="J110" s="156">
        <f t="shared" si="210"/>
        <v>183</v>
      </c>
      <c r="K110" s="157">
        <f t="shared" si="211"/>
        <v>207</v>
      </c>
      <c r="L110" s="127" t="s">
        <v>928</v>
      </c>
      <c r="M110" s="43">
        <f>IFERROR(VLOOKUP(B110,'0910_link'!$A$5:$B$302,2,FALSE),0)</f>
        <v>30</v>
      </c>
      <c r="N110" s="43">
        <f>IFERROR(VLOOKUP(B110,'0910_link'!$A$5:$C$302,3,FALSE),0)</f>
        <v>182.88</v>
      </c>
      <c r="O110" s="43">
        <f>IFERROR(VLOOKUP($B110,'0910_link'!$A$5:$D$302,4,FALSE),0)</f>
        <v>1863.21</v>
      </c>
      <c r="P110" s="50">
        <f t="shared" si="212"/>
        <v>9.8199999999999996E-2</v>
      </c>
      <c r="Q110" s="158">
        <f>IF(L110="Yes",VLOOKUP(B110,'ESA 112'!$B$449:$K$474,8,FALSE),MIN(0.127,P110))</f>
        <v>9.8199999999999996E-2</v>
      </c>
      <c r="R110" s="156">
        <f t="shared" si="213"/>
        <v>182.88</v>
      </c>
      <c r="S110" s="157">
        <f t="shared" si="214"/>
        <v>212.88</v>
      </c>
      <c r="T110" s="127" t="s">
        <v>928</v>
      </c>
      <c r="U110" s="43">
        <f>IFERROR(VLOOKUP($B110,'1011_link'!$A$5:$D$309,2,FALSE),0)</f>
        <v>36.119999999999997</v>
      </c>
      <c r="V110" s="43">
        <f>IFERROR(VLOOKUP($B110,'1011_link'!$A$5:$D$309,3,FALSE),0)</f>
        <v>177.12</v>
      </c>
      <c r="W110" s="154">
        <f>IFERROR(VLOOKUP($B110,'1011_link'!$A$5:$D$319,4,FALSE),0)</f>
        <v>1725.11</v>
      </c>
      <c r="X110" s="50">
        <f t="shared" si="215"/>
        <v>0.1027</v>
      </c>
      <c r="Y110" s="158">
        <f>IF(T110="Yes",VLOOKUP(B110,'ESA 112'!$B$416:$J$444,8,FALSE),MIN(0.127,X110))</f>
        <v>0.1027</v>
      </c>
      <c r="Z110" s="156">
        <f t="shared" si="216"/>
        <v>177.12</v>
      </c>
      <c r="AA110" s="159">
        <f t="shared" si="217"/>
        <v>213.24</v>
      </c>
      <c r="AB110" s="127" t="s">
        <v>928</v>
      </c>
      <c r="AC110" s="43">
        <f>IFERROR(VLOOKUP($B110,'1112_link'!$A$5:$D$310,2,FALSE),0)</f>
        <v>36</v>
      </c>
      <c r="AD110" s="43">
        <f>IFERROR(VLOOKUP($B110,'1112_link'!$A$5:$D$310,3,FALSE),0)</f>
        <v>188</v>
      </c>
      <c r="AE110" s="154">
        <f>IFERROR(VLOOKUP($B110,'1112_link'!$A$5:$D$331,4,FALSE),0)</f>
        <v>1630.07</v>
      </c>
      <c r="AF110" s="50">
        <f t="shared" si="218"/>
        <v>0.1153</v>
      </c>
      <c r="AG110" s="158">
        <f>IF(AB110="Yes",VLOOKUP(B110,'ESA 112'!$B$383:$J$411,8,FALSE),MIN(0.127,AF110))</f>
        <v>0.1153</v>
      </c>
      <c r="AH110" s="156">
        <f t="shared" si="219"/>
        <v>188</v>
      </c>
      <c r="AI110" s="159">
        <f t="shared" si="220"/>
        <v>224</v>
      </c>
      <c r="AJ110" s="127" t="s">
        <v>928</v>
      </c>
      <c r="AK110" s="43">
        <f>IFERROR(VLOOKUP($B110,'1213_link'!$A$5:$D$310,2,FALSE),0)</f>
        <v>28.78</v>
      </c>
      <c r="AL110" s="43">
        <f>IFERROR(VLOOKUP($B110,'1213_link'!$A$5:$D$310,3,FALSE),0)</f>
        <v>211.78</v>
      </c>
      <c r="AM110" s="154">
        <f>IFERROR(VLOOKUP($B110,'1213_link'!$A$5:$D$331,4,FALSE),0)</f>
        <v>1586.55</v>
      </c>
      <c r="AN110" s="50">
        <f t="shared" si="221"/>
        <v>0.13350000000000001</v>
      </c>
      <c r="AO110" s="158">
        <f>IF(AJ110="Yes",VLOOKUP(B110,'ESA 112'!$B$350:$J$378,8,FALSE),MIN(0.127,AN110))</f>
        <v>0.127</v>
      </c>
      <c r="AP110" s="156">
        <f t="shared" si="222"/>
        <v>201.49</v>
      </c>
      <c r="AQ110" s="159">
        <f t="shared" si="223"/>
        <v>230.27</v>
      </c>
      <c r="AR110" s="127" t="s">
        <v>928</v>
      </c>
      <c r="AS110" s="43">
        <f>IFERROR(VLOOKUP($B110,'1314_link'!$A$5:$D$310,2,FALSE),0)</f>
        <v>25.45</v>
      </c>
      <c r="AT110" s="43">
        <f>IFERROR(VLOOKUP($B110,'1314_link'!$A$5:$D$310,3,FALSE),0)</f>
        <v>249</v>
      </c>
      <c r="AU110" s="154">
        <f>IFERROR(VLOOKUP($B110,'1314_link'!$A$5:$D$331,4,FALSE),0)</f>
        <v>1678.1599999999999</v>
      </c>
      <c r="AV110" s="158">
        <f t="shared" si="224"/>
        <v>0.1483767936311198</v>
      </c>
      <c r="AW110" s="158">
        <f>IF(AR110="Yes",VLOOKUP(B110,'ESA 112'!$B$318:$J$345,8,FALSE),MIN(0.127,AV110))</f>
        <v>0.127</v>
      </c>
      <c r="AX110" s="156">
        <f t="shared" si="225"/>
        <v>213.13</v>
      </c>
      <c r="AY110" s="159">
        <f t="shared" si="226"/>
        <v>238.57999999999998</v>
      </c>
      <c r="AZ110" s="127" t="s">
        <v>928</v>
      </c>
      <c r="BA110" s="43">
        <f>IFERROR(VLOOKUP($B110,'1415_link'!$A$5:$D$311,2,FALSE),0)</f>
        <v>28.78</v>
      </c>
      <c r="BB110" s="43">
        <f>IFERROR(VLOOKUP($B110,'1415_link'!$A$5:$D$311,3,FALSE),0)</f>
        <v>265.11</v>
      </c>
      <c r="BC110" s="160">
        <f>IFERROR(VLOOKUP($B110,'1415_link'!$A$5:$D$332,4,FALSE),0)</f>
        <v>1667.74</v>
      </c>
      <c r="BD110" s="158">
        <f t="shared" si="227"/>
        <v>0.15896362742393899</v>
      </c>
      <c r="BE110" s="158">
        <f>IF(AZ110="Yes",VLOOKUP(B110,'ESA 112'!$B$286:$J$314,8,FALSE),MIN(0.127,BD110))</f>
        <v>0.127</v>
      </c>
      <c r="BF110" s="156">
        <f t="shared" si="228"/>
        <v>211.8</v>
      </c>
      <c r="BG110" s="159">
        <f t="shared" si="229"/>
        <v>240.58</v>
      </c>
      <c r="BH110" s="127" t="s">
        <v>928</v>
      </c>
      <c r="BI110" s="43">
        <f>IFERROR(VLOOKUP($B110,'1516_link'!$A$5:$D$351,2,FALSE),0)</f>
        <v>24.33</v>
      </c>
      <c r="BJ110" s="43">
        <f>IFERROR(VLOOKUP($B110,'1516_link'!$A$5:$D$351,3,FALSE),0)</f>
        <v>257.44</v>
      </c>
      <c r="BK110" s="160">
        <f>IFERROR(VLOOKUP($B110,'1516_link'!$A$5:$D$351,4,FALSE),0)</f>
        <v>1670.14</v>
      </c>
      <c r="BL110" s="217">
        <f t="shared" si="247"/>
        <v>0.15414276647466679</v>
      </c>
      <c r="BM110" s="217">
        <f>IF(BH110="Yes",VLOOKUP(B110,'ESA 112'!$B$255:$J$282,8,FALSE),MIN(0.127,BL110))</f>
        <v>0.127</v>
      </c>
      <c r="BN110" s="156">
        <f t="shared" si="248"/>
        <v>212.11</v>
      </c>
      <c r="BO110" s="159">
        <f t="shared" si="249"/>
        <v>236.44</v>
      </c>
      <c r="BP110" s="127" t="s">
        <v>928</v>
      </c>
      <c r="BQ110" s="43">
        <f>IFERROR(VLOOKUP($B110,'1617_link'!$A$5:$D$351,2,FALSE),0)</f>
        <v>31.450000000000003</v>
      </c>
      <c r="BR110" s="43">
        <f>IFERROR(VLOOKUP($B110,'1617_link'!$A$5:$D$351,3,FALSE),0)</f>
        <v>260.89</v>
      </c>
      <c r="BS110" s="160">
        <f>IFERROR(VLOOKUP($B110,'1617_link'!$A$5:$D$351,4,FALSE),0)</f>
        <v>1649.5900000000001</v>
      </c>
      <c r="BT110" s="217">
        <f t="shared" si="185"/>
        <v>0.15815445049982116</v>
      </c>
      <c r="BU110" s="217">
        <f>IF(BP110="Yes",VLOOKUP(B110,'ESA 112'!$B$224:$J$250,8,FALSE),MIN(0.127,BT110))</f>
        <v>0.127</v>
      </c>
      <c r="BV110" s="156">
        <f t="shared" si="230"/>
        <v>209.5</v>
      </c>
      <c r="BW110" s="159">
        <f t="shared" si="231"/>
        <v>240.95</v>
      </c>
      <c r="BX110" s="127" t="s">
        <v>928</v>
      </c>
      <c r="BY110" s="43">
        <f>IFERROR(VLOOKUP($B110,'1718_link'!$A$5:$D$351,2,FALSE),0)</f>
        <v>27.89</v>
      </c>
      <c r="BZ110" s="43">
        <f>IFERROR(VLOOKUP($B110,'1718_link'!$A$5:$D$351,3,FALSE),0)</f>
        <v>263.56</v>
      </c>
      <c r="CA110" s="43">
        <f>IFERROR(VLOOKUP($B110,'1718_link'!$A$5:$D$331,4,FALSE),0)</f>
        <v>1667.81</v>
      </c>
      <c r="CB110" s="217">
        <f t="shared" si="188"/>
        <v>0.15802759307115319</v>
      </c>
      <c r="CC110" s="217">
        <f>IF(BX110="Yes",VLOOKUP(B110,'ESA 112'!$B$194:$J$219,8,FALSE),MIN(0.135,CB110))</f>
        <v>0.13500000000000001</v>
      </c>
      <c r="CD110" s="156">
        <f t="shared" si="189"/>
        <v>225.15</v>
      </c>
      <c r="CE110" s="159">
        <f t="shared" si="190"/>
        <v>253.04000000000002</v>
      </c>
      <c r="CF110" s="127" t="s">
        <v>928</v>
      </c>
      <c r="CG110" s="43">
        <f>IFERROR(VLOOKUP($B110,'1819_link'!$A$5:$D$351,2,FALSE),0)</f>
        <v>37.22</v>
      </c>
      <c r="CH110" s="43">
        <f>IFERROR(VLOOKUP($B110,'1819_link'!$A$5:$D$351,3,FALSE),0)</f>
        <v>257.56</v>
      </c>
      <c r="CI110" s="43">
        <f>IFERROR(VLOOKUP($B110,'1819_link'!$A$5:$D$331,4,FALSE),0)</f>
        <v>1660.26</v>
      </c>
      <c r="CJ110" s="217">
        <f t="shared" si="191"/>
        <v>0.15513232867141291</v>
      </c>
      <c r="CK110" s="217">
        <f>IF(CF110="Yes",VLOOKUP(B110,'ESA 112'!$B$164:$J$190,8,FALSE),MIN(0.135,CJ110))</f>
        <v>0.13500000000000001</v>
      </c>
      <c r="CL110" s="156">
        <f t="shared" si="192"/>
        <v>224.14</v>
      </c>
      <c r="CM110" s="159">
        <f t="shared" si="193"/>
        <v>261.36</v>
      </c>
      <c r="CN110" s="127" t="s">
        <v>928</v>
      </c>
      <c r="CO110" s="43">
        <f>IFERROR(VLOOKUP($B110,'1920_link'!$A$5:$D$350,2,FALSE),0)</f>
        <v>34</v>
      </c>
      <c r="CP110" s="43">
        <f>IFERROR(VLOOKUP($B110,'1920_link'!$A$5:$D$350,3,FALSE),0)</f>
        <v>254.56</v>
      </c>
      <c r="CQ110" s="43">
        <f>IFERROR(VLOOKUP($B110,'1920_link'!$A$5:$D$330,4,FALSE),0)</f>
        <v>1602.86</v>
      </c>
      <c r="CR110" s="217">
        <f t="shared" si="232"/>
        <v>0.15881611619230626</v>
      </c>
      <c r="CS110" s="217">
        <f>IF(CN110="Yes",VLOOKUP(B110,'ESA 112'!$B$134:$J$159,8,FALSE),MIN(0.135,CR110))</f>
        <v>0.13500000000000001</v>
      </c>
      <c r="CT110" s="156">
        <f t="shared" si="233"/>
        <v>216.39</v>
      </c>
      <c r="CU110" s="159">
        <f t="shared" si="234"/>
        <v>250.39</v>
      </c>
      <c r="CV110" s="127" t="s">
        <v>928</v>
      </c>
      <c r="CW110" s="43">
        <f>IFERROR(VLOOKUP($B110,'2021_link'!$A$5:$D$351,2,FALSE),0)</f>
        <v>14.78</v>
      </c>
      <c r="CX110" s="43">
        <f>IFERROR(VLOOKUP($B110,'2021_link'!$A$5:$D$351,3,FALSE),0)</f>
        <v>257.67</v>
      </c>
      <c r="CY110" s="160">
        <f>IFERROR(VLOOKUP($B110,'2021_link'!$A$5:$D$351,4,FALSE),0)</f>
        <v>1591.3799999999999</v>
      </c>
      <c r="CZ110" s="217">
        <f t="shared" si="235"/>
        <v>0.16191607284243867</v>
      </c>
      <c r="DA110" s="217">
        <f>IF(CV110="Yes",VLOOKUP(B110,'ESA 112'!$B$102:$J$130,8,FALSE),MIN(0.135,CZ110))</f>
        <v>0.13500000000000001</v>
      </c>
      <c r="DB110" s="156">
        <f t="shared" si="236"/>
        <v>214.84</v>
      </c>
      <c r="DC110" s="159">
        <f t="shared" si="237"/>
        <v>229.62</v>
      </c>
      <c r="DD110" s="127" t="s">
        <v>928</v>
      </c>
      <c r="DE110" s="43">
        <f>IFERROR(VLOOKUP($B110,'2122_link'!$A$3:$D$352,2,FALSE),0)</f>
        <v>10.67</v>
      </c>
      <c r="DF110" s="43">
        <f>IFERROR(VLOOKUP($B110,'2122_link'!$A$3:$D$352,3,FALSE),0)</f>
        <v>234.44</v>
      </c>
      <c r="DG110" s="160">
        <f>IFERROR(VLOOKUP($B110,'2122_link'!$A$3:$D$352,4,FALSE),0)</f>
        <v>1571.2</v>
      </c>
      <c r="DH110" s="217">
        <f t="shared" si="238"/>
        <v>0.14921079429735234</v>
      </c>
      <c r="DI110" s="217">
        <f>IF(DD110="Yes",VLOOKUP(B110,'ESA 112'!$B$70:$J$99,8,FALSE),MIN(0.135,DH110))</f>
        <v>0.13500000000000001</v>
      </c>
      <c r="DJ110" s="156">
        <f t="shared" si="239"/>
        <v>212.11</v>
      </c>
      <c r="DK110" s="159">
        <f t="shared" si="240"/>
        <v>222.78</v>
      </c>
      <c r="DL110" s="127" t="s">
        <v>928</v>
      </c>
      <c r="DM110" s="43">
        <f>IFERROR(VLOOKUP($B110,'2223_link'!$A$3:$D$352,2,FALSE),0)</f>
        <v>14.33</v>
      </c>
      <c r="DN110" s="43">
        <f>IFERROR(VLOOKUP($B110,'2223_link'!$A$3:$D$352,3,FALSE),0)</f>
        <v>248.44</v>
      </c>
      <c r="DO110" s="160">
        <f>IFERROR(VLOOKUP($B110,'2223_link'!$A$3:$D$352,4,FALSE),0)</f>
        <v>1622.57</v>
      </c>
      <c r="DP110" s="217">
        <f t="shared" si="241"/>
        <v>0.15311511984074647</v>
      </c>
      <c r="DQ110" s="217">
        <f>IF(DL110="Yes",VLOOKUP(B110,'ESA 112'!$B$37:$J$65,8,FALSE),MIN(0.135,DP110))</f>
        <v>0.13500000000000001</v>
      </c>
      <c r="DR110" s="156">
        <f t="shared" si="242"/>
        <v>219.05</v>
      </c>
      <c r="DS110" s="159">
        <f t="shared" si="243"/>
        <v>233.38000000000002</v>
      </c>
      <c r="DT110" s="127" t="s">
        <v>928</v>
      </c>
      <c r="DU110" s="43">
        <f>IFERROR(VLOOKUP($B110,'2324_link'!$A$3:$D$352,2,FALSE),0)</f>
        <v>14</v>
      </c>
      <c r="DV110" s="43">
        <f>IFERROR(VLOOKUP($B110,'2324_link'!$A$3:$D$352,3,FALSE),0)</f>
        <v>274.23</v>
      </c>
      <c r="DW110" s="160">
        <f>IFERROR(VLOOKUP($B110,'2324_link'!$A$3:$D$352,4,FALSE),0)</f>
        <v>1594.52</v>
      </c>
      <c r="DX110" s="217">
        <f t="shared" si="244"/>
        <v>0.17198279105937839</v>
      </c>
      <c r="DY110" s="217">
        <f>IF(DT110="Yes",VLOOKUP(B110,'ESA 112'!$B$3:$J$32,8,FALSE),MIN(0.15,DX110))</f>
        <v>0.15</v>
      </c>
      <c r="DZ110" s="156">
        <f t="shared" si="245"/>
        <v>239.18</v>
      </c>
      <c r="EA110" s="159">
        <f t="shared" si="246"/>
        <v>253.18</v>
      </c>
      <c r="EB110" s="18"/>
    </row>
    <row r="111" spans="1:132" ht="15.6" x14ac:dyDescent="0.3">
      <c r="A111" s="15" t="s">
        <v>915</v>
      </c>
      <c r="B111" s="240" t="s">
        <v>1082</v>
      </c>
      <c r="C111" s="249" t="s">
        <v>1095</v>
      </c>
      <c r="D111" s="33"/>
      <c r="E111" s="254"/>
      <c r="F111" s="254"/>
      <c r="G111" s="254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254"/>
      <c r="X111" s="33"/>
      <c r="Y111" s="33"/>
      <c r="Z111" s="33"/>
      <c r="AA111" s="33"/>
      <c r="AB111" s="33"/>
      <c r="AC111" s="33"/>
      <c r="AD111" s="33"/>
      <c r="AE111" s="254"/>
      <c r="AF111" s="33"/>
      <c r="AG111" s="33"/>
      <c r="AH111" s="33"/>
      <c r="AI111" s="33"/>
      <c r="AJ111" s="33"/>
      <c r="AK111" s="33"/>
      <c r="AL111" s="33"/>
      <c r="AM111" s="254"/>
      <c r="AN111" s="33"/>
      <c r="AO111" s="33"/>
      <c r="AP111" s="33"/>
      <c r="AQ111" s="33"/>
      <c r="AR111" s="33"/>
      <c r="AS111" s="33"/>
      <c r="AT111" s="33"/>
      <c r="AU111" s="254"/>
      <c r="AV111" s="33"/>
      <c r="AW111" s="33"/>
      <c r="AX111" s="33"/>
      <c r="AY111" s="33"/>
      <c r="AZ111" s="33"/>
      <c r="BA111" s="33"/>
      <c r="BB111" s="33"/>
      <c r="BC111" s="254"/>
      <c r="BD111" s="33"/>
      <c r="BE111" s="33"/>
      <c r="BF111" s="33"/>
      <c r="BG111" s="33"/>
      <c r="BH111" s="33"/>
      <c r="BI111" s="33"/>
      <c r="BJ111" s="33"/>
      <c r="BK111" s="254"/>
      <c r="BL111" s="33"/>
      <c r="BM111" s="33"/>
      <c r="BN111" s="33"/>
      <c r="BO111" s="33"/>
      <c r="BP111" s="33"/>
      <c r="BQ111" s="33"/>
      <c r="BR111" s="33"/>
      <c r="BS111" s="254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254"/>
      <c r="CZ111" s="33"/>
      <c r="DA111" s="33"/>
      <c r="DB111" s="33"/>
      <c r="DC111" s="33"/>
      <c r="DD111" s="33"/>
      <c r="DE111" s="33"/>
      <c r="DF111" s="33"/>
      <c r="DG111" s="254"/>
      <c r="DH111" s="33"/>
      <c r="DI111" s="33"/>
      <c r="DJ111" s="33"/>
      <c r="DK111" s="33"/>
      <c r="DL111" s="33"/>
      <c r="DM111" s="33"/>
      <c r="DN111" s="33"/>
      <c r="DO111" s="254"/>
      <c r="DP111" s="33"/>
      <c r="DQ111" s="33"/>
      <c r="DR111" s="33"/>
      <c r="DS111" s="33"/>
      <c r="DT111" s="127" t="s">
        <v>928</v>
      </c>
      <c r="DU111" s="43">
        <f>IFERROR(VLOOKUP($B111,'2324_link'!$A$3:$D$352,2,FALSE),0)</f>
        <v>0</v>
      </c>
      <c r="DV111" s="43">
        <f>IFERROR(VLOOKUP($B111,'2324_link'!$A$3:$D$352,3,FALSE),0)</f>
        <v>13.89</v>
      </c>
      <c r="DW111" s="160">
        <f>IFERROR(VLOOKUP($B111,'2324_link'!$A$3:$D$352,4,FALSE),0)</f>
        <v>124.4</v>
      </c>
      <c r="DX111" s="217">
        <f t="shared" si="244"/>
        <v>0.11165594855305466</v>
      </c>
      <c r="DY111" s="217">
        <f>IF(DT111="Yes",VLOOKUP(B111,'ESA 112'!$B$3:$J$32,8,FALSE),MIN(0.15,DX111))</f>
        <v>0.11165594855305466</v>
      </c>
      <c r="DZ111" s="156">
        <f t="shared" si="245"/>
        <v>13.89</v>
      </c>
      <c r="EA111" s="159">
        <f t="shared" si="246"/>
        <v>13.89</v>
      </c>
      <c r="EB111" s="18"/>
    </row>
    <row r="112" spans="1:132" ht="15.6" x14ac:dyDescent="0.3">
      <c r="A112" s="15" t="s">
        <v>915</v>
      </c>
      <c r="B112" s="240" t="s">
        <v>1064</v>
      </c>
      <c r="C112" s="249" t="s">
        <v>1069</v>
      </c>
      <c r="E112" s="260"/>
      <c r="F112" s="260"/>
      <c r="G112" s="260"/>
      <c r="M112" s="18"/>
      <c r="N112" s="18"/>
      <c r="R112" s="15"/>
      <c r="U112" s="15"/>
      <c r="V112" s="15"/>
      <c r="W112" s="260"/>
      <c r="AE112" s="260"/>
      <c r="AJ112" s="33"/>
      <c r="AK112" s="33"/>
      <c r="AL112" s="33"/>
      <c r="AM112" s="254"/>
      <c r="AN112" s="33"/>
      <c r="AO112" s="33"/>
      <c r="AP112" s="33"/>
      <c r="AQ112" s="33"/>
      <c r="AR112" s="33"/>
      <c r="AS112" s="33"/>
      <c r="AT112" s="33"/>
      <c r="AU112" s="254"/>
      <c r="AV112" s="33"/>
      <c r="AW112" s="33"/>
      <c r="AX112" s="33"/>
      <c r="AY112" s="33"/>
      <c r="AZ112" s="33"/>
      <c r="BA112" s="33"/>
      <c r="BB112" s="33"/>
      <c r="BC112" s="254"/>
      <c r="BD112" s="33"/>
      <c r="BE112" s="33"/>
      <c r="BF112" s="33"/>
      <c r="BG112" s="33"/>
      <c r="BH112" s="33"/>
      <c r="BI112" s="33"/>
      <c r="BJ112" s="33"/>
      <c r="BK112" s="254"/>
      <c r="BL112" s="33"/>
      <c r="BM112" s="33"/>
      <c r="BN112" s="33"/>
      <c r="BO112" s="33"/>
      <c r="BP112" s="33"/>
      <c r="BQ112" s="33"/>
      <c r="BR112" s="33"/>
      <c r="BS112" s="254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254"/>
      <c r="CZ112" s="33"/>
      <c r="DA112" s="33"/>
      <c r="DB112" s="33"/>
      <c r="DC112" s="33"/>
      <c r="DD112" s="127" t="s">
        <v>928</v>
      </c>
      <c r="DE112" s="43">
        <f>IFERROR(VLOOKUP($B112,'2122_link'!$A$3:$D$352,2,FALSE),0)</f>
        <v>0</v>
      </c>
      <c r="DF112" s="43">
        <f>IFERROR(VLOOKUP($B112,'2122_link'!$A$3:$D$352,3,FALSE),0)</f>
        <v>10.67</v>
      </c>
      <c r="DG112" s="160">
        <f>IFERROR(VLOOKUP($B112,'2122_link'!$A$3:$D$352,4,FALSE),0)</f>
        <v>259.37</v>
      </c>
      <c r="DH112" s="217">
        <f t="shared" ref="DH112:DH143" si="250">DF112/DG112</f>
        <v>4.1138142422022593E-2</v>
      </c>
      <c r="DI112" s="217">
        <f>IF(DD112="Yes",VLOOKUP(B112,'ESA 112'!$B$70:$J$99,8,FALSE),MIN(0.135,DH112))</f>
        <v>4.1138142422022593E-2</v>
      </c>
      <c r="DJ112" s="156">
        <f t="shared" ref="DJ112:DJ143" si="251">ROUND(IF(DH112=DI112,DF112,DG112*DI112),2)</f>
        <v>10.67</v>
      </c>
      <c r="DK112" s="159">
        <f t="shared" ref="DK112:DK143" si="252">DJ112+DE112</f>
        <v>10.67</v>
      </c>
      <c r="DL112" s="127" t="s">
        <v>928</v>
      </c>
      <c r="DM112" s="43">
        <f>IFERROR(VLOOKUP($B112,'2223_link'!$A$3:$D$352,2,FALSE),0)</f>
        <v>0</v>
      </c>
      <c r="DN112" s="43">
        <f>IFERROR(VLOOKUP($B112,'2223_link'!$A$3:$D$352,3,FALSE),0)</f>
        <v>23.23</v>
      </c>
      <c r="DO112" s="160">
        <f>IFERROR(VLOOKUP($B112,'2223_link'!$A$3:$D$352,4,FALSE),0)</f>
        <v>325.5</v>
      </c>
      <c r="DP112" s="217">
        <f t="shared" ref="DP112:DP143" si="253">DN112/DO112</f>
        <v>7.1367127496159755E-2</v>
      </c>
      <c r="DQ112" s="217">
        <f>IF(DL112="Yes",VLOOKUP(B112,'ESA 112'!$B$37:$J$65,8,FALSE),MIN(0.135,DP112))</f>
        <v>7.1367127496159755E-2</v>
      </c>
      <c r="DR112" s="156">
        <f t="shared" ref="DR112:DR143" si="254">ROUND(IF(DP112=DQ112,DN112,DO112*DQ112),2)</f>
        <v>23.23</v>
      </c>
      <c r="DS112" s="159">
        <f t="shared" ref="DS112:DS143" si="255">DR112+DM112</f>
        <v>23.23</v>
      </c>
      <c r="DT112" s="127" t="s">
        <v>928</v>
      </c>
      <c r="DU112" s="43">
        <f>IFERROR(VLOOKUP($B112,'2324_link'!$A$3:$D$352,2,FALSE),0)</f>
        <v>0</v>
      </c>
      <c r="DV112" s="43">
        <f>IFERROR(VLOOKUP($B112,'2324_link'!$A$3:$D$352,3,FALSE),0)</f>
        <v>37</v>
      </c>
      <c r="DW112" s="160">
        <f>IFERROR(VLOOKUP($B112,'2324_link'!$A$3:$D$352,4,FALSE),0)</f>
        <v>250.6</v>
      </c>
      <c r="DX112" s="217">
        <f t="shared" si="244"/>
        <v>0.14764565043894654</v>
      </c>
      <c r="DY112" s="217">
        <f>IF(DT112="Yes",VLOOKUP(B112,'ESA 112'!$B$3:$J$32,8,FALSE),MIN(0.15,DX112))</f>
        <v>0.14764565043894654</v>
      </c>
      <c r="DZ112" s="156">
        <f t="shared" si="245"/>
        <v>37</v>
      </c>
      <c r="EA112" s="159">
        <f t="shared" si="246"/>
        <v>37</v>
      </c>
      <c r="EB112" s="18"/>
    </row>
    <row r="113" spans="1:132" ht="15.6" x14ac:dyDescent="0.3">
      <c r="A113" s="15" t="s">
        <v>915</v>
      </c>
      <c r="B113" s="240" t="s">
        <v>1037</v>
      </c>
      <c r="C113" s="242" t="s">
        <v>1028</v>
      </c>
      <c r="D113" s="33"/>
      <c r="E113" s="252"/>
      <c r="F113" s="252"/>
      <c r="G113" s="252"/>
      <c r="H113" s="35"/>
      <c r="I113" s="35"/>
      <c r="J113" s="34"/>
      <c r="K113" s="36"/>
      <c r="L113" s="33"/>
      <c r="M113" s="34"/>
      <c r="N113" s="34"/>
      <c r="O113" s="241"/>
      <c r="P113" s="35"/>
      <c r="Q113" s="35"/>
      <c r="R113" s="38"/>
      <c r="S113" s="36"/>
      <c r="T113" s="33"/>
      <c r="U113" s="34"/>
      <c r="V113" s="34"/>
      <c r="W113" s="37"/>
      <c r="X113" s="35"/>
      <c r="Y113" s="35"/>
      <c r="Z113" s="36"/>
      <c r="AA113" s="38"/>
      <c r="AB113" s="33"/>
      <c r="AC113" s="34"/>
      <c r="AD113" s="34"/>
      <c r="AE113" s="37"/>
      <c r="AF113" s="35"/>
      <c r="AG113" s="35"/>
      <c r="AH113" s="36"/>
      <c r="AI113" s="38"/>
      <c r="AJ113" s="33"/>
      <c r="AK113" s="34"/>
      <c r="AL113" s="34"/>
      <c r="AM113" s="37"/>
      <c r="AN113" s="35"/>
      <c r="AO113" s="35"/>
      <c r="AP113" s="36"/>
      <c r="AQ113" s="38"/>
      <c r="AR113" s="33"/>
      <c r="AS113" s="34"/>
      <c r="AT113" s="34"/>
      <c r="AU113" s="37"/>
      <c r="AV113" s="35"/>
      <c r="AW113" s="35"/>
      <c r="AX113" s="36"/>
      <c r="AY113" s="38"/>
      <c r="AZ113" s="33"/>
      <c r="BA113" s="34"/>
      <c r="BB113" s="34"/>
      <c r="BC113" s="39"/>
      <c r="BD113" s="35"/>
      <c r="BE113" s="35"/>
      <c r="BF113" s="36"/>
      <c r="BG113" s="38"/>
      <c r="BH113" s="33"/>
      <c r="BI113" s="34"/>
      <c r="BJ113" s="34"/>
      <c r="BK113" s="39"/>
      <c r="BL113" s="35"/>
      <c r="BM113" s="35"/>
      <c r="BN113" s="36"/>
      <c r="BO113" s="38"/>
      <c r="BP113" s="33"/>
      <c r="BQ113" s="34"/>
      <c r="BR113" s="34"/>
      <c r="BS113" s="39"/>
      <c r="BT113" s="35"/>
      <c r="BU113" s="35"/>
      <c r="BV113" s="36"/>
      <c r="BW113" s="38"/>
      <c r="BX113" s="33"/>
      <c r="BY113" s="34"/>
      <c r="BZ113" s="34"/>
      <c r="CA113" s="246"/>
      <c r="CB113" s="35"/>
      <c r="CC113" s="35"/>
      <c r="CD113" s="36"/>
      <c r="CE113" s="38"/>
      <c r="CF113" s="29" t="s">
        <v>928</v>
      </c>
      <c r="CG113" s="43">
        <f>IFERROR(VLOOKUP($B113,'1819_link'!$A$5:$D$351,2,FALSE),0)</f>
        <v>0</v>
      </c>
      <c r="CH113" s="43">
        <f>IFERROR(VLOOKUP($B113,'1819_link'!$A$5:$D$351,3,FALSE),0)</f>
        <v>4.22</v>
      </c>
      <c r="CI113" s="43">
        <f>IFERROR(VLOOKUP($B113,'1819_link'!$A$5:$D$331,4,FALSE),0)</f>
        <v>177.5</v>
      </c>
      <c r="CJ113" s="217">
        <f>IFERROR((CH113/CI113),0)</f>
        <v>2.3774647887323943E-2</v>
      </c>
      <c r="CK113" s="217">
        <f>IF(CF113="Yes",VLOOKUP(B113,'ESA 112'!$B$164:$J$190,8,FALSE),MIN(0.135,CJ113))</f>
        <v>2.3774647887323943E-2</v>
      </c>
      <c r="CL113" s="156">
        <f>ROUND(IF(CJ113=CK113,CH113,CI113*CK113),2)</f>
        <v>4.22</v>
      </c>
      <c r="CM113" s="159">
        <f>CL113+CG113</f>
        <v>4.22</v>
      </c>
      <c r="CN113" s="29" t="s">
        <v>928</v>
      </c>
      <c r="CO113" s="43">
        <f>IFERROR(VLOOKUP($B113,'1920_link'!$A$5:$D$350,2,FALSE),0)</f>
        <v>0</v>
      </c>
      <c r="CP113" s="43">
        <f>IFERROR(VLOOKUP($B113,'1920_link'!$A$5:$D$350,3,FALSE),0)</f>
        <v>12.56</v>
      </c>
      <c r="CQ113" s="43">
        <f>IFERROR(VLOOKUP($B113,'1920_link'!$A$5:$D$330,4,FALSE),0)</f>
        <v>271.81</v>
      </c>
      <c r="CR113" s="217">
        <f>IFERROR((CP113/CQ113),0)</f>
        <v>4.6208748758323828E-2</v>
      </c>
      <c r="CS113" s="217">
        <f>IF(CN113="Yes",VLOOKUP(B113,'ESA 112'!$B$134:$J$159,8,FALSE),MIN(0.135,CR113))</f>
        <v>4.6208748758323828E-2</v>
      </c>
      <c r="CT113" s="156">
        <f>ROUND(IF(CR113=CS113,CP113,CQ113*CS113),2)</f>
        <v>12.56</v>
      </c>
      <c r="CU113" s="159">
        <f>CT113+CO113</f>
        <v>12.56</v>
      </c>
      <c r="CV113" s="29" t="s">
        <v>928</v>
      </c>
      <c r="CW113" s="43">
        <f>IFERROR(VLOOKUP($B113,'2021_link'!$A$5:$D$351,2,FALSE),0)</f>
        <v>0</v>
      </c>
      <c r="CX113" s="43">
        <f>IFERROR(VLOOKUP($B113,'2021_link'!$A$5:$D$351,3,FALSE),0)</f>
        <v>16.559999999999999</v>
      </c>
      <c r="CY113" s="160">
        <f>IFERROR(VLOOKUP($B113,'2021_link'!$A$5:$D$351,4,FALSE),0)</f>
        <v>407.6</v>
      </c>
      <c r="CZ113" s="217">
        <f t="shared" ref="CZ113:CZ144" si="256">CX113/CY113</f>
        <v>4.0628066732090282E-2</v>
      </c>
      <c r="DA113" s="217">
        <f>IF(CV113="Yes",VLOOKUP(B113,'ESA 112'!$B$102:$J$130,8,FALSE),MIN(0.135,CZ113))</f>
        <v>4.0628066732090282E-2</v>
      </c>
      <c r="DB113" s="156">
        <f t="shared" ref="DB113:DB144" si="257">ROUND(IF(CZ113=DA113,CX113,CY113*DA113),2)</f>
        <v>16.559999999999999</v>
      </c>
      <c r="DC113" s="159">
        <f t="shared" ref="DC113:DC144" si="258">DB113+CW113</f>
        <v>16.559999999999999</v>
      </c>
      <c r="DD113" s="127" t="s">
        <v>928</v>
      </c>
      <c r="DE113" s="43">
        <f>IFERROR(VLOOKUP($B113,'2122_link'!$A$3:$D$352,2,FALSE),0)</f>
        <v>0</v>
      </c>
      <c r="DF113" s="43">
        <f>IFERROR(VLOOKUP($B113,'2122_link'!$A$3:$D$352,3,FALSE),0)</f>
        <v>22.669999999999998</v>
      </c>
      <c r="DG113" s="160">
        <f>IFERROR(VLOOKUP($B113,'2122_link'!$A$3:$D$352,4,FALSE),0)</f>
        <v>582.1</v>
      </c>
      <c r="DH113" s="217">
        <f t="shared" si="250"/>
        <v>3.8945198419515541E-2</v>
      </c>
      <c r="DI113" s="217">
        <f>IF(DD113="Yes",VLOOKUP(B113,'ESA 112'!$B$70:$J$99,8,FALSE),MIN(0.135,DH113))</f>
        <v>3.8945198419515541E-2</v>
      </c>
      <c r="DJ113" s="156">
        <f t="shared" si="251"/>
        <v>22.67</v>
      </c>
      <c r="DK113" s="159">
        <f t="shared" si="252"/>
        <v>22.67</v>
      </c>
      <c r="DL113" s="127" t="s">
        <v>928</v>
      </c>
      <c r="DM113" s="43">
        <f>IFERROR(VLOOKUP($B113,'2223_link'!$A$3:$D$352,2,FALSE),0)</f>
        <v>0</v>
      </c>
      <c r="DN113" s="43">
        <f>IFERROR(VLOOKUP($B113,'2223_link'!$A$3:$D$352,3,FALSE),0)</f>
        <v>34.67</v>
      </c>
      <c r="DO113" s="160">
        <f>IFERROR(VLOOKUP($B113,'2223_link'!$A$3:$D$352,4,FALSE),0)</f>
        <v>594</v>
      </c>
      <c r="DP113" s="217">
        <f t="shared" si="253"/>
        <v>5.8367003367003373E-2</v>
      </c>
      <c r="DQ113" s="217">
        <f>IF(DL113="Yes",VLOOKUP(B113,'ESA 112'!$B$37:$J$65,8,FALSE),MIN(0.135,DP113))</f>
        <v>5.8367003367003373E-2</v>
      </c>
      <c r="DR113" s="156">
        <f t="shared" si="254"/>
        <v>34.67</v>
      </c>
      <c r="DS113" s="159">
        <f t="shared" si="255"/>
        <v>34.67</v>
      </c>
      <c r="DT113" s="127" t="s">
        <v>928</v>
      </c>
      <c r="DU113" s="43">
        <f>IFERROR(VLOOKUP($B113,'2324_link'!$A$3:$D$352,2,FALSE),0)</f>
        <v>0</v>
      </c>
      <c r="DV113" s="43">
        <f>IFERROR(VLOOKUP($B113,'2324_link'!$A$3:$D$352,3,FALSE),0)</f>
        <v>50.78</v>
      </c>
      <c r="DW113" s="160">
        <f>IFERROR(VLOOKUP($B113,'2324_link'!$A$3:$D$352,4,FALSE),0)</f>
        <v>482.1</v>
      </c>
      <c r="DX113" s="217">
        <f t="shared" si="244"/>
        <v>0.10533084422319021</v>
      </c>
      <c r="DY113" s="217">
        <f>IF(DT113="Yes",VLOOKUP(B113,'ESA 112'!$B$3:$J$32,8,FALSE),MIN(0.15,DX113))</f>
        <v>0.10533084422319021</v>
      </c>
      <c r="DZ113" s="156">
        <f t="shared" si="245"/>
        <v>50.78</v>
      </c>
      <c r="EA113" s="159">
        <f t="shared" si="246"/>
        <v>50.78</v>
      </c>
      <c r="EB113" s="18"/>
    </row>
    <row r="114" spans="1:132" ht="15.6" x14ac:dyDescent="0.3">
      <c r="A114" s="15" t="s">
        <v>915</v>
      </c>
      <c r="B114" s="240" t="s">
        <v>1047</v>
      </c>
      <c r="C114" s="249" t="s">
        <v>1048</v>
      </c>
      <c r="D114" s="250"/>
      <c r="E114" s="253"/>
      <c r="F114" s="253"/>
      <c r="G114" s="253"/>
      <c r="H114" s="250"/>
      <c r="I114" s="250"/>
      <c r="J114" s="250"/>
      <c r="K114" s="250"/>
      <c r="L114" s="250"/>
      <c r="M114" s="218"/>
      <c r="N114" s="218"/>
      <c r="O114" s="250"/>
      <c r="P114" s="218"/>
      <c r="Q114" s="218"/>
      <c r="R114" s="250"/>
      <c r="S114" s="250"/>
      <c r="T114" s="218"/>
      <c r="U114" s="250"/>
      <c r="V114" s="250"/>
      <c r="W114" s="253"/>
      <c r="X114" s="250"/>
      <c r="Y114" s="250"/>
      <c r="Z114" s="250"/>
      <c r="AA114" s="250"/>
      <c r="AB114" s="250"/>
      <c r="AC114" s="250"/>
      <c r="AD114" s="250"/>
      <c r="AE114" s="253"/>
      <c r="AF114" s="250"/>
      <c r="AG114" s="250"/>
      <c r="AH114" s="250"/>
      <c r="AI114" s="250"/>
      <c r="AJ114" s="250"/>
      <c r="AK114" s="250"/>
      <c r="AL114" s="250"/>
      <c r="AM114" s="253"/>
      <c r="AN114" s="250"/>
      <c r="AO114" s="250"/>
      <c r="AP114" s="250"/>
      <c r="AQ114" s="250"/>
      <c r="AR114" s="250"/>
      <c r="AS114" s="250"/>
      <c r="AT114" s="250"/>
      <c r="AU114" s="253"/>
      <c r="AV114" s="250"/>
      <c r="AW114" s="250"/>
      <c r="AX114" s="250"/>
      <c r="AY114" s="250"/>
      <c r="AZ114" s="250"/>
      <c r="BA114" s="250"/>
      <c r="BB114" s="250"/>
      <c r="BC114" s="253"/>
      <c r="BD114" s="250"/>
      <c r="BE114" s="250"/>
      <c r="BF114" s="250"/>
      <c r="BG114" s="218"/>
      <c r="BH114" s="250"/>
      <c r="BI114" s="250"/>
      <c r="BJ114" s="250"/>
      <c r="BK114" s="253"/>
      <c r="BL114" s="250"/>
      <c r="BM114" s="250"/>
      <c r="BN114" s="250"/>
      <c r="BO114" s="250"/>
      <c r="BP114" s="250"/>
      <c r="BQ114" s="250"/>
      <c r="BR114" s="250"/>
      <c r="BS114" s="253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1"/>
      <c r="CG114" s="251"/>
      <c r="CH114" s="250"/>
      <c r="CI114" s="250"/>
      <c r="CJ114" s="250"/>
      <c r="CK114" s="250"/>
      <c r="CL114" s="250"/>
      <c r="CM114" s="250"/>
      <c r="CN114" s="251"/>
      <c r="CO114" s="250"/>
      <c r="CP114" s="250"/>
      <c r="CQ114" s="250"/>
      <c r="CR114" s="250"/>
      <c r="CS114" s="250"/>
      <c r="CT114" s="250"/>
      <c r="CU114" s="250"/>
      <c r="CV114" s="127" t="s">
        <v>928</v>
      </c>
      <c r="CW114" s="43">
        <f>IFERROR(VLOOKUP($B114,'2021_link'!$A$5:$D$351,2,FALSE),0)</f>
        <v>0</v>
      </c>
      <c r="CX114" s="43">
        <f>IFERROR(VLOOKUP($B114,'2021_link'!$A$5:$D$351,3,FALSE),0)</f>
        <v>2.89</v>
      </c>
      <c r="CY114" s="160">
        <f>IFERROR(VLOOKUP($B114,'2021_link'!$A$5:$D$351,4,FALSE),0)</f>
        <v>124.2</v>
      </c>
      <c r="CZ114" s="217">
        <f t="shared" si="256"/>
        <v>2.3268921095008051E-2</v>
      </c>
      <c r="DA114" s="217">
        <f>IF(CV114="Yes",VLOOKUP(B114,'ESA 112'!$B$102:$J$130,8,FALSE),MIN(0.135,CZ114))</f>
        <v>2.3268921095008051E-2</v>
      </c>
      <c r="DB114" s="156">
        <f t="shared" si="257"/>
        <v>2.89</v>
      </c>
      <c r="DC114" s="159">
        <f t="shared" si="258"/>
        <v>2.89</v>
      </c>
      <c r="DD114" s="127" t="s">
        <v>928</v>
      </c>
      <c r="DE114" s="43">
        <f>IFERROR(VLOOKUP($B114,'2122_link'!$A$3:$D$352,2,FALSE),0)</f>
        <v>0</v>
      </c>
      <c r="DF114" s="43">
        <f>IFERROR(VLOOKUP($B114,'2122_link'!$A$3:$D$352,3,FALSE),0)</f>
        <v>9</v>
      </c>
      <c r="DG114" s="160">
        <f>IFERROR(VLOOKUP($B114,'2122_link'!$A$3:$D$352,4,FALSE),0)</f>
        <v>277.10000000000002</v>
      </c>
      <c r="DH114" s="217">
        <f t="shared" si="250"/>
        <v>3.2479249368459036E-2</v>
      </c>
      <c r="DI114" s="217">
        <f>IF(DD114="Yes",VLOOKUP(B114,'ESA 112'!$B$70:$J$99,8,FALSE),MIN(0.135,DH114))</f>
        <v>3.2479249368459036E-2</v>
      </c>
      <c r="DJ114" s="156">
        <f t="shared" si="251"/>
        <v>9</v>
      </c>
      <c r="DK114" s="159">
        <f t="shared" si="252"/>
        <v>9</v>
      </c>
      <c r="DL114" s="127" t="s">
        <v>928</v>
      </c>
      <c r="DM114" s="43">
        <f>IFERROR(VLOOKUP($B114,'2223_link'!$A$3:$D$352,2,FALSE),0)</f>
        <v>0</v>
      </c>
      <c r="DN114" s="43">
        <f>IFERROR(VLOOKUP($B114,'2223_link'!$A$3:$D$352,3,FALSE),0)</f>
        <v>16.440000000000001</v>
      </c>
      <c r="DO114" s="160">
        <f>IFERROR(VLOOKUP($B114,'2223_link'!$A$3:$D$352,4,FALSE),0)</f>
        <v>332.6</v>
      </c>
      <c r="DP114" s="217">
        <f t="shared" si="253"/>
        <v>4.9428743235117256E-2</v>
      </c>
      <c r="DQ114" s="217">
        <f>IF(DL114="Yes",VLOOKUP(B114,'ESA 112'!$B$37:$J$65,8,FALSE),MIN(0.135,DP114))</f>
        <v>4.9428743235117256E-2</v>
      </c>
      <c r="DR114" s="156">
        <f t="shared" si="254"/>
        <v>16.440000000000001</v>
      </c>
      <c r="DS114" s="159">
        <f t="shared" si="255"/>
        <v>16.440000000000001</v>
      </c>
      <c r="DT114" s="127" t="s">
        <v>928</v>
      </c>
      <c r="DU114" s="43">
        <f>IFERROR(VLOOKUP($B114,'2324_link'!$A$3:$D$352,2,FALSE),0)</f>
        <v>0</v>
      </c>
      <c r="DV114" s="43">
        <f>IFERROR(VLOOKUP($B114,'2324_link'!$A$3:$D$352,3,FALSE),0)</f>
        <v>17.89</v>
      </c>
      <c r="DW114" s="160">
        <f>IFERROR(VLOOKUP($B114,'2324_link'!$A$3:$D$352,4,FALSE),0)</f>
        <v>311.60000000000002</v>
      </c>
      <c r="DX114" s="217">
        <f t="shared" si="244"/>
        <v>5.7413350449293965E-2</v>
      </c>
      <c r="DY114" s="217">
        <f>IF(DT114="Yes",VLOOKUP(B114,'ESA 112'!$B$3:$J$32,8,FALSE),MIN(0.15,DX114))</f>
        <v>5.7413350449293965E-2</v>
      </c>
      <c r="DZ114" s="156">
        <f t="shared" si="245"/>
        <v>17.89</v>
      </c>
      <c r="EA114" s="159">
        <f t="shared" si="246"/>
        <v>17.89</v>
      </c>
      <c r="EB114" s="18"/>
    </row>
    <row r="115" spans="1:132" s="10" customFormat="1" ht="15.6" x14ac:dyDescent="0.3">
      <c r="A115" s="15" t="s">
        <v>915</v>
      </c>
      <c r="B115" s="15" t="s">
        <v>108</v>
      </c>
      <c r="C115" s="15" t="s">
        <v>109</v>
      </c>
      <c r="D115" s="127" t="s">
        <v>928</v>
      </c>
      <c r="E115" s="156">
        <f>IFERROR(VLOOKUP($B115,'0809_link'!$A$5:$D$319,2,FALSE),0)</f>
        <v>2.62</v>
      </c>
      <c r="F115" s="156">
        <f>IFERROR(VLOOKUP($B115,'0809_link'!$A$5:$D$319,3,FALSE),0)</f>
        <v>24.38</v>
      </c>
      <c r="G115" s="156">
        <f>IFERROR(VLOOKUP(B115,'0809_link'!$A$5:$D$319,4,FALSE),0)</f>
        <v>199.2</v>
      </c>
      <c r="H115" s="50">
        <f t="shared" ref="H115:H140" si="259">IF(F115=0,0,ROUND((F115/G115),4))</f>
        <v>0.12239999999999999</v>
      </c>
      <c r="I115" s="155">
        <f>IF(D115="yes",VLOOKUP(B115,'ESA 112'!$B$479:$K$503,8,FALSE),MIN(0.127,H115))</f>
        <v>0.12239999999999999</v>
      </c>
      <c r="J115" s="156">
        <f t="shared" ref="J115:J140" si="260">ROUND(IF(H115=I115,F115,G115*I115),2)</f>
        <v>24.38</v>
      </c>
      <c r="K115" s="157">
        <f t="shared" ref="K115:K140" si="261">IF(I115=0.127,((E115+F115)-((H115-I115)*G115)),E115+F115)</f>
        <v>27</v>
      </c>
      <c r="L115" s="127" t="s">
        <v>928</v>
      </c>
      <c r="M115" s="43">
        <f>IFERROR(VLOOKUP(B115,'0910_link'!$A$5:$B$302,2,FALSE),0)</f>
        <v>3.25</v>
      </c>
      <c r="N115" s="43">
        <f>IFERROR(VLOOKUP(B115,'0910_link'!$A$5:$C$302,3,FALSE),0)</f>
        <v>19.62</v>
      </c>
      <c r="O115" s="255">
        <f>IFERROR(VLOOKUP($B115,'0910_link'!$A$5:$D$302,4,FALSE),0)</f>
        <v>187.29</v>
      </c>
      <c r="P115" s="50">
        <f t="shared" ref="P115:P140" si="262">IF(N115=0,0,ROUND((N115/O115),4))</f>
        <v>0.1048</v>
      </c>
      <c r="Q115" s="158">
        <f>IF(L115="Yes",VLOOKUP(B115,'ESA 112'!$B$449:$K$474,8,FALSE),MIN(0.127,P115))</f>
        <v>0.1048</v>
      </c>
      <c r="R115" s="156">
        <f t="shared" ref="R115:R140" si="263">ROUND(IF(P115=Q115,N115,O115*Q115),2)</f>
        <v>19.62</v>
      </c>
      <c r="S115" s="157">
        <f t="shared" ref="S115:S140" si="264">IF(Q115=0.127,((M115+N115)-((P115-Q115)*O115)),M115+N115)</f>
        <v>22.87</v>
      </c>
      <c r="T115" s="127" t="s">
        <v>928</v>
      </c>
      <c r="U115" s="43">
        <f>IFERROR(VLOOKUP($B115,'1011_link'!$A$5:$D$309,2,FALSE),0)</f>
        <v>2.88</v>
      </c>
      <c r="V115" s="43">
        <f>IFERROR(VLOOKUP($B115,'1011_link'!$A$5:$D$309,3,FALSE),0)</f>
        <v>25.38</v>
      </c>
      <c r="W115" s="154">
        <f>IFERROR(VLOOKUP($B115,'1011_link'!$A$5:$D$319,4,FALSE),0)</f>
        <v>187.22</v>
      </c>
      <c r="X115" s="50">
        <f t="shared" ref="X115:X140" si="265">IF(V115=0,0,ROUND((V115/W115),4))</f>
        <v>0.1356</v>
      </c>
      <c r="Y115" s="158">
        <f>IF(T115="Yes",VLOOKUP(B115,'ESA 112'!$B$416:$J$444,8,FALSE),MIN(0.127,X115))</f>
        <v>0.127</v>
      </c>
      <c r="Z115" s="156">
        <f t="shared" ref="Z115:Z140" si="266">ROUND(IF(X115=Y115,V115,W115*Y115),2)</f>
        <v>23.78</v>
      </c>
      <c r="AA115" s="159">
        <f t="shared" ref="AA115:AA140" si="267">Z115+U115</f>
        <v>26.66</v>
      </c>
      <c r="AB115" s="127" t="s">
        <v>928</v>
      </c>
      <c r="AC115" s="43">
        <f>IFERROR(VLOOKUP($B115,'1112_link'!$A$5:$D$310,2,FALSE),0)</f>
        <v>3.67</v>
      </c>
      <c r="AD115" s="43">
        <f>IFERROR(VLOOKUP($B115,'1112_link'!$A$5:$D$310,3,FALSE),0)</f>
        <v>20.78</v>
      </c>
      <c r="AE115" s="154">
        <f>IFERROR(VLOOKUP($B115,'1112_link'!$A$5:$D$331,4,FALSE),0)</f>
        <v>202.01</v>
      </c>
      <c r="AF115" s="50">
        <f t="shared" ref="AF115:AF140" si="268">IF(AD115=0,0,ROUND((AD115/AE115),4))</f>
        <v>0.10290000000000001</v>
      </c>
      <c r="AG115" s="158">
        <f>IF(AB115="Yes",VLOOKUP(B115,'ESA 112'!$B$383:$J$411,8,FALSE),MIN(0.127,AF115))</f>
        <v>0.10290000000000001</v>
      </c>
      <c r="AH115" s="156">
        <f t="shared" ref="AH115:AH140" si="269">ROUND(IF(AF115=AG115,AD115,AE115*AG115),2)</f>
        <v>20.78</v>
      </c>
      <c r="AI115" s="159">
        <f t="shared" ref="AI115:AI140" si="270">AH115+AC115</f>
        <v>24.450000000000003</v>
      </c>
      <c r="AJ115" s="127" t="s">
        <v>928</v>
      </c>
      <c r="AK115" s="43">
        <f>IFERROR(VLOOKUP($B115,'1213_link'!$A$5:$D$310,2,FALSE),0)</f>
        <v>3.23</v>
      </c>
      <c r="AL115" s="43">
        <f>IFERROR(VLOOKUP($B115,'1213_link'!$A$5:$D$310,3,FALSE),0)</f>
        <v>26.11</v>
      </c>
      <c r="AM115" s="154">
        <f>IFERROR(VLOOKUP($B115,'1213_link'!$A$5:$D$331,4,FALSE),0)</f>
        <v>212.15</v>
      </c>
      <c r="AN115" s="50">
        <f t="shared" ref="AN115:AN140" si="271">IF(AL115=0,0,ROUND((AL115/AM115),4))</f>
        <v>0.1231</v>
      </c>
      <c r="AO115" s="158">
        <f>IF(AJ115="Yes",VLOOKUP(B115,'ESA 112'!$B$350:$J$378,8,FALSE),MIN(0.127,AN115))</f>
        <v>0.1231</v>
      </c>
      <c r="AP115" s="156">
        <f t="shared" ref="AP115:AP140" si="272">ROUND(IF(AN115=AO115,AL115,AM115*AO115),2)</f>
        <v>26.11</v>
      </c>
      <c r="AQ115" s="159">
        <f t="shared" ref="AQ115:AQ140" si="273">AP115+AK115</f>
        <v>29.34</v>
      </c>
      <c r="AR115" s="127" t="s">
        <v>928</v>
      </c>
      <c r="AS115" s="43">
        <f>IFERROR(VLOOKUP($B115,'1314_link'!$A$5:$D$310,2,FALSE),0)</f>
        <v>7.89</v>
      </c>
      <c r="AT115" s="43">
        <f>IFERROR(VLOOKUP($B115,'1314_link'!$A$5:$D$310,3,FALSE),0)</f>
        <v>26.11</v>
      </c>
      <c r="AU115" s="154">
        <f>IFERROR(VLOOKUP($B115,'1314_link'!$A$5:$D$331,4,FALSE),0)</f>
        <v>208.45</v>
      </c>
      <c r="AV115" s="158">
        <f t="shared" ref="AV115:AV140" si="274">AT115/AU115</f>
        <v>0.12525785560086353</v>
      </c>
      <c r="AW115" s="158">
        <f>IF(AR115="Yes",VLOOKUP(B115,'ESA 112'!$B$318:$J$345,8,FALSE),MIN(0.127,AV115))</f>
        <v>0.12525785560086353</v>
      </c>
      <c r="AX115" s="156">
        <f t="shared" ref="AX115:AX140" si="275">ROUND(IF(AV115=AW115,AT115,AU115*AW115),2)</f>
        <v>26.11</v>
      </c>
      <c r="AY115" s="159">
        <f t="shared" ref="AY115:AY140" si="276">AX115+AS115</f>
        <v>34</v>
      </c>
      <c r="AZ115" s="127" t="s">
        <v>928</v>
      </c>
      <c r="BA115" s="43">
        <f>IFERROR(VLOOKUP($B115,'1415_link'!$A$5:$D$311,2,FALSE),0)</f>
        <v>6.22</v>
      </c>
      <c r="BB115" s="43">
        <f>IFERROR(VLOOKUP($B115,'1415_link'!$A$5:$D$311,3,FALSE),0)</f>
        <v>26.11</v>
      </c>
      <c r="BC115" s="160">
        <f>IFERROR(VLOOKUP($B115,'1415_link'!$A$5:$D$332,4,FALSE),0)</f>
        <v>213.78</v>
      </c>
      <c r="BD115" s="158">
        <f t="shared" ref="BD115:BD140" si="277">BB115/BC115</f>
        <v>0.12213490504256712</v>
      </c>
      <c r="BE115" s="158">
        <f>IF(AZ115="Yes",VLOOKUP(B115,'ESA 112'!$B$286:$J$314,8,FALSE),MIN(0.127,BD115))</f>
        <v>0.12213490504256712</v>
      </c>
      <c r="BF115" s="156">
        <f t="shared" ref="BF115:BF140" si="278">ROUND(IF(BD115=BE115,BB115,BC115*BE115),2)</f>
        <v>26.11</v>
      </c>
      <c r="BG115" s="159">
        <f t="shared" ref="BG115:BG140" si="279">BF115+BA115</f>
        <v>32.33</v>
      </c>
      <c r="BH115" s="127" t="s">
        <v>928</v>
      </c>
      <c r="BI115" s="43">
        <f>IFERROR(VLOOKUP($B115,'1516_link'!$A$5:$D$351,2,FALSE),0)</f>
        <v>2.78</v>
      </c>
      <c r="BJ115" s="43">
        <f>IFERROR(VLOOKUP($B115,'1516_link'!$A$5:$D$351,3,FALSE),0)</f>
        <v>27.56</v>
      </c>
      <c r="BK115" s="160">
        <f>IFERROR(VLOOKUP($B115,'1516_link'!$A$5:$D$351,4,FALSE),0)</f>
        <v>212.11</v>
      </c>
      <c r="BL115" s="217">
        <f t="shared" ref="BL115:BL140" si="280">BJ115/BK115</f>
        <v>0.1299325821507708</v>
      </c>
      <c r="BM115" s="217">
        <f>IF(BH115="Yes",VLOOKUP(B115,'ESA 112'!$B$255:$J$282,8,FALSE),MIN(0.127,BL115))</f>
        <v>0.127</v>
      </c>
      <c r="BN115" s="156">
        <f t="shared" ref="BN115:BN140" si="281">ROUND(IF(BL115=BM115,BJ115,BK115*BM115),2)</f>
        <v>26.94</v>
      </c>
      <c r="BO115" s="159">
        <f t="shared" ref="BO115:BO140" si="282">BN115+BI115</f>
        <v>29.720000000000002</v>
      </c>
      <c r="BP115" s="127" t="s">
        <v>928</v>
      </c>
      <c r="BQ115" s="43">
        <f>IFERROR(VLOOKUP($B115,'1617_link'!$A$5:$D$351,2,FALSE),0)</f>
        <v>1</v>
      </c>
      <c r="BR115" s="43">
        <f>IFERROR(VLOOKUP($B115,'1617_link'!$A$5:$D$351,3,FALSE),0)</f>
        <v>25.56</v>
      </c>
      <c r="BS115" s="256">
        <f>IFERROR(VLOOKUP($B115,'1617_link'!$A$5:$D$351,4,FALSE),0)</f>
        <v>220.05</v>
      </c>
      <c r="BT115" s="217">
        <f t="shared" ref="BT115:BT140" si="283">BR115/BS115</f>
        <v>0.11615541922290387</v>
      </c>
      <c r="BU115" s="217">
        <f>IF(BP115="Yes",VLOOKUP(B115,'ESA 112'!$B$224:$J$250,8,FALSE),MIN(0.127,BT115))</f>
        <v>0.11615541922290387</v>
      </c>
      <c r="BV115" s="156">
        <f t="shared" ref="BV115:BV140" si="284">ROUND(IF(BT115=BU115,BR115,BS115*BU115),2)</f>
        <v>25.56</v>
      </c>
      <c r="BW115" s="159">
        <f t="shared" ref="BW115:BW140" si="285">BV115+BQ115</f>
        <v>26.56</v>
      </c>
      <c r="BX115" s="127" t="s">
        <v>928</v>
      </c>
      <c r="BY115" s="43">
        <f>IFERROR(VLOOKUP($B115,'1718_link'!$A$5:$D$351,2,FALSE),0)</f>
        <v>1.66</v>
      </c>
      <c r="BZ115" s="43">
        <f>IFERROR(VLOOKUP($B115,'1718_link'!$A$5:$D$351,3,FALSE),0)</f>
        <v>25.11</v>
      </c>
      <c r="CA115" s="43">
        <f>IFERROR(VLOOKUP($B115,'1718_link'!$A$5:$D$331,4,FALSE),0)</f>
        <v>218.08</v>
      </c>
      <c r="CB115" s="217">
        <f t="shared" ref="CB115:CB140" si="286">BZ115/CA115</f>
        <v>0.11514123257520176</v>
      </c>
      <c r="CC115" s="217">
        <f>IF(BX115="Yes",VLOOKUP(B115,'ESA 112'!$B$194:$J$219,8,FALSE),MIN(0.135,CB115))</f>
        <v>0.11514123257520176</v>
      </c>
      <c r="CD115" s="156">
        <f t="shared" ref="CD115:CD140" si="287">ROUND(IF(CB115=CC115,BZ115,CA115*CC115),2)</f>
        <v>25.11</v>
      </c>
      <c r="CE115" s="159">
        <f t="shared" ref="CE115:CE140" si="288">CD115+BY115</f>
        <v>26.77</v>
      </c>
      <c r="CF115" s="127" t="s">
        <v>928</v>
      </c>
      <c r="CG115" s="43">
        <f>IFERROR(VLOOKUP($B115,'1819_link'!$A$5:$D$351,2,FALSE),0)</f>
        <v>5.67</v>
      </c>
      <c r="CH115" s="43">
        <f>IFERROR(VLOOKUP($B115,'1819_link'!$A$5:$D$351,3,FALSE),0)</f>
        <v>23.33</v>
      </c>
      <c r="CI115" s="43">
        <f>IFERROR(VLOOKUP($B115,'1819_link'!$A$5:$D$331,4,FALSE),0)</f>
        <v>209.22</v>
      </c>
      <c r="CJ115" s="217">
        <f t="shared" ref="CJ115:CJ140" si="289">IFERROR((CH115/CI115),0)</f>
        <v>0.1115094159258197</v>
      </c>
      <c r="CK115" s="217">
        <f>IF(CF115="Yes",VLOOKUP(B115,'ESA 112'!$B$164:$J$190,8,FALSE),MIN(0.135,CJ115))</f>
        <v>0.1115094159258197</v>
      </c>
      <c r="CL115" s="156">
        <f t="shared" ref="CL115:CL140" si="290">ROUND(IF(CJ115=CK115,CH115,CI115*CK115),2)</f>
        <v>23.33</v>
      </c>
      <c r="CM115" s="159">
        <f t="shared" ref="CM115:CM140" si="291">CL115+CG115</f>
        <v>29</v>
      </c>
      <c r="CN115" s="127" t="s">
        <v>928</v>
      </c>
      <c r="CO115" s="43">
        <f>IFERROR(VLOOKUP($B115,'1920_link'!$A$5:$D$350,2,FALSE),0)</f>
        <v>3</v>
      </c>
      <c r="CP115" s="43">
        <f>IFERROR(VLOOKUP($B115,'1920_link'!$A$5:$D$350,3,FALSE),0)</f>
        <v>22</v>
      </c>
      <c r="CQ115" s="43">
        <f>IFERROR(VLOOKUP($B115,'1920_link'!$A$5:$D$330,4,FALSE),0)</f>
        <v>213.75</v>
      </c>
      <c r="CR115" s="217">
        <f t="shared" ref="CR115:CR140" si="292">IFERROR((CP115/CQ115),0)</f>
        <v>0.10292397660818714</v>
      </c>
      <c r="CS115" s="217">
        <f>IF(CN115="Yes",VLOOKUP(B115,'ESA 112'!$B$134:$J$159,8,FALSE),MIN(0.135,CR115))</f>
        <v>0.10292397660818714</v>
      </c>
      <c r="CT115" s="156">
        <f t="shared" ref="CT115:CT140" si="293">ROUND(IF(CR115=CS115,CP115,CQ115*CS115),2)</f>
        <v>22</v>
      </c>
      <c r="CU115" s="159">
        <f t="shared" ref="CU115:CU140" si="294">CT115+CO115</f>
        <v>25</v>
      </c>
      <c r="CV115" s="127" t="s">
        <v>928</v>
      </c>
      <c r="CW115" s="43">
        <f>IFERROR(VLOOKUP($B115,'2021_link'!$A$5:$D$351,2,FALSE),0)</f>
        <v>0</v>
      </c>
      <c r="CX115" s="43">
        <f>IFERROR(VLOOKUP($B115,'2021_link'!$A$5:$D$351,3,FALSE),0)</f>
        <v>21.439999999999998</v>
      </c>
      <c r="CY115" s="256">
        <f>IFERROR(VLOOKUP($B115,'2021_link'!$A$5:$D$351,4,FALSE),0)</f>
        <v>219.15</v>
      </c>
      <c r="CZ115" s="217">
        <f t="shared" si="256"/>
        <v>9.7832534793520401E-2</v>
      </c>
      <c r="DA115" s="217">
        <f>IF(CV115="Yes",VLOOKUP(B115,'ESA 112'!$B$102:$J$130,8,FALSE),MIN(0.135,CZ115))</f>
        <v>9.7832534793520401E-2</v>
      </c>
      <c r="DB115" s="156">
        <f t="shared" si="257"/>
        <v>21.44</v>
      </c>
      <c r="DC115" s="159">
        <f t="shared" si="258"/>
        <v>21.44</v>
      </c>
      <c r="DD115" s="127" t="s">
        <v>928</v>
      </c>
      <c r="DE115" s="43">
        <f>IFERROR(VLOOKUP($B115,'2122_link'!$A$3:$D$352,2,FALSE),0)</f>
        <v>1.89</v>
      </c>
      <c r="DF115" s="43">
        <f>IFERROR(VLOOKUP($B115,'2122_link'!$A$3:$D$352,3,FALSE),0)</f>
        <v>26.220000000000002</v>
      </c>
      <c r="DG115" s="160">
        <f>IFERROR(VLOOKUP($B115,'2122_link'!$A$3:$D$352,4,FALSE),0)</f>
        <v>219.49</v>
      </c>
      <c r="DH115" s="217">
        <f t="shared" si="250"/>
        <v>0.11945874527313317</v>
      </c>
      <c r="DI115" s="217">
        <f>IF(DD115="Yes",VLOOKUP(B115,'ESA 112'!$B$70:$J$99,8,FALSE),MIN(0.135,DH115))</f>
        <v>0.11945874527313317</v>
      </c>
      <c r="DJ115" s="156">
        <f t="shared" si="251"/>
        <v>26.22</v>
      </c>
      <c r="DK115" s="159">
        <f t="shared" si="252"/>
        <v>28.11</v>
      </c>
      <c r="DL115" s="127" t="s">
        <v>928</v>
      </c>
      <c r="DM115" s="43">
        <f>IFERROR(VLOOKUP($B115,'2223_link'!$A$3:$D$352,2,FALSE),0)</f>
        <v>1.44</v>
      </c>
      <c r="DN115" s="43">
        <f>IFERROR(VLOOKUP($B115,'2223_link'!$A$3:$D$352,3,FALSE),0)</f>
        <v>25.89</v>
      </c>
      <c r="DO115" s="160">
        <f>IFERROR(VLOOKUP($B115,'2223_link'!$A$3:$D$352,4,FALSE),0)</f>
        <v>198.83999999999997</v>
      </c>
      <c r="DP115" s="217">
        <f t="shared" si="253"/>
        <v>0.13020519010259507</v>
      </c>
      <c r="DQ115" s="217">
        <f>IF(DL115="Yes",VLOOKUP(B115,'ESA 112'!$B$37:$J$65,8,FALSE),MIN(0.135,DP115))</f>
        <v>0.13020519010259507</v>
      </c>
      <c r="DR115" s="156">
        <f t="shared" si="254"/>
        <v>25.89</v>
      </c>
      <c r="DS115" s="159">
        <f t="shared" si="255"/>
        <v>27.330000000000002</v>
      </c>
      <c r="DT115" s="127" t="s">
        <v>928</v>
      </c>
      <c r="DU115" s="43">
        <f>IFERROR(VLOOKUP($B115,'2324_link'!$A$3:$D$352,2,FALSE),0)</f>
        <v>3.11</v>
      </c>
      <c r="DV115" s="43">
        <f>IFERROR(VLOOKUP($B115,'2324_link'!$A$3:$D$352,3,FALSE),0)</f>
        <v>24.89</v>
      </c>
      <c r="DW115" s="160">
        <f>IFERROR(VLOOKUP($B115,'2324_link'!$A$3:$D$352,4,FALSE),0)</f>
        <v>184.37</v>
      </c>
      <c r="DX115" s="217">
        <f t="shared" si="244"/>
        <v>0.1350002711937951</v>
      </c>
      <c r="DY115" s="217">
        <f>IF(DT115="Yes",VLOOKUP(B115,'ESA 112'!$B$3:$J$32,8,FALSE),MIN(0.15,DX115))</f>
        <v>0.1350002711937951</v>
      </c>
      <c r="DZ115" s="156">
        <f t="shared" si="245"/>
        <v>24.89</v>
      </c>
      <c r="EA115" s="159">
        <f t="shared" si="246"/>
        <v>28</v>
      </c>
      <c r="EB115" s="18"/>
    </row>
    <row r="116" spans="1:132" s="10" customFormat="1" ht="15.6" x14ac:dyDescent="0.3">
      <c r="A116" s="15" t="s">
        <v>915</v>
      </c>
      <c r="B116" s="15" t="s">
        <v>428</v>
      </c>
      <c r="C116" s="15" t="s">
        <v>429</v>
      </c>
      <c r="D116" s="127" t="s">
        <v>928</v>
      </c>
      <c r="E116" s="156">
        <f>IFERROR(VLOOKUP($B116,'0809_link'!$A$5:$D$319,2,FALSE),0)</f>
        <v>0</v>
      </c>
      <c r="F116" s="156">
        <f>IFERROR(VLOOKUP($B116,'0809_link'!$A$5:$D$319,3,FALSE),0)</f>
        <v>1.38</v>
      </c>
      <c r="G116" s="156">
        <f>IFERROR(VLOOKUP(B116,'0809_link'!$A$5:$D$319,4,FALSE),0)</f>
        <v>20.399999999999999</v>
      </c>
      <c r="H116" s="50">
        <f t="shared" si="259"/>
        <v>6.7599999999999993E-2</v>
      </c>
      <c r="I116" s="155">
        <f>IF(D116="yes",VLOOKUP(B116,'ESA 112'!$B$479:$K$503,8,FALSE),MIN(0.127,H116))</f>
        <v>6.7599999999999993E-2</v>
      </c>
      <c r="J116" s="156">
        <f t="shared" si="260"/>
        <v>1.38</v>
      </c>
      <c r="K116" s="157">
        <f t="shared" si="261"/>
        <v>1.38</v>
      </c>
      <c r="L116" s="127" t="s">
        <v>928</v>
      </c>
      <c r="M116" s="43">
        <f>IFERROR(VLOOKUP(B116,'0910_link'!$A$5:$B$302,2,FALSE),0)</f>
        <v>0</v>
      </c>
      <c r="N116" s="43">
        <f>IFERROR(VLOOKUP(B116,'0910_link'!$A$5:$C$302,3,FALSE),0)</f>
        <v>1.38</v>
      </c>
      <c r="O116" s="255">
        <f>IFERROR(VLOOKUP($B116,'0910_link'!$A$5:$D$302,4,FALSE),0)</f>
        <v>27.27</v>
      </c>
      <c r="P116" s="50">
        <f t="shared" si="262"/>
        <v>5.0599999999999999E-2</v>
      </c>
      <c r="Q116" s="158">
        <f>IF(L116="Yes",VLOOKUP(B116,'ESA 112'!$B$449:$K$474,8,FALSE),MIN(0.127,P116))</f>
        <v>5.0599999999999999E-2</v>
      </c>
      <c r="R116" s="156">
        <f t="shared" si="263"/>
        <v>1.38</v>
      </c>
      <c r="S116" s="157">
        <f t="shared" si="264"/>
        <v>1.38</v>
      </c>
      <c r="T116" s="127" t="s">
        <v>928</v>
      </c>
      <c r="U116" s="43">
        <f>IFERROR(VLOOKUP($B116,'1011_link'!$A$5:$D$309,2,FALSE),0)</f>
        <v>0</v>
      </c>
      <c r="V116" s="43">
        <f>IFERROR(VLOOKUP($B116,'1011_link'!$A$5:$D$309,3,FALSE),0)</f>
        <v>3.62</v>
      </c>
      <c r="W116" s="154">
        <f>IFERROR(VLOOKUP($B116,'1011_link'!$A$5:$D$319,4,FALSE),0)</f>
        <v>29.44</v>
      </c>
      <c r="X116" s="50">
        <f t="shared" si="265"/>
        <v>0.123</v>
      </c>
      <c r="Y116" s="158">
        <f>IF(T116="Yes",VLOOKUP(B116,'ESA 112'!$B$416:$J$444,8,FALSE),MIN(0.127,X116))</f>
        <v>0.123</v>
      </c>
      <c r="Z116" s="156">
        <f t="shared" si="266"/>
        <v>3.62</v>
      </c>
      <c r="AA116" s="159">
        <f t="shared" si="267"/>
        <v>3.62</v>
      </c>
      <c r="AB116" s="127" t="s">
        <v>928</v>
      </c>
      <c r="AC116" s="43">
        <f>IFERROR(VLOOKUP($B116,'1112_link'!$A$5:$D$310,2,FALSE),0)</f>
        <v>0</v>
      </c>
      <c r="AD116" s="43">
        <f>IFERROR(VLOOKUP($B116,'1112_link'!$A$5:$D$310,3,FALSE),0)</f>
        <v>3.89</v>
      </c>
      <c r="AE116" s="154">
        <f>IFERROR(VLOOKUP($B116,'1112_link'!$A$5:$D$331,4,FALSE),0)</f>
        <v>31.55</v>
      </c>
      <c r="AF116" s="50">
        <f t="shared" si="268"/>
        <v>0.12330000000000001</v>
      </c>
      <c r="AG116" s="158">
        <f>IF(AB116="Yes",VLOOKUP(B116,'ESA 112'!$B$383:$J$411,8,FALSE),MIN(0.127,AF116))</f>
        <v>0.12330000000000001</v>
      </c>
      <c r="AH116" s="156">
        <f t="shared" si="269"/>
        <v>3.89</v>
      </c>
      <c r="AI116" s="159">
        <f t="shared" si="270"/>
        <v>3.89</v>
      </c>
      <c r="AJ116" s="127" t="s">
        <v>928</v>
      </c>
      <c r="AK116" s="43">
        <f>IFERROR(VLOOKUP($B116,'1213_link'!$A$5:$D$310,2,FALSE),0)</f>
        <v>0.44</v>
      </c>
      <c r="AL116" s="43">
        <f>IFERROR(VLOOKUP($B116,'1213_link'!$A$5:$D$310,3,FALSE),0)</f>
        <v>1</v>
      </c>
      <c r="AM116" s="154">
        <f>IFERROR(VLOOKUP($B116,'1213_link'!$A$5:$D$331,4,FALSE),0)</f>
        <v>20.9</v>
      </c>
      <c r="AN116" s="50">
        <f t="shared" si="271"/>
        <v>4.7800000000000002E-2</v>
      </c>
      <c r="AO116" s="158">
        <f>IF(AJ116="Yes",VLOOKUP(B116,'ESA 112'!$B$350:$J$378,8,FALSE),MIN(0.127,AN116))</f>
        <v>4.7800000000000002E-2</v>
      </c>
      <c r="AP116" s="156">
        <f t="shared" si="272"/>
        <v>1</v>
      </c>
      <c r="AQ116" s="159">
        <f t="shared" si="273"/>
        <v>1.44</v>
      </c>
      <c r="AR116" s="127" t="s">
        <v>928</v>
      </c>
      <c r="AS116" s="43">
        <f>IFERROR(VLOOKUP($B116,'1314_link'!$A$5:$D$310,2,FALSE),0)</f>
        <v>1</v>
      </c>
      <c r="AT116" s="43">
        <f>IFERROR(VLOOKUP($B116,'1314_link'!$A$5:$D$310,3,FALSE),0)</f>
        <v>3.56</v>
      </c>
      <c r="AU116" s="154">
        <f>IFERROR(VLOOKUP($B116,'1314_link'!$A$5:$D$331,4,FALSE),0)</f>
        <v>31.45</v>
      </c>
      <c r="AV116" s="158">
        <f t="shared" si="274"/>
        <v>0.11319554848966615</v>
      </c>
      <c r="AW116" s="158">
        <f>IF(AR116="Yes",VLOOKUP(B116,'ESA 112'!$B$318:$J$345,8,FALSE),MIN(0.127,AV116))</f>
        <v>0.11319554848966615</v>
      </c>
      <c r="AX116" s="156">
        <f t="shared" si="275"/>
        <v>3.56</v>
      </c>
      <c r="AY116" s="159">
        <f t="shared" si="276"/>
        <v>4.5600000000000005</v>
      </c>
      <c r="AZ116" s="127" t="s">
        <v>928</v>
      </c>
      <c r="BA116" s="43">
        <f>IFERROR(VLOOKUP($B116,'1415_link'!$A$5:$D$311,2,FALSE),0)</f>
        <v>1.44</v>
      </c>
      <c r="BB116" s="43">
        <f>IFERROR(VLOOKUP($B116,'1415_link'!$A$5:$D$311,3,FALSE),0)</f>
        <v>5</v>
      </c>
      <c r="BC116" s="160">
        <f>IFERROR(VLOOKUP($B116,'1415_link'!$A$5:$D$332,4,FALSE),0)</f>
        <v>38.049999999999997</v>
      </c>
      <c r="BD116" s="158">
        <f t="shared" si="277"/>
        <v>0.13140604467805519</v>
      </c>
      <c r="BE116" s="158">
        <f>IF(AZ116="Yes",VLOOKUP(B116,'ESA 112'!$B$286:$J$314,8,FALSE),MIN(0.127,BD116))</f>
        <v>0.127</v>
      </c>
      <c r="BF116" s="156">
        <f t="shared" si="278"/>
        <v>4.83</v>
      </c>
      <c r="BG116" s="159">
        <f t="shared" si="279"/>
        <v>6.27</v>
      </c>
      <c r="BH116" s="127" t="s">
        <v>928</v>
      </c>
      <c r="BI116" s="43">
        <f>IFERROR(VLOOKUP($B116,'1516_link'!$A$5:$D$351,2,FALSE),0)</f>
        <v>1.1100000000000001</v>
      </c>
      <c r="BJ116" s="43">
        <f>IFERROR(VLOOKUP($B116,'1516_link'!$A$5:$D$351,3,FALSE),0)</f>
        <v>4.5599999999999996</v>
      </c>
      <c r="BK116" s="160">
        <f>IFERROR(VLOOKUP($B116,'1516_link'!$A$5:$D$351,4,FALSE),0)</f>
        <v>39.700000000000003</v>
      </c>
      <c r="BL116" s="217">
        <f t="shared" si="280"/>
        <v>0.11486146095717882</v>
      </c>
      <c r="BM116" s="217">
        <f>IF(BH116="Yes",VLOOKUP(B116,'ESA 112'!$B$255:$J$282,8,FALSE),MIN(0.127,BL116))</f>
        <v>0.11486146095717882</v>
      </c>
      <c r="BN116" s="156">
        <f t="shared" si="281"/>
        <v>4.5599999999999996</v>
      </c>
      <c r="BO116" s="159">
        <f t="shared" si="282"/>
        <v>5.67</v>
      </c>
      <c r="BP116" s="127" t="s">
        <v>928</v>
      </c>
      <c r="BQ116" s="43">
        <f>IFERROR(VLOOKUP($B116,'1617_link'!$A$5:$D$351,2,FALSE),0)</f>
        <v>1</v>
      </c>
      <c r="BR116" s="43">
        <f>IFERROR(VLOOKUP($B116,'1617_link'!$A$5:$D$351,3,FALSE),0)</f>
        <v>5.33</v>
      </c>
      <c r="BS116" s="160">
        <f>IFERROR(VLOOKUP($B116,'1617_link'!$A$5:$D$351,4,FALSE),0)</f>
        <v>33.35</v>
      </c>
      <c r="BT116" s="217">
        <f t="shared" si="283"/>
        <v>0.15982008995502248</v>
      </c>
      <c r="BU116" s="217">
        <f>IF(BP116="Yes",VLOOKUP(B116,'ESA 112'!$B$224:$J$250,8,FALSE),MIN(0.127,BT116))</f>
        <v>0.127</v>
      </c>
      <c r="BV116" s="156">
        <f t="shared" si="284"/>
        <v>4.24</v>
      </c>
      <c r="BW116" s="223">
        <f t="shared" si="285"/>
        <v>5.24</v>
      </c>
      <c r="BX116" s="127" t="s">
        <v>928</v>
      </c>
      <c r="BY116" s="43">
        <f>IFERROR(VLOOKUP($B116,'1718_link'!$A$5:$D$351,2,FALSE),0)</f>
        <v>1</v>
      </c>
      <c r="BZ116" s="43">
        <f>IFERROR(VLOOKUP($B116,'1718_link'!$A$5:$D$351,3,FALSE),0)</f>
        <v>5</v>
      </c>
      <c r="CA116" s="43">
        <f>IFERROR(VLOOKUP($B116,'1718_link'!$A$5:$D$331,4,FALSE),0)</f>
        <v>33.299999999999997</v>
      </c>
      <c r="CB116" s="217">
        <f t="shared" si="286"/>
        <v>0.15015015015015015</v>
      </c>
      <c r="CC116" s="217">
        <f>IF(BX116="Yes",VLOOKUP(B116,'ESA 112'!$B$194:$J$219,8,FALSE),MIN(0.135,CB116))</f>
        <v>0.13500000000000001</v>
      </c>
      <c r="CD116" s="156">
        <f t="shared" si="287"/>
        <v>4.5</v>
      </c>
      <c r="CE116" s="159">
        <f t="shared" si="288"/>
        <v>5.5</v>
      </c>
      <c r="CF116" s="127" t="s">
        <v>928</v>
      </c>
      <c r="CG116" s="43">
        <f>IFERROR(VLOOKUP($B116,'1819_link'!$A$5:$D$351,2,FALSE),0)</f>
        <v>1.56</v>
      </c>
      <c r="CH116" s="43">
        <f>IFERROR(VLOOKUP($B116,'1819_link'!$A$5:$D$351,3,FALSE),0)</f>
        <v>3.89</v>
      </c>
      <c r="CI116" s="43">
        <f>IFERROR(VLOOKUP($B116,'1819_link'!$A$5:$D$331,4,FALSE),0)</f>
        <v>28.39</v>
      </c>
      <c r="CJ116" s="217">
        <f t="shared" si="289"/>
        <v>0.13702007749207468</v>
      </c>
      <c r="CK116" s="217">
        <f>IF(CF116="Yes",VLOOKUP(B116,'ESA 112'!$B$164:$J$190,8,FALSE),MIN(0.135,CJ116))</f>
        <v>0.13500000000000001</v>
      </c>
      <c r="CL116" s="156">
        <f t="shared" si="290"/>
        <v>3.83</v>
      </c>
      <c r="CM116" s="159">
        <f t="shared" si="291"/>
        <v>5.3900000000000006</v>
      </c>
      <c r="CN116" s="127" t="s">
        <v>928</v>
      </c>
      <c r="CO116" s="43">
        <f>IFERROR(VLOOKUP($B116,'1920_link'!$A$5:$D$350,2,FALSE),0)</f>
        <v>0.89</v>
      </c>
      <c r="CP116" s="43">
        <f>IFERROR(VLOOKUP($B116,'1920_link'!$A$5:$D$350,3,FALSE),0)</f>
        <v>6.44</v>
      </c>
      <c r="CQ116" s="43">
        <f>IFERROR(VLOOKUP($B116,'1920_link'!$A$5:$D$330,4,FALSE),0)</f>
        <v>27.94</v>
      </c>
      <c r="CR116" s="217">
        <f t="shared" si="292"/>
        <v>0.2304939155332856</v>
      </c>
      <c r="CS116" s="217">
        <f>IF(CN116="Yes",VLOOKUP(B116,'ESA 112'!$B$134:$J$159,8,FALSE),MIN(0.135,CR116))</f>
        <v>0.13500000000000001</v>
      </c>
      <c r="CT116" s="156">
        <f t="shared" si="293"/>
        <v>3.77</v>
      </c>
      <c r="CU116" s="159">
        <f t="shared" si="294"/>
        <v>4.66</v>
      </c>
      <c r="CV116" s="127" t="s">
        <v>928</v>
      </c>
      <c r="CW116" s="43">
        <f>IFERROR(VLOOKUP($B116,'2021_link'!$A$5:$D$351,2,FALSE),0)</f>
        <v>0</v>
      </c>
      <c r="CX116" s="43">
        <f>IFERROR(VLOOKUP($B116,'2021_link'!$A$5:$D$351,3,FALSE),0)</f>
        <v>3.78</v>
      </c>
      <c r="CY116" s="160">
        <f>IFERROR(VLOOKUP($B116,'2021_link'!$A$5:$D$351,4,FALSE),0)</f>
        <v>24.28</v>
      </c>
      <c r="CZ116" s="217">
        <f t="shared" si="256"/>
        <v>0.15568369028006587</v>
      </c>
      <c r="DA116" s="217">
        <f>IF(CV116="Yes",VLOOKUP(B116,'ESA 112'!$B$102:$J$130,8,FALSE),MIN(0.135,CZ116))</f>
        <v>0.13500000000000001</v>
      </c>
      <c r="DB116" s="156">
        <f t="shared" si="257"/>
        <v>3.28</v>
      </c>
      <c r="DC116" s="159">
        <f t="shared" si="258"/>
        <v>3.28</v>
      </c>
      <c r="DD116" s="127" t="s">
        <v>928</v>
      </c>
      <c r="DE116" s="43">
        <f>IFERROR(VLOOKUP($B116,'2122_link'!$A$3:$D$352,2,FALSE),0)</f>
        <v>0</v>
      </c>
      <c r="DF116" s="43">
        <f>IFERROR(VLOOKUP($B116,'2122_link'!$A$3:$D$352,3,FALSE),0)</f>
        <v>4.2200000000000006</v>
      </c>
      <c r="DG116" s="160">
        <f>IFERROR(VLOOKUP($B116,'2122_link'!$A$3:$D$352,4,FALSE),0)</f>
        <v>24.68</v>
      </c>
      <c r="DH116" s="217">
        <f t="shared" si="250"/>
        <v>0.17098865478119937</v>
      </c>
      <c r="DI116" s="217">
        <f>IF(DD116="Yes",VLOOKUP(B116,'ESA 112'!$B$70:$J$99,8,FALSE),MIN(0.135,DH116))</f>
        <v>0.13500000000000001</v>
      </c>
      <c r="DJ116" s="156">
        <f t="shared" si="251"/>
        <v>3.33</v>
      </c>
      <c r="DK116" s="159">
        <f t="shared" si="252"/>
        <v>3.33</v>
      </c>
      <c r="DL116" s="127" t="s">
        <v>928</v>
      </c>
      <c r="DM116" s="43">
        <f>IFERROR(VLOOKUP($B116,'2223_link'!$A$3:$D$352,2,FALSE),0)</f>
        <v>0</v>
      </c>
      <c r="DN116" s="43">
        <f>IFERROR(VLOOKUP($B116,'2223_link'!$A$3:$D$352,3,FALSE),0)</f>
        <v>5.89</v>
      </c>
      <c r="DO116" s="160">
        <f>IFERROR(VLOOKUP($B116,'2223_link'!$A$3:$D$352,4,FALSE),0)</f>
        <v>18.98</v>
      </c>
      <c r="DP116" s="217">
        <f t="shared" si="253"/>
        <v>0.31032665964172812</v>
      </c>
      <c r="DQ116" s="217">
        <f>IF(DL116="Yes",VLOOKUP(B116,'ESA 112'!$B$37:$J$65,8,FALSE),MIN(0.135,DP116))</f>
        <v>0.13500000000000001</v>
      </c>
      <c r="DR116" s="156">
        <f t="shared" si="254"/>
        <v>2.56</v>
      </c>
      <c r="DS116" s="159">
        <f t="shared" si="255"/>
        <v>2.56</v>
      </c>
      <c r="DT116" s="127" t="s">
        <v>928</v>
      </c>
      <c r="DU116" s="43">
        <f>IFERROR(VLOOKUP($B116,'2324_link'!$A$3:$D$352,2,FALSE),0)</f>
        <v>0</v>
      </c>
      <c r="DV116" s="43">
        <f>IFERROR(VLOOKUP($B116,'2324_link'!$A$3:$D$352,3,FALSE),0)</f>
        <v>6.67</v>
      </c>
      <c r="DW116" s="160">
        <f>IFERROR(VLOOKUP($B116,'2324_link'!$A$3:$D$352,4,FALSE),0)</f>
        <v>23.98</v>
      </c>
      <c r="DX116" s="217">
        <f t="shared" si="244"/>
        <v>0.2781484570475396</v>
      </c>
      <c r="DY116" s="217">
        <f>IF(DT116="Yes",VLOOKUP(B116,'ESA 112'!$B$3:$J$32,8,FALSE),MIN(0.15,DX116))</f>
        <v>0.15</v>
      </c>
      <c r="DZ116" s="156">
        <f t="shared" si="245"/>
        <v>3.6</v>
      </c>
      <c r="EA116" s="159">
        <f t="shared" si="246"/>
        <v>3.6</v>
      </c>
      <c r="EB116" s="18"/>
    </row>
    <row r="117" spans="1:132" s="10" customFormat="1" ht="15.6" x14ac:dyDescent="0.3">
      <c r="A117" s="15" t="s">
        <v>952</v>
      </c>
      <c r="B117" s="15" t="s">
        <v>212</v>
      </c>
      <c r="C117" s="15" t="s">
        <v>213</v>
      </c>
      <c r="D117" s="127" t="s">
        <v>928</v>
      </c>
      <c r="E117" s="156">
        <f>IFERROR(VLOOKUP($B117,'0809_link'!$A$5:$D$319,2,FALSE),0)</f>
        <v>212.62</v>
      </c>
      <c r="F117" s="156">
        <f>IFERROR(VLOOKUP($B117,'0809_link'!$A$5:$D$319,3,FALSE),0)</f>
        <v>1300.8800000000001</v>
      </c>
      <c r="G117" s="156">
        <f>IFERROR(VLOOKUP(B117,'0809_link'!$A$5:$D$319,4,FALSE),0)</f>
        <v>15746.049999999997</v>
      </c>
      <c r="H117" s="50">
        <f t="shared" si="259"/>
        <v>8.2600000000000007E-2</v>
      </c>
      <c r="I117" s="155">
        <f>IF(D117="yes",VLOOKUP(B117,'ESA 112'!$B$479:$K$503,8,FALSE),MIN(0.127,H117))</f>
        <v>8.2600000000000007E-2</v>
      </c>
      <c r="J117" s="156">
        <f t="shared" si="260"/>
        <v>1300.8800000000001</v>
      </c>
      <c r="K117" s="157">
        <f t="shared" si="261"/>
        <v>1513.5</v>
      </c>
      <c r="L117" s="127" t="s">
        <v>928</v>
      </c>
      <c r="M117" s="43">
        <f>IFERROR(VLOOKUP(B117,'0910_link'!$A$5:$B$302,2,FALSE),0)</f>
        <v>194.5</v>
      </c>
      <c r="N117" s="43">
        <f>IFERROR(VLOOKUP(B117,'0910_link'!$A$5:$C$302,3,FALSE),0)</f>
        <v>1260.5</v>
      </c>
      <c r="O117" s="255">
        <f>IFERROR(VLOOKUP($B117,'0910_link'!$A$5:$D$302,4,FALSE),0)</f>
        <v>16038.38</v>
      </c>
      <c r="P117" s="50">
        <f t="shared" si="262"/>
        <v>7.8600000000000003E-2</v>
      </c>
      <c r="Q117" s="158">
        <f>IF(L117="Yes",VLOOKUP(B117,'ESA 112'!$B$449:$K$474,8,FALSE),MIN(0.127,P117))</f>
        <v>7.8600000000000003E-2</v>
      </c>
      <c r="R117" s="156">
        <f t="shared" si="263"/>
        <v>1260.5</v>
      </c>
      <c r="S117" s="157">
        <f t="shared" si="264"/>
        <v>1455</v>
      </c>
      <c r="T117" s="127" t="s">
        <v>928</v>
      </c>
      <c r="U117" s="43">
        <f>IFERROR(VLOOKUP($B117,'1011_link'!$A$5:$D$309,2,FALSE),0)</f>
        <v>218</v>
      </c>
      <c r="V117" s="43">
        <f>IFERROR(VLOOKUP($B117,'1011_link'!$A$5:$D$309,3,FALSE),0)</f>
        <v>1347.37</v>
      </c>
      <c r="W117" s="154">
        <f>IFERROR(VLOOKUP($B117,'1011_link'!$A$5:$D$319,4,FALSE),0)</f>
        <v>16377.32</v>
      </c>
      <c r="X117" s="50">
        <f t="shared" si="265"/>
        <v>8.2299999999999998E-2</v>
      </c>
      <c r="Y117" s="158">
        <f>IF(T117="Yes",VLOOKUP(B117,'ESA 112'!$B$416:$J$444,8,FALSE),MIN(0.127,X117))</f>
        <v>8.2299999999999998E-2</v>
      </c>
      <c r="Z117" s="156">
        <f t="shared" si="266"/>
        <v>1347.37</v>
      </c>
      <c r="AA117" s="159">
        <f t="shared" si="267"/>
        <v>1565.37</v>
      </c>
      <c r="AB117" s="127" t="s">
        <v>928</v>
      </c>
      <c r="AC117" s="43">
        <f>IFERROR(VLOOKUP($B117,'1112_link'!$A$5:$D$310,2,FALSE),0)</f>
        <v>252.23</v>
      </c>
      <c r="AD117" s="43">
        <f>IFERROR(VLOOKUP($B117,'1112_link'!$A$5:$D$310,3,FALSE),0)</f>
        <v>1350.89</v>
      </c>
      <c r="AE117" s="154">
        <f>IFERROR(VLOOKUP($B117,'1112_link'!$A$5:$D$331,4,FALSE),0)</f>
        <v>16794.130000000005</v>
      </c>
      <c r="AF117" s="50">
        <f t="shared" si="268"/>
        <v>8.0399999999999999E-2</v>
      </c>
      <c r="AG117" s="158">
        <f>IF(AB117="Yes",VLOOKUP(B117,'ESA 112'!$B$383:$J$411,8,FALSE),MIN(0.127,AF117))</f>
        <v>8.0399999999999999E-2</v>
      </c>
      <c r="AH117" s="156">
        <f t="shared" si="269"/>
        <v>1350.89</v>
      </c>
      <c r="AI117" s="159">
        <f t="shared" si="270"/>
        <v>1603.1200000000001</v>
      </c>
      <c r="AJ117" s="127" t="s">
        <v>928</v>
      </c>
      <c r="AK117" s="43">
        <f>IFERROR(VLOOKUP($B117,'1213_link'!$A$5:$D$310,2,FALSE),0)</f>
        <v>245.56</v>
      </c>
      <c r="AL117" s="43">
        <f>IFERROR(VLOOKUP($B117,'1213_link'!$A$5:$D$310,3,FALSE),0)</f>
        <v>1404.78</v>
      </c>
      <c r="AM117" s="154">
        <f>IFERROR(VLOOKUP($B117,'1213_link'!$A$5:$D$331,4,FALSE),0)</f>
        <v>17382.629999999997</v>
      </c>
      <c r="AN117" s="50">
        <f t="shared" si="271"/>
        <v>8.0799999999999997E-2</v>
      </c>
      <c r="AO117" s="158">
        <f>IF(AJ117="Yes",VLOOKUP(B117,'ESA 112'!$B$350:$J$378,8,FALSE),MIN(0.127,AN117))</f>
        <v>8.0799999999999997E-2</v>
      </c>
      <c r="AP117" s="156">
        <f t="shared" si="272"/>
        <v>1404.78</v>
      </c>
      <c r="AQ117" s="159">
        <f t="shared" si="273"/>
        <v>1650.34</v>
      </c>
      <c r="AR117" s="127" t="s">
        <v>928</v>
      </c>
      <c r="AS117" s="43">
        <f>IFERROR(VLOOKUP($B117,'1314_link'!$A$5:$D$310,2,FALSE),0)</f>
        <v>260.55</v>
      </c>
      <c r="AT117" s="43">
        <f>IFERROR(VLOOKUP($B117,'1314_link'!$A$5:$D$310,3,FALSE),0)</f>
        <v>1380</v>
      </c>
      <c r="AU117" s="154">
        <f>IFERROR(VLOOKUP($B117,'1314_link'!$A$5:$D$331,4,FALSE),0)</f>
        <v>17803.028000000006</v>
      </c>
      <c r="AV117" s="158">
        <f t="shared" si="274"/>
        <v>7.7514903644481131E-2</v>
      </c>
      <c r="AW117" s="158">
        <f>IF(AR117="Yes",VLOOKUP(B117,'ESA 112'!$B$318:$J$345,8,FALSE),MIN(0.127,AV117))</f>
        <v>7.7514903644481131E-2</v>
      </c>
      <c r="AX117" s="156">
        <f t="shared" si="275"/>
        <v>1380</v>
      </c>
      <c r="AY117" s="159">
        <f t="shared" si="276"/>
        <v>1640.55</v>
      </c>
      <c r="AZ117" s="127" t="s">
        <v>928</v>
      </c>
      <c r="BA117" s="43">
        <f>IFERROR(VLOOKUP($B117,'1415_link'!$A$5:$D$311,2,FALSE),0)</f>
        <v>272.56</v>
      </c>
      <c r="BB117" s="43">
        <f>IFERROR(VLOOKUP($B117,'1415_link'!$A$5:$D$311,3,FALSE),0)</f>
        <v>1416</v>
      </c>
      <c r="BC117" s="160">
        <f>IFERROR(VLOOKUP($B117,'1415_link'!$A$5:$D$332,4,FALSE),0)</f>
        <v>18389.5</v>
      </c>
      <c r="BD117" s="158">
        <f t="shared" si="277"/>
        <v>7.7000462220288751E-2</v>
      </c>
      <c r="BE117" s="158">
        <f>IF(AZ117="Yes",VLOOKUP(B117,'ESA 112'!$B$286:$J$314,8,FALSE),MIN(0.127,BD117))</f>
        <v>7.7000462220288751E-2</v>
      </c>
      <c r="BF117" s="156">
        <f t="shared" si="278"/>
        <v>1416</v>
      </c>
      <c r="BG117" s="159">
        <f t="shared" si="279"/>
        <v>1688.56</v>
      </c>
      <c r="BH117" s="127" t="s">
        <v>928</v>
      </c>
      <c r="BI117" s="43">
        <f>IFERROR(VLOOKUP($B117,'1516_link'!$A$5:$D$351,2,FALSE),0)</f>
        <v>262.23</v>
      </c>
      <c r="BJ117" s="43">
        <f>IFERROR(VLOOKUP($B117,'1516_link'!$A$5:$D$351,3,FALSE),0)</f>
        <v>1458.56</v>
      </c>
      <c r="BK117" s="160">
        <f>IFERROR(VLOOKUP($B117,'1516_link'!$A$5:$D$351,4,FALSE),0)</f>
        <v>19000.350000000002</v>
      </c>
      <c r="BL117" s="217">
        <f t="shared" si="280"/>
        <v>7.6764901699179211E-2</v>
      </c>
      <c r="BM117" s="217">
        <f>IF(BH117="Yes",VLOOKUP(B117,'ESA 112'!$B$255:$J$282,8,FALSE),MIN(0.127,BL117))</f>
        <v>7.6764901699179211E-2</v>
      </c>
      <c r="BN117" s="156">
        <f t="shared" si="281"/>
        <v>1458.56</v>
      </c>
      <c r="BO117" s="159">
        <f t="shared" si="282"/>
        <v>1720.79</v>
      </c>
      <c r="BP117" s="127" t="s">
        <v>928</v>
      </c>
      <c r="BQ117" s="43">
        <f>IFERROR(VLOOKUP($B117,'1617_link'!$A$5:$D$351,2,FALSE),0)</f>
        <v>251.44</v>
      </c>
      <c r="BR117" s="43">
        <f>IFERROR(VLOOKUP($B117,'1617_link'!$A$5:$D$351,3,FALSE),0)</f>
        <v>1484.45</v>
      </c>
      <c r="BS117" s="160">
        <f>IFERROR(VLOOKUP($B117,'1617_link'!$A$5:$D$351,4,FALSE),0)</f>
        <v>20211.339999999997</v>
      </c>
      <c r="BT117" s="217">
        <f t="shared" si="283"/>
        <v>7.3446391975989733E-2</v>
      </c>
      <c r="BU117" s="217">
        <f>IF(BP117="Yes",VLOOKUP(B117,'ESA 112'!$B$224:$J$250,8,FALSE),MIN(0.127,BT117))</f>
        <v>7.3446391975989733E-2</v>
      </c>
      <c r="BV117" s="156">
        <f t="shared" si="284"/>
        <v>1484.45</v>
      </c>
      <c r="BW117" s="159">
        <f t="shared" si="285"/>
        <v>1735.89</v>
      </c>
      <c r="BX117" s="127" t="s">
        <v>928</v>
      </c>
      <c r="BY117" s="43">
        <f>IFERROR(VLOOKUP($B117,'1718_link'!$A$5:$D$351,2,FALSE),0)</f>
        <v>278.11</v>
      </c>
      <c r="BZ117" s="43">
        <f>IFERROR(VLOOKUP($B117,'1718_link'!$A$5:$D$351,3,FALSE),0)</f>
        <v>1484.0000000000002</v>
      </c>
      <c r="CA117" s="43">
        <f>IFERROR(VLOOKUP($B117,'1718_link'!$A$5:$D$331,4,FALSE),0)</f>
        <v>20645.699999999993</v>
      </c>
      <c r="CB117" s="217">
        <f t="shared" si="286"/>
        <v>7.1879374397574344E-2</v>
      </c>
      <c r="CC117" s="217">
        <f>IF(BX117="Yes",VLOOKUP(B117,'ESA 112'!$B$194:$J$219,8,FALSE),MIN(0.135,CB117))</f>
        <v>7.1879374397574344E-2</v>
      </c>
      <c r="CD117" s="156">
        <f t="shared" si="287"/>
        <v>1484</v>
      </c>
      <c r="CE117" s="159">
        <f t="shared" si="288"/>
        <v>1762.1100000000001</v>
      </c>
      <c r="CF117" s="127" t="s">
        <v>928</v>
      </c>
      <c r="CG117" s="43">
        <f>IFERROR(VLOOKUP($B117,'1819_link'!$A$5:$D$351,2,FALSE),0)</f>
        <v>276.33999999999997</v>
      </c>
      <c r="CH117" s="43">
        <f>IFERROR(VLOOKUP($B117,'1819_link'!$A$5:$D$351,3,FALSE),0)</f>
        <v>1531</v>
      </c>
      <c r="CI117" s="43">
        <f>IFERROR(VLOOKUP($B117,'1819_link'!$A$5:$D$331,4,FALSE),0)</f>
        <v>20638.479999999996</v>
      </c>
      <c r="CJ117" s="217">
        <f t="shared" si="289"/>
        <v>7.4181819591365272E-2</v>
      </c>
      <c r="CK117" s="217">
        <f>IF(CF117="Yes",VLOOKUP(B117,'ESA 112'!$B$164:$J$190,8,FALSE),MIN(0.135,CJ117))</f>
        <v>7.4181819591365272E-2</v>
      </c>
      <c r="CL117" s="156">
        <f t="shared" si="290"/>
        <v>1531</v>
      </c>
      <c r="CM117" s="159">
        <f t="shared" si="291"/>
        <v>1807.34</v>
      </c>
      <c r="CN117" s="127" t="s">
        <v>928</v>
      </c>
      <c r="CO117" s="43">
        <f>IFERROR(VLOOKUP($B117,'1920_link'!$A$5:$D$350,2,FALSE),0)</f>
        <v>293.65999999999997</v>
      </c>
      <c r="CP117" s="43">
        <f>IFERROR(VLOOKUP($B117,'1920_link'!$A$5:$D$350,3,FALSE),0)</f>
        <v>1565.78</v>
      </c>
      <c r="CQ117" s="43">
        <f>IFERROR(VLOOKUP($B117,'1920_link'!$A$5:$D$330,4,FALSE),0)</f>
        <v>21016.820000000003</v>
      </c>
      <c r="CR117" s="217">
        <f t="shared" si="292"/>
        <v>7.4501280403029557E-2</v>
      </c>
      <c r="CS117" s="217">
        <f>IF(CN117="Yes",VLOOKUP(B117,'ESA 112'!$B$134:$J$159,8,FALSE),MIN(0.135,CR117))</f>
        <v>7.4501280403029557E-2</v>
      </c>
      <c r="CT117" s="156">
        <f t="shared" si="293"/>
        <v>1565.78</v>
      </c>
      <c r="CU117" s="159">
        <f t="shared" si="294"/>
        <v>1859.44</v>
      </c>
      <c r="CV117" s="127" t="s">
        <v>928</v>
      </c>
      <c r="CW117" s="43">
        <f>IFERROR(VLOOKUP($B117,'2021_link'!$A$5:$D$351,2,FALSE),0)</f>
        <v>119.22</v>
      </c>
      <c r="CX117" s="43">
        <f>IFERROR(VLOOKUP($B117,'2021_link'!$A$5:$D$351,3,FALSE),0)</f>
        <v>1559.66</v>
      </c>
      <c r="CY117" s="160">
        <f>IFERROR(VLOOKUP($B117,'2021_link'!$A$5:$D$351,4,FALSE),0)</f>
        <v>19950.52</v>
      </c>
      <c r="CZ117" s="217">
        <f t="shared" si="256"/>
        <v>7.8176408434466868E-2</v>
      </c>
      <c r="DA117" s="217">
        <f>IF(CV117="Yes",VLOOKUP(B117,'ESA 112'!$B$102:$J$130,8,FALSE),MIN(0.135,CZ117))</f>
        <v>7.8176408434466868E-2</v>
      </c>
      <c r="DB117" s="156">
        <f t="shared" si="257"/>
        <v>1559.66</v>
      </c>
      <c r="DC117" s="159">
        <f t="shared" si="258"/>
        <v>1678.88</v>
      </c>
      <c r="DD117" s="127" t="s">
        <v>928</v>
      </c>
      <c r="DE117" s="43">
        <f>IFERROR(VLOOKUP($B117,'2122_link'!$A$3:$D$352,2,FALSE),0)</f>
        <v>140.88999999999999</v>
      </c>
      <c r="DF117" s="43">
        <f>IFERROR(VLOOKUP($B117,'2122_link'!$A$3:$D$352,3,FALSE),0)</f>
        <v>1602.1100000000001</v>
      </c>
      <c r="DG117" s="160">
        <f>IFERROR(VLOOKUP($B117,'2122_link'!$A$3:$D$352,4,FALSE),0)</f>
        <v>19320.170000000002</v>
      </c>
      <c r="DH117" s="217">
        <f t="shared" si="250"/>
        <v>8.2924218575716468E-2</v>
      </c>
      <c r="DI117" s="217">
        <f>IF(DD117="Yes",VLOOKUP(B117,'ESA 112'!$B$70:$J$99,8,FALSE),MIN(0.135,DH117))</f>
        <v>8.2924218575716468E-2</v>
      </c>
      <c r="DJ117" s="156">
        <f t="shared" si="251"/>
        <v>1602.11</v>
      </c>
      <c r="DK117" s="159">
        <f t="shared" si="252"/>
        <v>1743</v>
      </c>
      <c r="DL117" s="127" t="s">
        <v>928</v>
      </c>
      <c r="DM117" s="43">
        <f>IFERROR(VLOOKUP($B117,'2223_link'!$A$3:$D$352,2,FALSE),0)</f>
        <v>149.44</v>
      </c>
      <c r="DN117" s="43">
        <f>IFERROR(VLOOKUP($B117,'2223_link'!$A$3:$D$352,3,FALSE),0)</f>
        <v>1724.33</v>
      </c>
      <c r="DO117" s="160">
        <f>IFERROR(VLOOKUP($B117,'2223_link'!$A$3:$D$352,4,FALSE),0)</f>
        <v>19358.399999999998</v>
      </c>
      <c r="DP117" s="217">
        <f t="shared" si="253"/>
        <v>8.9073993718489133E-2</v>
      </c>
      <c r="DQ117" s="217">
        <f>IF(DL117="Yes",VLOOKUP(B117,'ESA 112'!$B$37:$J$65,8,FALSE),MIN(0.135,DP117))</f>
        <v>8.9073993718489133E-2</v>
      </c>
      <c r="DR117" s="156">
        <f t="shared" si="254"/>
        <v>1724.33</v>
      </c>
      <c r="DS117" s="159">
        <f t="shared" si="255"/>
        <v>1873.77</v>
      </c>
      <c r="DT117" s="127" t="s">
        <v>928</v>
      </c>
      <c r="DU117" s="43">
        <f>IFERROR(VLOOKUP($B117,'2324_link'!$A$3:$D$352,2,FALSE),0)</f>
        <v>144.66999999999999</v>
      </c>
      <c r="DV117" s="43">
        <f>IFERROR(VLOOKUP($B117,'2324_link'!$A$3:$D$352,3,FALSE),0)</f>
        <v>1869.23</v>
      </c>
      <c r="DW117" s="160">
        <f>IFERROR(VLOOKUP($B117,'2324_link'!$A$3:$D$352,4,FALSE),0)</f>
        <v>19231.690000000002</v>
      </c>
      <c r="DX117" s="217">
        <f t="shared" si="244"/>
        <v>9.7195306288734878E-2</v>
      </c>
      <c r="DY117" s="217">
        <f>IF(DT117="Yes",VLOOKUP(B117,'ESA 112'!$B$3:$J$32,8,FALSE),MIN(0.15,DX117))</f>
        <v>9.7195306288734878E-2</v>
      </c>
      <c r="DZ117" s="156">
        <f t="shared" si="245"/>
        <v>1869.23</v>
      </c>
      <c r="EA117" s="159">
        <f t="shared" si="246"/>
        <v>2013.9</v>
      </c>
      <c r="EB117" s="18"/>
    </row>
    <row r="118" spans="1:132" s="10" customFormat="1" ht="15.6" x14ac:dyDescent="0.3">
      <c r="A118" s="15" t="s">
        <v>915</v>
      </c>
      <c r="B118" s="15" t="s">
        <v>118</v>
      </c>
      <c r="C118" s="15" t="s">
        <v>119</v>
      </c>
      <c r="D118" s="127" t="s">
        <v>928</v>
      </c>
      <c r="E118" s="156">
        <f>IFERROR(VLOOKUP($B118,'0809_link'!$A$5:$D$319,2,FALSE),0)</f>
        <v>0</v>
      </c>
      <c r="F118" s="156">
        <f>IFERROR(VLOOKUP($B118,'0809_link'!$A$5:$D$319,3,FALSE),0)</f>
        <v>4.38</v>
      </c>
      <c r="G118" s="156">
        <f>IFERROR(VLOOKUP(B118,'0809_link'!$A$5:$D$319,4,FALSE),0)</f>
        <v>59.7</v>
      </c>
      <c r="H118" s="50">
        <f t="shared" si="259"/>
        <v>7.3400000000000007E-2</v>
      </c>
      <c r="I118" s="155">
        <f>IF(D118="yes",VLOOKUP(B118,'ESA 112'!$B$479:$K$503,8,FALSE),MIN(0.127,H118))</f>
        <v>7.3400000000000007E-2</v>
      </c>
      <c r="J118" s="156">
        <f t="shared" si="260"/>
        <v>4.38</v>
      </c>
      <c r="K118" s="157">
        <f t="shared" si="261"/>
        <v>4.38</v>
      </c>
      <c r="L118" s="127" t="s">
        <v>928</v>
      </c>
      <c r="M118" s="43">
        <f>IFERROR(VLOOKUP(B118,'0910_link'!$A$5:$B$302,2,FALSE),0)</f>
        <v>0</v>
      </c>
      <c r="N118" s="43">
        <f>IFERROR(VLOOKUP(B118,'0910_link'!$A$5:$C$302,3,FALSE),0)</f>
        <v>4.75</v>
      </c>
      <c r="O118" s="255">
        <f>IFERROR(VLOOKUP($B118,'0910_link'!$A$5:$D$302,4,FALSE),0)</f>
        <v>58.31</v>
      </c>
      <c r="P118" s="50">
        <f t="shared" si="262"/>
        <v>8.1500000000000003E-2</v>
      </c>
      <c r="Q118" s="158">
        <f>IF(L118="Yes",VLOOKUP(B118,'ESA 112'!$B$449:$K$474,8,FALSE),MIN(0.127,P118))</f>
        <v>8.1500000000000003E-2</v>
      </c>
      <c r="R118" s="156">
        <f t="shared" si="263"/>
        <v>4.75</v>
      </c>
      <c r="S118" s="157">
        <f t="shared" si="264"/>
        <v>4.75</v>
      </c>
      <c r="T118" s="127" t="s">
        <v>929</v>
      </c>
      <c r="U118" s="43">
        <f>IFERROR(VLOOKUP($B118,'1011_link'!$A$5:$D$309,2,FALSE),0)</f>
        <v>0</v>
      </c>
      <c r="V118" s="43">
        <f>IFERROR(VLOOKUP($B118,'1011_link'!$A$5:$D$309,3,FALSE),0)</f>
        <v>3.25</v>
      </c>
      <c r="W118" s="154">
        <f>IFERROR(VLOOKUP($B118,'1011_link'!$A$5:$D$319,4,FALSE),0)</f>
        <v>53.1</v>
      </c>
      <c r="X118" s="50">
        <f t="shared" si="265"/>
        <v>6.1199999999999997E-2</v>
      </c>
      <c r="Y118" s="158">
        <f>IF(T118="Yes",VLOOKUP(B118,'ESA 112'!$B$416:$J$444,8,FALSE),MIN(0.127,X118))</f>
        <v>6.0600000000000001E-2</v>
      </c>
      <c r="Z118" s="156">
        <f t="shared" si="266"/>
        <v>3.22</v>
      </c>
      <c r="AA118" s="159">
        <f t="shared" si="267"/>
        <v>3.22</v>
      </c>
      <c r="AB118" s="127" t="s">
        <v>929</v>
      </c>
      <c r="AC118" s="43">
        <f>IFERROR(VLOOKUP($B118,'1112_link'!$A$5:$D$310,2,FALSE),0)</f>
        <v>0.22</v>
      </c>
      <c r="AD118" s="43">
        <f>IFERROR(VLOOKUP($B118,'1112_link'!$A$5:$D$310,3,FALSE),0)</f>
        <v>7.78</v>
      </c>
      <c r="AE118" s="154">
        <f>IFERROR(VLOOKUP($B118,'1112_link'!$A$5:$D$331,4,FALSE),0)</f>
        <v>53.95</v>
      </c>
      <c r="AF118" s="50">
        <f t="shared" si="268"/>
        <v>0.14419999999999999</v>
      </c>
      <c r="AG118" s="158">
        <f>IF(AB118="Yes",VLOOKUP(B118,'ESA 112'!$B$383:$J$411,8,FALSE),MIN(0.127,AF118))</f>
        <v>0.14000000000000001</v>
      </c>
      <c r="AH118" s="156">
        <f t="shared" si="269"/>
        <v>7.55</v>
      </c>
      <c r="AI118" s="159">
        <f t="shared" si="270"/>
        <v>7.77</v>
      </c>
      <c r="AJ118" s="127" t="s">
        <v>929</v>
      </c>
      <c r="AK118" s="43">
        <f>IFERROR(VLOOKUP($B118,'1213_link'!$A$5:$D$310,2,FALSE),0)</f>
        <v>1</v>
      </c>
      <c r="AL118" s="43">
        <f>IFERROR(VLOOKUP($B118,'1213_link'!$A$5:$D$310,3,FALSE),0)</f>
        <v>7.22</v>
      </c>
      <c r="AM118" s="154">
        <f>IFERROR(VLOOKUP($B118,'1213_link'!$A$5:$D$331,4,FALSE),0)</f>
        <v>53</v>
      </c>
      <c r="AN118" s="50">
        <f t="shared" si="271"/>
        <v>0.13619999999999999</v>
      </c>
      <c r="AO118" s="158">
        <f>IF(AJ118="Yes",VLOOKUP(B118,'ESA 112'!$B$350:$J$378,8,FALSE),MIN(0.127,AN118))</f>
        <v>0.12909999999999999</v>
      </c>
      <c r="AP118" s="156">
        <f t="shared" si="272"/>
        <v>6.84</v>
      </c>
      <c r="AQ118" s="159">
        <f t="shared" si="273"/>
        <v>7.84</v>
      </c>
      <c r="AR118" s="127" t="s">
        <v>929</v>
      </c>
      <c r="AS118" s="43">
        <f>IFERROR(VLOOKUP($B118,'1314_link'!$A$5:$D$310,2,FALSE),0)</f>
        <v>3.4499999999999997</v>
      </c>
      <c r="AT118" s="43">
        <f>IFERROR(VLOOKUP($B118,'1314_link'!$A$5:$D$310,3,FALSE),0)</f>
        <v>6</v>
      </c>
      <c r="AU118" s="154">
        <f>IFERROR(VLOOKUP($B118,'1314_link'!$A$5:$D$331,4,FALSE),0)</f>
        <v>50.5</v>
      </c>
      <c r="AV118" s="158">
        <f t="shared" si="274"/>
        <v>0.11881188118811881</v>
      </c>
      <c r="AW118" s="158">
        <f>IF(AR118="Yes",VLOOKUP(B118,'ESA 112'!$B$318:$J$345,8,FALSE),MIN(0.127,AV118))</f>
        <v>0.115</v>
      </c>
      <c r="AX118" s="156">
        <f t="shared" si="275"/>
        <v>5.81</v>
      </c>
      <c r="AY118" s="159">
        <f t="shared" si="276"/>
        <v>9.26</v>
      </c>
      <c r="AZ118" s="127" t="s">
        <v>929</v>
      </c>
      <c r="BA118" s="43">
        <f>IFERROR(VLOOKUP($B118,'1415_link'!$A$5:$D$311,2,FALSE),0)</f>
        <v>4</v>
      </c>
      <c r="BB118" s="43">
        <f>IFERROR(VLOOKUP($B118,'1415_link'!$A$5:$D$311,3,FALSE),0)</f>
        <v>3.33</v>
      </c>
      <c r="BC118" s="160">
        <f>IFERROR(VLOOKUP($B118,'1415_link'!$A$5:$D$332,4,FALSE),0)</f>
        <v>46.6</v>
      </c>
      <c r="BD118" s="158">
        <f t="shared" si="277"/>
        <v>7.1459227467811165E-2</v>
      </c>
      <c r="BE118" s="158">
        <f>IF(AZ118="Yes",VLOOKUP(B118,'ESA 112'!$B$286:$J$314,8,FALSE),MIN(0.127,BD118))</f>
        <v>7.0499999999999993E-2</v>
      </c>
      <c r="BF118" s="156">
        <f t="shared" si="278"/>
        <v>3.29</v>
      </c>
      <c r="BG118" s="159">
        <f t="shared" si="279"/>
        <v>7.29</v>
      </c>
      <c r="BH118" s="127" t="s">
        <v>929</v>
      </c>
      <c r="BI118" s="43">
        <f>IFERROR(VLOOKUP($B118,'1516_link'!$A$5:$D$351,2,FALSE),0)</f>
        <v>1.55</v>
      </c>
      <c r="BJ118" s="43">
        <f>IFERROR(VLOOKUP($B118,'1516_link'!$A$5:$D$351,3,FALSE),0)</f>
        <v>5.44</v>
      </c>
      <c r="BK118" s="160">
        <f>IFERROR(VLOOKUP($B118,'1516_link'!$A$5:$D$351,4,FALSE),0)</f>
        <v>47</v>
      </c>
      <c r="BL118" s="217">
        <f t="shared" si="280"/>
        <v>0.11574468085106383</v>
      </c>
      <c r="BM118" s="217">
        <f>IF(BH118="Yes",VLOOKUP(B118,'ESA 112'!$B$255:$J$282,8,FALSE),MIN(0.127,BL118))</f>
        <v>0.114</v>
      </c>
      <c r="BN118" s="156">
        <f t="shared" si="281"/>
        <v>5.36</v>
      </c>
      <c r="BO118" s="159">
        <f t="shared" si="282"/>
        <v>6.91</v>
      </c>
      <c r="BP118" s="127" t="s">
        <v>929</v>
      </c>
      <c r="BQ118" s="43">
        <f>IFERROR(VLOOKUP($B118,'1617_link'!$A$5:$D$351,2,FALSE),0)</f>
        <v>2</v>
      </c>
      <c r="BR118" s="43">
        <f>IFERROR(VLOOKUP($B118,'1617_link'!$A$5:$D$351,3,FALSE),0)</f>
        <v>5.44</v>
      </c>
      <c r="BS118" s="160">
        <f>IFERROR(VLOOKUP($B118,'1617_link'!$A$5:$D$351,4,FALSE),0)</f>
        <v>48.4</v>
      </c>
      <c r="BT118" s="217">
        <f t="shared" si="283"/>
        <v>0.11239669421487604</v>
      </c>
      <c r="BU118" s="217">
        <f>IF(BP118="Yes",VLOOKUP(B118,'ESA 112'!$B$224:$J$250,8,FALSE),MIN(0.127,BT118))</f>
        <v>0.11</v>
      </c>
      <c r="BV118" s="156">
        <f t="shared" si="284"/>
        <v>5.32</v>
      </c>
      <c r="BW118" s="159">
        <f t="shared" si="285"/>
        <v>7.32</v>
      </c>
      <c r="BX118" s="127" t="s">
        <v>929</v>
      </c>
      <c r="BY118" s="43">
        <f>IFERROR(VLOOKUP($B118,'1718_link'!$A$5:$D$351,2,FALSE),0)</f>
        <v>2</v>
      </c>
      <c r="BZ118" s="43">
        <f>IFERROR(VLOOKUP($B118,'1718_link'!$A$5:$D$351,3,FALSE),0)</f>
        <v>4</v>
      </c>
      <c r="CA118" s="43">
        <f>IFERROR(VLOOKUP($B118,'1718_link'!$A$5:$D$331,4,FALSE),0)</f>
        <v>44.6</v>
      </c>
      <c r="CB118" s="217">
        <f t="shared" si="286"/>
        <v>8.9686098654708515E-2</v>
      </c>
      <c r="CC118" s="217">
        <f>IF(BX118="Yes",VLOOKUP(B118,'ESA 112'!$B$194:$J$219,8,FALSE),MIN(0.135,CB118))</f>
        <v>8.6099999999999996E-2</v>
      </c>
      <c r="CD118" s="156">
        <f t="shared" si="287"/>
        <v>3.84</v>
      </c>
      <c r="CE118" s="159">
        <f t="shared" si="288"/>
        <v>5.84</v>
      </c>
      <c r="CF118" s="127" t="s">
        <v>929</v>
      </c>
      <c r="CG118" s="43">
        <f>IFERROR(VLOOKUP($B118,'1819_link'!$A$5:$D$351,2,FALSE),0)</f>
        <v>0.78</v>
      </c>
      <c r="CH118" s="43">
        <f>IFERROR(VLOOKUP($B118,'1819_link'!$A$5:$D$351,3,FALSE),0)</f>
        <v>4.67</v>
      </c>
      <c r="CI118" s="43">
        <f>IFERROR(VLOOKUP($B118,'1819_link'!$A$5:$D$331,4,FALSE),0)</f>
        <v>44.22</v>
      </c>
      <c r="CJ118" s="217">
        <f t="shared" si="289"/>
        <v>0.10560832202623248</v>
      </c>
      <c r="CK118" s="217">
        <f>IF(CF118="Yes",VLOOKUP(B118,'ESA 112'!$B$164:$J$190,8,FALSE),MIN(0.135,CJ118))</f>
        <v>9.6199999999999994E-2</v>
      </c>
      <c r="CL118" s="156">
        <f t="shared" si="290"/>
        <v>4.25</v>
      </c>
      <c r="CM118" s="159">
        <f t="shared" si="291"/>
        <v>5.03</v>
      </c>
      <c r="CN118" s="127" t="s">
        <v>929</v>
      </c>
      <c r="CO118" s="43">
        <f>IFERROR(VLOOKUP($B118,'1920_link'!$A$5:$D$350,2,FALSE),0)</f>
        <v>0</v>
      </c>
      <c r="CP118" s="43">
        <f>IFERROR(VLOOKUP($B118,'1920_link'!$A$5:$D$350,3,FALSE),0)</f>
        <v>6</v>
      </c>
      <c r="CQ118" s="43">
        <f>IFERROR(VLOOKUP($B118,'1920_link'!$A$5:$D$330,4,FALSE),0)</f>
        <v>41.449999999999996</v>
      </c>
      <c r="CR118" s="217">
        <f t="shared" si="292"/>
        <v>0.14475271411338964</v>
      </c>
      <c r="CS118" s="217">
        <f>IF(CN118="Yes",VLOOKUP(B118,'ESA 112'!$B$134:$J$159,8,FALSE),MIN(0.135,CR118))</f>
        <v>0.12920000000000001</v>
      </c>
      <c r="CT118" s="156">
        <f t="shared" si="293"/>
        <v>5.36</v>
      </c>
      <c r="CU118" s="159">
        <f t="shared" si="294"/>
        <v>5.36</v>
      </c>
      <c r="CV118" s="127" t="s">
        <v>929</v>
      </c>
      <c r="CW118" s="43">
        <f>IFERROR(VLOOKUP($B118,'2021_link'!$A$5:$D$351,2,FALSE),0)</f>
        <v>0</v>
      </c>
      <c r="CX118" s="43">
        <f>IFERROR(VLOOKUP($B118,'2021_link'!$A$5:$D$351,3,FALSE),0)</f>
        <v>5.8900000000000006</v>
      </c>
      <c r="CY118" s="160">
        <f>IFERROR(VLOOKUP($B118,'2021_link'!$A$5:$D$351,4,FALSE),0)</f>
        <v>38.5</v>
      </c>
      <c r="CZ118" s="217">
        <f t="shared" si="256"/>
        <v>0.152987012987013</v>
      </c>
      <c r="DA118" s="217">
        <f>IF(CV118="Yes",VLOOKUP(B118,'ESA 112'!$B$102:$J$130,8,FALSE),MIN(0.135,CZ118))</f>
        <v>0.13700000000000001</v>
      </c>
      <c r="DB118" s="156">
        <f t="shared" si="257"/>
        <v>5.27</v>
      </c>
      <c r="DC118" s="159">
        <f t="shared" si="258"/>
        <v>5.27</v>
      </c>
      <c r="DD118" s="127" t="s">
        <v>929</v>
      </c>
      <c r="DE118" s="43">
        <f>IFERROR(VLOOKUP($B118,'2122_link'!$A$3:$D$352,2,FALSE),0)</f>
        <v>0.89</v>
      </c>
      <c r="DF118" s="43">
        <f>IFERROR(VLOOKUP($B118,'2122_link'!$A$3:$D$352,3,FALSE),0)</f>
        <v>7</v>
      </c>
      <c r="DG118" s="160">
        <f>IFERROR(VLOOKUP($B118,'2122_link'!$A$3:$D$352,4,FALSE),0)</f>
        <v>41</v>
      </c>
      <c r="DH118" s="217">
        <f t="shared" si="250"/>
        <v>0.17073170731707318</v>
      </c>
      <c r="DI118" s="217">
        <f>IF(DD118="Yes",VLOOKUP(B118,'ESA 112'!$B$70:$J$99,8,FALSE),MIN(0.135,DH118))</f>
        <v>0.15079999999999999</v>
      </c>
      <c r="DJ118" s="156">
        <f t="shared" si="251"/>
        <v>6.18</v>
      </c>
      <c r="DK118" s="159">
        <f t="shared" si="252"/>
        <v>7.0699999999999994</v>
      </c>
      <c r="DL118" s="127" t="s">
        <v>929</v>
      </c>
      <c r="DM118" s="43">
        <f>IFERROR(VLOOKUP($B118,'2223_link'!$A$3:$D$352,2,FALSE),0)</f>
        <v>0</v>
      </c>
      <c r="DN118" s="43">
        <f>IFERROR(VLOOKUP($B118,'2223_link'!$A$3:$D$352,3,FALSE),0)</f>
        <v>12.11</v>
      </c>
      <c r="DO118" s="160">
        <f>IFERROR(VLOOKUP($B118,'2223_link'!$A$3:$D$352,4,FALSE),0)</f>
        <v>48.7</v>
      </c>
      <c r="DP118" s="217">
        <f t="shared" si="253"/>
        <v>0.24866529774127308</v>
      </c>
      <c r="DQ118" s="217">
        <f>IF(DL118="Yes",VLOOKUP(B118,'ESA 112'!$B$37:$J$65,8,FALSE),MIN(0.135,DP118))</f>
        <v>0.22370000000000001</v>
      </c>
      <c r="DR118" s="156">
        <f t="shared" si="254"/>
        <v>10.89</v>
      </c>
      <c r="DS118" s="159">
        <f t="shared" si="255"/>
        <v>10.89</v>
      </c>
      <c r="DT118" s="127" t="s">
        <v>929</v>
      </c>
      <c r="DU118" s="43">
        <f>IFERROR(VLOOKUP($B118,'2324_link'!$A$3:$D$352,2,FALSE),0)</f>
        <v>0</v>
      </c>
      <c r="DV118" s="43">
        <f>IFERROR(VLOOKUP($B118,'2324_link'!$A$3:$D$352,3,FALSE),0)</f>
        <v>12</v>
      </c>
      <c r="DW118" s="160">
        <f>IFERROR(VLOOKUP($B118,'2324_link'!$A$3:$D$352,4,FALSE),0)</f>
        <v>48.51</v>
      </c>
      <c r="DX118" s="217">
        <f t="shared" si="244"/>
        <v>0.24737167594310452</v>
      </c>
      <c r="DY118" s="217">
        <f>IF(DT118="Yes",VLOOKUP(B118,'ESA 112'!$B$3:$J$32,8,FALSE),MIN(0.15,DX118))</f>
        <v>0.2487</v>
      </c>
      <c r="DZ118" s="156">
        <f t="shared" si="245"/>
        <v>12.06</v>
      </c>
      <c r="EA118" s="159">
        <f t="shared" si="246"/>
        <v>12.06</v>
      </c>
      <c r="EB118" s="18"/>
    </row>
    <row r="119" spans="1:132" s="10" customFormat="1" ht="15.6" x14ac:dyDescent="0.3">
      <c r="A119" s="15" t="s">
        <v>915</v>
      </c>
      <c r="B119" s="15" t="s">
        <v>84</v>
      </c>
      <c r="C119" s="15" t="s">
        <v>85</v>
      </c>
      <c r="D119" s="127" t="s">
        <v>929</v>
      </c>
      <c r="E119" s="156">
        <f>IFERROR(VLOOKUP($B119,'0809_link'!$A$5:$D$319,2,FALSE),0)</f>
        <v>7.25</v>
      </c>
      <c r="F119" s="156">
        <f>IFERROR(VLOOKUP($B119,'0809_link'!$A$5:$D$319,3,FALSE),0)</f>
        <v>119.62</v>
      </c>
      <c r="G119" s="156">
        <f>IFERROR(VLOOKUP(B119,'0809_link'!$A$5:$D$319,4,FALSE),0)</f>
        <v>987.64999999999986</v>
      </c>
      <c r="H119" s="50">
        <f t="shared" si="259"/>
        <v>0.1211</v>
      </c>
      <c r="I119" s="155">
        <f>IF(D119="yes",VLOOKUP(B119,'ESA 112'!$B$479:$K$503,8,FALSE),MIN(0.127,H119))</f>
        <v>0.11749999999999999</v>
      </c>
      <c r="J119" s="156">
        <f t="shared" si="260"/>
        <v>116.05</v>
      </c>
      <c r="K119" s="157">
        <f t="shared" si="261"/>
        <v>126.87</v>
      </c>
      <c r="L119" s="127" t="s">
        <v>929</v>
      </c>
      <c r="M119" s="43">
        <f>IFERROR(VLOOKUP(B119,'0910_link'!$A$5:$B$302,2,FALSE),0)</f>
        <v>9.6199999999999992</v>
      </c>
      <c r="N119" s="43">
        <f>IFERROR(VLOOKUP(B119,'0910_link'!$A$5:$C$302,3,FALSE),0)</f>
        <v>103.24000000000001</v>
      </c>
      <c r="O119" s="255">
        <f>IFERROR(VLOOKUP($B119,'0910_link'!$A$5:$D$302,4,FALSE),0)</f>
        <v>997.88000000000011</v>
      </c>
      <c r="P119" s="50">
        <f t="shared" si="262"/>
        <v>0.10349999999999999</v>
      </c>
      <c r="Q119" s="158">
        <f>IF(L119="Yes",VLOOKUP(B119,'ESA 112'!$B$449:$K$474,8,FALSE),MIN(0.127,P119))</f>
        <v>0.10349999999999999</v>
      </c>
      <c r="R119" s="156">
        <f t="shared" si="263"/>
        <v>103.24</v>
      </c>
      <c r="S119" s="157">
        <f t="shared" si="264"/>
        <v>112.86000000000001</v>
      </c>
      <c r="T119" s="127" t="s">
        <v>929</v>
      </c>
      <c r="U119" s="43">
        <f>IFERROR(VLOOKUP($B119,'1011_link'!$A$5:$D$309,2,FALSE),0)</f>
        <v>13.62</v>
      </c>
      <c r="V119" s="43">
        <f>IFERROR(VLOOKUP($B119,'1011_link'!$A$5:$D$309,3,FALSE),0)</f>
        <v>102.75</v>
      </c>
      <c r="W119" s="154">
        <f>IFERROR(VLOOKUP($B119,'1011_link'!$A$5:$D$319,4,FALSE),0)</f>
        <v>1000.64</v>
      </c>
      <c r="X119" s="50">
        <f t="shared" si="265"/>
        <v>0.1027</v>
      </c>
      <c r="Y119" s="158">
        <f>IF(T119="Yes",VLOOKUP(B119,'ESA 112'!$B$416:$J$444,8,FALSE),MIN(0.127,X119))</f>
        <v>0.1016</v>
      </c>
      <c r="Z119" s="156">
        <f t="shared" si="266"/>
        <v>101.67</v>
      </c>
      <c r="AA119" s="159">
        <f t="shared" si="267"/>
        <v>115.29</v>
      </c>
      <c r="AB119" s="127" t="s">
        <v>929</v>
      </c>
      <c r="AC119" s="43">
        <f>IFERROR(VLOOKUP($B119,'1112_link'!$A$5:$D$310,2,FALSE),0)</f>
        <v>10</v>
      </c>
      <c r="AD119" s="43">
        <f>IFERROR(VLOOKUP($B119,'1112_link'!$A$5:$D$310,3,FALSE),0)</f>
        <v>116.89</v>
      </c>
      <c r="AE119" s="154">
        <f>IFERROR(VLOOKUP($B119,'1112_link'!$A$5:$D$331,4,FALSE),0)</f>
        <v>951.83000000000015</v>
      </c>
      <c r="AF119" s="50">
        <f t="shared" si="268"/>
        <v>0.12280000000000001</v>
      </c>
      <c r="AG119" s="158">
        <f>IF(AB119="Yes",VLOOKUP(B119,'ESA 112'!$B$383:$J$411,8,FALSE),MIN(0.127,AF119))</f>
        <v>0.1193</v>
      </c>
      <c r="AH119" s="156">
        <f t="shared" si="269"/>
        <v>113.55</v>
      </c>
      <c r="AI119" s="159">
        <f t="shared" si="270"/>
        <v>123.55</v>
      </c>
      <c r="AJ119" s="127" t="s">
        <v>929</v>
      </c>
      <c r="AK119" s="43">
        <f>IFERROR(VLOOKUP($B119,'1213_link'!$A$5:$D$310,2,FALSE),0)</f>
        <v>15.559999999999999</v>
      </c>
      <c r="AL119" s="43">
        <f>IFERROR(VLOOKUP($B119,'1213_link'!$A$5:$D$310,3,FALSE),0)</f>
        <v>114.78</v>
      </c>
      <c r="AM119" s="154">
        <f>IFERROR(VLOOKUP($B119,'1213_link'!$A$5:$D$331,4,FALSE),0)</f>
        <v>930.39</v>
      </c>
      <c r="AN119" s="50">
        <f t="shared" si="271"/>
        <v>0.1234</v>
      </c>
      <c r="AO119" s="158">
        <f>IF(AJ119="Yes",VLOOKUP(B119,'ESA 112'!$B$350:$J$378,8,FALSE),MIN(0.127,AN119))</f>
        <v>0.11700000000000001</v>
      </c>
      <c r="AP119" s="156">
        <f t="shared" si="272"/>
        <v>108.86</v>
      </c>
      <c r="AQ119" s="159">
        <f t="shared" si="273"/>
        <v>124.42</v>
      </c>
      <c r="AR119" s="127" t="s">
        <v>929</v>
      </c>
      <c r="AS119" s="43">
        <f>IFERROR(VLOOKUP($B119,'1314_link'!$A$5:$D$310,2,FALSE),0)</f>
        <v>14</v>
      </c>
      <c r="AT119" s="43">
        <f>IFERROR(VLOOKUP($B119,'1314_link'!$A$5:$D$310,3,FALSE),0)</f>
        <v>97</v>
      </c>
      <c r="AU119" s="154">
        <f>IFERROR(VLOOKUP($B119,'1314_link'!$A$5:$D$331,4,FALSE),0)</f>
        <v>897.56</v>
      </c>
      <c r="AV119" s="158">
        <f t="shared" si="274"/>
        <v>0.10807076964214092</v>
      </c>
      <c r="AW119" s="158">
        <f>IF(AR119="Yes",VLOOKUP(B119,'ESA 112'!$B$318:$J$345,8,FALSE),MIN(0.127,AV119))</f>
        <v>0.1046</v>
      </c>
      <c r="AX119" s="156">
        <f t="shared" si="275"/>
        <v>93.88</v>
      </c>
      <c r="AY119" s="159">
        <f t="shared" si="276"/>
        <v>107.88</v>
      </c>
      <c r="AZ119" s="127" t="s">
        <v>929</v>
      </c>
      <c r="BA119" s="43">
        <f>IFERROR(VLOOKUP($B119,'1415_link'!$A$5:$D$311,2,FALSE),0)</f>
        <v>12.780000000000001</v>
      </c>
      <c r="BB119" s="43">
        <f>IFERROR(VLOOKUP($B119,'1415_link'!$A$5:$D$311,3,FALSE),0)</f>
        <v>86.78</v>
      </c>
      <c r="BC119" s="160">
        <f>IFERROR(VLOOKUP($B119,'1415_link'!$A$5:$D$332,4,FALSE),0)</f>
        <v>895.94</v>
      </c>
      <c r="BD119" s="158">
        <f t="shared" si="277"/>
        <v>9.6859164676205992E-2</v>
      </c>
      <c r="BE119" s="158">
        <f>IF(AZ119="Yes",VLOOKUP(B119,'ESA 112'!$B$286:$J$314,8,FALSE),MIN(0.127,BD119))</f>
        <v>9.5600000000000004E-2</v>
      </c>
      <c r="BF119" s="156">
        <f t="shared" si="278"/>
        <v>85.65</v>
      </c>
      <c r="BG119" s="159">
        <f t="shared" si="279"/>
        <v>98.43</v>
      </c>
      <c r="BH119" s="127" t="s">
        <v>929</v>
      </c>
      <c r="BI119" s="43">
        <f>IFERROR(VLOOKUP($B119,'1516_link'!$A$5:$D$351,2,FALSE),0)</f>
        <v>11.11</v>
      </c>
      <c r="BJ119" s="43">
        <f>IFERROR(VLOOKUP($B119,'1516_link'!$A$5:$D$351,3,FALSE),0)</f>
        <v>106</v>
      </c>
      <c r="BK119" s="160">
        <f>IFERROR(VLOOKUP($B119,'1516_link'!$A$5:$D$351,4,FALSE),0)</f>
        <v>921.5</v>
      </c>
      <c r="BL119" s="217">
        <f t="shared" si="280"/>
        <v>0.11502984264785676</v>
      </c>
      <c r="BM119" s="217">
        <f>IF(BH119="Yes",VLOOKUP(B119,'ESA 112'!$B$255:$J$282,8,FALSE),MIN(0.127,BL119))</f>
        <v>0.1133</v>
      </c>
      <c r="BN119" s="156">
        <f t="shared" si="281"/>
        <v>104.41</v>
      </c>
      <c r="BO119" s="159">
        <f t="shared" si="282"/>
        <v>115.52</v>
      </c>
      <c r="BP119" s="127" t="s">
        <v>929</v>
      </c>
      <c r="BQ119" s="43">
        <f>IFERROR(VLOOKUP($B119,'1617_link'!$A$5:$D$351,2,FALSE),0)</f>
        <v>11</v>
      </c>
      <c r="BR119" s="43">
        <f>IFERROR(VLOOKUP($B119,'1617_link'!$A$5:$D$351,3,FALSE),0)</f>
        <v>128.56</v>
      </c>
      <c r="BS119" s="160">
        <f>IFERROR(VLOOKUP($B119,'1617_link'!$A$5:$D$351,4,FALSE),0)</f>
        <v>945.52</v>
      </c>
      <c r="BT119" s="217">
        <f t="shared" si="283"/>
        <v>0.13596750994161944</v>
      </c>
      <c r="BU119" s="217">
        <f>IF(BP119="Yes",VLOOKUP(B119,'ESA 112'!$B$224:$J$250,8,FALSE),MIN(0.127,BT119))</f>
        <v>0.1331</v>
      </c>
      <c r="BV119" s="156">
        <f t="shared" si="284"/>
        <v>125.85</v>
      </c>
      <c r="BW119" s="159">
        <f t="shared" si="285"/>
        <v>136.85</v>
      </c>
      <c r="BX119" s="127" t="s">
        <v>929</v>
      </c>
      <c r="BY119" s="43">
        <f>IFERROR(VLOOKUP($B119,'1718_link'!$A$5:$D$351,2,FALSE),0)</f>
        <v>18</v>
      </c>
      <c r="BZ119" s="43">
        <f>IFERROR(VLOOKUP($B119,'1718_link'!$A$5:$D$351,3,FALSE),0)</f>
        <v>144.22</v>
      </c>
      <c r="CA119" s="43">
        <f>IFERROR(VLOOKUP($B119,'1718_link'!$A$5:$D$331,4,FALSE),0)</f>
        <v>1022.2800000000001</v>
      </c>
      <c r="CB119" s="217">
        <f t="shared" si="286"/>
        <v>0.14107680870211683</v>
      </c>
      <c r="CC119" s="217">
        <f>IF(BX119="Yes",VLOOKUP(B119,'ESA 112'!$B$194:$J$219,8,FALSE),MIN(0.135,CB119))</f>
        <v>0.13550000000000001</v>
      </c>
      <c r="CD119" s="156">
        <f t="shared" si="287"/>
        <v>138.52000000000001</v>
      </c>
      <c r="CE119" s="159">
        <f t="shared" si="288"/>
        <v>156.52000000000001</v>
      </c>
      <c r="CF119" s="127" t="s">
        <v>929</v>
      </c>
      <c r="CG119" s="43">
        <f>IFERROR(VLOOKUP($B119,'1819_link'!$A$5:$D$351,2,FALSE),0)</f>
        <v>29</v>
      </c>
      <c r="CH119" s="43">
        <f>IFERROR(VLOOKUP($B119,'1819_link'!$A$5:$D$351,3,FALSE),0)</f>
        <v>172.11</v>
      </c>
      <c r="CI119" s="43">
        <f>IFERROR(VLOOKUP($B119,'1819_link'!$A$5:$D$331,4,FALSE),0)</f>
        <v>1022.64</v>
      </c>
      <c r="CJ119" s="217">
        <f t="shared" si="289"/>
        <v>0.16829969490729876</v>
      </c>
      <c r="CK119" s="217">
        <f>IF(CF119="Yes",VLOOKUP(B119,'ESA 112'!$B$164:$J$190,8,FALSE),MIN(0.135,CJ119))</f>
        <v>0.15329999999999999</v>
      </c>
      <c r="CL119" s="156">
        <f t="shared" si="290"/>
        <v>156.77000000000001</v>
      </c>
      <c r="CM119" s="159">
        <f t="shared" si="291"/>
        <v>185.77</v>
      </c>
      <c r="CN119" s="127" t="s">
        <v>929</v>
      </c>
      <c r="CO119" s="43">
        <f>IFERROR(VLOOKUP($B119,'1920_link'!$A$5:$D$350,2,FALSE),0)</f>
        <v>32.33</v>
      </c>
      <c r="CP119" s="43">
        <f>IFERROR(VLOOKUP($B119,'1920_link'!$A$5:$D$350,3,FALSE),0)</f>
        <v>170</v>
      </c>
      <c r="CQ119" s="43">
        <f>IFERROR(VLOOKUP($B119,'1920_link'!$A$5:$D$330,4,FALSE),0)</f>
        <v>1043.6100000000001</v>
      </c>
      <c r="CR119" s="217">
        <f t="shared" si="292"/>
        <v>0.16289610103391111</v>
      </c>
      <c r="CS119" s="217">
        <f>IF(CN119="Yes",VLOOKUP(B119,'ESA 112'!$B$134:$J$159,8,FALSE),MIN(0.135,CR119))</f>
        <v>0.1454</v>
      </c>
      <c r="CT119" s="156">
        <f t="shared" si="293"/>
        <v>151.74</v>
      </c>
      <c r="CU119" s="159">
        <f t="shared" si="294"/>
        <v>184.07</v>
      </c>
      <c r="CV119" s="127" t="s">
        <v>929</v>
      </c>
      <c r="CW119" s="43">
        <f>IFERROR(VLOOKUP($B119,'2021_link'!$A$5:$D$351,2,FALSE),0)</f>
        <v>16.22</v>
      </c>
      <c r="CX119" s="43">
        <f>IFERROR(VLOOKUP($B119,'2021_link'!$A$5:$D$351,3,FALSE),0)</f>
        <v>179.11</v>
      </c>
      <c r="CY119" s="256">
        <f>IFERROR(VLOOKUP($B119,'2021_link'!$A$5:$D$351,4,FALSE),0)</f>
        <v>1021.39</v>
      </c>
      <c r="CZ119" s="217">
        <f t="shared" si="256"/>
        <v>0.17535906950332392</v>
      </c>
      <c r="DA119" s="217">
        <f>IF(CV119="Yes",VLOOKUP(B119,'ESA 112'!$B$102:$J$130,8,FALSE),MIN(0.135,CZ119))</f>
        <v>0.15709999999999999</v>
      </c>
      <c r="DB119" s="156">
        <f t="shared" si="257"/>
        <v>160.46</v>
      </c>
      <c r="DC119" s="159">
        <f t="shared" si="258"/>
        <v>176.68</v>
      </c>
      <c r="DD119" s="127" t="s">
        <v>929</v>
      </c>
      <c r="DE119" s="43">
        <f>IFERROR(VLOOKUP($B119,'2122_link'!$A$3:$D$352,2,FALSE),0)</f>
        <v>17.78</v>
      </c>
      <c r="DF119" s="43">
        <f>IFERROR(VLOOKUP($B119,'2122_link'!$A$3:$D$352,3,FALSE),0)</f>
        <v>186.67000000000002</v>
      </c>
      <c r="DG119" s="160">
        <f>IFERROR(VLOOKUP($B119,'2122_link'!$A$3:$D$352,4,FALSE),0)</f>
        <v>1047.02</v>
      </c>
      <c r="DH119" s="217">
        <f t="shared" si="250"/>
        <v>0.17828694771828621</v>
      </c>
      <c r="DI119" s="217">
        <f>IF(DD119="Yes",VLOOKUP(B119,'ESA 112'!$B$70:$J$99,8,FALSE),MIN(0.135,DH119))</f>
        <v>0.1575</v>
      </c>
      <c r="DJ119" s="156">
        <f t="shared" si="251"/>
        <v>164.91</v>
      </c>
      <c r="DK119" s="159">
        <f t="shared" si="252"/>
        <v>182.69</v>
      </c>
      <c r="DL119" s="127" t="s">
        <v>929</v>
      </c>
      <c r="DM119" s="43">
        <f>IFERROR(VLOOKUP($B119,'2223_link'!$A$3:$D$352,2,FALSE),0)</f>
        <v>14.44</v>
      </c>
      <c r="DN119" s="43">
        <f>IFERROR(VLOOKUP($B119,'2223_link'!$A$3:$D$352,3,FALSE),0)</f>
        <v>189</v>
      </c>
      <c r="DO119" s="160">
        <f>IFERROR(VLOOKUP($B119,'2223_link'!$A$3:$D$352,4,FALSE),0)</f>
        <v>1148.76</v>
      </c>
      <c r="DP119" s="217">
        <f t="shared" si="253"/>
        <v>0.16452522720150423</v>
      </c>
      <c r="DQ119" s="217">
        <f>IF(DL119="Yes",VLOOKUP(B119,'ESA 112'!$B$37:$J$65,8,FALSE),MIN(0.135,DP119))</f>
        <v>0.14799999999999999</v>
      </c>
      <c r="DR119" s="156">
        <f t="shared" si="254"/>
        <v>170.02</v>
      </c>
      <c r="DS119" s="159">
        <f t="shared" si="255"/>
        <v>184.46</v>
      </c>
      <c r="DT119" s="127" t="s">
        <v>929</v>
      </c>
      <c r="DU119" s="43">
        <f>IFERROR(VLOOKUP($B119,'2324_link'!$A$3:$D$352,2,FALSE),0)</f>
        <v>10.220000000000001</v>
      </c>
      <c r="DV119" s="43">
        <f>IFERROR(VLOOKUP($B119,'2324_link'!$A$3:$D$352,3,FALSE),0)</f>
        <v>183.89</v>
      </c>
      <c r="DW119" s="160">
        <f>IFERROR(VLOOKUP($B119,'2324_link'!$A$3:$D$352,4,FALSE),0)</f>
        <v>1138.6800000000003</v>
      </c>
      <c r="DX119" s="217">
        <f t="shared" si="244"/>
        <v>0.16149401060877502</v>
      </c>
      <c r="DY119" s="217">
        <f>IF(DT119="Yes",VLOOKUP(B119,'ESA 112'!$B$3:$J$32,8,FALSE),MIN(0.15,DX119))</f>
        <v>0.16450000000000001</v>
      </c>
      <c r="DZ119" s="156">
        <f t="shared" si="245"/>
        <v>187.31</v>
      </c>
      <c r="EA119" s="159">
        <f t="shared" si="246"/>
        <v>197.53</v>
      </c>
      <c r="EB119" s="18"/>
    </row>
    <row r="120" spans="1:132" s="10" customFormat="1" ht="15.6" x14ac:dyDescent="0.3">
      <c r="A120" s="15" t="s">
        <v>952</v>
      </c>
      <c r="B120" s="15" t="s">
        <v>102</v>
      </c>
      <c r="C120" s="15" t="s">
        <v>103</v>
      </c>
      <c r="D120" s="127" t="s">
        <v>928</v>
      </c>
      <c r="E120" s="156">
        <f>IFERROR(VLOOKUP($B120,'0809_link'!$A$5:$D$319,2,FALSE),0)</f>
        <v>0</v>
      </c>
      <c r="F120" s="156">
        <f>IFERROR(VLOOKUP($B120,'0809_link'!$A$5:$D$319,3,FALSE),0)</f>
        <v>7.25</v>
      </c>
      <c r="G120" s="156">
        <f>IFERROR(VLOOKUP(B120,'0809_link'!$A$5:$D$319,4,FALSE),0)</f>
        <v>32.85</v>
      </c>
      <c r="H120" s="50">
        <f t="shared" si="259"/>
        <v>0.22070000000000001</v>
      </c>
      <c r="I120" s="155">
        <f>IF(D120="yes",VLOOKUP(B120,'ESA 112'!$B$479:$K$503,8,FALSE),MIN(0.127,H120))</f>
        <v>0.127</v>
      </c>
      <c r="J120" s="156">
        <f t="shared" si="260"/>
        <v>4.17</v>
      </c>
      <c r="K120" s="157">
        <f t="shared" si="261"/>
        <v>4.1719549999999996</v>
      </c>
      <c r="L120" s="127" t="s">
        <v>928</v>
      </c>
      <c r="M120" s="43">
        <f>IFERROR(VLOOKUP(B120,'0910_link'!$A$5:$B$302,2,FALSE),0)</f>
        <v>1.25</v>
      </c>
      <c r="N120" s="43">
        <f>IFERROR(VLOOKUP(B120,'0910_link'!$A$5:$C$302,3,FALSE),0)</f>
        <v>4.12</v>
      </c>
      <c r="O120" s="255">
        <f>IFERROR(VLOOKUP($B120,'0910_link'!$A$5:$D$302,4,FALSE),0)</f>
        <v>22.66</v>
      </c>
      <c r="P120" s="50">
        <f t="shared" si="262"/>
        <v>0.18179999999999999</v>
      </c>
      <c r="Q120" s="158">
        <f>IF(L120="Yes",VLOOKUP(B120,'ESA 112'!$B$449:$K$474,8,FALSE),MIN(0.127,P120))</f>
        <v>0.127</v>
      </c>
      <c r="R120" s="156">
        <f t="shared" si="263"/>
        <v>2.88</v>
      </c>
      <c r="S120" s="157">
        <f t="shared" si="264"/>
        <v>4.1282320000000006</v>
      </c>
      <c r="T120" s="127" t="s">
        <v>928</v>
      </c>
      <c r="U120" s="43">
        <f>IFERROR(VLOOKUP($B120,'1011_link'!$A$5:$D$309,2,FALSE),0)</f>
        <v>0</v>
      </c>
      <c r="V120" s="43">
        <f>IFERROR(VLOOKUP($B120,'1011_link'!$A$5:$D$309,3,FALSE),0)</f>
        <v>4</v>
      </c>
      <c r="W120" s="154">
        <f>IFERROR(VLOOKUP($B120,'1011_link'!$A$5:$D$319,4,FALSE),0)</f>
        <v>23.88</v>
      </c>
      <c r="X120" s="50">
        <f t="shared" si="265"/>
        <v>0.16750000000000001</v>
      </c>
      <c r="Y120" s="158">
        <f>IF(T120="Yes",VLOOKUP(B120,'ESA 112'!$B$416:$J$444,8,FALSE),MIN(0.127,X120))</f>
        <v>0.127</v>
      </c>
      <c r="Z120" s="156">
        <f t="shared" si="266"/>
        <v>3.03</v>
      </c>
      <c r="AA120" s="159">
        <f t="shared" si="267"/>
        <v>3.03</v>
      </c>
      <c r="AB120" s="127" t="s">
        <v>928</v>
      </c>
      <c r="AC120" s="43">
        <f>IFERROR(VLOOKUP($B120,'1112_link'!$A$5:$D$310,2,FALSE),0)</f>
        <v>0</v>
      </c>
      <c r="AD120" s="43">
        <f>IFERROR(VLOOKUP($B120,'1112_link'!$A$5:$D$310,3,FALSE),0)</f>
        <v>4.78</v>
      </c>
      <c r="AE120" s="154">
        <f>IFERROR(VLOOKUP($B120,'1112_link'!$A$5:$D$331,4,FALSE),0)</f>
        <v>33.549999999999997</v>
      </c>
      <c r="AF120" s="50">
        <f t="shared" si="268"/>
        <v>0.14249999999999999</v>
      </c>
      <c r="AG120" s="158">
        <f>IF(AB120="Yes",VLOOKUP(B120,'ESA 112'!$B$383:$J$411,8,FALSE),MIN(0.127,AF120))</f>
        <v>0.127</v>
      </c>
      <c r="AH120" s="156">
        <f t="shared" si="269"/>
        <v>4.26</v>
      </c>
      <c r="AI120" s="159">
        <f t="shared" si="270"/>
        <v>4.26</v>
      </c>
      <c r="AJ120" s="127" t="s">
        <v>928</v>
      </c>
      <c r="AK120" s="43">
        <f>IFERROR(VLOOKUP($B120,'1213_link'!$A$5:$D$310,2,FALSE),0)</f>
        <v>0</v>
      </c>
      <c r="AL120" s="43">
        <f>IFERROR(VLOOKUP($B120,'1213_link'!$A$5:$D$310,3,FALSE),0)</f>
        <v>2.67</v>
      </c>
      <c r="AM120" s="154">
        <f>IFERROR(VLOOKUP($B120,'1213_link'!$A$5:$D$331,4,FALSE),0)</f>
        <v>25.35</v>
      </c>
      <c r="AN120" s="50">
        <f t="shared" si="271"/>
        <v>0.1053</v>
      </c>
      <c r="AO120" s="158">
        <f>IF(AJ120="Yes",VLOOKUP(B120,'ESA 112'!$B$350:$J$378,8,FALSE),MIN(0.127,AN120))</f>
        <v>0.1053</v>
      </c>
      <c r="AP120" s="156">
        <f t="shared" si="272"/>
        <v>2.67</v>
      </c>
      <c r="AQ120" s="159">
        <f t="shared" si="273"/>
        <v>2.67</v>
      </c>
      <c r="AR120" s="127" t="s">
        <v>928</v>
      </c>
      <c r="AS120" s="43">
        <f>IFERROR(VLOOKUP($B120,'1314_link'!$A$5:$D$310,2,FALSE),0)</f>
        <v>0</v>
      </c>
      <c r="AT120" s="43">
        <f>IFERROR(VLOOKUP($B120,'1314_link'!$A$5:$D$310,3,FALSE),0)</f>
        <v>2.44</v>
      </c>
      <c r="AU120" s="154">
        <f>IFERROR(VLOOKUP($B120,'1314_link'!$A$5:$D$331,4,FALSE),0)</f>
        <v>38.299999999999997</v>
      </c>
      <c r="AV120" s="158">
        <f t="shared" si="274"/>
        <v>6.3707571801566582E-2</v>
      </c>
      <c r="AW120" s="158">
        <f>IF(AR120="Yes",VLOOKUP(B120,'ESA 112'!$B$318:$J$345,8,FALSE),MIN(0.127,AV120))</f>
        <v>6.3707571801566582E-2</v>
      </c>
      <c r="AX120" s="156">
        <f t="shared" si="275"/>
        <v>2.44</v>
      </c>
      <c r="AY120" s="159">
        <f t="shared" si="276"/>
        <v>2.44</v>
      </c>
      <c r="AZ120" s="127" t="s">
        <v>928</v>
      </c>
      <c r="BA120" s="43">
        <f>IFERROR(VLOOKUP($B120,'1415_link'!$A$5:$D$311,2,FALSE),0)</f>
        <v>0</v>
      </c>
      <c r="BB120" s="43">
        <f>IFERROR(VLOOKUP($B120,'1415_link'!$A$5:$D$311,3,FALSE),0)</f>
        <v>2.44</v>
      </c>
      <c r="BC120" s="160">
        <f>IFERROR(VLOOKUP($B120,'1415_link'!$A$5:$D$332,4,FALSE),0)</f>
        <v>30.45</v>
      </c>
      <c r="BD120" s="158">
        <f t="shared" si="277"/>
        <v>8.0131362889983584E-2</v>
      </c>
      <c r="BE120" s="158">
        <f>IF(AZ120="Yes",VLOOKUP(B120,'ESA 112'!$B$286:$J$314,8,FALSE),MIN(0.127,BD120))</f>
        <v>8.0131362889983584E-2</v>
      </c>
      <c r="BF120" s="156">
        <f t="shared" si="278"/>
        <v>2.44</v>
      </c>
      <c r="BG120" s="159">
        <f t="shared" si="279"/>
        <v>2.44</v>
      </c>
      <c r="BH120" s="127" t="s">
        <v>928</v>
      </c>
      <c r="BI120" s="43">
        <f>IFERROR(VLOOKUP($B120,'1516_link'!$A$5:$D$351,2,FALSE),0)</f>
        <v>0</v>
      </c>
      <c r="BJ120" s="43">
        <f>IFERROR(VLOOKUP($B120,'1516_link'!$A$5:$D$351,3,FALSE),0)</f>
        <v>2.78</v>
      </c>
      <c r="BK120" s="160">
        <f>IFERROR(VLOOKUP($B120,'1516_link'!$A$5:$D$351,4,FALSE),0)</f>
        <v>27.15</v>
      </c>
      <c r="BL120" s="217">
        <f t="shared" si="280"/>
        <v>0.10239410681399631</v>
      </c>
      <c r="BM120" s="217">
        <f>IF(BH120="Yes",VLOOKUP(B120,'ESA 112'!$B$255:$J$282,8,FALSE),MIN(0.127,BL120))</f>
        <v>0.10239410681399631</v>
      </c>
      <c r="BN120" s="156">
        <f t="shared" si="281"/>
        <v>2.78</v>
      </c>
      <c r="BO120" s="159">
        <f t="shared" si="282"/>
        <v>2.78</v>
      </c>
      <c r="BP120" s="127" t="s">
        <v>928</v>
      </c>
      <c r="BQ120" s="43">
        <f>IFERROR(VLOOKUP($B120,'1617_link'!$A$5:$D$351,2,FALSE),0)</f>
        <v>0</v>
      </c>
      <c r="BR120" s="43">
        <f>IFERROR(VLOOKUP($B120,'1617_link'!$A$5:$D$351,3,FALSE),0)</f>
        <v>3.67</v>
      </c>
      <c r="BS120" s="160">
        <f>IFERROR(VLOOKUP($B120,'1617_link'!$A$5:$D$351,4,FALSE),0)</f>
        <v>29.4</v>
      </c>
      <c r="BT120" s="217">
        <f t="shared" si="283"/>
        <v>0.12482993197278912</v>
      </c>
      <c r="BU120" s="217">
        <f>IF(BP120="Yes",VLOOKUP(B120,'ESA 112'!$B$224:$J$250,8,FALSE),MIN(0.127,BT120))</f>
        <v>0.12482993197278912</v>
      </c>
      <c r="BV120" s="156">
        <f t="shared" si="284"/>
        <v>3.67</v>
      </c>
      <c r="BW120" s="159">
        <f t="shared" si="285"/>
        <v>3.67</v>
      </c>
      <c r="BX120" s="127" t="s">
        <v>928</v>
      </c>
      <c r="BY120" s="43">
        <f>IFERROR(VLOOKUP($B120,'1718_link'!$A$5:$D$351,2,FALSE),0)</f>
        <v>0</v>
      </c>
      <c r="BZ120" s="43">
        <f>IFERROR(VLOOKUP($B120,'1718_link'!$A$5:$D$351,3,FALSE),0)</f>
        <v>1.22</v>
      </c>
      <c r="CA120" s="43">
        <f>IFERROR(VLOOKUP($B120,'1718_link'!$A$5:$D$331,4,FALSE),0)</f>
        <v>28.3</v>
      </c>
      <c r="CB120" s="217">
        <f t="shared" si="286"/>
        <v>4.3109540636042401E-2</v>
      </c>
      <c r="CC120" s="217">
        <f>IF(BX120="Yes",VLOOKUP(B120,'ESA 112'!$B$194:$J$219,8,FALSE),MIN(0.135,CB120))</f>
        <v>4.3109540636042401E-2</v>
      </c>
      <c r="CD120" s="156">
        <f t="shared" si="287"/>
        <v>1.22</v>
      </c>
      <c r="CE120" s="159">
        <f t="shared" si="288"/>
        <v>1.22</v>
      </c>
      <c r="CF120" s="127" t="s">
        <v>928</v>
      </c>
      <c r="CG120" s="43">
        <f>IFERROR(VLOOKUP($B120,'1819_link'!$A$5:$D$351,2,FALSE),0)</f>
        <v>0.67</v>
      </c>
      <c r="CH120" s="43">
        <f>IFERROR(VLOOKUP($B120,'1819_link'!$A$5:$D$351,3,FALSE),0)</f>
        <v>1.89</v>
      </c>
      <c r="CI120" s="43">
        <f>IFERROR(VLOOKUP($B120,'1819_link'!$A$5:$D$331,4,FALSE),0)</f>
        <v>33.700000000000003</v>
      </c>
      <c r="CJ120" s="217">
        <f t="shared" si="289"/>
        <v>5.6083086053412452E-2</v>
      </c>
      <c r="CK120" s="217">
        <f>IF(CF120="Yes",VLOOKUP(B120,'ESA 112'!$B$164:$J$190,8,FALSE),MIN(0.135,CJ120))</f>
        <v>5.6083086053412452E-2</v>
      </c>
      <c r="CL120" s="156">
        <f t="shared" si="290"/>
        <v>1.89</v>
      </c>
      <c r="CM120" s="159">
        <f t="shared" si="291"/>
        <v>2.56</v>
      </c>
      <c r="CN120" s="127" t="s">
        <v>928</v>
      </c>
      <c r="CO120" s="43">
        <f>IFERROR(VLOOKUP($B120,'1920_link'!$A$5:$D$350,2,FALSE),0)</f>
        <v>1.22</v>
      </c>
      <c r="CP120" s="43">
        <f>IFERROR(VLOOKUP($B120,'1920_link'!$A$5:$D$350,3,FALSE),0)</f>
        <v>3.22</v>
      </c>
      <c r="CQ120" s="43">
        <f>IFERROR(VLOOKUP($B120,'1920_link'!$A$5:$D$330,4,FALSE),0)</f>
        <v>39.9</v>
      </c>
      <c r="CR120" s="217">
        <f t="shared" si="292"/>
        <v>8.0701754385964913E-2</v>
      </c>
      <c r="CS120" s="217">
        <f>IF(CN120="Yes",VLOOKUP(B120,'ESA 112'!$B$134:$J$159,8,FALSE),MIN(0.135,CR120))</f>
        <v>8.0701754385964913E-2</v>
      </c>
      <c r="CT120" s="156">
        <f t="shared" si="293"/>
        <v>3.22</v>
      </c>
      <c r="CU120" s="159">
        <f t="shared" si="294"/>
        <v>4.4400000000000004</v>
      </c>
      <c r="CV120" s="127" t="s">
        <v>928</v>
      </c>
      <c r="CW120" s="43">
        <f>IFERROR(VLOOKUP($B120,'2021_link'!$A$5:$D$351,2,FALSE),0)</f>
        <v>1</v>
      </c>
      <c r="CX120" s="43">
        <f>IFERROR(VLOOKUP($B120,'2021_link'!$A$5:$D$351,3,FALSE),0)</f>
        <v>3</v>
      </c>
      <c r="CY120" s="160">
        <f>IFERROR(VLOOKUP($B120,'2021_link'!$A$5:$D$351,4,FALSE),0)</f>
        <v>36.1</v>
      </c>
      <c r="CZ120" s="217">
        <f t="shared" si="256"/>
        <v>8.3102493074792241E-2</v>
      </c>
      <c r="DA120" s="217">
        <f>IF(CV120="Yes",VLOOKUP(B120,'ESA 112'!$B$102:$J$130,8,FALSE),MIN(0.135,CZ120))</f>
        <v>8.3102493074792241E-2</v>
      </c>
      <c r="DB120" s="156">
        <f t="shared" si="257"/>
        <v>3</v>
      </c>
      <c r="DC120" s="159">
        <f t="shared" si="258"/>
        <v>4</v>
      </c>
      <c r="DD120" s="127" t="s">
        <v>928</v>
      </c>
      <c r="DE120" s="43">
        <f>IFERROR(VLOOKUP($B120,'2122_link'!$A$3:$D$352,2,FALSE),0)</f>
        <v>0</v>
      </c>
      <c r="DF120" s="43">
        <f>IFERROR(VLOOKUP($B120,'2122_link'!$A$3:$D$352,3,FALSE),0)</f>
        <v>3.44</v>
      </c>
      <c r="DG120" s="160">
        <f>IFERROR(VLOOKUP($B120,'2122_link'!$A$3:$D$352,4,FALSE),0)</f>
        <v>34.1</v>
      </c>
      <c r="DH120" s="217">
        <f t="shared" si="250"/>
        <v>0.10087976539589442</v>
      </c>
      <c r="DI120" s="217">
        <f>IF(DD120="Yes",VLOOKUP(B120,'ESA 112'!$B$70:$J$99,8,FALSE),MIN(0.135,DH120))</f>
        <v>0.10087976539589442</v>
      </c>
      <c r="DJ120" s="156">
        <f t="shared" si="251"/>
        <v>3.44</v>
      </c>
      <c r="DK120" s="159">
        <f t="shared" si="252"/>
        <v>3.44</v>
      </c>
      <c r="DL120" s="127" t="s">
        <v>928</v>
      </c>
      <c r="DM120" s="43">
        <f>IFERROR(VLOOKUP($B120,'2223_link'!$A$3:$D$352,2,FALSE),0)</f>
        <v>1</v>
      </c>
      <c r="DN120" s="43">
        <f>IFERROR(VLOOKUP($B120,'2223_link'!$A$3:$D$352,3,FALSE),0)</f>
        <v>4.78</v>
      </c>
      <c r="DO120" s="160">
        <f>IFERROR(VLOOKUP($B120,'2223_link'!$A$3:$D$352,4,FALSE),0)</f>
        <v>33.799999999999997</v>
      </c>
      <c r="DP120" s="217">
        <f t="shared" si="253"/>
        <v>0.14142011834319529</v>
      </c>
      <c r="DQ120" s="217">
        <f>IF(DL120="Yes",VLOOKUP(B120,'ESA 112'!$B$37:$J$65,8,FALSE),MIN(0.135,DP120))</f>
        <v>0.13500000000000001</v>
      </c>
      <c r="DR120" s="156">
        <f t="shared" si="254"/>
        <v>4.5599999999999996</v>
      </c>
      <c r="DS120" s="159">
        <f t="shared" si="255"/>
        <v>5.56</v>
      </c>
      <c r="DT120" s="127" t="s">
        <v>928</v>
      </c>
      <c r="DU120" s="43">
        <f>IFERROR(VLOOKUP($B120,'2324_link'!$A$3:$D$352,2,FALSE),0)</f>
        <v>0</v>
      </c>
      <c r="DV120" s="43">
        <f>IFERROR(VLOOKUP($B120,'2324_link'!$A$3:$D$352,3,FALSE),0)</f>
        <v>5.1100000000000003</v>
      </c>
      <c r="DW120" s="160">
        <f>IFERROR(VLOOKUP($B120,'2324_link'!$A$3:$D$352,4,FALSE),0)</f>
        <v>43.6</v>
      </c>
      <c r="DX120" s="217">
        <f t="shared" si="244"/>
        <v>0.11720183486238532</v>
      </c>
      <c r="DY120" s="217">
        <f>IF(DT120="Yes",VLOOKUP(B120,'ESA 112'!$B$3:$J$32,8,FALSE),MIN(0.15,DX120))</f>
        <v>0.11720183486238532</v>
      </c>
      <c r="DZ120" s="156">
        <f t="shared" si="245"/>
        <v>5.1100000000000003</v>
      </c>
      <c r="EA120" s="159">
        <f t="shared" si="246"/>
        <v>5.1100000000000003</v>
      </c>
      <c r="EB120" s="18"/>
    </row>
    <row r="121" spans="1:132" s="10" customFormat="1" ht="15.6" x14ac:dyDescent="0.3">
      <c r="A121" s="15" t="s">
        <v>915</v>
      </c>
      <c r="B121" s="15" t="s">
        <v>88</v>
      </c>
      <c r="C121" s="15" t="s">
        <v>89</v>
      </c>
      <c r="D121" s="127" t="s">
        <v>928</v>
      </c>
      <c r="E121" s="156">
        <f>IFERROR(VLOOKUP($B121,'0809_link'!$A$5:$D$319,2,FALSE),0)</f>
        <v>80.75</v>
      </c>
      <c r="F121" s="156">
        <f>IFERROR(VLOOKUP($B121,'0809_link'!$A$5:$D$319,3,FALSE),0)</f>
        <v>603.88</v>
      </c>
      <c r="G121" s="156">
        <f>IFERROR(VLOOKUP(B121,'0809_link'!$A$5:$D$319,4,FALSE),0)</f>
        <v>4792.09</v>
      </c>
      <c r="H121" s="50">
        <f t="shared" si="259"/>
        <v>0.126</v>
      </c>
      <c r="I121" s="155">
        <f>IF(D121="yes",VLOOKUP(B121,'ESA 112'!$B$479:$K$503,8,FALSE),MIN(0.127,H121))</f>
        <v>0.126</v>
      </c>
      <c r="J121" s="156">
        <f t="shared" si="260"/>
        <v>603.88</v>
      </c>
      <c r="K121" s="157">
        <f t="shared" si="261"/>
        <v>684.63</v>
      </c>
      <c r="L121" s="127" t="s">
        <v>928</v>
      </c>
      <c r="M121" s="43">
        <f>IFERROR(VLOOKUP(B121,'0910_link'!$A$5:$B$302,2,FALSE),0)</f>
        <v>78.12</v>
      </c>
      <c r="N121" s="43">
        <f>IFERROR(VLOOKUP(B121,'0910_link'!$A$5:$C$302,3,FALSE),0)</f>
        <v>609.12</v>
      </c>
      <c r="O121" s="255">
        <f>IFERROR(VLOOKUP($B121,'0910_link'!$A$5:$D$302,4,FALSE),0)</f>
        <v>4743.75</v>
      </c>
      <c r="P121" s="50">
        <f t="shared" si="262"/>
        <v>0.12839999999999999</v>
      </c>
      <c r="Q121" s="158">
        <f>IF(L121="Yes",VLOOKUP(B121,'ESA 112'!$B$449:$K$474,8,FALSE),MIN(0.127,P121))</f>
        <v>0.127</v>
      </c>
      <c r="R121" s="156">
        <f t="shared" si="263"/>
        <v>602.46</v>
      </c>
      <c r="S121" s="157">
        <f t="shared" si="264"/>
        <v>680.59875000000011</v>
      </c>
      <c r="T121" s="127" t="s">
        <v>928</v>
      </c>
      <c r="U121" s="43">
        <f>IFERROR(VLOOKUP($B121,'1011_link'!$A$5:$D$309,2,FALSE),0)</f>
        <v>68.5</v>
      </c>
      <c r="V121" s="43">
        <f>IFERROR(VLOOKUP($B121,'1011_link'!$A$5:$D$309,3,FALSE),0)</f>
        <v>646.38</v>
      </c>
      <c r="W121" s="154">
        <f>IFERROR(VLOOKUP($B121,'1011_link'!$A$5:$D$319,4,FALSE),0)</f>
        <v>4699.37</v>
      </c>
      <c r="X121" s="50">
        <f t="shared" si="265"/>
        <v>0.13750000000000001</v>
      </c>
      <c r="Y121" s="158">
        <f>IF(T121="Yes",VLOOKUP(B121,'ESA 112'!$B$416:$J$444,8,FALSE),MIN(0.127,X121))</f>
        <v>0.127</v>
      </c>
      <c r="Z121" s="156">
        <f t="shared" si="266"/>
        <v>596.82000000000005</v>
      </c>
      <c r="AA121" s="159">
        <f t="shared" si="267"/>
        <v>665.32</v>
      </c>
      <c r="AB121" s="127" t="s">
        <v>928</v>
      </c>
      <c r="AC121" s="43">
        <f>IFERROR(VLOOKUP($B121,'1112_link'!$A$5:$D$310,2,FALSE),0)</f>
        <v>62.89</v>
      </c>
      <c r="AD121" s="43">
        <f>IFERROR(VLOOKUP($B121,'1112_link'!$A$5:$D$310,3,FALSE),0)</f>
        <v>615.66999999999996</v>
      </c>
      <c r="AE121" s="154">
        <f>IFERROR(VLOOKUP($B121,'1112_link'!$A$5:$D$331,4,FALSE),0)</f>
        <v>4655.25</v>
      </c>
      <c r="AF121" s="50">
        <f t="shared" si="268"/>
        <v>0.1323</v>
      </c>
      <c r="AG121" s="158">
        <f>IF(AB121="Yes",VLOOKUP(B121,'ESA 112'!$B$383:$J$411,8,FALSE),MIN(0.127,AF121))</f>
        <v>0.127</v>
      </c>
      <c r="AH121" s="156">
        <f t="shared" si="269"/>
        <v>591.22</v>
      </c>
      <c r="AI121" s="159">
        <f t="shared" si="270"/>
        <v>654.11</v>
      </c>
      <c r="AJ121" s="127" t="s">
        <v>928</v>
      </c>
      <c r="AK121" s="43">
        <f>IFERROR(VLOOKUP($B121,'1213_link'!$A$5:$D$310,2,FALSE),0)</f>
        <v>59.34</v>
      </c>
      <c r="AL121" s="43">
        <f>IFERROR(VLOOKUP($B121,'1213_link'!$A$5:$D$310,3,FALSE),0)</f>
        <v>620</v>
      </c>
      <c r="AM121" s="154">
        <f>IFERROR(VLOOKUP($B121,'1213_link'!$A$5:$D$331,4,FALSE),0)</f>
        <v>4667.3700000000008</v>
      </c>
      <c r="AN121" s="50">
        <f t="shared" si="271"/>
        <v>0.1328</v>
      </c>
      <c r="AO121" s="158">
        <f>IF(AJ121="Yes",VLOOKUP(B121,'ESA 112'!$B$350:$J$378,8,FALSE),MIN(0.127,AN121))</f>
        <v>0.127</v>
      </c>
      <c r="AP121" s="156">
        <f t="shared" si="272"/>
        <v>592.76</v>
      </c>
      <c r="AQ121" s="159">
        <f t="shared" si="273"/>
        <v>652.1</v>
      </c>
      <c r="AR121" s="127" t="s">
        <v>928</v>
      </c>
      <c r="AS121" s="43">
        <f>IFERROR(VLOOKUP($B121,'1314_link'!$A$5:$D$310,2,FALSE),0)</f>
        <v>50</v>
      </c>
      <c r="AT121" s="43">
        <f>IFERROR(VLOOKUP($B121,'1314_link'!$A$5:$D$310,3,FALSE),0)</f>
        <v>573.78</v>
      </c>
      <c r="AU121" s="154">
        <f>IFERROR(VLOOKUP($B121,'1314_link'!$A$5:$D$331,4,FALSE),0)</f>
        <v>4678.5499999999993</v>
      </c>
      <c r="AV121" s="158">
        <f t="shared" si="274"/>
        <v>0.1226405617124964</v>
      </c>
      <c r="AW121" s="158">
        <f>IF(AR121="Yes",VLOOKUP(B121,'ESA 112'!$B$318:$J$345,8,FALSE),MIN(0.127,AV121))</f>
        <v>0.1226405617124964</v>
      </c>
      <c r="AX121" s="156">
        <f t="shared" si="275"/>
        <v>573.78</v>
      </c>
      <c r="AY121" s="159">
        <f t="shared" si="276"/>
        <v>623.78</v>
      </c>
      <c r="AZ121" s="127" t="s">
        <v>928</v>
      </c>
      <c r="BA121" s="43">
        <f>IFERROR(VLOOKUP($B121,'1415_link'!$A$5:$D$311,2,FALSE),0)</f>
        <v>73.33</v>
      </c>
      <c r="BB121" s="43">
        <f>IFERROR(VLOOKUP($B121,'1415_link'!$A$5:$D$311,3,FALSE),0)</f>
        <v>580.55999999999995</v>
      </c>
      <c r="BC121" s="160">
        <f>IFERROR(VLOOKUP($B121,'1415_link'!$A$5:$D$332,4,FALSE),0)</f>
        <v>4724.1500000000005</v>
      </c>
      <c r="BD121" s="158">
        <f t="shared" si="277"/>
        <v>0.12289194881618913</v>
      </c>
      <c r="BE121" s="158">
        <f>IF(AZ121="Yes",VLOOKUP(B121,'ESA 112'!$B$286:$J$314,8,FALSE),MIN(0.127,BD121))</f>
        <v>0.12289194881618913</v>
      </c>
      <c r="BF121" s="156">
        <f t="shared" si="278"/>
        <v>580.55999999999995</v>
      </c>
      <c r="BG121" s="159">
        <f t="shared" si="279"/>
        <v>653.89</v>
      </c>
      <c r="BH121" s="127" t="s">
        <v>928</v>
      </c>
      <c r="BI121" s="43">
        <f>IFERROR(VLOOKUP($B121,'1516_link'!$A$5:$D$351,2,FALSE),0)</f>
        <v>77</v>
      </c>
      <c r="BJ121" s="43">
        <f>IFERROR(VLOOKUP($B121,'1516_link'!$A$5:$D$351,3,FALSE),0)</f>
        <v>587.66000000000008</v>
      </c>
      <c r="BK121" s="160">
        <f>IFERROR(VLOOKUP($B121,'1516_link'!$A$5:$D$351,4,FALSE),0)</f>
        <v>4922.3600000000006</v>
      </c>
      <c r="BL121" s="217">
        <f t="shared" si="280"/>
        <v>0.11938582306048319</v>
      </c>
      <c r="BM121" s="217">
        <f>IF(BH121="Yes",VLOOKUP(B121,'ESA 112'!$B$255:$J$282,8,FALSE),MIN(0.127,BL121))</f>
        <v>0.11938582306048319</v>
      </c>
      <c r="BN121" s="156">
        <f t="shared" si="281"/>
        <v>587.66</v>
      </c>
      <c r="BO121" s="159">
        <f t="shared" si="282"/>
        <v>664.66</v>
      </c>
      <c r="BP121" s="127" t="s">
        <v>928</v>
      </c>
      <c r="BQ121" s="43">
        <f>IFERROR(VLOOKUP($B121,'1617_link'!$A$5:$D$351,2,FALSE),0)</f>
        <v>76.78</v>
      </c>
      <c r="BR121" s="43">
        <f>IFERROR(VLOOKUP($B121,'1617_link'!$A$5:$D$351,3,FALSE),0)</f>
        <v>622.66000000000008</v>
      </c>
      <c r="BS121" s="160">
        <f>IFERROR(VLOOKUP($B121,'1617_link'!$A$5:$D$351,4,FALSE),0)</f>
        <v>4933.29</v>
      </c>
      <c r="BT121" s="217">
        <f t="shared" si="283"/>
        <v>0.12621597351868633</v>
      </c>
      <c r="BU121" s="217">
        <f>IF(BP121="Yes",VLOOKUP(B121,'ESA 112'!$B$224:$J$250,8,FALSE),MIN(0.127,BT121))</f>
        <v>0.12621597351868633</v>
      </c>
      <c r="BV121" s="156">
        <f t="shared" si="284"/>
        <v>622.66</v>
      </c>
      <c r="BW121" s="159">
        <f t="shared" si="285"/>
        <v>699.43999999999994</v>
      </c>
      <c r="BX121" s="127" t="s">
        <v>928</v>
      </c>
      <c r="BY121" s="43">
        <f>IFERROR(VLOOKUP($B121,'1718_link'!$A$5:$D$351,2,FALSE),0)</f>
        <v>92.77</v>
      </c>
      <c r="BZ121" s="43">
        <f>IFERROR(VLOOKUP($B121,'1718_link'!$A$5:$D$351,3,FALSE),0)</f>
        <v>669.56</v>
      </c>
      <c r="CA121" s="43">
        <f>IFERROR(VLOOKUP($B121,'1718_link'!$A$5:$D$331,4,FALSE),0)</f>
        <v>5078.0599999999995</v>
      </c>
      <c r="CB121" s="217">
        <f t="shared" si="286"/>
        <v>0.13185350310945518</v>
      </c>
      <c r="CC121" s="217">
        <f>IF(BX121="Yes",VLOOKUP(B121,'ESA 112'!$B$194:$J$219,8,FALSE),MIN(0.135,CB121))</f>
        <v>0.13185350310945518</v>
      </c>
      <c r="CD121" s="156">
        <f t="shared" si="287"/>
        <v>669.56</v>
      </c>
      <c r="CE121" s="159">
        <f t="shared" si="288"/>
        <v>762.32999999999993</v>
      </c>
      <c r="CF121" s="127" t="s">
        <v>928</v>
      </c>
      <c r="CG121" s="43">
        <f>IFERROR(VLOOKUP($B121,'1819_link'!$A$5:$D$351,2,FALSE),0)</f>
        <v>115.33</v>
      </c>
      <c r="CH121" s="43">
        <f>IFERROR(VLOOKUP($B121,'1819_link'!$A$5:$D$351,3,FALSE),0)</f>
        <v>650.55999999999995</v>
      </c>
      <c r="CI121" s="43">
        <f>IFERROR(VLOOKUP($B121,'1819_link'!$A$5:$D$331,4,FALSE),0)</f>
        <v>4978.9500000000007</v>
      </c>
      <c r="CJ121" s="217">
        <f t="shared" si="289"/>
        <v>0.13066208738790305</v>
      </c>
      <c r="CK121" s="217">
        <f>IF(CF121="Yes",VLOOKUP(B121,'ESA 112'!$B$164:$J$190,8,FALSE),MIN(0.135,CJ121))</f>
        <v>0.13066208738790305</v>
      </c>
      <c r="CL121" s="156">
        <f t="shared" si="290"/>
        <v>650.55999999999995</v>
      </c>
      <c r="CM121" s="159">
        <f t="shared" si="291"/>
        <v>765.89</v>
      </c>
      <c r="CN121" s="127" t="s">
        <v>928</v>
      </c>
      <c r="CO121" s="43">
        <f>IFERROR(VLOOKUP($B121,'1920_link'!$A$5:$D$350,2,FALSE),0)</f>
        <v>119.34</v>
      </c>
      <c r="CP121" s="43">
        <f>IFERROR(VLOOKUP($B121,'1920_link'!$A$5:$D$350,3,FALSE),0)</f>
        <v>675</v>
      </c>
      <c r="CQ121" s="43">
        <f>IFERROR(VLOOKUP($B121,'1920_link'!$A$5:$D$330,4,FALSE),0)</f>
        <v>4954.1900000000005</v>
      </c>
      <c r="CR121" s="217">
        <f t="shared" si="292"/>
        <v>0.1362483069886298</v>
      </c>
      <c r="CS121" s="217">
        <f>IF(CN121="Yes",VLOOKUP(B121,'ESA 112'!$B$134:$J$159,8,FALSE),MIN(0.135,CR121))</f>
        <v>0.13500000000000001</v>
      </c>
      <c r="CT121" s="156">
        <f t="shared" si="293"/>
        <v>668.82</v>
      </c>
      <c r="CU121" s="159">
        <f t="shared" si="294"/>
        <v>788.16000000000008</v>
      </c>
      <c r="CV121" s="127" t="s">
        <v>928</v>
      </c>
      <c r="CW121" s="43">
        <f>IFERROR(VLOOKUP($B121,'2021_link'!$A$5:$D$351,2,FALSE),0)</f>
        <v>46.56</v>
      </c>
      <c r="CX121" s="43">
        <f>IFERROR(VLOOKUP($B121,'2021_link'!$A$5:$D$351,3,FALSE),0)</f>
        <v>687.78</v>
      </c>
      <c r="CY121" s="160">
        <f>IFERROR(VLOOKUP($B121,'2021_link'!$A$5:$D$351,4,FALSE),0)</f>
        <v>4724.92</v>
      </c>
      <c r="CZ121" s="217">
        <f t="shared" si="256"/>
        <v>0.14556436934381958</v>
      </c>
      <c r="DA121" s="217">
        <f>IF(CV121="Yes",VLOOKUP(B121,'ESA 112'!$B$102:$J$130,8,FALSE),MIN(0.135,CZ121))</f>
        <v>0.13500000000000001</v>
      </c>
      <c r="DB121" s="156">
        <f t="shared" si="257"/>
        <v>637.86</v>
      </c>
      <c r="DC121" s="159">
        <f t="shared" si="258"/>
        <v>684.42000000000007</v>
      </c>
      <c r="DD121" s="127" t="s">
        <v>928</v>
      </c>
      <c r="DE121" s="43">
        <f>IFERROR(VLOOKUP($B121,'2122_link'!$A$3:$D$352,2,FALSE),0)</f>
        <v>46.33</v>
      </c>
      <c r="DF121" s="43">
        <f>IFERROR(VLOOKUP($B121,'2122_link'!$A$3:$D$352,3,FALSE),0)</f>
        <v>693.11</v>
      </c>
      <c r="DG121" s="160">
        <f>IFERROR(VLOOKUP($B121,'2122_link'!$A$3:$D$352,4,FALSE),0)</f>
        <v>4813.78</v>
      </c>
      <c r="DH121" s="217">
        <f t="shared" si="250"/>
        <v>0.14398456098949267</v>
      </c>
      <c r="DI121" s="217">
        <f>IF(DD121="Yes",VLOOKUP(B121,'ESA 112'!$B$70:$J$99,8,FALSE),MIN(0.135,DH121))</f>
        <v>0.13500000000000001</v>
      </c>
      <c r="DJ121" s="156">
        <f t="shared" si="251"/>
        <v>649.86</v>
      </c>
      <c r="DK121" s="159">
        <f t="shared" si="252"/>
        <v>696.19</v>
      </c>
      <c r="DL121" s="127" t="s">
        <v>928</v>
      </c>
      <c r="DM121" s="43">
        <f>IFERROR(VLOOKUP($B121,'2223_link'!$A$3:$D$352,2,FALSE),0)</f>
        <v>55.78</v>
      </c>
      <c r="DN121" s="43">
        <f>IFERROR(VLOOKUP($B121,'2223_link'!$A$3:$D$352,3,FALSE),0)</f>
        <v>766.67000000000007</v>
      </c>
      <c r="DO121" s="160">
        <f>IFERROR(VLOOKUP($B121,'2223_link'!$A$3:$D$352,4,FALSE),0)</f>
        <v>4969.8099999999995</v>
      </c>
      <c r="DP121" s="217">
        <f t="shared" si="253"/>
        <v>0.15426545481618012</v>
      </c>
      <c r="DQ121" s="217">
        <f>IF(DL121="Yes",VLOOKUP(B121,'ESA 112'!$B$37:$J$65,8,FALSE),MIN(0.135,DP121))</f>
        <v>0.13500000000000001</v>
      </c>
      <c r="DR121" s="156">
        <f t="shared" si="254"/>
        <v>670.92</v>
      </c>
      <c r="DS121" s="159">
        <f t="shared" si="255"/>
        <v>726.69999999999993</v>
      </c>
      <c r="DT121" s="127" t="s">
        <v>928</v>
      </c>
      <c r="DU121" s="43">
        <f>IFERROR(VLOOKUP($B121,'2324_link'!$A$3:$D$352,2,FALSE),0)</f>
        <v>62.33</v>
      </c>
      <c r="DV121" s="43">
        <f>IFERROR(VLOOKUP($B121,'2324_link'!$A$3:$D$352,3,FALSE),0)</f>
        <v>797.22</v>
      </c>
      <c r="DW121" s="160">
        <f>IFERROR(VLOOKUP($B121,'2324_link'!$A$3:$D$352,4,FALSE),0)</f>
        <v>4986.78</v>
      </c>
      <c r="DX121" s="217">
        <f t="shared" si="244"/>
        <v>0.15986668752180766</v>
      </c>
      <c r="DY121" s="217">
        <f>IF(DT121="Yes",VLOOKUP(B121,'ESA 112'!$B$3:$J$32,8,FALSE),MIN(0.15,DX121))</f>
        <v>0.15</v>
      </c>
      <c r="DZ121" s="156">
        <f t="shared" si="245"/>
        <v>748.02</v>
      </c>
      <c r="EA121" s="159">
        <f t="shared" si="246"/>
        <v>810.35</v>
      </c>
      <c r="EB121" s="18"/>
    </row>
    <row r="122" spans="1:132" s="10" customFormat="1" ht="15.6" x14ac:dyDescent="0.3">
      <c r="A122" s="15" t="s">
        <v>915</v>
      </c>
      <c r="B122" s="15" t="s">
        <v>18</v>
      </c>
      <c r="C122" s="15" t="s">
        <v>19</v>
      </c>
      <c r="D122" s="127" t="s">
        <v>928</v>
      </c>
      <c r="E122" s="156">
        <f>IFERROR(VLOOKUP($B122,'0809_link'!$A$5:$D$319,2,FALSE),0)</f>
        <v>244.38</v>
      </c>
      <c r="F122" s="156">
        <f>IFERROR(VLOOKUP($B122,'0809_link'!$A$5:$D$319,3,FALSE),0)</f>
        <v>1538.13</v>
      </c>
      <c r="G122" s="156">
        <f>IFERROR(VLOOKUP(B122,'0809_link'!$A$5:$D$319,4,FALSE),0)</f>
        <v>14473.34</v>
      </c>
      <c r="H122" s="50">
        <f t="shared" si="259"/>
        <v>0.10630000000000001</v>
      </c>
      <c r="I122" s="155">
        <f>IF(D122="yes",VLOOKUP(B122,'ESA 112'!$B$479:$K$503,8,FALSE),MIN(0.127,H122))</f>
        <v>0.10630000000000001</v>
      </c>
      <c r="J122" s="156">
        <f t="shared" si="260"/>
        <v>1538.13</v>
      </c>
      <c r="K122" s="157">
        <f t="shared" si="261"/>
        <v>1782.5100000000002</v>
      </c>
      <c r="L122" s="127" t="s">
        <v>928</v>
      </c>
      <c r="M122" s="43">
        <f>IFERROR(VLOOKUP(B122,'0910_link'!$A$5:$B$302,2,FALSE),0)</f>
        <v>242.76</v>
      </c>
      <c r="N122" s="43">
        <f>IFERROR(VLOOKUP(B122,'0910_link'!$A$5:$C$302,3,FALSE),0)</f>
        <v>1612.13</v>
      </c>
      <c r="O122" s="51">
        <f>IFERROR(VLOOKUP($B122,'0910_link'!$A$5:$D$302,4,FALSE),0)</f>
        <v>14822.52</v>
      </c>
      <c r="P122" s="50">
        <f t="shared" si="262"/>
        <v>0.10879999999999999</v>
      </c>
      <c r="Q122" s="158">
        <f>IF(L122="Yes",VLOOKUP(B122,'ESA 112'!$B$449:$K$474,8,FALSE),MIN(0.127,P122))</f>
        <v>0.10879999999999999</v>
      </c>
      <c r="R122" s="156">
        <f t="shared" si="263"/>
        <v>1612.13</v>
      </c>
      <c r="S122" s="157">
        <f t="shared" si="264"/>
        <v>1854.89</v>
      </c>
      <c r="T122" s="127" t="s">
        <v>928</v>
      </c>
      <c r="U122" s="43">
        <f>IFERROR(VLOOKUP($B122,'1011_link'!$A$5:$D$309,2,FALSE),0)</f>
        <v>259.62</v>
      </c>
      <c r="V122" s="43">
        <f>IFERROR(VLOOKUP($B122,'1011_link'!$A$5:$D$309,3,FALSE),0)</f>
        <v>1649.4899999999998</v>
      </c>
      <c r="W122" s="154">
        <f>IFERROR(VLOOKUP($B122,'1011_link'!$A$5:$D$319,4,FALSE),0)</f>
        <v>15214.49</v>
      </c>
      <c r="X122" s="50">
        <f t="shared" si="265"/>
        <v>0.1084</v>
      </c>
      <c r="Y122" s="158">
        <f>IF(T122="Yes",VLOOKUP(B122,'ESA 112'!$B$416:$J$444,8,FALSE),MIN(0.127,X122))</f>
        <v>0.1084</v>
      </c>
      <c r="Z122" s="156">
        <f t="shared" si="266"/>
        <v>1649.49</v>
      </c>
      <c r="AA122" s="159">
        <f t="shared" si="267"/>
        <v>1909.1100000000001</v>
      </c>
      <c r="AB122" s="127" t="s">
        <v>928</v>
      </c>
      <c r="AC122" s="43">
        <f>IFERROR(VLOOKUP($B122,'1112_link'!$A$5:$D$310,2,FALSE),0)</f>
        <v>278.12</v>
      </c>
      <c r="AD122" s="43">
        <f>IFERROR(VLOOKUP($B122,'1112_link'!$A$5:$D$310,3,FALSE),0)</f>
        <v>1684.2200000000003</v>
      </c>
      <c r="AE122" s="154">
        <f>IFERROR(VLOOKUP($B122,'1112_link'!$A$5:$D$331,4,FALSE),0)</f>
        <v>15512.84</v>
      </c>
      <c r="AF122" s="50">
        <f t="shared" si="268"/>
        <v>0.1086</v>
      </c>
      <c r="AG122" s="158">
        <f>IF(AB122="Yes",VLOOKUP(B122,'ESA 112'!$B$383:$J$411,8,FALSE),MIN(0.127,AF122))</f>
        <v>0.1086</v>
      </c>
      <c r="AH122" s="156">
        <f t="shared" si="269"/>
        <v>1684.22</v>
      </c>
      <c r="AI122" s="159">
        <f t="shared" si="270"/>
        <v>1962.3400000000001</v>
      </c>
      <c r="AJ122" s="127" t="s">
        <v>928</v>
      </c>
      <c r="AK122" s="43">
        <f>IFERROR(VLOOKUP($B122,'1213_link'!$A$5:$D$310,2,FALSE),0)</f>
        <v>272.55</v>
      </c>
      <c r="AL122" s="43">
        <f>IFERROR(VLOOKUP($B122,'1213_link'!$A$5:$D$310,3,FALSE),0)</f>
        <v>1687.6699999999998</v>
      </c>
      <c r="AM122" s="154">
        <f>IFERROR(VLOOKUP($B122,'1213_link'!$A$5:$D$331,4,FALSE),0)</f>
        <v>15864.85</v>
      </c>
      <c r="AN122" s="50">
        <f t="shared" si="271"/>
        <v>0.10639999999999999</v>
      </c>
      <c r="AO122" s="158">
        <f>IF(AJ122="Yes",VLOOKUP(B122,'ESA 112'!$B$350:$J$378,8,FALSE),MIN(0.127,AN122))</f>
        <v>0.10639999999999999</v>
      </c>
      <c r="AP122" s="156">
        <f t="shared" si="272"/>
        <v>1687.67</v>
      </c>
      <c r="AQ122" s="159">
        <f t="shared" si="273"/>
        <v>1960.22</v>
      </c>
      <c r="AR122" s="127" t="s">
        <v>928</v>
      </c>
      <c r="AS122" s="43">
        <f>IFERROR(VLOOKUP($B122,'1314_link'!$A$5:$D$310,2,FALSE),0)</f>
        <v>246.56</v>
      </c>
      <c r="AT122" s="43">
        <f>IFERROR(VLOOKUP($B122,'1314_link'!$A$5:$D$310,3,FALSE),0)</f>
        <v>1768.89</v>
      </c>
      <c r="AU122" s="154">
        <f>IFERROR(VLOOKUP($B122,'1314_link'!$A$5:$D$331,4,FALSE),0)</f>
        <v>16403.36</v>
      </c>
      <c r="AV122" s="158">
        <f t="shared" si="274"/>
        <v>0.10783705289647975</v>
      </c>
      <c r="AW122" s="158">
        <f>IF(AR122="Yes",VLOOKUP(B122,'ESA 112'!$B$318:$J$345,8,FALSE),MIN(0.127,AV122))</f>
        <v>0.10783705289647975</v>
      </c>
      <c r="AX122" s="156">
        <f t="shared" si="275"/>
        <v>1768.89</v>
      </c>
      <c r="AY122" s="159">
        <f t="shared" si="276"/>
        <v>2015.45</v>
      </c>
      <c r="AZ122" s="127" t="s">
        <v>928</v>
      </c>
      <c r="BA122" s="43">
        <f>IFERROR(VLOOKUP($B122,'1415_link'!$A$5:$D$311,2,FALSE),0)</f>
        <v>261.11</v>
      </c>
      <c r="BB122" s="43">
        <f>IFERROR(VLOOKUP($B122,'1415_link'!$A$5:$D$311,3,FALSE),0)</f>
        <v>1815</v>
      </c>
      <c r="BC122" s="160">
        <f>IFERROR(VLOOKUP($B122,'1415_link'!$A$5:$D$332,4,FALSE),0)</f>
        <v>16891.589999999993</v>
      </c>
      <c r="BD122" s="158">
        <f t="shared" si="277"/>
        <v>0.10744992034497645</v>
      </c>
      <c r="BE122" s="158">
        <f>IF(AZ122="Yes",VLOOKUP(B122,'ESA 112'!$B$286:$J$314,8,FALSE),MIN(0.127,BD122))</f>
        <v>0.10744992034497645</v>
      </c>
      <c r="BF122" s="156">
        <f t="shared" si="278"/>
        <v>1815</v>
      </c>
      <c r="BG122" s="159">
        <f t="shared" si="279"/>
        <v>2076.11</v>
      </c>
      <c r="BH122" s="127" t="s">
        <v>928</v>
      </c>
      <c r="BI122" s="43">
        <f>IFERROR(VLOOKUP($B122,'1516_link'!$A$5:$D$351,2,FALSE),0)</f>
        <v>301.55</v>
      </c>
      <c r="BJ122" s="43">
        <f>IFERROR(VLOOKUP($B122,'1516_link'!$A$5:$D$351,3,FALSE),0)</f>
        <v>1866.12</v>
      </c>
      <c r="BK122" s="160">
        <f>IFERROR(VLOOKUP($B122,'1516_link'!$A$5:$D$351,4,FALSE),0)</f>
        <v>17443.659999999996</v>
      </c>
      <c r="BL122" s="217">
        <f t="shared" si="280"/>
        <v>0.1069798425330464</v>
      </c>
      <c r="BM122" s="217">
        <f>IF(BH122="Yes",VLOOKUP(B122,'ESA 112'!$B$255:$J$282,8,FALSE),MIN(0.127,BL122))</f>
        <v>0.1069798425330464</v>
      </c>
      <c r="BN122" s="156">
        <f t="shared" si="281"/>
        <v>1866.12</v>
      </c>
      <c r="BO122" s="159">
        <f t="shared" si="282"/>
        <v>2167.67</v>
      </c>
      <c r="BP122" s="127" t="s">
        <v>928</v>
      </c>
      <c r="BQ122" s="43">
        <f>IFERROR(VLOOKUP($B122,'1617_link'!$A$5:$D$351,2,FALSE),0)</f>
        <v>309</v>
      </c>
      <c r="BR122" s="43">
        <f>IFERROR(VLOOKUP($B122,'1617_link'!$A$5:$D$351,3,FALSE),0)</f>
        <v>1951.44</v>
      </c>
      <c r="BS122" s="160">
        <f>IFERROR(VLOOKUP($B122,'1617_link'!$A$5:$D$351,4,FALSE),0)</f>
        <v>17987.98</v>
      </c>
      <c r="BT122" s="217">
        <f t="shared" si="283"/>
        <v>0.10848577772490296</v>
      </c>
      <c r="BU122" s="217">
        <f>IF(BP122="Yes",VLOOKUP(B122,'ESA 112'!$B$224:$J$250,8,FALSE),MIN(0.127,BT122))</f>
        <v>0.10848577772490296</v>
      </c>
      <c r="BV122" s="156">
        <f t="shared" si="284"/>
        <v>1951.44</v>
      </c>
      <c r="BW122" s="159">
        <f t="shared" si="285"/>
        <v>2260.44</v>
      </c>
      <c r="BX122" s="127" t="s">
        <v>928</v>
      </c>
      <c r="BY122" s="43">
        <f>IFERROR(VLOOKUP($B122,'1718_link'!$A$5:$D$351,2,FALSE),0)</f>
        <v>324.77999999999997</v>
      </c>
      <c r="BZ122" s="43">
        <f>IFERROR(VLOOKUP($B122,'1718_link'!$A$5:$D$351,3,FALSE),0)</f>
        <v>2001.6699999999998</v>
      </c>
      <c r="CA122" s="255">
        <f>IFERROR(VLOOKUP($B122,'1718_link'!$A$5:$D$331,4,FALSE),0)</f>
        <v>18292.739999999998</v>
      </c>
      <c r="CB122" s="217">
        <f t="shared" si="286"/>
        <v>0.10942428526289665</v>
      </c>
      <c r="CC122" s="217">
        <f>IF(BX122="Yes",VLOOKUP(B122,'ESA 112'!$B$194:$J$219,8,FALSE),MIN(0.135,CB122))</f>
        <v>0.10942428526289665</v>
      </c>
      <c r="CD122" s="156">
        <f t="shared" si="287"/>
        <v>2001.67</v>
      </c>
      <c r="CE122" s="159">
        <f t="shared" si="288"/>
        <v>2326.4499999999998</v>
      </c>
      <c r="CF122" s="127" t="s">
        <v>928</v>
      </c>
      <c r="CG122" s="43">
        <f>IFERROR(VLOOKUP($B122,'1819_link'!$A$5:$D$351,2,FALSE),0)</f>
        <v>388.33000000000004</v>
      </c>
      <c r="CH122" s="43">
        <f>IFERROR(VLOOKUP($B122,'1819_link'!$A$5:$D$351,3,FALSE),0)</f>
        <v>2038.44</v>
      </c>
      <c r="CI122" s="43">
        <f>IFERROR(VLOOKUP($B122,'1819_link'!$A$5:$D$331,4,FALSE),0)</f>
        <v>18317.789999999997</v>
      </c>
      <c r="CJ122" s="217">
        <f t="shared" si="289"/>
        <v>0.11128198325234651</v>
      </c>
      <c r="CK122" s="217">
        <f>IF(CF122="Yes",VLOOKUP(B122,'ESA 112'!$B$164:$J$190,8,FALSE),MIN(0.135,CJ122))</f>
        <v>0.11128198325234651</v>
      </c>
      <c r="CL122" s="156">
        <f t="shared" si="290"/>
        <v>2038.44</v>
      </c>
      <c r="CM122" s="159">
        <f t="shared" si="291"/>
        <v>2426.77</v>
      </c>
      <c r="CN122" s="127" t="s">
        <v>928</v>
      </c>
      <c r="CO122" s="43">
        <f>IFERROR(VLOOKUP($B122,'1920_link'!$A$5:$D$350,2,FALSE),0)</f>
        <v>379.33</v>
      </c>
      <c r="CP122" s="43">
        <f>IFERROR(VLOOKUP($B122,'1920_link'!$A$5:$D$350,3,FALSE),0)</f>
        <v>2170.89</v>
      </c>
      <c r="CQ122" s="43">
        <f>IFERROR(VLOOKUP($B122,'1920_link'!$A$5:$D$330,4,FALSE),0)</f>
        <v>18513.169999999998</v>
      </c>
      <c r="CR122" s="217">
        <f t="shared" si="292"/>
        <v>0.11726192758992653</v>
      </c>
      <c r="CS122" s="217">
        <f>IF(CN122="Yes",VLOOKUP(B122,'ESA 112'!$B$134:$J$159,8,FALSE),MIN(0.135,CR122))</f>
        <v>0.11726192758992653</v>
      </c>
      <c r="CT122" s="156">
        <f t="shared" si="293"/>
        <v>2170.89</v>
      </c>
      <c r="CU122" s="159">
        <f t="shared" si="294"/>
        <v>2550.2199999999998</v>
      </c>
      <c r="CV122" s="127" t="s">
        <v>928</v>
      </c>
      <c r="CW122" s="43">
        <f>IFERROR(VLOOKUP($B122,'2021_link'!$A$5:$D$351,2,FALSE),0)</f>
        <v>189.56</v>
      </c>
      <c r="CX122" s="43">
        <f>IFERROR(VLOOKUP($B122,'2021_link'!$A$5:$D$351,3,FALSE),0)</f>
        <v>2093.2199999999998</v>
      </c>
      <c r="CY122" s="160">
        <f>IFERROR(VLOOKUP($B122,'2021_link'!$A$5:$D$351,4,FALSE),0)</f>
        <v>17893.060000000001</v>
      </c>
      <c r="CZ122" s="217">
        <f t="shared" si="256"/>
        <v>0.11698502100814503</v>
      </c>
      <c r="DA122" s="217">
        <f>IF(CV122="Yes",VLOOKUP(B122,'ESA 112'!$B$102:$J$130,8,FALSE),MIN(0.135,CZ122))</f>
        <v>0.11698502100814503</v>
      </c>
      <c r="DB122" s="156">
        <f t="shared" si="257"/>
        <v>2093.2199999999998</v>
      </c>
      <c r="DC122" s="159">
        <f t="shared" si="258"/>
        <v>2282.7799999999997</v>
      </c>
      <c r="DD122" s="127" t="s">
        <v>928</v>
      </c>
      <c r="DE122" s="43">
        <f>IFERROR(VLOOKUP($B122,'2122_link'!$A$3:$D$352,2,FALSE),0)</f>
        <v>215.44</v>
      </c>
      <c r="DF122" s="43">
        <f>IFERROR(VLOOKUP($B122,'2122_link'!$A$3:$D$352,3,FALSE),0)</f>
        <v>2214.8900000000003</v>
      </c>
      <c r="DG122" s="160">
        <f>IFERROR(VLOOKUP($B122,'2122_link'!$A$3:$D$352,4,FALSE),0)</f>
        <v>18020.88</v>
      </c>
      <c r="DH122" s="217">
        <f t="shared" si="250"/>
        <v>0.1229068724723765</v>
      </c>
      <c r="DI122" s="217">
        <f>IF(DD122="Yes",VLOOKUP(B122,'ESA 112'!$B$70:$J$99,8,FALSE),MIN(0.135,DH122))</f>
        <v>0.1229068724723765</v>
      </c>
      <c r="DJ122" s="156">
        <f t="shared" si="251"/>
        <v>2214.89</v>
      </c>
      <c r="DK122" s="159">
        <f t="shared" si="252"/>
        <v>2430.33</v>
      </c>
      <c r="DL122" s="127" t="s">
        <v>928</v>
      </c>
      <c r="DM122" s="43">
        <f>IFERROR(VLOOKUP($B122,'2223_link'!$A$3:$D$352,2,FALSE),0)</f>
        <v>247.67</v>
      </c>
      <c r="DN122" s="43">
        <f>IFERROR(VLOOKUP($B122,'2223_link'!$A$3:$D$352,3,FALSE),0)</f>
        <v>2390.4499999999998</v>
      </c>
      <c r="DO122" s="160">
        <f>IFERROR(VLOOKUP($B122,'2223_link'!$A$3:$D$352,4,FALSE),0)</f>
        <v>18210.599999999999</v>
      </c>
      <c r="DP122" s="217">
        <f t="shared" si="253"/>
        <v>0.13126695441116712</v>
      </c>
      <c r="DQ122" s="217">
        <f>IF(DL122="Yes",VLOOKUP(B122,'ESA 112'!$B$37:$J$65,8,FALSE),MIN(0.135,DP122))</f>
        <v>0.13126695441116712</v>
      </c>
      <c r="DR122" s="156">
        <f t="shared" si="254"/>
        <v>2390.4499999999998</v>
      </c>
      <c r="DS122" s="159">
        <f t="shared" si="255"/>
        <v>2638.12</v>
      </c>
      <c r="DT122" s="127" t="s">
        <v>928</v>
      </c>
      <c r="DU122" s="43">
        <f>IFERROR(VLOOKUP($B122,'2324_link'!$A$3:$D$352,2,FALSE),0)</f>
        <v>236.44</v>
      </c>
      <c r="DV122" s="43">
        <f>IFERROR(VLOOKUP($B122,'2324_link'!$A$3:$D$352,3,FALSE),0)</f>
        <v>2473.77</v>
      </c>
      <c r="DW122" s="160">
        <f>IFERROR(VLOOKUP($B122,'2324_link'!$A$3:$D$352,4,FALSE),0)</f>
        <v>18343.330000000002</v>
      </c>
      <c r="DX122" s="217">
        <f t="shared" si="244"/>
        <v>0.13485937395227582</v>
      </c>
      <c r="DY122" s="217">
        <f>IF(DT122="Yes",VLOOKUP(B122,'ESA 112'!$B$3:$J$32,8,FALSE),MIN(0.15,DX122))</f>
        <v>0.13485937395227582</v>
      </c>
      <c r="DZ122" s="156">
        <f t="shared" si="245"/>
        <v>2473.77</v>
      </c>
      <c r="EA122" s="159">
        <f t="shared" si="246"/>
        <v>2710.21</v>
      </c>
      <c r="EB122" s="18"/>
    </row>
    <row r="123" spans="1:132" s="10" customFormat="1" ht="15.6" x14ac:dyDescent="0.3">
      <c r="A123" s="15" t="s">
        <v>952</v>
      </c>
      <c r="B123" s="15" t="s">
        <v>218</v>
      </c>
      <c r="C123" s="15" t="s">
        <v>219</v>
      </c>
      <c r="D123" s="127" t="s">
        <v>928</v>
      </c>
      <c r="E123" s="156">
        <f>IFERROR(VLOOKUP($B123,'0809_link'!$A$5:$D$319,2,FALSE),0)</f>
        <v>331.38</v>
      </c>
      <c r="F123" s="156">
        <f>IFERROR(VLOOKUP($B123,'0809_link'!$A$5:$D$319,3,FALSE),0)</f>
        <v>2985</v>
      </c>
      <c r="G123" s="156">
        <f>IFERROR(VLOOKUP(B123,'0809_link'!$A$5:$D$319,4,FALSE),0)</f>
        <v>26017.31</v>
      </c>
      <c r="H123" s="50">
        <f t="shared" si="259"/>
        <v>0.1147</v>
      </c>
      <c r="I123" s="155">
        <f>IF(D123="yes",VLOOKUP(B123,'ESA 112'!$B$479:$K$503,8,FALSE),MIN(0.127,H123))</f>
        <v>0.1147</v>
      </c>
      <c r="J123" s="156">
        <f t="shared" si="260"/>
        <v>2985</v>
      </c>
      <c r="K123" s="157">
        <f t="shared" si="261"/>
        <v>3316.38</v>
      </c>
      <c r="L123" s="127" t="s">
        <v>928</v>
      </c>
      <c r="M123" s="43">
        <f>IFERROR(VLOOKUP(B123,'0910_link'!$A$5:$B$302,2,FALSE),0)</f>
        <v>328.75</v>
      </c>
      <c r="N123" s="43">
        <f>IFERROR(VLOOKUP(B123,'0910_link'!$A$5:$C$302,3,FALSE),0)</f>
        <v>3063.87</v>
      </c>
      <c r="O123" s="43">
        <f>IFERROR(VLOOKUP($B123,'0910_link'!$A$5:$D$302,4,FALSE),0)</f>
        <v>26006.69</v>
      </c>
      <c r="P123" s="50">
        <f t="shared" si="262"/>
        <v>0.1178</v>
      </c>
      <c r="Q123" s="158">
        <f>IF(L123="Yes",VLOOKUP(B123,'ESA 112'!$B$449:$K$474,8,FALSE),MIN(0.127,P123))</f>
        <v>0.1178</v>
      </c>
      <c r="R123" s="156">
        <f t="shared" si="263"/>
        <v>3063.87</v>
      </c>
      <c r="S123" s="157">
        <f t="shared" si="264"/>
        <v>3392.62</v>
      </c>
      <c r="T123" s="127" t="s">
        <v>928</v>
      </c>
      <c r="U123" s="43">
        <f>IFERROR(VLOOKUP($B123,'1011_link'!$A$5:$D$309,2,FALSE),0)</f>
        <v>321.88</v>
      </c>
      <c r="V123" s="43">
        <f>IFERROR(VLOOKUP($B123,'1011_link'!$A$5:$D$309,3,FALSE),0)</f>
        <v>3110.88</v>
      </c>
      <c r="W123" s="154">
        <f>IFERROR(VLOOKUP($B123,'1011_link'!$A$5:$D$319,4,FALSE),0)</f>
        <v>25896.36</v>
      </c>
      <c r="X123" s="50">
        <f t="shared" si="265"/>
        <v>0.1201</v>
      </c>
      <c r="Y123" s="158">
        <f>IF(T123="Yes",VLOOKUP(B123,'ESA 112'!$B$416:$J$444,8,FALSE),MIN(0.127,X123))</f>
        <v>0.1201</v>
      </c>
      <c r="Z123" s="156">
        <f t="shared" si="266"/>
        <v>3110.88</v>
      </c>
      <c r="AA123" s="159">
        <f t="shared" si="267"/>
        <v>3432.76</v>
      </c>
      <c r="AB123" s="127" t="s">
        <v>928</v>
      </c>
      <c r="AC123" s="43">
        <f>IFERROR(VLOOKUP($B123,'1112_link'!$A$5:$D$310,2,FALSE),0)</f>
        <v>341.78</v>
      </c>
      <c r="AD123" s="43">
        <f>IFERROR(VLOOKUP($B123,'1112_link'!$A$5:$D$310,3,FALSE),0)</f>
        <v>2942.0099999999998</v>
      </c>
      <c r="AE123" s="154">
        <f>IFERROR(VLOOKUP($B123,'1112_link'!$A$5:$D$331,4,FALSE),0)</f>
        <v>25919.72</v>
      </c>
      <c r="AF123" s="50">
        <f t="shared" si="268"/>
        <v>0.1135</v>
      </c>
      <c r="AG123" s="158">
        <f>IF(AB123="Yes",VLOOKUP(B123,'ESA 112'!$B$383:$J$411,8,FALSE),MIN(0.127,AF123))</f>
        <v>0.1135</v>
      </c>
      <c r="AH123" s="156">
        <f t="shared" si="269"/>
        <v>2942.01</v>
      </c>
      <c r="AI123" s="159">
        <f t="shared" si="270"/>
        <v>3283.79</v>
      </c>
      <c r="AJ123" s="127" t="s">
        <v>928</v>
      </c>
      <c r="AK123" s="43">
        <f>IFERROR(VLOOKUP($B123,'1213_link'!$A$5:$D$310,2,FALSE),0)</f>
        <v>339.78000000000003</v>
      </c>
      <c r="AL123" s="43">
        <f>IFERROR(VLOOKUP($B123,'1213_link'!$A$5:$D$310,3,FALSE),0)</f>
        <v>2827.78</v>
      </c>
      <c r="AM123" s="154">
        <f>IFERROR(VLOOKUP($B123,'1213_link'!$A$5:$D$331,4,FALSE),0)</f>
        <v>26330.480000000003</v>
      </c>
      <c r="AN123" s="50">
        <f t="shared" si="271"/>
        <v>0.1074</v>
      </c>
      <c r="AO123" s="158">
        <f>IF(AJ123="Yes",VLOOKUP(B123,'ESA 112'!$B$350:$J$378,8,FALSE),MIN(0.127,AN123))</f>
        <v>0.1074</v>
      </c>
      <c r="AP123" s="156">
        <f t="shared" si="272"/>
        <v>2827.78</v>
      </c>
      <c r="AQ123" s="159">
        <f t="shared" si="273"/>
        <v>3167.5600000000004</v>
      </c>
      <c r="AR123" s="127" t="s">
        <v>928</v>
      </c>
      <c r="AS123" s="43">
        <f>IFERROR(VLOOKUP($B123,'1314_link'!$A$5:$D$310,2,FALSE),0)</f>
        <v>321.67</v>
      </c>
      <c r="AT123" s="43">
        <f>IFERROR(VLOOKUP($B123,'1314_link'!$A$5:$D$310,3,FALSE),0)</f>
        <v>2649.55</v>
      </c>
      <c r="AU123" s="154">
        <f>IFERROR(VLOOKUP($B123,'1314_link'!$A$5:$D$331,4,FALSE),0)</f>
        <v>26682.550000000003</v>
      </c>
      <c r="AV123" s="158">
        <f t="shared" si="274"/>
        <v>9.9298980045010685E-2</v>
      </c>
      <c r="AW123" s="158">
        <f>IF(AR123="Yes",VLOOKUP(B123,'ESA 112'!$B$318:$J$345,8,FALSE),MIN(0.127,AV123))</f>
        <v>9.9298980045010685E-2</v>
      </c>
      <c r="AX123" s="156">
        <f t="shared" si="275"/>
        <v>2649.55</v>
      </c>
      <c r="AY123" s="159">
        <f t="shared" si="276"/>
        <v>2971.2200000000003</v>
      </c>
      <c r="AZ123" s="127" t="s">
        <v>928</v>
      </c>
      <c r="BA123" s="43">
        <f>IFERROR(VLOOKUP($B123,'1415_link'!$A$5:$D$311,2,FALSE),0)</f>
        <v>352.22</v>
      </c>
      <c r="BB123" s="43">
        <f>IFERROR(VLOOKUP($B123,'1415_link'!$A$5:$D$311,3,FALSE),0)</f>
        <v>2565.0100000000002</v>
      </c>
      <c r="BC123" s="160">
        <f>IFERROR(VLOOKUP($B123,'1415_link'!$A$5:$D$332,4,FALSE),0)</f>
        <v>26842.01</v>
      </c>
      <c r="BD123" s="158">
        <f t="shared" si="277"/>
        <v>9.5559535221095601E-2</v>
      </c>
      <c r="BE123" s="158">
        <f>IF(AZ123="Yes",VLOOKUP(B123,'ESA 112'!$B$286:$J$314,8,FALSE),MIN(0.127,BD123))</f>
        <v>9.5559535221095601E-2</v>
      </c>
      <c r="BF123" s="156">
        <f t="shared" si="278"/>
        <v>2565.0100000000002</v>
      </c>
      <c r="BG123" s="159">
        <f t="shared" si="279"/>
        <v>2917.2300000000005</v>
      </c>
      <c r="BH123" s="127" t="s">
        <v>928</v>
      </c>
      <c r="BI123" s="43">
        <f>IFERROR(VLOOKUP($B123,'1516_link'!$A$5:$D$351,2,FALSE),0)</f>
        <v>387.77</v>
      </c>
      <c r="BJ123" s="43">
        <f>IFERROR(VLOOKUP($B123,'1516_link'!$A$5:$D$351,3,FALSE),0)</f>
        <v>2499.2199999999998</v>
      </c>
      <c r="BK123" s="160">
        <f>IFERROR(VLOOKUP($B123,'1516_link'!$A$5:$D$351,4,FALSE),0)</f>
        <v>27117.96</v>
      </c>
      <c r="BL123" s="217">
        <f t="shared" si="280"/>
        <v>9.2161062262795579E-2</v>
      </c>
      <c r="BM123" s="217">
        <f>IF(BH123="Yes",VLOOKUP(B123,'ESA 112'!$B$255:$J$282,8,FALSE),MIN(0.127,BL123))</f>
        <v>9.2161062262795579E-2</v>
      </c>
      <c r="BN123" s="156">
        <f t="shared" si="281"/>
        <v>2499.2199999999998</v>
      </c>
      <c r="BO123" s="159">
        <f t="shared" si="282"/>
        <v>2886.99</v>
      </c>
      <c r="BP123" s="127" t="s">
        <v>928</v>
      </c>
      <c r="BQ123" s="43">
        <f>IFERROR(VLOOKUP($B123,'1617_link'!$A$5:$D$351,2,FALSE),0)</f>
        <v>450.33000000000004</v>
      </c>
      <c r="BR123" s="43">
        <f>IFERROR(VLOOKUP($B123,'1617_link'!$A$5:$D$351,3,FALSE),0)</f>
        <v>2521.56</v>
      </c>
      <c r="BS123" s="160">
        <f>IFERROR(VLOOKUP($B123,'1617_link'!$A$5:$D$351,4,FALSE),0)</f>
        <v>27341.170000000002</v>
      </c>
      <c r="BT123" s="217">
        <f t="shared" si="283"/>
        <v>9.2225753323650739E-2</v>
      </c>
      <c r="BU123" s="217">
        <f>IF(BP123="Yes",VLOOKUP(B123,'ESA 112'!$B$224:$J$250,8,FALSE),MIN(0.127,BT123))</f>
        <v>9.2225753323650739E-2</v>
      </c>
      <c r="BV123" s="156">
        <f t="shared" si="284"/>
        <v>2521.56</v>
      </c>
      <c r="BW123" s="159">
        <f t="shared" si="285"/>
        <v>2971.89</v>
      </c>
      <c r="BX123" s="127" t="s">
        <v>928</v>
      </c>
      <c r="BY123" s="43">
        <f>IFERROR(VLOOKUP($B123,'1718_link'!$A$5:$D$351,2,FALSE),0)</f>
        <v>481.89</v>
      </c>
      <c r="BZ123" s="43">
        <f>IFERROR(VLOOKUP($B123,'1718_link'!$A$5:$D$351,3,FALSE),0)</f>
        <v>2608.89</v>
      </c>
      <c r="CA123" s="51">
        <f>IFERROR(VLOOKUP($B123,'1718_link'!$A$5:$D$331,4,FALSE),0)</f>
        <v>27303.869999999995</v>
      </c>
      <c r="CB123" s="217">
        <f t="shared" si="286"/>
        <v>9.5550191236626905E-2</v>
      </c>
      <c r="CC123" s="217">
        <f>IF(BX123="Yes",VLOOKUP(B123,'ESA 112'!$B$194:$J$219,8,FALSE),MIN(0.135,CB123))</f>
        <v>9.5550191236626905E-2</v>
      </c>
      <c r="CD123" s="156">
        <f t="shared" si="287"/>
        <v>2608.89</v>
      </c>
      <c r="CE123" s="159">
        <f t="shared" si="288"/>
        <v>3090.7799999999997</v>
      </c>
      <c r="CF123" s="127" t="s">
        <v>928</v>
      </c>
      <c r="CG123" s="43">
        <f>IFERROR(VLOOKUP($B123,'1819_link'!$A$5:$D$351,2,FALSE),0)</f>
        <v>517.34</v>
      </c>
      <c r="CH123" s="43">
        <f>IFERROR(VLOOKUP($B123,'1819_link'!$A$5:$D$351,3,FALSE),0)</f>
        <v>2620.0099999999998</v>
      </c>
      <c r="CI123" s="43">
        <f>IFERROR(VLOOKUP($B123,'1819_link'!$A$5:$D$331,4,FALSE),0)</f>
        <v>26712.35</v>
      </c>
      <c r="CJ123" s="217">
        <f t="shared" si="289"/>
        <v>9.8082347678133897E-2</v>
      </c>
      <c r="CK123" s="217">
        <f>IF(CF123="Yes",VLOOKUP(B123,'ESA 112'!$B$164:$J$190,8,FALSE),MIN(0.135,CJ123))</f>
        <v>9.8082347678133897E-2</v>
      </c>
      <c r="CL123" s="156">
        <f t="shared" si="290"/>
        <v>2620.0100000000002</v>
      </c>
      <c r="CM123" s="159">
        <f t="shared" si="291"/>
        <v>3137.3500000000004</v>
      </c>
      <c r="CN123" s="127" t="s">
        <v>928</v>
      </c>
      <c r="CO123" s="43">
        <f>IFERROR(VLOOKUP($B123,'1920_link'!$A$5:$D$350,2,FALSE),0)</f>
        <v>548.9</v>
      </c>
      <c r="CP123" s="43">
        <f>IFERROR(VLOOKUP($B123,'1920_link'!$A$5:$D$350,3,FALSE),0)</f>
        <v>2832.11</v>
      </c>
      <c r="CQ123" s="43">
        <f>IFERROR(VLOOKUP($B123,'1920_link'!$A$5:$D$330,4,FALSE),0)</f>
        <v>26759.119999999999</v>
      </c>
      <c r="CR123" s="217">
        <f t="shared" si="292"/>
        <v>0.10583718747103792</v>
      </c>
      <c r="CS123" s="217">
        <f>IF(CN123="Yes",VLOOKUP(B123,'ESA 112'!$B$134:$J$159,8,FALSE),MIN(0.135,CR123))</f>
        <v>0.10583718747103792</v>
      </c>
      <c r="CT123" s="156">
        <f t="shared" si="293"/>
        <v>2832.11</v>
      </c>
      <c r="CU123" s="159">
        <f t="shared" si="294"/>
        <v>3381.01</v>
      </c>
      <c r="CV123" s="127" t="s">
        <v>928</v>
      </c>
      <c r="CW123" s="43">
        <f>IFERROR(VLOOKUP($B123,'2021_link'!$A$5:$D$351,2,FALSE),0)</f>
        <v>265.67</v>
      </c>
      <c r="CX123" s="43">
        <f>IFERROR(VLOOKUP($B123,'2021_link'!$A$5:$D$351,3,FALSE),0)</f>
        <v>2756.78</v>
      </c>
      <c r="CY123" s="256">
        <f>IFERROR(VLOOKUP($B123,'2021_link'!$A$5:$D$351,4,FALSE),0)</f>
        <v>25357.22</v>
      </c>
      <c r="CZ123" s="217">
        <f t="shared" si="256"/>
        <v>0.10871775376007307</v>
      </c>
      <c r="DA123" s="217">
        <f>IF(CV123="Yes",VLOOKUP(B123,'ESA 112'!$B$102:$J$130,8,FALSE),MIN(0.135,CZ123))</f>
        <v>0.10871775376007307</v>
      </c>
      <c r="DB123" s="156">
        <f t="shared" si="257"/>
        <v>2756.78</v>
      </c>
      <c r="DC123" s="159">
        <f t="shared" si="258"/>
        <v>3022.4500000000003</v>
      </c>
      <c r="DD123" s="127" t="s">
        <v>928</v>
      </c>
      <c r="DE123" s="43">
        <f>IFERROR(VLOOKUP($B123,'2122_link'!$A$3:$D$352,2,FALSE),0)</f>
        <v>271.11</v>
      </c>
      <c r="DF123" s="43">
        <f>IFERROR(VLOOKUP($B123,'2122_link'!$A$3:$D$352,3,FALSE),0)</f>
        <v>2741.33</v>
      </c>
      <c r="DG123" s="160">
        <f>IFERROR(VLOOKUP($B123,'2122_link'!$A$3:$D$352,4,FALSE),0)</f>
        <v>24740.859999999997</v>
      </c>
      <c r="DH123" s="217">
        <f t="shared" si="250"/>
        <v>0.1108017263749118</v>
      </c>
      <c r="DI123" s="217">
        <f>IF(DD123="Yes",VLOOKUP(B123,'ESA 112'!$B$70:$J$99,8,FALSE),MIN(0.135,DH123))</f>
        <v>0.1108017263749118</v>
      </c>
      <c r="DJ123" s="156">
        <f t="shared" si="251"/>
        <v>2741.33</v>
      </c>
      <c r="DK123" s="159">
        <f t="shared" si="252"/>
        <v>3012.44</v>
      </c>
      <c r="DL123" s="127" t="s">
        <v>928</v>
      </c>
      <c r="DM123" s="43">
        <f>IFERROR(VLOOKUP($B123,'2223_link'!$A$3:$D$352,2,FALSE),0)</f>
        <v>312.89</v>
      </c>
      <c r="DN123" s="43">
        <f>IFERROR(VLOOKUP($B123,'2223_link'!$A$3:$D$352,3,FALSE),0)</f>
        <v>2930.56</v>
      </c>
      <c r="DO123" s="160">
        <f>IFERROR(VLOOKUP($B123,'2223_link'!$A$3:$D$352,4,FALSE),0)</f>
        <v>25259.88</v>
      </c>
      <c r="DP123" s="217">
        <f t="shared" si="253"/>
        <v>0.11601638645947644</v>
      </c>
      <c r="DQ123" s="217">
        <f>IF(DL123="Yes",VLOOKUP(B123,'ESA 112'!$B$37:$J$65,8,FALSE),MIN(0.135,DP123))</f>
        <v>0.11601638645947644</v>
      </c>
      <c r="DR123" s="156">
        <f t="shared" si="254"/>
        <v>2930.56</v>
      </c>
      <c r="DS123" s="159">
        <f t="shared" si="255"/>
        <v>3243.45</v>
      </c>
      <c r="DT123" s="127" t="s">
        <v>928</v>
      </c>
      <c r="DU123" s="43">
        <f>IFERROR(VLOOKUP($B123,'2324_link'!$A$3:$D$352,2,FALSE),0)</f>
        <v>373.89</v>
      </c>
      <c r="DV123" s="43">
        <f>IFERROR(VLOOKUP($B123,'2324_link'!$A$3:$D$352,3,FALSE),0)</f>
        <v>3119.1099999999997</v>
      </c>
      <c r="DW123" s="160">
        <f>IFERROR(VLOOKUP($B123,'2324_link'!$A$3:$D$352,4,FALSE),0)</f>
        <v>25371.08</v>
      </c>
      <c r="DX123" s="217">
        <f t="shared" si="244"/>
        <v>0.12293958317895806</v>
      </c>
      <c r="DY123" s="217">
        <f>IF(DT123="Yes",VLOOKUP(B123,'ESA 112'!$B$3:$J$32,8,FALSE),MIN(0.15,DX123))</f>
        <v>0.12293958317895806</v>
      </c>
      <c r="DZ123" s="156">
        <f t="shared" si="245"/>
        <v>3119.11</v>
      </c>
      <c r="EA123" s="159">
        <f t="shared" si="246"/>
        <v>3493</v>
      </c>
      <c r="EB123" s="18"/>
    </row>
    <row r="124" spans="1:132" ht="14.4" x14ac:dyDescent="0.3">
      <c r="A124" s="15" t="s">
        <v>910</v>
      </c>
      <c r="B124" s="15" t="s">
        <v>494</v>
      </c>
      <c r="C124" s="15" t="s">
        <v>495</v>
      </c>
      <c r="D124" s="127" t="s">
        <v>928</v>
      </c>
      <c r="E124" s="154">
        <f>IFERROR(VLOOKUP($B124,'0809_link'!$A$5:$D$319,2,FALSE),0)</f>
        <v>4.75</v>
      </c>
      <c r="F124" s="154">
        <f>IFERROR(VLOOKUP($B124,'0809_link'!$A$5:$D$319,3,FALSE),0)</f>
        <v>92.5</v>
      </c>
      <c r="G124" s="154">
        <f>IFERROR(VLOOKUP(B124,'0809_link'!$A$5:$D$319,4,FALSE),0)</f>
        <v>765.1</v>
      </c>
      <c r="H124" s="50">
        <f t="shared" si="259"/>
        <v>0.12089999999999999</v>
      </c>
      <c r="I124" s="155">
        <f>IF(D124="yes",VLOOKUP(B124,'ESA 112'!$B$479:$K$503,8,FALSE),MIN(0.127,H124))</f>
        <v>0.12089999999999999</v>
      </c>
      <c r="J124" s="156">
        <f t="shared" si="260"/>
        <v>92.5</v>
      </c>
      <c r="K124" s="157">
        <f t="shared" si="261"/>
        <v>97.25</v>
      </c>
      <c r="L124" s="127" t="s">
        <v>928</v>
      </c>
      <c r="M124" s="43">
        <f>IFERROR(VLOOKUP(B124,'0910_link'!$A$5:$B$302,2,FALSE),0)</f>
        <v>6.5</v>
      </c>
      <c r="N124" s="43">
        <f>IFERROR(VLOOKUP(B124,'0910_link'!$A$5:$C$302,3,FALSE),0)</f>
        <v>91.12</v>
      </c>
      <c r="O124" s="43">
        <f>IFERROR(VLOOKUP($B124,'0910_link'!$A$5:$D$302,4,FALSE),0)</f>
        <v>974.56</v>
      </c>
      <c r="P124" s="50">
        <f t="shared" si="262"/>
        <v>9.35E-2</v>
      </c>
      <c r="Q124" s="158">
        <f>IF(L124="Yes",VLOOKUP(B124,'ESA 112'!$B$449:$K$474,8,FALSE),MIN(0.127,P124))</f>
        <v>9.35E-2</v>
      </c>
      <c r="R124" s="156">
        <f t="shared" si="263"/>
        <v>91.12</v>
      </c>
      <c r="S124" s="157">
        <f t="shared" si="264"/>
        <v>97.62</v>
      </c>
      <c r="T124" s="127" t="s">
        <v>928</v>
      </c>
      <c r="U124" s="43">
        <f>IFERROR(VLOOKUP($B124,'1011_link'!$A$5:$D$309,2,FALSE),0)</f>
        <v>7.25</v>
      </c>
      <c r="V124" s="43">
        <f>IFERROR(VLOOKUP($B124,'1011_link'!$A$5:$D$309,3,FALSE),0)</f>
        <v>100.5</v>
      </c>
      <c r="W124" s="154">
        <f>IFERROR(VLOOKUP($B124,'1011_link'!$A$5:$D$319,4,FALSE),0)</f>
        <v>913.04000000000008</v>
      </c>
      <c r="X124" s="50">
        <f t="shared" si="265"/>
        <v>0.1101</v>
      </c>
      <c r="Y124" s="158">
        <f>IF(T124="Yes",VLOOKUP(B124,'ESA 112'!$B$416:$J$444,8,FALSE),MIN(0.127,X124))</f>
        <v>0.1101</v>
      </c>
      <c r="Z124" s="156">
        <f t="shared" si="266"/>
        <v>100.5</v>
      </c>
      <c r="AA124" s="159">
        <f t="shared" si="267"/>
        <v>107.75</v>
      </c>
      <c r="AB124" s="127" t="s">
        <v>928</v>
      </c>
      <c r="AC124" s="43">
        <f>IFERROR(VLOOKUP($B124,'1112_link'!$A$5:$D$310,2,FALSE),0)</f>
        <v>9.23</v>
      </c>
      <c r="AD124" s="43">
        <f>IFERROR(VLOOKUP($B124,'1112_link'!$A$5:$D$310,3,FALSE),0)</f>
        <v>99.78</v>
      </c>
      <c r="AE124" s="154">
        <f>IFERROR(VLOOKUP($B124,'1112_link'!$A$5:$D$331,4,FALSE),0)</f>
        <v>912.28</v>
      </c>
      <c r="AF124" s="50">
        <f t="shared" si="268"/>
        <v>0.1094</v>
      </c>
      <c r="AG124" s="158">
        <f>IF(AB124="Yes",VLOOKUP(B124,'ESA 112'!$B$383:$J$411,8,FALSE),MIN(0.127,AF124))</f>
        <v>0.1094</v>
      </c>
      <c r="AH124" s="156">
        <f t="shared" si="269"/>
        <v>99.78</v>
      </c>
      <c r="AI124" s="159">
        <f t="shared" si="270"/>
        <v>109.01</v>
      </c>
      <c r="AJ124" s="127" t="s">
        <v>928</v>
      </c>
      <c r="AK124" s="43">
        <f>IFERROR(VLOOKUP($B124,'1213_link'!$A$5:$D$310,2,FALSE),0)</f>
        <v>10.78</v>
      </c>
      <c r="AL124" s="43">
        <f>IFERROR(VLOOKUP($B124,'1213_link'!$A$5:$D$310,3,FALSE),0)</f>
        <v>96.11</v>
      </c>
      <c r="AM124" s="154">
        <f>IFERROR(VLOOKUP($B124,'1213_link'!$A$5:$D$331,4,FALSE),0)</f>
        <v>894.33999999999992</v>
      </c>
      <c r="AN124" s="50">
        <f t="shared" si="271"/>
        <v>0.1075</v>
      </c>
      <c r="AO124" s="158">
        <f>IF(AJ124="Yes",VLOOKUP(B124,'ESA 112'!$B$350:$J$378,8,FALSE),MIN(0.127,AN124))</f>
        <v>0.1075</v>
      </c>
      <c r="AP124" s="156">
        <f t="shared" si="272"/>
        <v>96.11</v>
      </c>
      <c r="AQ124" s="159">
        <f t="shared" si="273"/>
        <v>106.89</v>
      </c>
      <c r="AR124" s="127" t="s">
        <v>928</v>
      </c>
      <c r="AS124" s="43">
        <f>IFERROR(VLOOKUP($B124,'1314_link'!$A$5:$D$310,2,FALSE),0)</f>
        <v>9.67</v>
      </c>
      <c r="AT124" s="43">
        <f>IFERROR(VLOOKUP($B124,'1314_link'!$A$5:$D$310,3,FALSE),0)</f>
        <v>108.12</v>
      </c>
      <c r="AU124" s="154">
        <f>IFERROR(VLOOKUP($B124,'1314_link'!$A$5:$D$331,4,FALSE),0)</f>
        <v>873.41000000000008</v>
      </c>
      <c r="AV124" s="158">
        <f t="shared" si="274"/>
        <v>0.12379065959858485</v>
      </c>
      <c r="AW124" s="158">
        <f>IF(AR124="Yes",VLOOKUP(B124,'ESA 112'!$B$318:$J$345,8,FALSE),MIN(0.127,AV124))</f>
        <v>0.12379065959858485</v>
      </c>
      <c r="AX124" s="156">
        <f t="shared" si="275"/>
        <v>108.12</v>
      </c>
      <c r="AY124" s="159">
        <f t="shared" si="276"/>
        <v>117.79</v>
      </c>
      <c r="AZ124" s="127" t="s">
        <v>928</v>
      </c>
      <c r="BA124" s="43">
        <f>IFERROR(VLOOKUP($B124,'1415_link'!$A$5:$D$311,2,FALSE),0)</f>
        <v>8.56</v>
      </c>
      <c r="BB124" s="43">
        <f>IFERROR(VLOOKUP($B124,'1415_link'!$A$5:$D$311,3,FALSE),0)</f>
        <v>119.67</v>
      </c>
      <c r="BC124" s="160">
        <f>IFERROR(VLOOKUP($B124,'1415_link'!$A$5:$D$332,4,FALSE),0)</f>
        <v>890.11</v>
      </c>
      <c r="BD124" s="158">
        <f t="shared" si="277"/>
        <v>0.13444405747604229</v>
      </c>
      <c r="BE124" s="158">
        <f>IF(AZ124="Yes",VLOOKUP(B124,'ESA 112'!$B$286:$J$314,8,FALSE),MIN(0.127,BD124))</f>
        <v>0.127</v>
      </c>
      <c r="BF124" s="156">
        <f t="shared" si="278"/>
        <v>113.04</v>
      </c>
      <c r="BG124" s="159">
        <f t="shared" si="279"/>
        <v>121.60000000000001</v>
      </c>
      <c r="BH124" s="127" t="s">
        <v>928</v>
      </c>
      <c r="BI124" s="43">
        <f>IFERROR(VLOOKUP($B124,'1516_link'!$A$5:$D$351,2,FALSE),0)</f>
        <v>12.440000000000001</v>
      </c>
      <c r="BJ124" s="43">
        <f>IFERROR(VLOOKUP($B124,'1516_link'!$A$5:$D$351,3,FALSE),0)</f>
        <v>132.33000000000001</v>
      </c>
      <c r="BK124" s="160">
        <f>IFERROR(VLOOKUP($B124,'1516_link'!$A$5:$D$351,4,FALSE),0)</f>
        <v>895.17000000000007</v>
      </c>
      <c r="BL124" s="217">
        <f t="shared" si="280"/>
        <v>0.14782666979456416</v>
      </c>
      <c r="BM124" s="217">
        <f>IF(BH124="Yes",VLOOKUP(B124,'ESA 112'!$B$255:$J$282,8,FALSE),MIN(0.127,BL124))</f>
        <v>0.127</v>
      </c>
      <c r="BN124" s="156">
        <f t="shared" si="281"/>
        <v>113.69</v>
      </c>
      <c r="BO124" s="159">
        <f t="shared" si="282"/>
        <v>126.13</v>
      </c>
      <c r="BP124" s="127" t="s">
        <v>928</v>
      </c>
      <c r="BQ124" s="43">
        <f>IFERROR(VLOOKUP($B124,'1617_link'!$A$5:$D$351,2,FALSE),0)</f>
        <v>11.56</v>
      </c>
      <c r="BR124" s="43">
        <f>IFERROR(VLOOKUP($B124,'1617_link'!$A$5:$D$351,3,FALSE),0)</f>
        <v>128.88999999999999</v>
      </c>
      <c r="BS124" s="160">
        <f>IFERROR(VLOOKUP($B124,'1617_link'!$A$5:$D$351,4,FALSE),0)</f>
        <v>946.04000000000008</v>
      </c>
      <c r="BT124" s="217">
        <f t="shared" si="283"/>
        <v>0.13624159654982873</v>
      </c>
      <c r="BU124" s="217">
        <f>IF(BP124="Yes",VLOOKUP(B124,'ESA 112'!$B$224:$J$250,8,FALSE),MIN(0.127,BT124))</f>
        <v>0.127</v>
      </c>
      <c r="BV124" s="156">
        <f t="shared" si="284"/>
        <v>120.15</v>
      </c>
      <c r="BW124" s="223">
        <f t="shared" si="285"/>
        <v>131.71</v>
      </c>
      <c r="BX124" s="127" t="s">
        <v>928</v>
      </c>
      <c r="BY124" s="43">
        <f>IFERROR(VLOOKUP($B124,'1718_link'!$A$5:$D$351,2,FALSE),0)</f>
        <v>7.78</v>
      </c>
      <c r="BZ124" s="43">
        <f>IFERROR(VLOOKUP($B124,'1718_link'!$A$5:$D$351,3,FALSE),0)</f>
        <v>127.44</v>
      </c>
      <c r="CA124" s="43">
        <f>IFERROR(VLOOKUP($B124,'1718_link'!$A$5:$D$331,4,FALSE),0)</f>
        <v>965.05000000000007</v>
      </c>
      <c r="CB124" s="217">
        <f t="shared" si="286"/>
        <v>0.13205533392052224</v>
      </c>
      <c r="CC124" s="217">
        <f>IF(BX124="Yes",VLOOKUP(B124,'ESA 112'!$B$194:$J$219,8,FALSE),MIN(0.135,CB124))</f>
        <v>0.13205533392052224</v>
      </c>
      <c r="CD124" s="156">
        <f t="shared" si="287"/>
        <v>127.44</v>
      </c>
      <c r="CE124" s="159">
        <f t="shared" si="288"/>
        <v>135.22</v>
      </c>
      <c r="CF124" s="127" t="s">
        <v>928</v>
      </c>
      <c r="CG124" s="43">
        <f>IFERROR(VLOOKUP($B124,'1819_link'!$A$5:$D$351,2,FALSE),0)</f>
        <v>9.11</v>
      </c>
      <c r="CH124" s="43">
        <f>IFERROR(VLOOKUP($B124,'1819_link'!$A$5:$D$351,3,FALSE),0)</f>
        <v>133.33000000000001</v>
      </c>
      <c r="CI124" s="43">
        <f>IFERROR(VLOOKUP($B124,'1819_link'!$A$5:$D$331,4,FALSE),0)</f>
        <v>1018.13</v>
      </c>
      <c r="CJ124" s="217">
        <f t="shared" si="289"/>
        <v>0.13095577185624627</v>
      </c>
      <c r="CK124" s="217">
        <f>IF(CF124="Yes",VLOOKUP(B124,'ESA 112'!$B$164:$J$190,8,FALSE),MIN(0.135,CJ124))</f>
        <v>0.13095577185624627</v>
      </c>
      <c r="CL124" s="156">
        <f t="shared" si="290"/>
        <v>133.33000000000001</v>
      </c>
      <c r="CM124" s="159">
        <f t="shared" si="291"/>
        <v>142.44</v>
      </c>
      <c r="CN124" s="127" t="s">
        <v>928</v>
      </c>
      <c r="CO124" s="43">
        <f>IFERROR(VLOOKUP($B124,'1920_link'!$A$5:$D$350,2,FALSE),0)</f>
        <v>15.89</v>
      </c>
      <c r="CP124" s="43">
        <f>IFERROR(VLOOKUP($B124,'1920_link'!$A$5:$D$350,3,FALSE),0)</f>
        <v>140.33000000000001</v>
      </c>
      <c r="CQ124" s="43">
        <f>IFERROR(VLOOKUP($B124,'1920_link'!$A$5:$D$330,4,FALSE),0)</f>
        <v>1040</v>
      </c>
      <c r="CR124" s="217">
        <f t="shared" si="292"/>
        <v>0.13493269230769231</v>
      </c>
      <c r="CS124" s="217">
        <f>IF(CN124="Yes",VLOOKUP(B124,'ESA 112'!$B$134:$J$159,8,FALSE),MIN(0.135,CR124))</f>
        <v>0.13493269230769231</v>
      </c>
      <c r="CT124" s="156">
        <f t="shared" si="293"/>
        <v>140.33000000000001</v>
      </c>
      <c r="CU124" s="159">
        <f t="shared" si="294"/>
        <v>156.22000000000003</v>
      </c>
      <c r="CV124" s="127" t="s">
        <v>928</v>
      </c>
      <c r="CW124" s="43">
        <f>IFERROR(VLOOKUP($B124,'2021_link'!$A$5:$D$351,2,FALSE),0)</f>
        <v>13.56</v>
      </c>
      <c r="CX124" s="43">
        <f>IFERROR(VLOOKUP($B124,'2021_link'!$A$5:$D$351,3,FALSE),0)</f>
        <v>143.44</v>
      </c>
      <c r="CY124" s="160">
        <f>IFERROR(VLOOKUP($B124,'2021_link'!$A$5:$D$351,4,FALSE),0)</f>
        <v>1053.9299999999998</v>
      </c>
      <c r="CZ124" s="217">
        <f t="shared" si="256"/>
        <v>0.13610012050136158</v>
      </c>
      <c r="DA124" s="217">
        <f>IF(CV124="Yes",VLOOKUP(B124,'ESA 112'!$B$102:$J$130,8,FALSE),MIN(0.135,CZ124))</f>
        <v>0.13500000000000001</v>
      </c>
      <c r="DB124" s="156">
        <f t="shared" si="257"/>
        <v>142.28</v>
      </c>
      <c r="DC124" s="159">
        <f t="shared" si="258"/>
        <v>155.84</v>
      </c>
      <c r="DD124" s="127" t="s">
        <v>928</v>
      </c>
      <c r="DE124" s="43">
        <f>IFERROR(VLOOKUP($B124,'2122_link'!$A$3:$D$352,2,FALSE),0)</f>
        <v>10.78</v>
      </c>
      <c r="DF124" s="43">
        <f>IFERROR(VLOOKUP($B124,'2122_link'!$A$3:$D$352,3,FALSE),0)</f>
        <v>139.67000000000002</v>
      </c>
      <c r="DG124" s="160">
        <f>IFERROR(VLOOKUP($B124,'2122_link'!$A$3:$D$352,4,FALSE),0)</f>
        <v>1040.55</v>
      </c>
      <c r="DH124" s="217">
        <f t="shared" si="250"/>
        <v>0.13422709144202588</v>
      </c>
      <c r="DI124" s="217">
        <f>IF(DD124="Yes",VLOOKUP(B124,'ESA 112'!$B$70:$J$99,8,FALSE),MIN(0.135,DH124))</f>
        <v>0.13422709144202588</v>
      </c>
      <c r="DJ124" s="156">
        <f t="shared" si="251"/>
        <v>139.66999999999999</v>
      </c>
      <c r="DK124" s="159">
        <f t="shared" si="252"/>
        <v>150.44999999999999</v>
      </c>
      <c r="DL124" s="127" t="s">
        <v>928</v>
      </c>
      <c r="DM124" s="43">
        <f>IFERROR(VLOOKUP($B124,'2223_link'!$A$3:$D$352,2,FALSE),0)</f>
        <v>11</v>
      </c>
      <c r="DN124" s="43">
        <f>IFERROR(VLOOKUP($B124,'2223_link'!$A$3:$D$352,3,FALSE),0)</f>
        <v>139.56</v>
      </c>
      <c r="DO124" s="160">
        <f>IFERROR(VLOOKUP($B124,'2223_link'!$A$3:$D$352,4,FALSE),0)</f>
        <v>1074.3699999999999</v>
      </c>
      <c r="DP124" s="217">
        <f t="shared" si="253"/>
        <v>0.12989938289416125</v>
      </c>
      <c r="DQ124" s="217">
        <f>IF(DL124="Yes",VLOOKUP(B124,'ESA 112'!$B$37:$J$65,8,FALSE),MIN(0.135,DP124))</f>
        <v>0.12989938289416125</v>
      </c>
      <c r="DR124" s="156">
        <f t="shared" si="254"/>
        <v>139.56</v>
      </c>
      <c r="DS124" s="159">
        <f t="shared" si="255"/>
        <v>150.56</v>
      </c>
      <c r="DT124" s="127" t="s">
        <v>928</v>
      </c>
      <c r="DU124" s="43">
        <f>IFERROR(VLOOKUP($B124,'2324_link'!$A$3:$D$352,2,FALSE),0)</f>
        <v>7.89</v>
      </c>
      <c r="DV124" s="43">
        <f>IFERROR(VLOOKUP($B124,'2324_link'!$A$3:$D$352,3,FALSE),0)</f>
        <v>134.78</v>
      </c>
      <c r="DW124" s="160">
        <f>IFERROR(VLOOKUP($B124,'2324_link'!$A$3:$D$352,4,FALSE),0)</f>
        <v>1097.79</v>
      </c>
      <c r="DX124" s="217">
        <f t="shared" si="244"/>
        <v>0.12277393672742511</v>
      </c>
      <c r="DY124" s="217">
        <f>IF(DT124="Yes",VLOOKUP(B124,'ESA 112'!$B$3:$J$32,8,FALSE),MIN(0.15,DX124))</f>
        <v>0.12277393672742511</v>
      </c>
      <c r="DZ124" s="156">
        <f t="shared" si="245"/>
        <v>134.78</v>
      </c>
      <c r="EA124" s="159">
        <f t="shared" si="246"/>
        <v>142.66999999999999</v>
      </c>
      <c r="EB124" s="18"/>
    </row>
    <row r="125" spans="1:132" ht="14.4" x14ac:dyDescent="0.3">
      <c r="A125" s="15" t="s">
        <v>915</v>
      </c>
      <c r="B125" s="15" t="s">
        <v>22</v>
      </c>
      <c r="C125" s="15" t="s">
        <v>23</v>
      </c>
      <c r="D125" s="127" t="s">
        <v>928</v>
      </c>
      <c r="E125" s="154">
        <f>IFERROR(VLOOKUP($B125,'0809_link'!$A$5:$D$319,2,FALSE),0)</f>
        <v>21.5</v>
      </c>
      <c r="F125" s="154">
        <f>IFERROR(VLOOKUP($B125,'0809_link'!$A$5:$D$319,3,FALSE),0)</f>
        <v>223.75</v>
      </c>
      <c r="G125" s="154">
        <f>IFERROR(VLOOKUP(B125,'0809_link'!$A$5:$D$319,4,FALSE),0)</f>
        <v>1481.2299999999998</v>
      </c>
      <c r="H125" s="50">
        <f t="shared" si="259"/>
        <v>0.15110000000000001</v>
      </c>
      <c r="I125" s="155">
        <f>IF(D125="yes",VLOOKUP(B125,'ESA 112'!$B$479:$K$503,8,FALSE),MIN(0.127,H125))</f>
        <v>0.127</v>
      </c>
      <c r="J125" s="156">
        <f t="shared" si="260"/>
        <v>188.12</v>
      </c>
      <c r="K125" s="157">
        <f t="shared" si="261"/>
        <v>209.55235699999997</v>
      </c>
      <c r="L125" s="127" t="s">
        <v>928</v>
      </c>
      <c r="M125" s="43">
        <f>IFERROR(VLOOKUP(B125,'0910_link'!$A$5:$B$302,2,FALSE),0)</f>
        <v>16.5</v>
      </c>
      <c r="N125" s="43">
        <f>IFERROR(VLOOKUP(B125,'0910_link'!$A$5:$C$302,3,FALSE),0)</f>
        <v>223.62</v>
      </c>
      <c r="O125" s="43">
        <f>IFERROR(VLOOKUP($B125,'0910_link'!$A$5:$D$302,4,FALSE),0)</f>
        <v>1483.66</v>
      </c>
      <c r="P125" s="50">
        <f t="shared" si="262"/>
        <v>0.1507</v>
      </c>
      <c r="Q125" s="158">
        <f>IF(L125="Yes",VLOOKUP(B125,'ESA 112'!$B$449:$K$474,8,FALSE),MIN(0.127,P125))</f>
        <v>0.127</v>
      </c>
      <c r="R125" s="156">
        <f t="shared" si="263"/>
        <v>188.42</v>
      </c>
      <c r="S125" s="157">
        <f t="shared" si="264"/>
        <v>204.957258</v>
      </c>
      <c r="T125" s="127" t="s">
        <v>928</v>
      </c>
      <c r="U125" s="43">
        <f>IFERROR(VLOOKUP($B125,'1011_link'!$A$5:$D$309,2,FALSE),0)</f>
        <v>26.5</v>
      </c>
      <c r="V125" s="43">
        <f>IFERROR(VLOOKUP($B125,'1011_link'!$A$5:$D$309,3,FALSE),0)</f>
        <v>201.5</v>
      </c>
      <c r="W125" s="154">
        <f>IFERROR(VLOOKUP($B125,'1011_link'!$A$5:$D$319,4,FALSE),0)</f>
        <v>1436.4499999999998</v>
      </c>
      <c r="X125" s="50">
        <f t="shared" si="265"/>
        <v>0.14030000000000001</v>
      </c>
      <c r="Y125" s="158">
        <f>IF(T125="Yes",VLOOKUP(B125,'ESA 112'!$B$416:$J$444,8,FALSE),MIN(0.127,X125))</f>
        <v>0.127</v>
      </c>
      <c r="Z125" s="156">
        <f t="shared" si="266"/>
        <v>182.43</v>
      </c>
      <c r="AA125" s="159">
        <f t="shared" si="267"/>
        <v>208.93</v>
      </c>
      <c r="AB125" s="127" t="s">
        <v>928</v>
      </c>
      <c r="AC125" s="43">
        <f>IFERROR(VLOOKUP($B125,'1112_link'!$A$5:$D$310,2,FALSE),0)</f>
        <v>25</v>
      </c>
      <c r="AD125" s="43">
        <f>IFERROR(VLOOKUP($B125,'1112_link'!$A$5:$D$310,3,FALSE),0)</f>
        <v>180.11</v>
      </c>
      <c r="AE125" s="154">
        <f>IFERROR(VLOOKUP($B125,'1112_link'!$A$5:$D$331,4,FALSE),0)</f>
        <v>1407.9099999999999</v>
      </c>
      <c r="AF125" s="50">
        <f t="shared" si="268"/>
        <v>0.12790000000000001</v>
      </c>
      <c r="AG125" s="158">
        <f>IF(AB125="Yes",VLOOKUP(B125,'ESA 112'!$B$383:$J$411,8,FALSE),MIN(0.127,AF125))</f>
        <v>0.127</v>
      </c>
      <c r="AH125" s="156">
        <f t="shared" si="269"/>
        <v>178.8</v>
      </c>
      <c r="AI125" s="159">
        <f t="shared" si="270"/>
        <v>203.8</v>
      </c>
      <c r="AJ125" s="127" t="s">
        <v>928</v>
      </c>
      <c r="AK125" s="43">
        <f>IFERROR(VLOOKUP($B125,'1213_link'!$A$5:$D$310,2,FALSE),0)</f>
        <v>28.11</v>
      </c>
      <c r="AL125" s="43">
        <f>IFERROR(VLOOKUP($B125,'1213_link'!$A$5:$D$310,3,FALSE),0)</f>
        <v>177.78</v>
      </c>
      <c r="AM125" s="154">
        <f>IFERROR(VLOOKUP($B125,'1213_link'!$A$5:$D$331,4,FALSE),0)</f>
        <v>1389.18</v>
      </c>
      <c r="AN125" s="50">
        <f t="shared" si="271"/>
        <v>0.128</v>
      </c>
      <c r="AO125" s="158">
        <f>IF(AJ125="Yes",VLOOKUP(B125,'ESA 112'!$B$350:$J$378,8,FALSE),MIN(0.127,AN125))</f>
        <v>0.127</v>
      </c>
      <c r="AP125" s="156">
        <f t="shared" si="272"/>
        <v>176.43</v>
      </c>
      <c r="AQ125" s="159">
        <f t="shared" si="273"/>
        <v>204.54000000000002</v>
      </c>
      <c r="AR125" s="127" t="s">
        <v>928</v>
      </c>
      <c r="AS125" s="43">
        <f>IFERROR(VLOOKUP($B125,'1314_link'!$A$5:$D$310,2,FALSE),0)</f>
        <v>31.450000000000003</v>
      </c>
      <c r="AT125" s="43">
        <f>IFERROR(VLOOKUP($B125,'1314_link'!$A$5:$D$310,3,FALSE),0)</f>
        <v>181</v>
      </c>
      <c r="AU125" s="154">
        <f>IFERROR(VLOOKUP($B125,'1314_link'!$A$5:$D$331,4,FALSE),0)</f>
        <v>1437.91</v>
      </c>
      <c r="AV125" s="158">
        <f t="shared" si="274"/>
        <v>0.12587714112844337</v>
      </c>
      <c r="AW125" s="158">
        <f>IF(AR125="Yes",VLOOKUP(B125,'ESA 112'!$B$318:$J$345,8,FALSE),MIN(0.127,AV125))</f>
        <v>0.12587714112844337</v>
      </c>
      <c r="AX125" s="156">
        <f t="shared" si="275"/>
        <v>181</v>
      </c>
      <c r="AY125" s="159">
        <f t="shared" si="276"/>
        <v>212.45</v>
      </c>
      <c r="AZ125" s="127" t="s">
        <v>928</v>
      </c>
      <c r="BA125" s="43">
        <f>IFERROR(VLOOKUP($B125,'1415_link'!$A$5:$D$311,2,FALSE),0)</f>
        <v>16.55</v>
      </c>
      <c r="BB125" s="43">
        <f>IFERROR(VLOOKUP($B125,'1415_link'!$A$5:$D$311,3,FALSE),0)</f>
        <v>195.78</v>
      </c>
      <c r="BC125" s="160">
        <f>IFERROR(VLOOKUP($B125,'1415_link'!$A$5:$D$332,4,FALSE),0)</f>
        <v>1452.28</v>
      </c>
      <c r="BD125" s="158">
        <f t="shared" si="277"/>
        <v>0.13480871457294738</v>
      </c>
      <c r="BE125" s="158">
        <f>IF(AZ125="Yes",VLOOKUP(B125,'ESA 112'!$B$286:$J$314,8,FALSE),MIN(0.127,BD125))</f>
        <v>0.127</v>
      </c>
      <c r="BF125" s="156">
        <f t="shared" si="278"/>
        <v>184.44</v>
      </c>
      <c r="BG125" s="159">
        <f t="shared" si="279"/>
        <v>200.99</v>
      </c>
      <c r="BH125" s="127" t="s">
        <v>928</v>
      </c>
      <c r="BI125" s="43">
        <f>IFERROR(VLOOKUP($B125,'1516_link'!$A$5:$D$351,2,FALSE),0)</f>
        <v>12</v>
      </c>
      <c r="BJ125" s="43">
        <f>IFERROR(VLOOKUP($B125,'1516_link'!$A$5:$D$351,3,FALSE),0)</f>
        <v>196.33</v>
      </c>
      <c r="BK125" s="160">
        <f>IFERROR(VLOOKUP($B125,'1516_link'!$A$5:$D$351,4,FALSE),0)</f>
        <v>1456.97</v>
      </c>
      <c r="BL125" s="217">
        <f t="shared" si="280"/>
        <v>0.13475225982690103</v>
      </c>
      <c r="BM125" s="217">
        <f>IF(BH125="Yes",VLOOKUP(B125,'ESA 112'!$B$255:$J$282,8,FALSE),MIN(0.127,BL125))</f>
        <v>0.127</v>
      </c>
      <c r="BN125" s="156">
        <f t="shared" si="281"/>
        <v>185.04</v>
      </c>
      <c r="BO125" s="159">
        <f t="shared" si="282"/>
        <v>197.04</v>
      </c>
      <c r="BP125" s="127" t="s">
        <v>928</v>
      </c>
      <c r="BQ125" s="43">
        <f>IFERROR(VLOOKUP($B125,'1617_link'!$A$5:$D$351,2,FALSE),0)</f>
        <v>13.89</v>
      </c>
      <c r="BR125" s="43">
        <f>IFERROR(VLOOKUP($B125,'1617_link'!$A$5:$D$351,3,FALSE),0)</f>
        <v>181.11</v>
      </c>
      <c r="BS125" s="160">
        <f>IFERROR(VLOOKUP($B125,'1617_link'!$A$5:$D$351,4,FALSE),0)</f>
        <v>1441.6699999999998</v>
      </c>
      <c r="BT125" s="217">
        <f t="shared" si="283"/>
        <v>0.12562514306325306</v>
      </c>
      <c r="BU125" s="217">
        <f>IF(BP125="Yes",VLOOKUP(B125,'ESA 112'!$B$224:$J$250,8,FALSE),MIN(0.127,BT125))</f>
        <v>0.12562514306325306</v>
      </c>
      <c r="BV125" s="156">
        <f t="shared" si="284"/>
        <v>181.11</v>
      </c>
      <c r="BW125" s="159">
        <f t="shared" si="285"/>
        <v>195</v>
      </c>
      <c r="BX125" s="127" t="s">
        <v>928</v>
      </c>
      <c r="BY125" s="43">
        <f>IFERROR(VLOOKUP($B125,'1718_link'!$A$5:$D$351,2,FALSE),0)</f>
        <v>20.89</v>
      </c>
      <c r="BZ125" s="43">
        <f>IFERROR(VLOOKUP($B125,'1718_link'!$A$5:$D$351,3,FALSE),0)</f>
        <v>177.89</v>
      </c>
      <c r="CA125" s="43">
        <f>IFERROR(VLOOKUP($B125,'1718_link'!$A$5:$D$331,4,FALSE),0)</f>
        <v>1434.02</v>
      </c>
      <c r="CB125" s="217">
        <f t="shared" si="286"/>
        <v>0.12404987378139774</v>
      </c>
      <c r="CC125" s="217">
        <f>IF(BX125="Yes",VLOOKUP(B125,'ESA 112'!$B$194:$J$219,8,FALSE),MIN(0.135,CB125))</f>
        <v>0.12404987378139774</v>
      </c>
      <c r="CD125" s="156">
        <f t="shared" si="287"/>
        <v>177.89</v>
      </c>
      <c r="CE125" s="159">
        <f t="shared" si="288"/>
        <v>198.77999999999997</v>
      </c>
      <c r="CF125" s="127" t="s">
        <v>928</v>
      </c>
      <c r="CG125" s="43">
        <f>IFERROR(VLOOKUP($B125,'1819_link'!$A$5:$D$351,2,FALSE),0)</f>
        <v>22.11</v>
      </c>
      <c r="CH125" s="43">
        <f>IFERROR(VLOOKUP($B125,'1819_link'!$A$5:$D$351,3,FALSE),0)</f>
        <v>190.56</v>
      </c>
      <c r="CI125" s="43">
        <f>IFERROR(VLOOKUP($B125,'1819_link'!$A$5:$D$331,4,FALSE),0)</f>
        <v>1403.58</v>
      </c>
      <c r="CJ125" s="217">
        <f t="shared" si="289"/>
        <v>0.1357671098191767</v>
      </c>
      <c r="CK125" s="217">
        <f>IF(CF125="Yes",VLOOKUP(B125,'ESA 112'!$B$164:$J$190,8,FALSE),MIN(0.135,CJ125))</f>
        <v>0.13500000000000001</v>
      </c>
      <c r="CL125" s="156">
        <f t="shared" si="290"/>
        <v>189.48</v>
      </c>
      <c r="CM125" s="159">
        <f t="shared" si="291"/>
        <v>211.58999999999997</v>
      </c>
      <c r="CN125" s="127" t="s">
        <v>928</v>
      </c>
      <c r="CO125" s="43">
        <f>IFERROR(VLOOKUP($B125,'1920_link'!$A$5:$D$350,2,FALSE),0)</f>
        <v>32</v>
      </c>
      <c r="CP125" s="43">
        <f>IFERROR(VLOOKUP($B125,'1920_link'!$A$5:$D$350,3,FALSE),0)</f>
        <v>197.11</v>
      </c>
      <c r="CQ125" s="43">
        <f>IFERROR(VLOOKUP($B125,'1920_link'!$A$5:$D$330,4,FALSE),0)</f>
        <v>1372.92</v>
      </c>
      <c r="CR125" s="217">
        <f t="shared" si="292"/>
        <v>0.14356990939020481</v>
      </c>
      <c r="CS125" s="217">
        <f>IF(CN125="Yes",VLOOKUP(B125,'ESA 112'!$B$134:$J$159,8,FALSE),MIN(0.135,CR125))</f>
        <v>0.13500000000000001</v>
      </c>
      <c r="CT125" s="156">
        <f t="shared" si="293"/>
        <v>185.34</v>
      </c>
      <c r="CU125" s="159">
        <f t="shared" si="294"/>
        <v>217.34</v>
      </c>
      <c r="CV125" s="127" t="s">
        <v>928</v>
      </c>
      <c r="CW125" s="43">
        <f>IFERROR(VLOOKUP($B125,'2021_link'!$A$5:$D$351,2,FALSE),0)</f>
        <v>8</v>
      </c>
      <c r="CX125" s="43">
        <f>IFERROR(VLOOKUP($B125,'2021_link'!$A$5:$D$351,3,FALSE),0)</f>
        <v>180.78</v>
      </c>
      <c r="CY125" s="160">
        <f>IFERROR(VLOOKUP($B125,'2021_link'!$A$5:$D$351,4,FALSE),0)</f>
        <v>1366.1000000000001</v>
      </c>
      <c r="CZ125" s="217">
        <f t="shared" si="256"/>
        <v>0.1323329185271942</v>
      </c>
      <c r="DA125" s="217">
        <f>IF(CV125="Yes",VLOOKUP(B125,'ESA 112'!$B$102:$J$130,8,FALSE),MIN(0.135,CZ125))</f>
        <v>0.1323329185271942</v>
      </c>
      <c r="DB125" s="156">
        <f t="shared" si="257"/>
        <v>180.78</v>
      </c>
      <c r="DC125" s="159">
        <f t="shared" si="258"/>
        <v>188.78</v>
      </c>
      <c r="DD125" s="127" t="s">
        <v>928</v>
      </c>
      <c r="DE125" s="43">
        <f>IFERROR(VLOOKUP($B125,'2122_link'!$A$3:$D$352,2,FALSE),0)</f>
        <v>9.33</v>
      </c>
      <c r="DF125" s="43">
        <f>IFERROR(VLOOKUP($B125,'2122_link'!$A$3:$D$352,3,FALSE),0)</f>
        <v>181</v>
      </c>
      <c r="DG125" s="160">
        <f>IFERROR(VLOOKUP($B125,'2122_link'!$A$3:$D$352,4,FALSE),0)</f>
        <v>1422.25</v>
      </c>
      <c r="DH125" s="217">
        <f t="shared" si="250"/>
        <v>0.12726313939180875</v>
      </c>
      <c r="DI125" s="217">
        <f>IF(DD125="Yes",VLOOKUP(B125,'ESA 112'!$B$70:$J$99,8,FALSE),MIN(0.135,DH125))</f>
        <v>0.12726313939180875</v>
      </c>
      <c r="DJ125" s="156">
        <f t="shared" si="251"/>
        <v>181</v>
      </c>
      <c r="DK125" s="159">
        <f t="shared" si="252"/>
        <v>190.33</v>
      </c>
      <c r="DL125" s="127" t="s">
        <v>928</v>
      </c>
      <c r="DM125" s="43">
        <f>IFERROR(VLOOKUP($B125,'2223_link'!$A$3:$D$352,2,FALSE),0)</f>
        <v>14</v>
      </c>
      <c r="DN125" s="43">
        <f>IFERROR(VLOOKUP($B125,'2223_link'!$A$3:$D$352,3,FALSE),0)</f>
        <v>171.67000000000002</v>
      </c>
      <c r="DO125" s="160">
        <f>IFERROR(VLOOKUP($B125,'2223_link'!$A$3:$D$352,4,FALSE),0)</f>
        <v>1416.36</v>
      </c>
      <c r="DP125" s="217">
        <f t="shared" si="253"/>
        <v>0.12120506086023329</v>
      </c>
      <c r="DQ125" s="217">
        <f>IF(DL125="Yes",VLOOKUP(B125,'ESA 112'!$B$37:$J$65,8,FALSE),MIN(0.135,DP125))</f>
        <v>0.12120506086023329</v>
      </c>
      <c r="DR125" s="156">
        <f t="shared" si="254"/>
        <v>171.67</v>
      </c>
      <c r="DS125" s="159">
        <f t="shared" si="255"/>
        <v>185.67</v>
      </c>
      <c r="DT125" s="127" t="s">
        <v>928</v>
      </c>
      <c r="DU125" s="43">
        <f>IFERROR(VLOOKUP($B125,'2324_link'!$A$3:$D$352,2,FALSE),0)</f>
        <v>11.44</v>
      </c>
      <c r="DV125" s="43">
        <f>IFERROR(VLOOKUP($B125,'2324_link'!$A$3:$D$352,3,FALSE),0)</f>
        <v>182.11</v>
      </c>
      <c r="DW125" s="160">
        <f>IFERROR(VLOOKUP($B125,'2324_link'!$A$3:$D$352,4,FALSE),0)</f>
        <v>1378.38</v>
      </c>
      <c r="DX125" s="217">
        <f t="shared" si="244"/>
        <v>0.1321188641738853</v>
      </c>
      <c r="DY125" s="217">
        <f>IF(DT125="Yes",VLOOKUP(B125,'ESA 112'!$B$3:$J$32,8,FALSE),MIN(0.15,DX125))</f>
        <v>0.1321188641738853</v>
      </c>
      <c r="DZ125" s="156">
        <f t="shared" si="245"/>
        <v>182.11</v>
      </c>
      <c r="EA125" s="159">
        <f t="shared" si="246"/>
        <v>193.55</v>
      </c>
      <c r="EB125" s="18"/>
    </row>
    <row r="126" spans="1:132" ht="14.4" x14ac:dyDescent="0.3">
      <c r="A126" s="15" t="s">
        <v>910</v>
      </c>
      <c r="B126" s="15" t="s">
        <v>240</v>
      </c>
      <c r="C126" s="15" t="s">
        <v>241</v>
      </c>
      <c r="D126" s="127" t="s">
        <v>928</v>
      </c>
      <c r="E126" s="154">
        <f>IFERROR(VLOOKUP($B126,'0809_link'!$A$5:$D$319,2,FALSE),0)</f>
        <v>10.62</v>
      </c>
      <c r="F126" s="154">
        <f>IFERROR(VLOOKUP($B126,'0809_link'!$A$5:$D$319,3,FALSE),0)</f>
        <v>94.12</v>
      </c>
      <c r="G126" s="154">
        <f>IFERROR(VLOOKUP(B126,'0809_link'!$A$5:$D$319,4,FALSE),0)</f>
        <v>823.23</v>
      </c>
      <c r="H126" s="50">
        <f t="shared" si="259"/>
        <v>0.1143</v>
      </c>
      <c r="I126" s="155">
        <f>IF(D126="yes",VLOOKUP(B126,'ESA 112'!$B$479:$K$503,8,FALSE),MIN(0.127,H126))</f>
        <v>0.1143</v>
      </c>
      <c r="J126" s="156">
        <f t="shared" si="260"/>
        <v>94.12</v>
      </c>
      <c r="K126" s="157">
        <f t="shared" si="261"/>
        <v>104.74000000000001</v>
      </c>
      <c r="L126" s="127" t="s">
        <v>928</v>
      </c>
      <c r="M126" s="43">
        <f>IFERROR(VLOOKUP(B126,'0910_link'!$A$5:$B$302,2,FALSE),0)</f>
        <v>9.75</v>
      </c>
      <c r="N126" s="43">
        <f>IFERROR(VLOOKUP(B126,'0910_link'!$A$5:$C$302,3,FALSE),0)</f>
        <v>88.62</v>
      </c>
      <c r="O126" s="43">
        <f>IFERROR(VLOOKUP($B126,'0910_link'!$A$5:$D$302,4,FALSE),0)</f>
        <v>705.76</v>
      </c>
      <c r="P126" s="50">
        <f t="shared" si="262"/>
        <v>0.12559999999999999</v>
      </c>
      <c r="Q126" s="158">
        <f>IF(L126="Yes",VLOOKUP(B126,'ESA 112'!$B$449:$K$474,8,FALSE),MIN(0.127,P126))</f>
        <v>0.12559999999999999</v>
      </c>
      <c r="R126" s="156">
        <f t="shared" si="263"/>
        <v>88.62</v>
      </c>
      <c r="S126" s="157">
        <f t="shared" si="264"/>
        <v>98.37</v>
      </c>
      <c r="T126" s="127" t="s">
        <v>928</v>
      </c>
      <c r="U126" s="43">
        <f>IFERROR(VLOOKUP($B126,'1011_link'!$A$5:$D$309,2,FALSE),0)</f>
        <v>3.25</v>
      </c>
      <c r="V126" s="43">
        <f>IFERROR(VLOOKUP($B126,'1011_link'!$A$5:$D$309,3,FALSE),0)</f>
        <v>83.5</v>
      </c>
      <c r="W126" s="154">
        <f>IFERROR(VLOOKUP($B126,'1011_link'!$A$5:$D$319,4,FALSE),0)</f>
        <v>634.03</v>
      </c>
      <c r="X126" s="50">
        <f t="shared" si="265"/>
        <v>0.13170000000000001</v>
      </c>
      <c r="Y126" s="158">
        <f>IF(T126="Yes",VLOOKUP(B126,'ESA 112'!$B$416:$J$444,8,FALSE),MIN(0.127,X126))</f>
        <v>0.127</v>
      </c>
      <c r="Z126" s="156">
        <f t="shared" si="266"/>
        <v>80.52</v>
      </c>
      <c r="AA126" s="159">
        <f t="shared" si="267"/>
        <v>83.77</v>
      </c>
      <c r="AB126" s="127" t="s">
        <v>928</v>
      </c>
      <c r="AC126" s="43">
        <f>IFERROR(VLOOKUP($B126,'1112_link'!$A$5:$D$310,2,FALSE),0)</f>
        <v>5.4499999999999993</v>
      </c>
      <c r="AD126" s="43">
        <f>IFERROR(VLOOKUP($B126,'1112_link'!$A$5:$D$310,3,FALSE),0)</f>
        <v>87.78</v>
      </c>
      <c r="AE126" s="154">
        <f>IFERROR(VLOOKUP($B126,'1112_link'!$A$5:$D$331,4,FALSE),0)</f>
        <v>598.9</v>
      </c>
      <c r="AF126" s="50">
        <f t="shared" si="268"/>
        <v>0.14660000000000001</v>
      </c>
      <c r="AG126" s="158">
        <f>IF(AB126="Yes",VLOOKUP(B126,'ESA 112'!$B$383:$J$411,8,FALSE),MIN(0.127,AF126))</f>
        <v>0.127</v>
      </c>
      <c r="AH126" s="156">
        <f t="shared" si="269"/>
        <v>76.06</v>
      </c>
      <c r="AI126" s="159">
        <f t="shared" si="270"/>
        <v>81.510000000000005</v>
      </c>
      <c r="AJ126" s="127" t="s">
        <v>928</v>
      </c>
      <c r="AK126" s="43">
        <f>IFERROR(VLOOKUP($B126,'1213_link'!$A$5:$D$310,2,FALSE),0)</f>
        <v>7.33</v>
      </c>
      <c r="AL126" s="43">
        <f>IFERROR(VLOOKUP($B126,'1213_link'!$A$5:$D$310,3,FALSE),0)</f>
        <v>98.11</v>
      </c>
      <c r="AM126" s="154">
        <f>IFERROR(VLOOKUP($B126,'1213_link'!$A$5:$D$331,4,FALSE),0)</f>
        <v>628.04999999999995</v>
      </c>
      <c r="AN126" s="50">
        <f t="shared" si="271"/>
        <v>0.15620000000000001</v>
      </c>
      <c r="AO126" s="158">
        <f>IF(AJ126="Yes",VLOOKUP(B126,'ESA 112'!$B$350:$J$378,8,FALSE),MIN(0.127,AN126))</f>
        <v>0.127</v>
      </c>
      <c r="AP126" s="156">
        <f t="shared" si="272"/>
        <v>79.760000000000005</v>
      </c>
      <c r="AQ126" s="159">
        <f t="shared" si="273"/>
        <v>87.09</v>
      </c>
      <c r="AR126" s="127" t="s">
        <v>928</v>
      </c>
      <c r="AS126" s="43">
        <f>IFERROR(VLOOKUP($B126,'1314_link'!$A$5:$D$310,2,FALSE),0)</f>
        <v>6.89</v>
      </c>
      <c r="AT126" s="43">
        <f>IFERROR(VLOOKUP($B126,'1314_link'!$A$5:$D$310,3,FALSE),0)</f>
        <v>92</v>
      </c>
      <c r="AU126" s="154">
        <f>IFERROR(VLOOKUP($B126,'1314_link'!$A$5:$D$331,4,FALSE),0)</f>
        <v>647.53</v>
      </c>
      <c r="AV126" s="158">
        <f t="shared" si="274"/>
        <v>0.14207835930381604</v>
      </c>
      <c r="AW126" s="158">
        <f>IF(AR126="Yes",VLOOKUP(B126,'ESA 112'!$B$318:$J$345,8,FALSE),MIN(0.127,AV126))</f>
        <v>0.127</v>
      </c>
      <c r="AX126" s="156">
        <f t="shared" si="275"/>
        <v>82.24</v>
      </c>
      <c r="AY126" s="159">
        <f t="shared" si="276"/>
        <v>89.13</v>
      </c>
      <c r="AZ126" s="127" t="s">
        <v>928</v>
      </c>
      <c r="BA126" s="43">
        <f>IFERROR(VLOOKUP($B126,'1415_link'!$A$5:$D$311,2,FALSE),0)</f>
        <v>10.440000000000001</v>
      </c>
      <c r="BB126" s="43">
        <f>IFERROR(VLOOKUP($B126,'1415_link'!$A$5:$D$311,3,FALSE),0)</f>
        <v>88.78</v>
      </c>
      <c r="BC126" s="160">
        <f>IFERROR(VLOOKUP($B126,'1415_link'!$A$5:$D$332,4,FALSE),0)</f>
        <v>647.44999999999993</v>
      </c>
      <c r="BD126" s="158">
        <f t="shared" si="277"/>
        <v>0.13712255772646539</v>
      </c>
      <c r="BE126" s="158">
        <f>IF(AZ126="Yes",VLOOKUP(B126,'ESA 112'!$B$286:$J$314,8,FALSE),MIN(0.127,BD126))</f>
        <v>0.127</v>
      </c>
      <c r="BF126" s="156">
        <f t="shared" si="278"/>
        <v>82.23</v>
      </c>
      <c r="BG126" s="159">
        <f t="shared" si="279"/>
        <v>92.67</v>
      </c>
      <c r="BH126" s="127" t="s">
        <v>928</v>
      </c>
      <c r="BI126" s="43">
        <f>IFERROR(VLOOKUP($B126,'1516_link'!$A$5:$D$351,2,FALSE),0)</f>
        <v>9.89</v>
      </c>
      <c r="BJ126" s="43">
        <f>IFERROR(VLOOKUP($B126,'1516_link'!$A$5:$D$351,3,FALSE),0)</f>
        <v>92.56</v>
      </c>
      <c r="BK126" s="160">
        <f>IFERROR(VLOOKUP($B126,'1516_link'!$A$5:$D$351,4,FALSE),0)</f>
        <v>634.61</v>
      </c>
      <c r="BL126" s="217">
        <f t="shared" si="280"/>
        <v>0.14585335875577127</v>
      </c>
      <c r="BM126" s="217">
        <f>IF(BH126="Yes",VLOOKUP(B126,'ESA 112'!$B$255:$J$282,8,FALSE),MIN(0.127,BL126))</f>
        <v>0.127</v>
      </c>
      <c r="BN126" s="156">
        <f t="shared" si="281"/>
        <v>80.599999999999994</v>
      </c>
      <c r="BO126" s="159">
        <f t="shared" si="282"/>
        <v>90.49</v>
      </c>
      <c r="BP126" s="127" t="s">
        <v>928</v>
      </c>
      <c r="BQ126" s="43">
        <f>IFERROR(VLOOKUP($B126,'1617_link'!$A$5:$D$351,2,FALSE),0)</f>
        <v>14.11</v>
      </c>
      <c r="BR126" s="43">
        <f>IFERROR(VLOOKUP($B126,'1617_link'!$A$5:$D$351,3,FALSE),0)</f>
        <v>82.44</v>
      </c>
      <c r="BS126" s="160">
        <f>IFERROR(VLOOKUP($B126,'1617_link'!$A$5:$D$351,4,FALSE),0)</f>
        <v>626.98</v>
      </c>
      <c r="BT126" s="217">
        <f t="shared" si="283"/>
        <v>0.13148744776547897</v>
      </c>
      <c r="BU126" s="217">
        <f>IF(BP126="Yes",VLOOKUP(B126,'ESA 112'!$B$224:$J$250,8,FALSE),MIN(0.127,BT126))</f>
        <v>0.127</v>
      </c>
      <c r="BV126" s="156">
        <f t="shared" si="284"/>
        <v>79.63</v>
      </c>
      <c r="BW126" s="223">
        <f t="shared" si="285"/>
        <v>93.74</v>
      </c>
      <c r="BX126" s="127" t="s">
        <v>928</v>
      </c>
      <c r="BY126" s="43">
        <f>IFERROR(VLOOKUP($B126,'1718_link'!$A$5:$D$351,2,FALSE),0)</f>
        <v>15.780000000000001</v>
      </c>
      <c r="BZ126" s="43">
        <f>IFERROR(VLOOKUP($B126,'1718_link'!$A$5:$D$351,3,FALSE),0)</f>
        <v>90.56</v>
      </c>
      <c r="CA126" s="43">
        <f>IFERROR(VLOOKUP($B126,'1718_link'!$A$5:$D$331,4,FALSE),0)</f>
        <v>669.82999999999993</v>
      </c>
      <c r="CB126" s="217">
        <f t="shared" si="286"/>
        <v>0.13519848319722916</v>
      </c>
      <c r="CC126" s="217">
        <f>IF(BX126="Yes",VLOOKUP(B126,'ESA 112'!$B$194:$J$219,8,FALSE),MIN(0.135,CB126))</f>
        <v>0.13500000000000001</v>
      </c>
      <c r="CD126" s="156">
        <f t="shared" si="287"/>
        <v>90.43</v>
      </c>
      <c r="CE126" s="159">
        <f t="shared" si="288"/>
        <v>106.21000000000001</v>
      </c>
      <c r="CF126" s="127" t="s">
        <v>928</v>
      </c>
      <c r="CG126" s="43">
        <f>IFERROR(VLOOKUP($B126,'1819_link'!$A$5:$D$351,2,FALSE),0)</f>
        <v>17</v>
      </c>
      <c r="CH126" s="43">
        <f>IFERROR(VLOOKUP($B126,'1819_link'!$A$5:$D$351,3,FALSE),0)</f>
        <v>95</v>
      </c>
      <c r="CI126" s="43">
        <f>IFERROR(VLOOKUP($B126,'1819_link'!$A$5:$D$331,4,FALSE),0)</f>
        <v>662.68999999999994</v>
      </c>
      <c r="CJ126" s="217">
        <f t="shared" si="289"/>
        <v>0.14335511325053948</v>
      </c>
      <c r="CK126" s="217">
        <f>IF(CF126="Yes",VLOOKUP(B126,'ESA 112'!$B$164:$J$190,8,FALSE),MIN(0.135,CJ126))</f>
        <v>0.13500000000000001</v>
      </c>
      <c r="CL126" s="156">
        <f t="shared" si="290"/>
        <v>89.46</v>
      </c>
      <c r="CM126" s="159">
        <f t="shared" si="291"/>
        <v>106.46</v>
      </c>
      <c r="CN126" s="127" t="s">
        <v>928</v>
      </c>
      <c r="CO126" s="43">
        <f>IFERROR(VLOOKUP($B126,'1920_link'!$A$5:$D$350,2,FALSE),0)</f>
        <v>18.55</v>
      </c>
      <c r="CP126" s="43">
        <f>IFERROR(VLOOKUP($B126,'1920_link'!$A$5:$D$350,3,FALSE),0)</f>
        <v>92.67</v>
      </c>
      <c r="CQ126" s="43">
        <f>IFERROR(VLOOKUP($B126,'1920_link'!$A$5:$D$330,4,FALSE),0)</f>
        <v>648.70999999999992</v>
      </c>
      <c r="CR126" s="217">
        <f t="shared" si="292"/>
        <v>0.14285273851181576</v>
      </c>
      <c r="CS126" s="217">
        <f>IF(CN126="Yes",VLOOKUP(B126,'ESA 112'!$B$134:$J$159,8,FALSE),MIN(0.135,CR126))</f>
        <v>0.13500000000000001</v>
      </c>
      <c r="CT126" s="156">
        <f t="shared" si="293"/>
        <v>87.58</v>
      </c>
      <c r="CU126" s="159">
        <f t="shared" si="294"/>
        <v>106.13</v>
      </c>
      <c r="CV126" s="127" t="s">
        <v>928</v>
      </c>
      <c r="CW126" s="43">
        <f>IFERROR(VLOOKUP($B126,'2021_link'!$A$5:$D$351,2,FALSE),0)</f>
        <v>10</v>
      </c>
      <c r="CX126" s="43">
        <f>IFERROR(VLOOKUP($B126,'2021_link'!$A$5:$D$351,3,FALSE),0)</f>
        <v>83.33</v>
      </c>
      <c r="CY126" s="160">
        <f>IFERROR(VLOOKUP($B126,'2021_link'!$A$5:$D$351,4,FALSE),0)</f>
        <v>596.54</v>
      </c>
      <c r="CZ126" s="217">
        <f t="shared" si="256"/>
        <v>0.13968887249807221</v>
      </c>
      <c r="DA126" s="217">
        <f>IF(CV126="Yes",VLOOKUP(B126,'ESA 112'!$B$102:$J$130,8,FALSE),MIN(0.135,CZ126))</f>
        <v>0.13500000000000001</v>
      </c>
      <c r="DB126" s="156">
        <f t="shared" si="257"/>
        <v>80.53</v>
      </c>
      <c r="DC126" s="159">
        <f t="shared" si="258"/>
        <v>90.53</v>
      </c>
      <c r="DD126" s="127" t="s">
        <v>928</v>
      </c>
      <c r="DE126" s="43">
        <f>IFERROR(VLOOKUP($B126,'2122_link'!$A$3:$D$352,2,FALSE),0)</f>
        <v>4</v>
      </c>
      <c r="DF126" s="43">
        <f>IFERROR(VLOOKUP($B126,'2122_link'!$A$3:$D$352,3,FALSE),0)</f>
        <v>83.67</v>
      </c>
      <c r="DG126" s="160">
        <f>IFERROR(VLOOKUP($B126,'2122_link'!$A$3:$D$352,4,FALSE),0)</f>
        <v>575.91</v>
      </c>
      <c r="DH126" s="217">
        <f t="shared" si="250"/>
        <v>0.14528311715372194</v>
      </c>
      <c r="DI126" s="217">
        <f>IF(DD126="Yes",VLOOKUP(B126,'ESA 112'!$B$70:$J$99,8,FALSE),MIN(0.135,DH126))</f>
        <v>0.13500000000000001</v>
      </c>
      <c r="DJ126" s="156">
        <f t="shared" si="251"/>
        <v>77.75</v>
      </c>
      <c r="DK126" s="159">
        <f t="shared" si="252"/>
        <v>81.75</v>
      </c>
      <c r="DL126" s="127" t="s">
        <v>928</v>
      </c>
      <c r="DM126" s="43">
        <f>IFERROR(VLOOKUP($B126,'2223_link'!$A$3:$D$352,2,FALSE),0)</f>
        <v>0</v>
      </c>
      <c r="DN126" s="43">
        <f>IFERROR(VLOOKUP($B126,'2223_link'!$A$3:$D$352,3,FALSE),0)</f>
        <v>80.67</v>
      </c>
      <c r="DO126" s="160">
        <f>IFERROR(VLOOKUP($B126,'2223_link'!$A$3:$D$352,4,FALSE),0)</f>
        <v>593.79999999999995</v>
      </c>
      <c r="DP126" s="217">
        <f t="shared" si="253"/>
        <v>0.13585382283597172</v>
      </c>
      <c r="DQ126" s="217">
        <f>IF(DL126="Yes",VLOOKUP(B126,'ESA 112'!$B$37:$J$65,8,FALSE),MIN(0.135,DP126))</f>
        <v>0.13500000000000001</v>
      </c>
      <c r="DR126" s="156">
        <f t="shared" si="254"/>
        <v>80.16</v>
      </c>
      <c r="DS126" s="159">
        <f t="shared" si="255"/>
        <v>80.16</v>
      </c>
      <c r="DT126" s="127" t="s">
        <v>928</v>
      </c>
      <c r="DU126" s="43">
        <f>IFERROR(VLOOKUP($B126,'2324_link'!$A$3:$D$352,2,FALSE),0)</f>
        <v>1.44</v>
      </c>
      <c r="DV126" s="43">
        <f>IFERROR(VLOOKUP($B126,'2324_link'!$A$3:$D$352,3,FALSE),0)</f>
        <v>75.23</v>
      </c>
      <c r="DW126" s="160">
        <f>IFERROR(VLOOKUP($B126,'2324_link'!$A$3:$D$352,4,FALSE),0)</f>
        <v>568.06000000000006</v>
      </c>
      <c r="DX126" s="217">
        <f t="shared" si="244"/>
        <v>0.13243319367672429</v>
      </c>
      <c r="DY126" s="217">
        <f>IF(DT126="Yes",VLOOKUP(B126,'ESA 112'!$B$3:$J$32,8,FALSE),MIN(0.15,DX126))</f>
        <v>0.13243319367672429</v>
      </c>
      <c r="DZ126" s="156">
        <f t="shared" si="245"/>
        <v>75.23</v>
      </c>
      <c r="EA126" s="159">
        <f t="shared" si="246"/>
        <v>76.67</v>
      </c>
      <c r="EB126" s="18"/>
    </row>
    <row r="127" spans="1:132" ht="14.4" x14ac:dyDescent="0.3">
      <c r="A127" s="15" t="s">
        <v>910</v>
      </c>
      <c r="B127" s="15" t="s">
        <v>254</v>
      </c>
      <c r="C127" s="15" t="s">
        <v>255</v>
      </c>
      <c r="D127" s="127" t="s">
        <v>929</v>
      </c>
      <c r="E127" s="154">
        <f>IFERROR(VLOOKUP($B127,'0809_link'!$A$5:$D$319,2,FALSE),0)</f>
        <v>3</v>
      </c>
      <c r="F127" s="154">
        <f>IFERROR(VLOOKUP($B127,'0809_link'!$A$5:$D$319,3,FALSE),0)</f>
        <v>19.25</v>
      </c>
      <c r="G127" s="154">
        <f>IFERROR(VLOOKUP(B127,'0809_link'!$A$5:$D$319,4,FALSE),0)</f>
        <v>110.53999999999999</v>
      </c>
      <c r="H127" s="50">
        <f t="shared" si="259"/>
        <v>0.1741</v>
      </c>
      <c r="I127" s="155">
        <f>IF(D127="yes",VLOOKUP(B127,'ESA 112'!$B$479:$K$503,8,FALSE),MIN(0.127,H127))</f>
        <v>0.16900000000000001</v>
      </c>
      <c r="J127" s="156">
        <f t="shared" si="260"/>
        <v>18.68</v>
      </c>
      <c r="K127" s="157">
        <f t="shared" si="261"/>
        <v>22.25</v>
      </c>
      <c r="L127" s="127" t="s">
        <v>929</v>
      </c>
      <c r="M127" s="43">
        <f>IFERROR(VLOOKUP(B127,'0910_link'!$A$5:$B$302,2,FALSE),0)</f>
        <v>1</v>
      </c>
      <c r="N127" s="43">
        <f>IFERROR(VLOOKUP(B127,'0910_link'!$A$5:$C$302,3,FALSE),0)</f>
        <v>19.12</v>
      </c>
      <c r="O127" s="43">
        <f>IFERROR(VLOOKUP($B127,'0910_link'!$A$5:$D$302,4,FALSE),0)</f>
        <v>119.49</v>
      </c>
      <c r="P127" s="50">
        <f t="shared" si="262"/>
        <v>0.16</v>
      </c>
      <c r="Q127" s="158">
        <f>IF(L127="Yes",VLOOKUP(B127,'ESA 112'!$B$449:$K$474,8,FALSE),MIN(0.127,P127))</f>
        <v>0.16</v>
      </c>
      <c r="R127" s="156">
        <f t="shared" si="263"/>
        <v>19.12</v>
      </c>
      <c r="S127" s="157">
        <f t="shared" si="264"/>
        <v>20.12</v>
      </c>
      <c r="T127" s="127" t="s">
        <v>929</v>
      </c>
      <c r="U127" s="43">
        <f>IFERROR(VLOOKUP($B127,'1011_link'!$A$5:$D$309,2,FALSE),0)</f>
        <v>0</v>
      </c>
      <c r="V127" s="43">
        <f>IFERROR(VLOOKUP($B127,'1011_link'!$A$5:$D$309,3,FALSE),0)</f>
        <v>14.88</v>
      </c>
      <c r="W127" s="154">
        <f>IFERROR(VLOOKUP($B127,'1011_link'!$A$5:$D$319,4,FALSE),0)</f>
        <v>107.33</v>
      </c>
      <c r="X127" s="50">
        <f t="shared" si="265"/>
        <v>0.1386</v>
      </c>
      <c r="Y127" s="158">
        <f>IF(T127="Yes",VLOOKUP(B127,'ESA 112'!$B$416:$J$444,8,FALSE),MIN(0.127,X127))</f>
        <v>0.13719999999999999</v>
      </c>
      <c r="Z127" s="156">
        <f t="shared" si="266"/>
        <v>14.73</v>
      </c>
      <c r="AA127" s="159">
        <f t="shared" si="267"/>
        <v>14.73</v>
      </c>
      <c r="AB127" s="127" t="s">
        <v>929</v>
      </c>
      <c r="AC127" s="43">
        <f>IFERROR(VLOOKUP($B127,'1112_link'!$A$5:$D$310,2,FALSE),0)</f>
        <v>0.33</v>
      </c>
      <c r="AD127" s="43">
        <f>IFERROR(VLOOKUP($B127,'1112_link'!$A$5:$D$310,3,FALSE),0)</f>
        <v>16.89</v>
      </c>
      <c r="AE127" s="154">
        <f>IFERROR(VLOOKUP($B127,'1112_link'!$A$5:$D$331,4,FALSE),0)</f>
        <v>97.27</v>
      </c>
      <c r="AF127" s="50">
        <f t="shared" si="268"/>
        <v>0.1736</v>
      </c>
      <c r="AG127" s="158">
        <f>IF(AB127="Yes",VLOOKUP(B127,'ESA 112'!$B$383:$J$411,8,FALSE),MIN(0.127,AF127))</f>
        <v>0.1686</v>
      </c>
      <c r="AH127" s="156">
        <f t="shared" si="269"/>
        <v>16.399999999999999</v>
      </c>
      <c r="AI127" s="159">
        <f t="shared" si="270"/>
        <v>16.729999999999997</v>
      </c>
      <c r="AJ127" s="127" t="s">
        <v>929</v>
      </c>
      <c r="AK127" s="43">
        <f>IFERROR(VLOOKUP($B127,'1213_link'!$A$5:$D$310,2,FALSE),0)</f>
        <v>2</v>
      </c>
      <c r="AL127" s="43">
        <f>IFERROR(VLOOKUP($B127,'1213_link'!$A$5:$D$310,3,FALSE),0)</f>
        <v>18.559999999999999</v>
      </c>
      <c r="AM127" s="154">
        <f>IFERROR(VLOOKUP($B127,'1213_link'!$A$5:$D$331,4,FALSE),0)</f>
        <v>95.57</v>
      </c>
      <c r="AN127" s="50">
        <f t="shared" si="271"/>
        <v>0.19420000000000001</v>
      </c>
      <c r="AO127" s="158">
        <f>IF(AJ127="Yes",VLOOKUP(B127,'ESA 112'!$B$350:$J$378,8,FALSE),MIN(0.127,AN127))</f>
        <v>0.18410000000000001</v>
      </c>
      <c r="AP127" s="156">
        <f t="shared" si="272"/>
        <v>17.59</v>
      </c>
      <c r="AQ127" s="159">
        <f t="shared" si="273"/>
        <v>19.59</v>
      </c>
      <c r="AR127" s="127" t="s">
        <v>929</v>
      </c>
      <c r="AS127" s="43">
        <f>IFERROR(VLOOKUP($B127,'1314_link'!$A$5:$D$310,2,FALSE),0)</f>
        <v>0</v>
      </c>
      <c r="AT127" s="43">
        <f>IFERROR(VLOOKUP($B127,'1314_link'!$A$5:$D$310,3,FALSE),0)</f>
        <v>15.56</v>
      </c>
      <c r="AU127" s="154">
        <f>IFERROR(VLOOKUP($B127,'1314_link'!$A$5:$D$331,4,FALSE),0)</f>
        <v>90.42</v>
      </c>
      <c r="AV127" s="158">
        <f t="shared" si="274"/>
        <v>0.17208582172085821</v>
      </c>
      <c r="AW127" s="158">
        <f>IF(AR127="Yes",VLOOKUP(B127,'ESA 112'!$B$318:$J$345,8,FALSE),MIN(0.127,AV127))</f>
        <v>0.1666</v>
      </c>
      <c r="AX127" s="156">
        <f t="shared" si="275"/>
        <v>15.06</v>
      </c>
      <c r="AY127" s="159">
        <f t="shared" si="276"/>
        <v>15.06</v>
      </c>
      <c r="AZ127" s="127" t="s">
        <v>929</v>
      </c>
      <c r="BA127" s="43">
        <f>IFERROR(VLOOKUP($B127,'1415_link'!$A$5:$D$311,2,FALSE),0)</f>
        <v>0.67</v>
      </c>
      <c r="BB127" s="43">
        <f>IFERROR(VLOOKUP($B127,'1415_link'!$A$5:$D$311,3,FALSE),0)</f>
        <v>12.44</v>
      </c>
      <c r="BC127" s="160">
        <f>IFERROR(VLOOKUP($B127,'1415_link'!$A$5:$D$332,4,FALSE),0)</f>
        <v>78.260000000000005</v>
      </c>
      <c r="BD127" s="158">
        <f t="shared" si="277"/>
        <v>0.15895732174801941</v>
      </c>
      <c r="BE127" s="158">
        <f>IF(AZ127="Yes",VLOOKUP(B127,'ESA 112'!$B$286:$J$314,8,FALSE),MIN(0.127,BD127))</f>
        <v>0.15690000000000001</v>
      </c>
      <c r="BF127" s="156">
        <f t="shared" si="278"/>
        <v>12.28</v>
      </c>
      <c r="BG127" s="159">
        <f t="shared" si="279"/>
        <v>12.95</v>
      </c>
      <c r="BH127" s="127" t="s">
        <v>929</v>
      </c>
      <c r="BI127" s="43">
        <f>IFERROR(VLOOKUP($B127,'1516_link'!$A$5:$D$351,2,FALSE),0)</f>
        <v>0.44</v>
      </c>
      <c r="BJ127" s="43">
        <f>IFERROR(VLOOKUP($B127,'1516_link'!$A$5:$D$351,3,FALSE),0)</f>
        <v>7.44</v>
      </c>
      <c r="BK127" s="160">
        <f>IFERROR(VLOOKUP($B127,'1516_link'!$A$5:$D$351,4,FALSE),0)</f>
        <v>69.010000000000005</v>
      </c>
      <c r="BL127" s="217">
        <f t="shared" si="280"/>
        <v>0.10781046225184755</v>
      </c>
      <c r="BM127" s="217">
        <f>IF(BH127="Yes",VLOOKUP(B127,'ESA 112'!$B$255:$J$282,8,FALSE),MIN(0.127,BL127))</f>
        <v>0.1062</v>
      </c>
      <c r="BN127" s="156">
        <f t="shared" si="281"/>
        <v>7.33</v>
      </c>
      <c r="BO127" s="159">
        <f t="shared" si="282"/>
        <v>7.7700000000000005</v>
      </c>
      <c r="BP127" s="127" t="s">
        <v>929</v>
      </c>
      <c r="BQ127" s="43">
        <f>IFERROR(VLOOKUP($B127,'1617_link'!$A$5:$D$351,2,FALSE),0)</f>
        <v>0.56000000000000005</v>
      </c>
      <c r="BR127" s="43">
        <f>IFERROR(VLOOKUP($B127,'1617_link'!$A$5:$D$351,3,FALSE),0)</f>
        <v>5.78</v>
      </c>
      <c r="BS127" s="160">
        <f>IFERROR(VLOOKUP($B127,'1617_link'!$A$5:$D$351,4,FALSE),0)</f>
        <v>70.850000000000009</v>
      </c>
      <c r="BT127" s="217">
        <f t="shared" si="283"/>
        <v>8.1580804516584324E-2</v>
      </c>
      <c r="BU127" s="217">
        <f>IF(BP127="Yes",VLOOKUP(B127,'ESA 112'!$B$224:$J$250,8,FALSE),MIN(0.127,BT127))</f>
        <v>7.9899999999999999E-2</v>
      </c>
      <c r="BV127" s="156">
        <f t="shared" si="284"/>
        <v>5.66</v>
      </c>
      <c r="BW127" s="223">
        <f t="shared" si="285"/>
        <v>6.2200000000000006</v>
      </c>
      <c r="BX127" s="127" t="s">
        <v>929</v>
      </c>
      <c r="BY127" s="43">
        <f>IFERROR(VLOOKUP($B127,'1718_link'!$A$5:$D$351,2,FALSE),0)</f>
        <v>2.89</v>
      </c>
      <c r="BZ127" s="43">
        <f>IFERROR(VLOOKUP($B127,'1718_link'!$A$5:$D$351,3,FALSE),0)</f>
        <v>7.67</v>
      </c>
      <c r="CA127" s="43">
        <f>IFERROR(VLOOKUP($B127,'1718_link'!$A$5:$D$331,4,FALSE),0)</f>
        <v>71.169999999999987</v>
      </c>
      <c r="CB127" s="217">
        <f t="shared" si="286"/>
        <v>0.10777012786286358</v>
      </c>
      <c r="CC127" s="217">
        <f>IF(BX127="Yes",VLOOKUP(B127,'ESA 112'!$B$194:$J$219,8,FALSE),MIN(0.135,CB127))</f>
        <v>0.10349999999999999</v>
      </c>
      <c r="CD127" s="156">
        <f t="shared" si="287"/>
        <v>7.37</v>
      </c>
      <c r="CE127" s="159">
        <f t="shared" si="288"/>
        <v>10.26</v>
      </c>
      <c r="CF127" s="127" t="s">
        <v>929</v>
      </c>
      <c r="CG127" s="43">
        <f>IFERROR(VLOOKUP($B127,'1819_link'!$A$5:$D$351,2,FALSE),0)</f>
        <v>1.33</v>
      </c>
      <c r="CH127" s="43">
        <f>IFERROR(VLOOKUP($B127,'1819_link'!$A$5:$D$351,3,FALSE),0)</f>
        <v>9.33</v>
      </c>
      <c r="CI127" s="43">
        <f>IFERROR(VLOOKUP($B127,'1819_link'!$A$5:$D$331,4,FALSE),0)</f>
        <v>86.5</v>
      </c>
      <c r="CJ127" s="217">
        <f t="shared" si="289"/>
        <v>0.10786127167630058</v>
      </c>
      <c r="CK127" s="217">
        <f>IF(CF127="Yes",VLOOKUP(B127,'ESA 112'!$B$164:$J$190,8,FALSE),MIN(0.135,CJ127))</f>
        <v>9.8299999999999998E-2</v>
      </c>
      <c r="CL127" s="156">
        <f t="shared" si="290"/>
        <v>8.5</v>
      </c>
      <c r="CM127" s="159">
        <f t="shared" si="291"/>
        <v>9.83</v>
      </c>
      <c r="CN127" s="127" t="s">
        <v>929</v>
      </c>
      <c r="CO127" s="43">
        <f>IFERROR(VLOOKUP($B127,'1920_link'!$A$5:$D$350,2,FALSE),0)</f>
        <v>0.11</v>
      </c>
      <c r="CP127" s="43">
        <f>IFERROR(VLOOKUP($B127,'1920_link'!$A$5:$D$350,3,FALSE),0)</f>
        <v>7.33</v>
      </c>
      <c r="CQ127" s="43">
        <f>IFERROR(VLOOKUP($B127,'1920_link'!$A$5:$D$330,4,FALSE),0)</f>
        <v>80.099999999999994</v>
      </c>
      <c r="CR127" s="217">
        <f t="shared" si="292"/>
        <v>9.1510611735330843E-2</v>
      </c>
      <c r="CS127" s="217">
        <f>IF(CN127="Yes",VLOOKUP(B127,'ESA 112'!$B$134:$J$159,8,FALSE),MIN(0.135,CR127))</f>
        <v>8.1699999999999995E-2</v>
      </c>
      <c r="CT127" s="156">
        <f t="shared" si="293"/>
        <v>6.54</v>
      </c>
      <c r="CU127" s="159">
        <f t="shared" si="294"/>
        <v>6.65</v>
      </c>
      <c r="CV127" s="127" t="s">
        <v>929</v>
      </c>
      <c r="CW127" s="43">
        <f>IFERROR(VLOOKUP($B127,'2021_link'!$A$5:$D$351,2,FALSE),0)</f>
        <v>1.89</v>
      </c>
      <c r="CX127" s="43">
        <f>IFERROR(VLOOKUP($B127,'2021_link'!$A$5:$D$351,3,FALSE),0)</f>
        <v>6.44</v>
      </c>
      <c r="CY127" s="160">
        <f>IFERROR(VLOOKUP($B127,'2021_link'!$A$5:$D$351,4,FALSE),0)</f>
        <v>74.05</v>
      </c>
      <c r="CZ127" s="217">
        <f t="shared" si="256"/>
        <v>8.6968264686022964E-2</v>
      </c>
      <c r="DA127" s="217">
        <f>IF(CV127="Yes",VLOOKUP(B127,'ESA 112'!$B$102:$J$130,8,FALSE),MIN(0.135,CZ127))</f>
        <v>7.7899999999999997E-2</v>
      </c>
      <c r="DB127" s="156">
        <f t="shared" si="257"/>
        <v>5.77</v>
      </c>
      <c r="DC127" s="159">
        <f t="shared" si="258"/>
        <v>7.6599999999999993</v>
      </c>
      <c r="DD127" s="127" t="s">
        <v>929</v>
      </c>
      <c r="DE127" s="43">
        <f>IFERROR(VLOOKUP($B127,'2122_link'!$A$3:$D$352,2,FALSE),0)</f>
        <v>3</v>
      </c>
      <c r="DF127" s="43">
        <f>IFERROR(VLOOKUP($B127,'2122_link'!$A$3:$D$352,3,FALSE),0)</f>
        <v>10.56</v>
      </c>
      <c r="DG127" s="160">
        <f>IFERROR(VLOOKUP($B127,'2122_link'!$A$3:$D$352,4,FALSE),0)</f>
        <v>94.67</v>
      </c>
      <c r="DH127" s="217">
        <f t="shared" si="250"/>
        <v>0.11154536812084082</v>
      </c>
      <c r="DI127" s="217">
        <f>IF(DD127="Yes",VLOOKUP(B127,'ESA 112'!$B$70:$J$99,8,FALSE),MIN(0.135,DH127))</f>
        <v>9.8500000000000004E-2</v>
      </c>
      <c r="DJ127" s="156">
        <f t="shared" si="251"/>
        <v>9.32</v>
      </c>
      <c r="DK127" s="159">
        <f t="shared" si="252"/>
        <v>12.32</v>
      </c>
      <c r="DL127" s="127" t="s">
        <v>929</v>
      </c>
      <c r="DM127" s="43">
        <f>IFERROR(VLOOKUP($B127,'2223_link'!$A$3:$D$352,2,FALSE),0)</f>
        <v>1.33</v>
      </c>
      <c r="DN127" s="43">
        <f>IFERROR(VLOOKUP($B127,'2223_link'!$A$3:$D$352,3,FALSE),0)</f>
        <v>12.66</v>
      </c>
      <c r="DO127" s="160">
        <f>IFERROR(VLOOKUP($B127,'2223_link'!$A$3:$D$352,4,FALSE),0)</f>
        <v>92.27000000000001</v>
      </c>
      <c r="DP127" s="217">
        <f t="shared" si="253"/>
        <v>0.13720602579386582</v>
      </c>
      <c r="DQ127" s="217">
        <f>IF(DL127="Yes",VLOOKUP(B127,'ESA 112'!$B$37:$J$65,8,FALSE),MIN(0.135,DP127))</f>
        <v>0.1234</v>
      </c>
      <c r="DR127" s="156">
        <f t="shared" si="254"/>
        <v>11.39</v>
      </c>
      <c r="DS127" s="159">
        <f t="shared" si="255"/>
        <v>12.72</v>
      </c>
      <c r="DT127" s="127" t="s">
        <v>929</v>
      </c>
      <c r="DU127" s="43">
        <f>IFERROR(VLOOKUP($B127,'2324_link'!$A$3:$D$352,2,FALSE),0)</f>
        <v>0.67</v>
      </c>
      <c r="DV127" s="43">
        <f>IFERROR(VLOOKUP($B127,'2324_link'!$A$3:$D$352,3,FALSE),0)</f>
        <v>10.34</v>
      </c>
      <c r="DW127" s="160">
        <f>IFERROR(VLOOKUP($B127,'2324_link'!$A$3:$D$352,4,FALSE),0)</f>
        <v>85.85</v>
      </c>
      <c r="DX127" s="217">
        <f t="shared" si="244"/>
        <v>0.12044263249854398</v>
      </c>
      <c r="DY127" s="217">
        <f>IF(DT127="Yes",VLOOKUP(B127,'ESA 112'!$B$3:$J$32,8,FALSE),MIN(0.15,DX127))</f>
        <v>0.13719999999999999</v>
      </c>
      <c r="DZ127" s="156">
        <f t="shared" si="245"/>
        <v>11.78</v>
      </c>
      <c r="EA127" s="159">
        <f t="shared" si="246"/>
        <v>12.45</v>
      </c>
      <c r="EB127" s="18"/>
    </row>
    <row r="128" spans="1:132" ht="14.4" x14ac:dyDescent="0.3">
      <c r="A128" s="15" t="s">
        <v>910</v>
      </c>
      <c r="B128" s="15" t="s">
        <v>402</v>
      </c>
      <c r="C128" s="15" t="s">
        <v>403</v>
      </c>
      <c r="D128" s="127" t="s">
        <v>928</v>
      </c>
      <c r="E128" s="154">
        <f>IFERROR(VLOOKUP($B128,'0809_link'!$A$5:$D$319,2,FALSE),0)</f>
        <v>7</v>
      </c>
      <c r="F128" s="154">
        <f>IFERROR(VLOOKUP($B128,'0809_link'!$A$5:$D$319,3,FALSE),0)</f>
        <v>73.25</v>
      </c>
      <c r="G128" s="154">
        <f>IFERROR(VLOOKUP(B128,'0809_link'!$A$5:$D$319,4,FALSE),0)</f>
        <v>608.94000000000005</v>
      </c>
      <c r="H128" s="50">
        <f t="shared" si="259"/>
        <v>0.1203</v>
      </c>
      <c r="I128" s="155">
        <f>IF(D128="yes",VLOOKUP(B128,'ESA 112'!$B$479:$K$503,8,FALSE),MIN(0.127,H128))</f>
        <v>0.1203</v>
      </c>
      <c r="J128" s="156">
        <f t="shared" si="260"/>
        <v>73.25</v>
      </c>
      <c r="K128" s="157">
        <f t="shared" si="261"/>
        <v>80.25</v>
      </c>
      <c r="L128" s="127" t="s">
        <v>928</v>
      </c>
      <c r="M128" s="43">
        <f>IFERROR(VLOOKUP(B128,'0910_link'!$A$5:$B$302,2,FALSE),0)</f>
        <v>9.8800000000000008</v>
      </c>
      <c r="N128" s="43">
        <f>IFERROR(VLOOKUP(B128,'0910_link'!$A$5:$C$302,3,FALSE),0)</f>
        <v>68</v>
      </c>
      <c r="O128" s="43">
        <f>IFERROR(VLOOKUP($B128,'0910_link'!$A$5:$D$302,4,FALSE),0)</f>
        <v>622.04999999999995</v>
      </c>
      <c r="P128" s="50">
        <f t="shared" si="262"/>
        <v>0.10929999999999999</v>
      </c>
      <c r="Q128" s="158">
        <f>IF(L128="Yes",VLOOKUP(B128,'ESA 112'!$B$449:$K$474,8,FALSE),MIN(0.127,P128))</f>
        <v>0.10929999999999999</v>
      </c>
      <c r="R128" s="156">
        <f t="shared" si="263"/>
        <v>68</v>
      </c>
      <c r="S128" s="157">
        <f t="shared" si="264"/>
        <v>77.88</v>
      </c>
      <c r="T128" s="127" t="s">
        <v>928</v>
      </c>
      <c r="U128" s="43">
        <f>IFERROR(VLOOKUP($B128,'1011_link'!$A$5:$D$309,2,FALSE),0)</f>
        <v>10.5</v>
      </c>
      <c r="V128" s="43">
        <f>IFERROR(VLOOKUP($B128,'1011_link'!$A$5:$D$309,3,FALSE),0)</f>
        <v>69</v>
      </c>
      <c r="W128" s="154">
        <f>IFERROR(VLOOKUP($B128,'1011_link'!$A$5:$D$319,4,FALSE),0)</f>
        <v>608.96</v>
      </c>
      <c r="X128" s="50">
        <f t="shared" si="265"/>
        <v>0.1133</v>
      </c>
      <c r="Y128" s="158">
        <f>IF(T128="Yes",VLOOKUP(B128,'ESA 112'!$B$416:$J$444,8,FALSE),MIN(0.127,X128))</f>
        <v>0.1133</v>
      </c>
      <c r="Z128" s="156">
        <f t="shared" si="266"/>
        <v>69</v>
      </c>
      <c r="AA128" s="159">
        <f t="shared" si="267"/>
        <v>79.5</v>
      </c>
      <c r="AB128" s="127" t="s">
        <v>928</v>
      </c>
      <c r="AC128" s="43">
        <f>IFERROR(VLOOKUP($B128,'1112_link'!$A$5:$D$310,2,FALSE),0)</f>
        <v>8.7799999999999994</v>
      </c>
      <c r="AD128" s="43">
        <f>IFERROR(VLOOKUP($B128,'1112_link'!$A$5:$D$310,3,FALSE),0)</f>
        <v>77.44</v>
      </c>
      <c r="AE128" s="154">
        <f>IFERROR(VLOOKUP($B128,'1112_link'!$A$5:$D$331,4,FALSE),0)</f>
        <v>609.96999999999991</v>
      </c>
      <c r="AF128" s="50">
        <f t="shared" si="268"/>
        <v>0.127</v>
      </c>
      <c r="AG128" s="158">
        <f>IF(AB128="Yes",VLOOKUP(B128,'ESA 112'!$B$383:$J$411,8,FALSE),MIN(0.127,AF128))</f>
        <v>0.127</v>
      </c>
      <c r="AH128" s="156">
        <f t="shared" si="269"/>
        <v>77.44</v>
      </c>
      <c r="AI128" s="159">
        <f t="shared" si="270"/>
        <v>86.22</v>
      </c>
      <c r="AJ128" s="127" t="s">
        <v>928</v>
      </c>
      <c r="AK128" s="43">
        <f>IFERROR(VLOOKUP($B128,'1213_link'!$A$5:$D$310,2,FALSE),0)</f>
        <v>5.7700000000000005</v>
      </c>
      <c r="AL128" s="43">
        <f>IFERROR(VLOOKUP($B128,'1213_link'!$A$5:$D$310,3,FALSE),0)</f>
        <v>77.22</v>
      </c>
      <c r="AM128" s="154">
        <f>IFERROR(VLOOKUP($B128,'1213_link'!$A$5:$D$331,4,FALSE),0)</f>
        <v>610.23</v>
      </c>
      <c r="AN128" s="50">
        <f t="shared" si="271"/>
        <v>0.1265</v>
      </c>
      <c r="AO128" s="158">
        <f>IF(AJ128="Yes",VLOOKUP(B128,'ESA 112'!$B$350:$J$378,8,FALSE),MIN(0.127,AN128))</f>
        <v>0.1265</v>
      </c>
      <c r="AP128" s="156">
        <f t="shared" si="272"/>
        <v>77.22</v>
      </c>
      <c r="AQ128" s="159">
        <f t="shared" si="273"/>
        <v>82.99</v>
      </c>
      <c r="AR128" s="127" t="s">
        <v>928</v>
      </c>
      <c r="AS128" s="43">
        <f>IFERROR(VLOOKUP($B128,'1314_link'!$A$5:$D$310,2,FALSE),0)</f>
        <v>6.44</v>
      </c>
      <c r="AT128" s="43">
        <f>IFERROR(VLOOKUP($B128,'1314_link'!$A$5:$D$310,3,FALSE),0)</f>
        <v>78.12</v>
      </c>
      <c r="AU128" s="154">
        <f>IFERROR(VLOOKUP($B128,'1314_link'!$A$5:$D$331,4,FALSE),0)</f>
        <v>615.59000000000015</v>
      </c>
      <c r="AV128" s="158">
        <f t="shared" si="274"/>
        <v>0.12690264624181677</v>
      </c>
      <c r="AW128" s="158">
        <f>IF(AR128="Yes",VLOOKUP(B128,'ESA 112'!$B$318:$J$345,8,FALSE),MIN(0.127,AV128))</f>
        <v>0.12690264624181677</v>
      </c>
      <c r="AX128" s="156">
        <f t="shared" si="275"/>
        <v>78.12</v>
      </c>
      <c r="AY128" s="159">
        <f t="shared" si="276"/>
        <v>84.56</v>
      </c>
      <c r="AZ128" s="127" t="s">
        <v>928</v>
      </c>
      <c r="BA128" s="43">
        <f>IFERROR(VLOOKUP($B128,'1415_link'!$A$5:$D$311,2,FALSE),0)</f>
        <v>3.89</v>
      </c>
      <c r="BB128" s="43">
        <f>IFERROR(VLOOKUP($B128,'1415_link'!$A$5:$D$311,3,FALSE),0)</f>
        <v>82.33</v>
      </c>
      <c r="BC128" s="160">
        <f>IFERROR(VLOOKUP($B128,'1415_link'!$A$5:$D$332,4,FALSE),0)</f>
        <v>605.13000000000011</v>
      </c>
      <c r="BD128" s="158">
        <f t="shared" si="277"/>
        <v>0.13605341001107196</v>
      </c>
      <c r="BE128" s="158">
        <f>IF(AZ128="Yes",VLOOKUP(B128,'ESA 112'!$B$286:$J$314,8,FALSE),MIN(0.127,BD128))</f>
        <v>0.127</v>
      </c>
      <c r="BF128" s="156">
        <f t="shared" si="278"/>
        <v>76.849999999999994</v>
      </c>
      <c r="BG128" s="159">
        <f t="shared" si="279"/>
        <v>80.739999999999995</v>
      </c>
      <c r="BH128" s="127" t="s">
        <v>928</v>
      </c>
      <c r="BI128" s="43">
        <f>IFERROR(VLOOKUP($B128,'1516_link'!$A$5:$D$351,2,FALSE),0)</f>
        <v>5.33</v>
      </c>
      <c r="BJ128" s="43">
        <f>IFERROR(VLOOKUP($B128,'1516_link'!$A$5:$D$351,3,FALSE),0)</f>
        <v>87.22</v>
      </c>
      <c r="BK128" s="160">
        <f>IFERROR(VLOOKUP($B128,'1516_link'!$A$5:$D$351,4,FALSE),0)</f>
        <v>617.20000000000005</v>
      </c>
      <c r="BL128" s="217">
        <f t="shared" si="280"/>
        <v>0.14131561892417369</v>
      </c>
      <c r="BM128" s="217">
        <f>IF(BH128="Yes",VLOOKUP(B128,'ESA 112'!$B$255:$J$282,8,FALSE),MIN(0.127,BL128))</f>
        <v>0.127</v>
      </c>
      <c r="BN128" s="156">
        <f t="shared" si="281"/>
        <v>78.38</v>
      </c>
      <c r="BO128" s="159">
        <f t="shared" si="282"/>
        <v>83.71</v>
      </c>
      <c r="BP128" s="127" t="s">
        <v>928</v>
      </c>
      <c r="BQ128" s="43">
        <f>IFERROR(VLOOKUP($B128,'1617_link'!$A$5:$D$351,2,FALSE),0)</f>
        <v>2.67</v>
      </c>
      <c r="BR128" s="43">
        <f>IFERROR(VLOOKUP($B128,'1617_link'!$A$5:$D$351,3,FALSE),0)</f>
        <v>85.33</v>
      </c>
      <c r="BS128" s="160">
        <f>IFERROR(VLOOKUP($B128,'1617_link'!$A$5:$D$351,4,FALSE),0)</f>
        <v>576.23</v>
      </c>
      <c r="BT128" s="217">
        <f t="shared" si="283"/>
        <v>0.14808323065442619</v>
      </c>
      <c r="BU128" s="217">
        <f>IF(BP128="Yes",VLOOKUP(B128,'ESA 112'!$B$224:$J$250,8,FALSE),MIN(0.127,BT128))</f>
        <v>0.127</v>
      </c>
      <c r="BV128" s="156">
        <f t="shared" si="284"/>
        <v>73.180000000000007</v>
      </c>
      <c r="BW128" s="223">
        <f t="shared" si="285"/>
        <v>75.850000000000009</v>
      </c>
      <c r="BX128" s="127" t="s">
        <v>928</v>
      </c>
      <c r="BY128" s="43">
        <f>IFERROR(VLOOKUP($B128,'1718_link'!$A$5:$D$351,2,FALSE),0)</f>
        <v>5.22</v>
      </c>
      <c r="BZ128" s="43">
        <f>IFERROR(VLOOKUP($B128,'1718_link'!$A$5:$D$351,3,FALSE),0)</f>
        <v>86.89</v>
      </c>
      <c r="CA128" s="43">
        <f>IFERROR(VLOOKUP($B128,'1718_link'!$A$5:$D$331,4,FALSE),0)</f>
        <v>598.27</v>
      </c>
      <c r="CB128" s="217">
        <f t="shared" si="286"/>
        <v>0.14523542881976365</v>
      </c>
      <c r="CC128" s="217">
        <f>IF(BX128="Yes",VLOOKUP(B128,'ESA 112'!$B$194:$J$219,8,FALSE),MIN(0.135,CB128))</f>
        <v>0.13500000000000001</v>
      </c>
      <c r="CD128" s="156">
        <f t="shared" si="287"/>
        <v>80.77</v>
      </c>
      <c r="CE128" s="159">
        <f t="shared" si="288"/>
        <v>85.99</v>
      </c>
      <c r="CF128" s="127" t="s">
        <v>928</v>
      </c>
      <c r="CG128" s="43">
        <f>IFERROR(VLOOKUP($B128,'1819_link'!$A$5:$D$351,2,FALSE),0)</f>
        <v>6</v>
      </c>
      <c r="CH128" s="43">
        <f>IFERROR(VLOOKUP($B128,'1819_link'!$A$5:$D$351,3,FALSE),0)</f>
        <v>89.67</v>
      </c>
      <c r="CI128" s="43">
        <f>IFERROR(VLOOKUP($B128,'1819_link'!$A$5:$D$331,4,FALSE),0)</f>
        <v>606.66</v>
      </c>
      <c r="CJ128" s="217">
        <f t="shared" si="289"/>
        <v>0.14780931658589655</v>
      </c>
      <c r="CK128" s="217">
        <f>IF(CF128="Yes",VLOOKUP(B128,'ESA 112'!$B$164:$J$190,8,FALSE),MIN(0.135,CJ128))</f>
        <v>0.13500000000000001</v>
      </c>
      <c r="CL128" s="156">
        <f t="shared" si="290"/>
        <v>81.900000000000006</v>
      </c>
      <c r="CM128" s="159">
        <f t="shared" si="291"/>
        <v>87.9</v>
      </c>
      <c r="CN128" s="127" t="s">
        <v>928</v>
      </c>
      <c r="CO128" s="43">
        <f>IFERROR(VLOOKUP($B128,'1920_link'!$A$5:$D$350,2,FALSE),0)</f>
        <v>7.1099999999999994</v>
      </c>
      <c r="CP128" s="43">
        <f>IFERROR(VLOOKUP($B128,'1920_link'!$A$5:$D$350,3,FALSE),0)</f>
        <v>104.89</v>
      </c>
      <c r="CQ128" s="43">
        <f>IFERROR(VLOOKUP($B128,'1920_link'!$A$5:$D$330,4,FALSE),0)</f>
        <v>625.3599999999999</v>
      </c>
      <c r="CR128" s="217">
        <f t="shared" si="292"/>
        <v>0.16772738902392226</v>
      </c>
      <c r="CS128" s="217">
        <f>IF(CN128="Yes",VLOOKUP(B128,'ESA 112'!$B$134:$J$159,8,FALSE),MIN(0.135,CR128))</f>
        <v>0.13500000000000001</v>
      </c>
      <c r="CT128" s="156">
        <f t="shared" si="293"/>
        <v>84.42</v>
      </c>
      <c r="CU128" s="159">
        <f t="shared" si="294"/>
        <v>91.53</v>
      </c>
      <c r="CV128" s="127" t="s">
        <v>928</v>
      </c>
      <c r="CW128" s="43">
        <f>IFERROR(VLOOKUP($B128,'2021_link'!$A$5:$D$351,2,FALSE),0)</f>
        <v>3.78</v>
      </c>
      <c r="CX128" s="43">
        <f>IFERROR(VLOOKUP($B128,'2021_link'!$A$5:$D$351,3,FALSE),0)</f>
        <v>97.34</v>
      </c>
      <c r="CY128" s="160">
        <f>IFERROR(VLOOKUP($B128,'2021_link'!$A$5:$D$351,4,FALSE),0)</f>
        <v>612.28</v>
      </c>
      <c r="CZ128" s="217">
        <f t="shared" si="256"/>
        <v>0.1589795518390279</v>
      </c>
      <c r="DA128" s="217">
        <f>IF(CV128="Yes",VLOOKUP(B128,'ESA 112'!$B$102:$J$130,8,FALSE),MIN(0.135,CZ128))</f>
        <v>0.13500000000000001</v>
      </c>
      <c r="DB128" s="156">
        <f t="shared" si="257"/>
        <v>82.66</v>
      </c>
      <c r="DC128" s="159">
        <f t="shared" si="258"/>
        <v>86.44</v>
      </c>
      <c r="DD128" s="127" t="s">
        <v>928</v>
      </c>
      <c r="DE128" s="43">
        <f>IFERROR(VLOOKUP($B128,'2122_link'!$A$3:$D$352,2,FALSE),0)</f>
        <v>3.56</v>
      </c>
      <c r="DF128" s="43">
        <f>IFERROR(VLOOKUP($B128,'2122_link'!$A$3:$D$352,3,FALSE),0)</f>
        <v>83.89</v>
      </c>
      <c r="DG128" s="160">
        <f>IFERROR(VLOOKUP($B128,'2122_link'!$A$3:$D$352,4,FALSE),0)</f>
        <v>576.54</v>
      </c>
      <c r="DH128" s="217">
        <f t="shared" si="250"/>
        <v>0.1455059492836577</v>
      </c>
      <c r="DI128" s="217">
        <f>IF(DD128="Yes",VLOOKUP(B128,'ESA 112'!$B$70:$J$99,8,FALSE),MIN(0.135,DH128))</f>
        <v>0.13500000000000001</v>
      </c>
      <c r="DJ128" s="156">
        <f t="shared" si="251"/>
        <v>77.83</v>
      </c>
      <c r="DK128" s="159">
        <f t="shared" si="252"/>
        <v>81.39</v>
      </c>
      <c r="DL128" s="127" t="s">
        <v>928</v>
      </c>
      <c r="DM128" s="43">
        <f>IFERROR(VLOOKUP($B128,'2223_link'!$A$3:$D$352,2,FALSE),0)</f>
        <v>5.1100000000000003</v>
      </c>
      <c r="DN128" s="43">
        <f>IFERROR(VLOOKUP($B128,'2223_link'!$A$3:$D$352,3,FALSE),0)</f>
        <v>92.89</v>
      </c>
      <c r="DO128" s="160">
        <f>IFERROR(VLOOKUP($B128,'2223_link'!$A$3:$D$352,4,FALSE),0)</f>
        <v>539.62</v>
      </c>
      <c r="DP128" s="217">
        <f t="shared" si="253"/>
        <v>0.1721396538304733</v>
      </c>
      <c r="DQ128" s="217">
        <f>IF(DL128="Yes",VLOOKUP(B128,'ESA 112'!$B$37:$J$65,8,FALSE),MIN(0.135,DP128))</f>
        <v>0.13500000000000001</v>
      </c>
      <c r="DR128" s="156">
        <f t="shared" si="254"/>
        <v>72.849999999999994</v>
      </c>
      <c r="DS128" s="159">
        <f t="shared" si="255"/>
        <v>77.959999999999994</v>
      </c>
      <c r="DT128" s="127" t="s">
        <v>928</v>
      </c>
      <c r="DU128" s="43">
        <f>IFERROR(VLOOKUP($B128,'2324_link'!$A$3:$D$352,2,FALSE),0)</f>
        <v>4.5599999999999996</v>
      </c>
      <c r="DV128" s="43">
        <f>IFERROR(VLOOKUP($B128,'2324_link'!$A$3:$D$352,3,FALSE),0)</f>
        <v>81.89</v>
      </c>
      <c r="DW128" s="160">
        <f>IFERROR(VLOOKUP($B128,'2324_link'!$A$3:$D$352,4,FALSE),0)</f>
        <v>513.73</v>
      </c>
      <c r="DX128" s="217">
        <f t="shared" si="244"/>
        <v>0.15940279913573277</v>
      </c>
      <c r="DY128" s="217">
        <f>IF(DT128="Yes",VLOOKUP(B128,'ESA 112'!$B$3:$J$32,8,FALSE),MIN(0.15,DX128))</f>
        <v>0.15</v>
      </c>
      <c r="DZ128" s="156">
        <f t="shared" si="245"/>
        <v>77.06</v>
      </c>
      <c r="EA128" s="159">
        <f t="shared" si="246"/>
        <v>81.62</v>
      </c>
      <c r="EB128" s="18"/>
    </row>
    <row r="129" spans="1:132" s="10" customFormat="1" ht="15.6" x14ac:dyDescent="0.3">
      <c r="A129" s="15" t="s">
        <v>952</v>
      </c>
      <c r="B129" s="15" t="s">
        <v>58</v>
      </c>
      <c r="C129" s="15" t="s">
        <v>59</v>
      </c>
      <c r="D129" s="127" t="s">
        <v>929</v>
      </c>
      <c r="E129" s="156">
        <f>IFERROR(VLOOKUP($B129,'0809_link'!$A$5:$D$319,2,FALSE),0)</f>
        <v>18.75</v>
      </c>
      <c r="F129" s="156">
        <f>IFERROR(VLOOKUP($B129,'0809_link'!$A$5:$D$319,3,FALSE),0)</f>
        <v>180.37</v>
      </c>
      <c r="G129" s="156">
        <f>IFERROR(VLOOKUP(B129,'0809_link'!$A$5:$D$319,4,FALSE),0)</f>
        <v>1520.94</v>
      </c>
      <c r="H129" s="50">
        <f t="shared" si="259"/>
        <v>0.1186</v>
      </c>
      <c r="I129" s="155">
        <f>IF(D129="yes",VLOOKUP(B129,'ESA 112'!$B$479:$K$503,8,FALSE),MIN(0.127,H129))</f>
        <v>0.11509999999999999</v>
      </c>
      <c r="J129" s="156">
        <f t="shared" si="260"/>
        <v>175.06</v>
      </c>
      <c r="K129" s="157">
        <f t="shared" si="261"/>
        <v>199.12</v>
      </c>
      <c r="L129" s="127" t="s">
        <v>929</v>
      </c>
      <c r="M129" s="43">
        <f>IFERROR(VLOOKUP(B129,'0910_link'!$A$5:$B$302,2,FALSE),0)</f>
        <v>13.12</v>
      </c>
      <c r="N129" s="43">
        <f>IFERROR(VLOOKUP(B129,'0910_link'!$A$5:$C$302,3,FALSE),0)</f>
        <v>172.5</v>
      </c>
      <c r="O129" s="255">
        <f>IFERROR(VLOOKUP($B129,'0910_link'!$A$5:$D$302,4,FALSE),0)</f>
        <v>1504.6100000000001</v>
      </c>
      <c r="P129" s="50">
        <f t="shared" si="262"/>
        <v>0.11459999999999999</v>
      </c>
      <c r="Q129" s="158">
        <f>IF(L129="Yes",VLOOKUP(B129,'ESA 112'!$B$449:$K$474,8,FALSE),MIN(0.127,P129))</f>
        <v>0.11459999999999999</v>
      </c>
      <c r="R129" s="156">
        <f t="shared" si="263"/>
        <v>172.5</v>
      </c>
      <c r="S129" s="157">
        <f t="shared" si="264"/>
        <v>185.62</v>
      </c>
      <c r="T129" s="127" t="s">
        <v>929</v>
      </c>
      <c r="U129" s="43">
        <f>IFERROR(VLOOKUP($B129,'1011_link'!$A$5:$D$309,2,FALSE),0)</f>
        <v>20</v>
      </c>
      <c r="V129" s="43">
        <f>IFERROR(VLOOKUP($B129,'1011_link'!$A$5:$D$309,3,FALSE),0)</f>
        <v>157.26</v>
      </c>
      <c r="W129" s="154">
        <f>IFERROR(VLOOKUP($B129,'1011_link'!$A$5:$D$319,4,FALSE),0)</f>
        <v>1502.5900000000001</v>
      </c>
      <c r="X129" s="50">
        <f t="shared" si="265"/>
        <v>0.1047</v>
      </c>
      <c r="Y129" s="158">
        <f>IF(T129="Yes",VLOOKUP(B129,'ESA 112'!$B$416:$J$444,8,FALSE),MIN(0.127,X129))</f>
        <v>0.1036</v>
      </c>
      <c r="Z129" s="156">
        <f t="shared" si="266"/>
        <v>155.66999999999999</v>
      </c>
      <c r="AA129" s="159">
        <f t="shared" si="267"/>
        <v>175.67</v>
      </c>
      <c r="AB129" s="127" t="s">
        <v>929</v>
      </c>
      <c r="AC129" s="43">
        <f>IFERROR(VLOOKUP($B129,'1112_link'!$A$5:$D$310,2,FALSE),0)</f>
        <v>21.11</v>
      </c>
      <c r="AD129" s="43">
        <f>IFERROR(VLOOKUP($B129,'1112_link'!$A$5:$D$310,3,FALSE),0)</f>
        <v>164.67000000000002</v>
      </c>
      <c r="AE129" s="154">
        <f>IFERROR(VLOOKUP($B129,'1112_link'!$A$5:$D$331,4,FALSE),0)</f>
        <v>1518.2100000000003</v>
      </c>
      <c r="AF129" s="50">
        <f t="shared" si="268"/>
        <v>0.1085</v>
      </c>
      <c r="AG129" s="158">
        <f>IF(AB129="Yes",VLOOKUP(B129,'ESA 112'!$B$383:$J$411,8,FALSE),MIN(0.127,AF129))</f>
        <v>0.1053</v>
      </c>
      <c r="AH129" s="156">
        <f t="shared" si="269"/>
        <v>159.87</v>
      </c>
      <c r="AI129" s="159">
        <f t="shared" si="270"/>
        <v>180.98000000000002</v>
      </c>
      <c r="AJ129" s="127" t="s">
        <v>929</v>
      </c>
      <c r="AK129" s="43">
        <f>IFERROR(VLOOKUP($B129,'1213_link'!$A$5:$D$310,2,FALSE),0)</f>
        <v>19.45</v>
      </c>
      <c r="AL129" s="43">
        <f>IFERROR(VLOOKUP($B129,'1213_link'!$A$5:$D$310,3,FALSE),0)</f>
        <v>175.33999999999997</v>
      </c>
      <c r="AM129" s="154">
        <f>IFERROR(VLOOKUP($B129,'1213_link'!$A$5:$D$331,4,FALSE),0)</f>
        <v>1527.93</v>
      </c>
      <c r="AN129" s="50">
        <f t="shared" si="271"/>
        <v>0.1148</v>
      </c>
      <c r="AO129" s="158">
        <f>IF(AJ129="Yes",VLOOKUP(B129,'ESA 112'!$B$350:$J$378,8,FALSE),MIN(0.127,AN129))</f>
        <v>0.10879999999999999</v>
      </c>
      <c r="AP129" s="156">
        <f t="shared" si="272"/>
        <v>166.24</v>
      </c>
      <c r="AQ129" s="159">
        <f t="shared" si="273"/>
        <v>185.69</v>
      </c>
      <c r="AR129" s="127" t="s">
        <v>929</v>
      </c>
      <c r="AS129" s="43">
        <f>IFERROR(VLOOKUP($B129,'1314_link'!$A$5:$D$310,2,FALSE),0)</f>
        <v>19.439999999999998</v>
      </c>
      <c r="AT129" s="43">
        <f>IFERROR(VLOOKUP($B129,'1314_link'!$A$5:$D$310,3,FALSE),0)</f>
        <v>174.11</v>
      </c>
      <c r="AU129" s="154">
        <f>IFERROR(VLOOKUP($B129,'1314_link'!$A$5:$D$331,4,FALSE),0)</f>
        <v>1569.31</v>
      </c>
      <c r="AV129" s="158">
        <f t="shared" si="274"/>
        <v>0.11094684925221913</v>
      </c>
      <c r="AW129" s="158">
        <f>IF(AR129="Yes",VLOOKUP(B129,'ESA 112'!$B$318:$J$345,8,FALSE),MIN(0.127,AV129))</f>
        <v>0.1074</v>
      </c>
      <c r="AX129" s="156">
        <f t="shared" si="275"/>
        <v>168.54</v>
      </c>
      <c r="AY129" s="159">
        <f t="shared" si="276"/>
        <v>187.98</v>
      </c>
      <c r="AZ129" s="127" t="s">
        <v>929</v>
      </c>
      <c r="BA129" s="43">
        <f>IFERROR(VLOOKUP($B129,'1415_link'!$A$5:$D$311,2,FALSE),0)</f>
        <v>12.33</v>
      </c>
      <c r="BB129" s="43">
        <f>IFERROR(VLOOKUP($B129,'1415_link'!$A$5:$D$311,3,FALSE),0)</f>
        <v>170.22000000000003</v>
      </c>
      <c r="BC129" s="160">
        <f>IFERROR(VLOOKUP($B129,'1415_link'!$A$5:$D$332,4,FALSE),0)</f>
        <v>1558.75</v>
      </c>
      <c r="BD129" s="158">
        <f t="shared" si="277"/>
        <v>0.10920288692862873</v>
      </c>
      <c r="BE129" s="158">
        <f>IF(AZ129="Yes",VLOOKUP(B129,'ESA 112'!$B$286:$J$314,8,FALSE),MIN(0.127,BD129))</f>
        <v>0.10780000000000001</v>
      </c>
      <c r="BF129" s="156">
        <f t="shared" si="278"/>
        <v>168.03</v>
      </c>
      <c r="BG129" s="159">
        <f t="shared" si="279"/>
        <v>180.36</v>
      </c>
      <c r="BH129" s="127" t="s">
        <v>928</v>
      </c>
      <c r="BI129" s="43">
        <f>IFERROR(VLOOKUP($B129,'1516_link'!$A$5:$D$351,2,FALSE),0)</f>
        <v>13.120000000000001</v>
      </c>
      <c r="BJ129" s="43">
        <f>IFERROR(VLOOKUP($B129,'1516_link'!$A$5:$D$351,3,FALSE),0)</f>
        <v>181.78</v>
      </c>
      <c r="BK129" s="160">
        <f>IFERROR(VLOOKUP($B129,'1516_link'!$A$5:$D$351,4,FALSE),0)</f>
        <v>1642.36</v>
      </c>
      <c r="BL129" s="217">
        <f t="shared" si="280"/>
        <v>0.11068218904503277</v>
      </c>
      <c r="BM129" s="217">
        <f>IF(BH129="Yes",VLOOKUP(B129,'ESA 112'!$B$255:$J$282,8,FALSE),MIN(0.127,BL129))</f>
        <v>0.11068218904503277</v>
      </c>
      <c r="BN129" s="156">
        <f t="shared" si="281"/>
        <v>181.78</v>
      </c>
      <c r="BO129" s="159">
        <f t="shared" si="282"/>
        <v>194.9</v>
      </c>
      <c r="BP129" s="127" t="s">
        <v>928</v>
      </c>
      <c r="BQ129" s="43">
        <f>IFERROR(VLOOKUP($B129,'1617_link'!$A$5:$D$351,2,FALSE),0)</f>
        <v>17.55</v>
      </c>
      <c r="BR129" s="43">
        <f>IFERROR(VLOOKUP($B129,'1617_link'!$A$5:$D$351,3,FALSE),0)</f>
        <v>206.45</v>
      </c>
      <c r="BS129" s="160">
        <f>IFERROR(VLOOKUP($B129,'1617_link'!$A$5:$D$351,4,FALSE),0)</f>
        <v>1675.43</v>
      </c>
      <c r="BT129" s="217">
        <f t="shared" si="283"/>
        <v>0.12322209820762429</v>
      </c>
      <c r="BU129" s="217">
        <f>IF(BP129="Yes",VLOOKUP(B129,'ESA 112'!$B$224:$J$250,8,FALSE),MIN(0.127,BT129))</f>
        <v>0.12322209820762429</v>
      </c>
      <c r="BV129" s="156">
        <f t="shared" si="284"/>
        <v>206.45</v>
      </c>
      <c r="BW129" s="159">
        <f t="shared" si="285"/>
        <v>224</v>
      </c>
      <c r="BX129" s="127" t="s">
        <v>928</v>
      </c>
      <c r="BY129" s="43">
        <f>IFERROR(VLOOKUP($B129,'1718_link'!$A$5:$D$351,2,FALSE),0)</f>
        <v>19.34</v>
      </c>
      <c r="BZ129" s="43">
        <f>IFERROR(VLOOKUP($B129,'1718_link'!$A$5:$D$351,3,FALSE),0)</f>
        <v>203.22</v>
      </c>
      <c r="CA129" s="43">
        <f>IFERROR(VLOOKUP($B129,'1718_link'!$A$5:$D$331,4,FALSE),0)</f>
        <v>1711.4</v>
      </c>
      <c r="CB129" s="217">
        <f t="shared" si="286"/>
        <v>0.11874488722683182</v>
      </c>
      <c r="CC129" s="217">
        <f>IF(BX129="Yes",VLOOKUP(B129,'ESA 112'!$B$194:$J$219,8,FALSE),MIN(0.135,CB129))</f>
        <v>0.11874488722683182</v>
      </c>
      <c r="CD129" s="156">
        <f t="shared" si="287"/>
        <v>203.22</v>
      </c>
      <c r="CE129" s="159">
        <f t="shared" si="288"/>
        <v>222.56</v>
      </c>
      <c r="CF129" s="127" t="s">
        <v>928</v>
      </c>
      <c r="CG129" s="43">
        <f>IFERROR(VLOOKUP($B129,'1819_link'!$A$5:$D$351,2,FALSE),0)</f>
        <v>17.78</v>
      </c>
      <c r="CH129" s="43">
        <f>IFERROR(VLOOKUP($B129,'1819_link'!$A$5:$D$351,3,FALSE),0)</f>
        <v>205.67</v>
      </c>
      <c r="CI129" s="43">
        <f>IFERROR(VLOOKUP($B129,'1819_link'!$A$5:$D$331,4,FALSE),0)</f>
        <v>1698.3100000000002</v>
      </c>
      <c r="CJ129" s="217">
        <f t="shared" si="289"/>
        <v>0.12110274331541354</v>
      </c>
      <c r="CK129" s="217">
        <f>IF(CF129="Yes",VLOOKUP(B129,'ESA 112'!$B$164:$J$190,8,FALSE),MIN(0.135,CJ129))</f>
        <v>0.12110274331541354</v>
      </c>
      <c r="CL129" s="156">
        <f t="shared" si="290"/>
        <v>205.67</v>
      </c>
      <c r="CM129" s="159">
        <f t="shared" si="291"/>
        <v>223.45</v>
      </c>
      <c r="CN129" s="127" t="s">
        <v>928</v>
      </c>
      <c r="CO129" s="43">
        <f>IFERROR(VLOOKUP($B129,'1920_link'!$A$5:$D$350,2,FALSE),0)</f>
        <v>11</v>
      </c>
      <c r="CP129" s="43">
        <f>IFERROR(VLOOKUP($B129,'1920_link'!$A$5:$D$350,3,FALSE),0)</f>
        <v>218.44000000000003</v>
      </c>
      <c r="CQ129" s="43">
        <f>IFERROR(VLOOKUP($B129,'1920_link'!$A$5:$D$330,4,FALSE),0)</f>
        <v>1708.97</v>
      </c>
      <c r="CR129" s="217">
        <f t="shared" si="292"/>
        <v>0.1278196808604013</v>
      </c>
      <c r="CS129" s="217">
        <f>IF(CN129="Yes",VLOOKUP(B129,'ESA 112'!$B$134:$J$159,8,FALSE),MIN(0.135,CR129))</f>
        <v>0.1278196808604013</v>
      </c>
      <c r="CT129" s="156">
        <f t="shared" si="293"/>
        <v>218.44</v>
      </c>
      <c r="CU129" s="159">
        <f t="shared" si="294"/>
        <v>229.44</v>
      </c>
      <c r="CV129" s="127" t="s">
        <v>928</v>
      </c>
      <c r="CW129" s="43">
        <f>IFERROR(VLOOKUP($B129,'2021_link'!$A$5:$D$351,2,FALSE),0)</f>
        <v>9.56</v>
      </c>
      <c r="CX129" s="43">
        <f>IFERROR(VLOOKUP($B129,'2021_link'!$A$5:$D$351,3,FALSE),0)</f>
        <v>221.67000000000002</v>
      </c>
      <c r="CY129" s="160">
        <f>IFERROR(VLOOKUP($B129,'2021_link'!$A$5:$D$351,4,FALSE),0)</f>
        <v>1600.44</v>
      </c>
      <c r="CZ129" s="217">
        <f t="shared" si="256"/>
        <v>0.13850566094324063</v>
      </c>
      <c r="DA129" s="217">
        <f>IF(CV129="Yes",VLOOKUP(B129,'ESA 112'!$B$102:$J$130,8,FALSE),MIN(0.135,CZ129))</f>
        <v>0.13500000000000001</v>
      </c>
      <c r="DB129" s="156">
        <f t="shared" si="257"/>
        <v>216.06</v>
      </c>
      <c r="DC129" s="159">
        <f t="shared" si="258"/>
        <v>225.62</v>
      </c>
      <c r="DD129" s="127" t="s">
        <v>928</v>
      </c>
      <c r="DE129" s="43">
        <f>IFERROR(VLOOKUP($B129,'2122_link'!$A$3:$D$352,2,FALSE),0)</f>
        <v>11.22</v>
      </c>
      <c r="DF129" s="43">
        <f>IFERROR(VLOOKUP($B129,'2122_link'!$A$3:$D$352,3,FALSE),0)</f>
        <v>236.56</v>
      </c>
      <c r="DG129" s="160">
        <f>IFERROR(VLOOKUP($B129,'2122_link'!$A$3:$D$352,4,FALSE),0)</f>
        <v>1702.1299999999999</v>
      </c>
      <c r="DH129" s="217">
        <f t="shared" si="250"/>
        <v>0.13897880890413777</v>
      </c>
      <c r="DI129" s="217">
        <f>IF(DD129="Yes",VLOOKUP(B129,'ESA 112'!$B$70:$J$99,8,FALSE),MIN(0.135,DH129))</f>
        <v>0.13500000000000001</v>
      </c>
      <c r="DJ129" s="156">
        <f t="shared" si="251"/>
        <v>229.79</v>
      </c>
      <c r="DK129" s="159">
        <f t="shared" si="252"/>
        <v>241.01</v>
      </c>
      <c r="DL129" s="127" t="s">
        <v>928</v>
      </c>
      <c r="DM129" s="43">
        <f>IFERROR(VLOOKUP($B129,'2223_link'!$A$3:$D$352,2,FALSE),0)</f>
        <v>8.7799999999999994</v>
      </c>
      <c r="DN129" s="43">
        <f>IFERROR(VLOOKUP($B129,'2223_link'!$A$3:$D$352,3,FALSE),0)</f>
        <v>272.89</v>
      </c>
      <c r="DO129" s="160">
        <f>IFERROR(VLOOKUP($B129,'2223_link'!$A$3:$D$352,4,FALSE),0)</f>
        <v>1746.2299999999998</v>
      </c>
      <c r="DP129" s="217">
        <f t="shared" si="253"/>
        <v>0.15627380127474619</v>
      </c>
      <c r="DQ129" s="217">
        <f>IF(DL129="Yes",VLOOKUP(B129,'ESA 112'!$B$37:$J$65,8,FALSE),MIN(0.135,DP129))</f>
        <v>0.13500000000000001</v>
      </c>
      <c r="DR129" s="156">
        <f t="shared" si="254"/>
        <v>235.74</v>
      </c>
      <c r="DS129" s="159">
        <f t="shared" si="255"/>
        <v>244.52</v>
      </c>
      <c r="DT129" s="127" t="s">
        <v>928</v>
      </c>
      <c r="DU129" s="43">
        <f>IFERROR(VLOOKUP($B129,'2324_link'!$A$3:$D$352,2,FALSE),0)</f>
        <v>2.67</v>
      </c>
      <c r="DV129" s="43">
        <f>IFERROR(VLOOKUP($B129,'2324_link'!$A$3:$D$352,3,FALSE),0)</f>
        <v>282.33000000000004</v>
      </c>
      <c r="DW129" s="160">
        <f>IFERROR(VLOOKUP($B129,'2324_link'!$A$3:$D$352,4,FALSE),0)</f>
        <v>1827.47</v>
      </c>
      <c r="DX129" s="217">
        <f t="shared" si="244"/>
        <v>0.15449227620699657</v>
      </c>
      <c r="DY129" s="217">
        <f>IF(DT129="Yes",VLOOKUP(B129,'ESA 112'!$B$3:$J$32,8,FALSE),MIN(0.15,DX129))</f>
        <v>0.15</v>
      </c>
      <c r="DZ129" s="156">
        <f t="shared" si="245"/>
        <v>274.12</v>
      </c>
      <c r="EA129" s="159">
        <f t="shared" si="246"/>
        <v>276.79000000000002</v>
      </c>
      <c r="EB129" s="18"/>
    </row>
    <row r="130" spans="1:132" ht="14.4" x14ac:dyDescent="0.3">
      <c r="A130" s="15" t="s">
        <v>912</v>
      </c>
      <c r="B130" s="15" t="s">
        <v>542</v>
      </c>
      <c r="C130" s="15" t="s">
        <v>543</v>
      </c>
      <c r="D130" s="127" t="s">
        <v>928</v>
      </c>
      <c r="E130" s="154">
        <f>IFERROR(VLOOKUP($B130,'0809_link'!$A$5:$D$319,2,FALSE),0)</f>
        <v>0</v>
      </c>
      <c r="F130" s="154">
        <f>IFERROR(VLOOKUP($B130,'0809_link'!$A$5:$D$319,3,FALSE),0)</f>
        <v>11.12</v>
      </c>
      <c r="G130" s="154">
        <f>IFERROR(VLOOKUP(B130,'0809_link'!$A$5:$D$319,4,FALSE),0)</f>
        <v>115.6</v>
      </c>
      <c r="H130" s="50">
        <f t="shared" si="259"/>
        <v>9.6199999999999994E-2</v>
      </c>
      <c r="I130" s="155">
        <f>IF(D130="yes",VLOOKUP(B130,'ESA 112'!$B$479:$K$503,8,FALSE),MIN(0.127,H130))</f>
        <v>9.6199999999999994E-2</v>
      </c>
      <c r="J130" s="156">
        <f t="shared" si="260"/>
        <v>11.12</v>
      </c>
      <c r="K130" s="157">
        <f t="shared" si="261"/>
        <v>11.12</v>
      </c>
      <c r="L130" s="127" t="s">
        <v>928</v>
      </c>
      <c r="M130" s="43">
        <f>IFERROR(VLOOKUP(B130,'0910_link'!$A$5:$B$302,2,FALSE),0)</f>
        <v>0</v>
      </c>
      <c r="N130" s="43">
        <f>IFERROR(VLOOKUP(B130,'0910_link'!$A$5:$C$302,3,FALSE),0)</f>
        <v>12.12</v>
      </c>
      <c r="O130" s="51">
        <f>IFERROR(VLOOKUP($B130,'0910_link'!$A$5:$D$302,4,FALSE),0)</f>
        <v>106.98</v>
      </c>
      <c r="P130" s="50">
        <f t="shared" si="262"/>
        <v>0.1133</v>
      </c>
      <c r="Q130" s="158">
        <f>IF(L130="Yes",VLOOKUP(B130,'ESA 112'!$B$449:$K$474,8,FALSE),MIN(0.127,P130))</f>
        <v>0.1133</v>
      </c>
      <c r="R130" s="156">
        <f t="shared" si="263"/>
        <v>12.12</v>
      </c>
      <c r="S130" s="157">
        <f t="shared" si="264"/>
        <v>12.12</v>
      </c>
      <c r="T130" s="127" t="s">
        <v>928</v>
      </c>
      <c r="U130" s="43">
        <f>IFERROR(VLOOKUP($B130,'1011_link'!$A$5:$D$309,2,FALSE),0)</f>
        <v>0.75</v>
      </c>
      <c r="V130" s="43">
        <f>IFERROR(VLOOKUP($B130,'1011_link'!$A$5:$D$309,3,FALSE),0)</f>
        <v>10</v>
      </c>
      <c r="W130" s="154">
        <f>IFERROR(VLOOKUP($B130,'1011_link'!$A$5:$D$319,4,FALSE),0)</f>
        <v>89.63</v>
      </c>
      <c r="X130" s="50">
        <f t="shared" si="265"/>
        <v>0.1116</v>
      </c>
      <c r="Y130" s="158">
        <f>IF(T130="Yes",VLOOKUP(B130,'ESA 112'!$B$416:$J$444,8,FALSE),MIN(0.127,X130))</f>
        <v>0.1116</v>
      </c>
      <c r="Z130" s="156">
        <f t="shared" si="266"/>
        <v>10</v>
      </c>
      <c r="AA130" s="159">
        <f t="shared" si="267"/>
        <v>10.75</v>
      </c>
      <c r="AB130" s="127" t="s">
        <v>928</v>
      </c>
      <c r="AC130" s="43">
        <f>IFERROR(VLOOKUP($B130,'1112_link'!$A$5:$D$310,2,FALSE),0)</f>
        <v>0.11</v>
      </c>
      <c r="AD130" s="43">
        <f>IFERROR(VLOOKUP($B130,'1112_link'!$A$5:$D$310,3,FALSE),0)</f>
        <v>16</v>
      </c>
      <c r="AE130" s="154">
        <f>IFERROR(VLOOKUP($B130,'1112_link'!$A$5:$D$331,4,FALSE),0)</f>
        <v>85.57</v>
      </c>
      <c r="AF130" s="50">
        <f t="shared" si="268"/>
        <v>0.187</v>
      </c>
      <c r="AG130" s="158">
        <f>IF(AB130="Yes",VLOOKUP(B130,'ESA 112'!$B$383:$J$411,8,FALSE),MIN(0.127,AF130))</f>
        <v>0.127</v>
      </c>
      <c r="AH130" s="156">
        <f t="shared" si="269"/>
        <v>10.87</v>
      </c>
      <c r="AI130" s="159">
        <f t="shared" si="270"/>
        <v>10.979999999999999</v>
      </c>
      <c r="AJ130" s="127" t="s">
        <v>928</v>
      </c>
      <c r="AK130" s="43">
        <f>IFERROR(VLOOKUP($B130,'1213_link'!$A$5:$D$310,2,FALSE),0)</f>
        <v>2</v>
      </c>
      <c r="AL130" s="43">
        <f>IFERROR(VLOOKUP($B130,'1213_link'!$A$5:$D$310,3,FALSE),0)</f>
        <v>14.78</v>
      </c>
      <c r="AM130" s="154">
        <f>IFERROR(VLOOKUP($B130,'1213_link'!$A$5:$D$331,4,FALSE),0)</f>
        <v>80.12</v>
      </c>
      <c r="AN130" s="50">
        <f t="shared" si="271"/>
        <v>0.1845</v>
      </c>
      <c r="AO130" s="158">
        <f>IF(AJ130="Yes",VLOOKUP(B130,'ESA 112'!$B$350:$J$378,8,FALSE),MIN(0.127,AN130))</f>
        <v>0.127</v>
      </c>
      <c r="AP130" s="156">
        <f t="shared" si="272"/>
        <v>10.18</v>
      </c>
      <c r="AQ130" s="159">
        <f t="shared" si="273"/>
        <v>12.18</v>
      </c>
      <c r="AR130" s="127" t="s">
        <v>928</v>
      </c>
      <c r="AS130" s="43">
        <f>IFERROR(VLOOKUP($B130,'1314_link'!$A$5:$D$310,2,FALSE),0)</f>
        <v>1</v>
      </c>
      <c r="AT130" s="43">
        <f>IFERROR(VLOOKUP($B130,'1314_link'!$A$5:$D$310,3,FALSE),0)</f>
        <v>12.44</v>
      </c>
      <c r="AU130" s="154">
        <f>IFERROR(VLOOKUP($B130,'1314_link'!$A$5:$D$331,4,FALSE),0)</f>
        <v>69.42</v>
      </c>
      <c r="AV130" s="158">
        <f t="shared" si="274"/>
        <v>0.17919907807548255</v>
      </c>
      <c r="AW130" s="158">
        <f>IF(AR130="Yes",VLOOKUP(B130,'ESA 112'!$B$318:$J$345,8,FALSE),MIN(0.127,AV130))</f>
        <v>0.127</v>
      </c>
      <c r="AX130" s="156">
        <f t="shared" si="275"/>
        <v>8.82</v>
      </c>
      <c r="AY130" s="159">
        <f t="shared" si="276"/>
        <v>9.82</v>
      </c>
      <c r="AZ130" s="127" t="s">
        <v>928</v>
      </c>
      <c r="BA130" s="43">
        <f>IFERROR(VLOOKUP($B130,'1415_link'!$A$5:$D$311,2,FALSE),0)</f>
        <v>1</v>
      </c>
      <c r="BB130" s="43">
        <f>IFERROR(VLOOKUP($B130,'1415_link'!$A$5:$D$311,3,FALSE),0)</f>
        <v>9.44</v>
      </c>
      <c r="BC130" s="160">
        <f>IFERROR(VLOOKUP($B130,'1415_link'!$A$5:$D$332,4,FALSE),0)</f>
        <v>64.740000000000009</v>
      </c>
      <c r="BD130" s="158">
        <f t="shared" si="277"/>
        <v>0.14581402533209759</v>
      </c>
      <c r="BE130" s="158">
        <f>IF(AZ130="Yes",VLOOKUP(B130,'ESA 112'!$B$286:$J$314,8,FALSE),MIN(0.127,BD130))</f>
        <v>0.127</v>
      </c>
      <c r="BF130" s="156">
        <f t="shared" si="278"/>
        <v>8.2200000000000006</v>
      </c>
      <c r="BG130" s="159">
        <f t="shared" si="279"/>
        <v>9.2200000000000006</v>
      </c>
      <c r="BH130" s="127" t="s">
        <v>928</v>
      </c>
      <c r="BI130" s="43">
        <f>IFERROR(VLOOKUP($B130,'1516_link'!$A$5:$D$351,2,FALSE),0)</f>
        <v>0</v>
      </c>
      <c r="BJ130" s="43">
        <f>IFERROR(VLOOKUP($B130,'1516_link'!$A$5:$D$351,3,FALSE),0)</f>
        <v>11.22</v>
      </c>
      <c r="BK130" s="160">
        <f>IFERROR(VLOOKUP($B130,'1516_link'!$A$5:$D$351,4,FALSE),0)</f>
        <v>67.83</v>
      </c>
      <c r="BL130" s="217">
        <f t="shared" si="280"/>
        <v>0.16541353383458648</v>
      </c>
      <c r="BM130" s="217">
        <f>IF(BH130="Yes",VLOOKUP(B130,'ESA 112'!$B$255:$J$282,8,FALSE),MIN(0.127,BL130))</f>
        <v>0.127</v>
      </c>
      <c r="BN130" s="156">
        <f t="shared" si="281"/>
        <v>8.61</v>
      </c>
      <c r="BO130" s="159">
        <f t="shared" si="282"/>
        <v>8.61</v>
      </c>
      <c r="BP130" s="127" t="s">
        <v>928</v>
      </c>
      <c r="BQ130" s="43">
        <f>IFERROR(VLOOKUP($B130,'1617_link'!$A$5:$D$351,2,FALSE),0)</f>
        <v>0</v>
      </c>
      <c r="BR130" s="43">
        <f>IFERROR(VLOOKUP($B130,'1617_link'!$A$5:$D$351,3,FALSE),0)</f>
        <v>8.44</v>
      </c>
      <c r="BS130" s="160">
        <f>IFERROR(VLOOKUP($B130,'1617_link'!$A$5:$D$351,4,FALSE),0)</f>
        <v>59.17</v>
      </c>
      <c r="BT130" s="217">
        <f t="shared" si="283"/>
        <v>0.14263985127598444</v>
      </c>
      <c r="BU130" s="217">
        <f>IF(BP130="Yes",VLOOKUP(B130,'ESA 112'!$B$224:$J$250,8,FALSE),MIN(0.127,BT130))</f>
        <v>0.127</v>
      </c>
      <c r="BV130" s="156">
        <f t="shared" si="284"/>
        <v>7.51</v>
      </c>
      <c r="BW130" s="223">
        <f t="shared" si="285"/>
        <v>7.51</v>
      </c>
      <c r="BX130" s="127" t="s">
        <v>928</v>
      </c>
      <c r="BY130" s="43">
        <f>IFERROR(VLOOKUP($B130,'1718_link'!$A$5:$D$351,2,FALSE),0)</f>
        <v>0.67</v>
      </c>
      <c r="BZ130" s="43">
        <f>IFERROR(VLOOKUP($B130,'1718_link'!$A$5:$D$351,3,FALSE),0)</f>
        <v>6.44</v>
      </c>
      <c r="CA130" s="43">
        <f>IFERROR(VLOOKUP($B130,'1718_link'!$A$5:$D$331,4,FALSE),0)</f>
        <v>62.64</v>
      </c>
      <c r="CB130" s="217">
        <f t="shared" si="286"/>
        <v>0.10280970625798212</v>
      </c>
      <c r="CC130" s="217">
        <f>IF(BX130="Yes",VLOOKUP(B130,'ESA 112'!$B$194:$J$219,8,FALSE),MIN(0.135,CB130))</f>
        <v>0.10280970625798212</v>
      </c>
      <c r="CD130" s="156">
        <f t="shared" si="287"/>
        <v>6.44</v>
      </c>
      <c r="CE130" s="159">
        <f t="shared" si="288"/>
        <v>7.11</v>
      </c>
      <c r="CF130" s="127" t="s">
        <v>928</v>
      </c>
      <c r="CG130" s="43">
        <f>IFERROR(VLOOKUP($B130,'1819_link'!$A$5:$D$351,2,FALSE),0)</f>
        <v>2.56</v>
      </c>
      <c r="CH130" s="43">
        <f>IFERROR(VLOOKUP($B130,'1819_link'!$A$5:$D$351,3,FALSE),0)</f>
        <v>6.89</v>
      </c>
      <c r="CI130" s="43">
        <f>IFERROR(VLOOKUP($B130,'1819_link'!$A$5:$D$331,4,FALSE),0)</f>
        <v>65.900000000000006</v>
      </c>
      <c r="CJ130" s="217">
        <f t="shared" si="289"/>
        <v>0.10455235204855841</v>
      </c>
      <c r="CK130" s="217">
        <f>IF(CF130="Yes",VLOOKUP(B130,'ESA 112'!$B$164:$J$190,8,FALSE),MIN(0.135,CJ130))</f>
        <v>0.10455235204855841</v>
      </c>
      <c r="CL130" s="156">
        <f t="shared" si="290"/>
        <v>6.89</v>
      </c>
      <c r="CM130" s="159">
        <f t="shared" si="291"/>
        <v>9.4499999999999993</v>
      </c>
      <c r="CN130" s="127" t="s">
        <v>928</v>
      </c>
      <c r="CO130" s="43">
        <f>IFERROR(VLOOKUP($B130,'1920_link'!$A$5:$D$350,2,FALSE),0)</f>
        <v>1</v>
      </c>
      <c r="CP130" s="43">
        <f>IFERROR(VLOOKUP($B130,'1920_link'!$A$5:$D$350,3,FALSE),0)</f>
        <v>9.33</v>
      </c>
      <c r="CQ130" s="43">
        <f>IFERROR(VLOOKUP($B130,'1920_link'!$A$5:$D$330,4,FALSE),0)</f>
        <v>79.88</v>
      </c>
      <c r="CR130" s="217">
        <f t="shared" si="292"/>
        <v>0.11680020030045069</v>
      </c>
      <c r="CS130" s="217">
        <f>IF(CN130="Yes",VLOOKUP(B130,'ESA 112'!$B$134:$J$159,8,FALSE),MIN(0.135,CR130))</f>
        <v>0.11680020030045069</v>
      </c>
      <c r="CT130" s="156">
        <f t="shared" si="293"/>
        <v>9.33</v>
      </c>
      <c r="CU130" s="159">
        <f t="shared" si="294"/>
        <v>10.33</v>
      </c>
      <c r="CV130" s="127" t="s">
        <v>928</v>
      </c>
      <c r="CW130" s="43">
        <f>IFERROR(VLOOKUP($B130,'2021_link'!$A$5:$D$351,2,FALSE),0)</f>
        <v>1.67</v>
      </c>
      <c r="CX130" s="43">
        <f>IFERROR(VLOOKUP($B130,'2021_link'!$A$5:$D$351,3,FALSE),0)</f>
        <v>10.33</v>
      </c>
      <c r="CY130" s="160">
        <f>IFERROR(VLOOKUP($B130,'2021_link'!$A$5:$D$351,4,FALSE),0)</f>
        <v>83.77</v>
      </c>
      <c r="CZ130" s="217">
        <f t="shared" si="256"/>
        <v>0.12331383550196968</v>
      </c>
      <c r="DA130" s="217">
        <f>IF(CV130="Yes",VLOOKUP(B130,'ESA 112'!$B$102:$J$130,8,FALSE),MIN(0.135,CZ130))</f>
        <v>0.12331383550196968</v>
      </c>
      <c r="DB130" s="156">
        <f t="shared" si="257"/>
        <v>10.33</v>
      </c>
      <c r="DC130" s="159">
        <f t="shared" si="258"/>
        <v>12</v>
      </c>
      <c r="DD130" s="127" t="s">
        <v>928</v>
      </c>
      <c r="DE130" s="43">
        <f>IFERROR(VLOOKUP($B130,'2122_link'!$A$3:$D$352,2,FALSE),0)</f>
        <v>2</v>
      </c>
      <c r="DF130" s="43">
        <f>IFERROR(VLOOKUP($B130,'2122_link'!$A$3:$D$352,3,FALSE),0)</f>
        <v>11.89</v>
      </c>
      <c r="DG130" s="160">
        <f>IFERROR(VLOOKUP($B130,'2122_link'!$A$3:$D$352,4,FALSE),0)</f>
        <v>80.400000000000006</v>
      </c>
      <c r="DH130" s="217">
        <f t="shared" si="250"/>
        <v>0.14788557213930348</v>
      </c>
      <c r="DI130" s="217">
        <f>IF(DD130="Yes",VLOOKUP(B130,'ESA 112'!$B$70:$J$99,8,FALSE),MIN(0.135,DH130))</f>
        <v>0.13500000000000001</v>
      </c>
      <c r="DJ130" s="156">
        <f t="shared" si="251"/>
        <v>10.85</v>
      </c>
      <c r="DK130" s="159">
        <f t="shared" si="252"/>
        <v>12.85</v>
      </c>
      <c r="DL130" s="127" t="s">
        <v>928</v>
      </c>
      <c r="DM130" s="43">
        <f>IFERROR(VLOOKUP($B130,'2223_link'!$A$3:$D$352,2,FALSE),0)</f>
        <v>0.33</v>
      </c>
      <c r="DN130" s="43">
        <f>IFERROR(VLOOKUP($B130,'2223_link'!$A$3:$D$352,3,FALSE),0)</f>
        <v>14.22</v>
      </c>
      <c r="DO130" s="160">
        <f>IFERROR(VLOOKUP($B130,'2223_link'!$A$3:$D$352,4,FALSE),0)</f>
        <v>88.789999999999992</v>
      </c>
      <c r="DP130" s="217">
        <f t="shared" si="253"/>
        <v>0.16015317040207233</v>
      </c>
      <c r="DQ130" s="217">
        <f>IF(DL130="Yes",VLOOKUP(B130,'ESA 112'!$B$37:$J$65,8,FALSE),MIN(0.135,DP130))</f>
        <v>0.13500000000000001</v>
      </c>
      <c r="DR130" s="156">
        <f t="shared" si="254"/>
        <v>11.99</v>
      </c>
      <c r="DS130" s="159">
        <f t="shared" si="255"/>
        <v>12.32</v>
      </c>
      <c r="DT130" s="127" t="s">
        <v>928</v>
      </c>
      <c r="DU130" s="43">
        <f>IFERROR(VLOOKUP($B130,'2324_link'!$A$3:$D$352,2,FALSE),0)</f>
        <v>0.33</v>
      </c>
      <c r="DV130" s="43">
        <f>IFERROR(VLOOKUP($B130,'2324_link'!$A$3:$D$352,3,FALSE),0)</f>
        <v>13.11</v>
      </c>
      <c r="DW130" s="160">
        <f>IFERROR(VLOOKUP($B130,'2324_link'!$A$3:$D$352,4,FALSE),0)</f>
        <v>76.849999999999994</v>
      </c>
      <c r="DX130" s="217">
        <f t="shared" si="244"/>
        <v>0.17059206245933636</v>
      </c>
      <c r="DY130" s="217">
        <f>IF(DT130="Yes",VLOOKUP(B130,'ESA 112'!$B$3:$J$32,8,FALSE),MIN(0.15,DX130))</f>
        <v>0.15</v>
      </c>
      <c r="DZ130" s="156">
        <f t="shared" si="245"/>
        <v>11.53</v>
      </c>
      <c r="EA130" s="159">
        <f t="shared" si="246"/>
        <v>11.86</v>
      </c>
      <c r="EB130" s="18"/>
    </row>
    <row r="131" spans="1:132" ht="14.4" x14ac:dyDescent="0.3">
      <c r="A131" s="15" t="s">
        <v>912</v>
      </c>
      <c r="B131" s="15" t="s">
        <v>36</v>
      </c>
      <c r="C131" s="15" t="s">
        <v>37</v>
      </c>
      <c r="D131" s="127" t="s">
        <v>928</v>
      </c>
      <c r="E131" s="154">
        <f>IFERROR(VLOOKUP($B131,'0809_link'!$A$5:$D$319,2,FALSE),0)</f>
        <v>18.75</v>
      </c>
      <c r="F131" s="154">
        <f>IFERROR(VLOOKUP($B131,'0809_link'!$A$5:$D$319,3,FALSE),0)</f>
        <v>133</v>
      </c>
      <c r="G131" s="154">
        <f>IFERROR(VLOOKUP(B131,'0809_link'!$A$5:$D$319,4,FALSE),0)</f>
        <v>1290.1500000000001</v>
      </c>
      <c r="H131" s="50">
        <f t="shared" si="259"/>
        <v>0.1031</v>
      </c>
      <c r="I131" s="155">
        <f>IF(D131="yes",VLOOKUP(B131,'ESA 112'!$B$479:$K$503,8,FALSE),MIN(0.127,H131))</f>
        <v>0.1031</v>
      </c>
      <c r="J131" s="156">
        <f t="shared" si="260"/>
        <v>133</v>
      </c>
      <c r="K131" s="157">
        <f t="shared" si="261"/>
        <v>151.75</v>
      </c>
      <c r="L131" s="127" t="s">
        <v>928</v>
      </c>
      <c r="M131" s="43">
        <f>IFERROR(VLOOKUP(B131,'0910_link'!$A$5:$B$302,2,FALSE),0)</f>
        <v>16.12</v>
      </c>
      <c r="N131" s="43">
        <f>IFERROR(VLOOKUP(B131,'0910_link'!$A$5:$C$302,3,FALSE),0)</f>
        <v>124</v>
      </c>
      <c r="O131" s="43">
        <f>IFERROR(VLOOKUP($B131,'0910_link'!$A$5:$D$302,4,FALSE),0)</f>
        <v>1321.81</v>
      </c>
      <c r="P131" s="50">
        <f t="shared" si="262"/>
        <v>9.3799999999999994E-2</v>
      </c>
      <c r="Q131" s="158">
        <f>IF(L131="Yes",VLOOKUP(B131,'ESA 112'!$B$449:$K$474,8,FALSE),MIN(0.127,P131))</f>
        <v>9.3799999999999994E-2</v>
      </c>
      <c r="R131" s="156">
        <f t="shared" si="263"/>
        <v>124</v>
      </c>
      <c r="S131" s="157">
        <f t="shared" si="264"/>
        <v>140.12</v>
      </c>
      <c r="T131" s="127" t="s">
        <v>928</v>
      </c>
      <c r="U131" s="43">
        <f>IFERROR(VLOOKUP($B131,'1011_link'!$A$5:$D$309,2,FALSE),0)</f>
        <v>20.38</v>
      </c>
      <c r="V131" s="43">
        <f>IFERROR(VLOOKUP($B131,'1011_link'!$A$5:$D$309,3,FALSE),0)</f>
        <v>112.5</v>
      </c>
      <c r="W131" s="154">
        <f>IFERROR(VLOOKUP($B131,'1011_link'!$A$5:$D$319,4,FALSE),0)</f>
        <v>1301.73</v>
      </c>
      <c r="X131" s="50">
        <f t="shared" si="265"/>
        <v>8.6400000000000005E-2</v>
      </c>
      <c r="Y131" s="158">
        <f>IF(T131="Yes",VLOOKUP(B131,'ESA 112'!$B$416:$J$444,8,FALSE),MIN(0.127,X131))</f>
        <v>8.6400000000000005E-2</v>
      </c>
      <c r="Z131" s="156">
        <f t="shared" si="266"/>
        <v>112.5</v>
      </c>
      <c r="AA131" s="159">
        <f t="shared" si="267"/>
        <v>132.88</v>
      </c>
      <c r="AB131" s="127" t="s">
        <v>928</v>
      </c>
      <c r="AC131" s="43">
        <f>IFERROR(VLOOKUP($B131,'1112_link'!$A$5:$D$310,2,FALSE),0)</f>
        <v>16.11</v>
      </c>
      <c r="AD131" s="43">
        <f>IFERROR(VLOOKUP($B131,'1112_link'!$A$5:$D$310,3,FALSE),0)</f>
        <v>123</v>
      </c>
      <c r="AE131" s="154">
        <f>IFERROR(VLOOKUP($B131,'1112_link'!$A$5:$D$331,4,FALSE),0)</f>
        <v>1337.6799999999998</v>
      </c>
      <c r="AF131" s="50">
        <f t="shared" si="268"/>
        <v>9.1999999999999998E-2</v>
      </c>
      <c r="AG131" s="158">
        <f>IF(AB131="Yes",VLOOKUP(B131,'ESA 112'!$B$383:$J$411,8,FALSE),MIN(0.127,AF131))</f>
        <v>9.1999999999999998E-2</v>
      </c>
      <c r="AH131" s="156">
        <f t="shared" si="269"/>
        <v>123</v>
      </c>
      <c r="AI131" s="159">
        <f t="shared" si="270"/>
        <v>139.11000000000001</v>
      </c>
      <c r="AJ131" s="127" t="s">
        <v>928</v>
      </c>
      <c r="AK131" s="43">
        <f>IFERROR(VLOOKUP($B131,'1213_link'!$A$5:$D$310,2,FALSE),0)</f>
        <v>19.78</v>
      </c>
      <c r="AL131" s="43">
        <f>IFERROR(VLOOKUP($B131,'1213_link'!$A$5:$D$310,3,FALSE),0)</f>
        <v>121.11</v>
      </c>
      <c r="AM131" s="154">
        <f>IFERROR(VLOOKUP($B131,'1213_link'!$A$5:$D$331,4,FALSE),0)</f>
        <v>1349</v>
      </c>
      <c r="AN131" s="50">
        <f t="shared" si="271"/>
        <v>8.9800000000000005E-2</v>
      </c>
      <c r="AO131" s="158">
        <f>IF(AJ131="Yes",VLOOKUP(B131,'ESA 112'!$B$350:$J$378,8,FALSE),MIN(0.127,AN131))</f>
        <v>8.9800000000000005E-2</v>
      </c>
      <c r="AP131" s="156">
        <f t="shared" si="272"/>
        <v>121.11</v>
      </c>
      <c r="AQ131" s="159">
        <f t="shared" si="273"/>
        <v>140.88999999999999</v>
      </c>
      <c r="AR131" s="127" t="s">
        <v>928</v>
      </c>
      <c r="AS131" s="43">
        <f>IFERROR(VLOOKUP($B131,'1314_link'!$A$5:$D$310,2,FALSE),0)</f>
        <v>23.89</v>
      </c>
      <c r="AT131" s="43">
        <f>IFERROR(VLOOKUP($B131,'1314_link'!$A$5:$D$310,3,FALSE),0)</f>
        <v>126.33</v>
      </c>
      <c r="AU131" s="154">
        <f>IFERROR(VLOOKUP($B131,'1314_link'!$A$5:$D$331,4,FALSE),0)</f>
        <v>1386.3999999999999</v>
      </c>
      <c r="AV131" s="158">
        <f t="shared" si="274"/>
        <v>9.1120888632429314E-2</v>
      </c>
      <c r="AW131" s="158">
        <f>IF(AR131="Yes",VLOOKUP(B131,'ESA 112'!$B$318:$J$345,8,FALSE),MIN(0.127,AV131))</f>
        <v>9.1120888632429314E-2</v>
      </c>
      <c r="AX131" s="156">
        <f t="shared" si="275"/>
        <v>126.33</v>
      </c>
      <c r="AY131" s="159">
        <f t="shared" si="276"/>
        <v>150.22</v>
      </c>
      <c r="AZ131" s="127" t="s">
        <v>928</v>
      </c>
      <c r="BA131" s="43">
        <f>IFERROR(VLOOKUP($B131,'1415_link'!$A$5:$D$311,2,FALSE),0)</f>
        <v>23.67</v>
      </c>
      <c r="BB131" s="43">
        <f>IFERROR(VLOOKUP($B131,'1415_link'!$A$5:$D$311,3,FALSE),0)</f>
        <v>126.11</v>
      </c>
      <c r="BC131" s="160">
        <f>IFERROR(VLOOKUP($B131,'1415_link'!$A$5:$D$332,4,FALSE),0)</f>
        <v>1428.6100000000001</v>
      </c>
      <c r="BD131" s="158">
        <f t="shared" si="277"/>
        <v>8.8274616585352184E-2</v>
      </c>
      <c r="BE131" s="158">
        <f>IF(AZ131="Yes",VLOOKUP(B131,'ESA 112'!$B$286:$J$314,8,FALSE),MIN(0.127,BD131))</f>
        <v>8.8274616585352184E-2</v>
      </c>
      <c r="BF131" s="156">
        <f t="shared" si="278"/>
        <v>126.11</v>
      </c>
      <c r="BG131" s="159">
        <f t="shared" si="279"/>
        <v>149.78</v>
      </c>
      <c r="BH131" s="127" t="s">
        <v>928</v>
      </c>
      <c r="BI131" s="43">
        <f>IFERROR(VLOOKUP($B131,'1516_link'!$A$5:$D$351,2,FALSE),0)</f>
        <v>14.77</v>
      </c>
      <c r="BJ131" s="43">
        <f>IFERROR(VLOOKUP($B131,'1516_link'!$A$5:$D$351,3,FALSE),0)</f>
        <v>138.22</v>
      </c>
      <c r="BK131" s="160">
        <f>IFERROR(VLOOKUP($B131,'1516_link'!$A$5:$D$351,4,FALSE),0)</f>
        <v>1440.9</v>
      </c>
      <c r="BL131" s="217">
        <f t="shared" si="280"/>
        <v>9.5926157262821846E-2</v>
      </c>
      <c r="BM131" s="217">
        <f>IF(BH131="Yes",VLOOKUP(B131,'ESA 112'!$B$255:$J$282,8,FALSE),MIN(0.127,BL131))</f>
        <v>9.5926157262821846E-2</v>
      </c>
      <c r="BN131" s="156">
        <f t="shared" si="281"/>
        <v>138.22</v>
      </c>
      <c r="BO131" s="159">
        <f t="shared" si="282"/>
        <v>152.99</v>
      </c>
      <c r="BP131" s="127" t="s">
        <v>928</v>
      </c>
      <c r="BQ131" s="43">
        <f>IFERROR(VLOOKUP($B131,'1617_link'!$A$5:$D$351,2,FALSE),0)</f>
        <v>8.33</v>
      </c>
      <c r="BR131" s="43">
        <f>IFERROR(VLOOKUP($B131,'1617_link'!$A$5:$D$351,3,FALSE),0)</f>
        <v>137.56</v>
      </c>
      <c r="BS131" s="160">
        <f>IFERROR(VLOOKUP($B131,'1617_link'!$A$5:$D$351,4,FALSE),0)</f>
        <v>1438.58</v>
      </c>
      <c r="BT131" s="217">
        <f t="shared" si="283"/>
        <v>9.5622071765212924E-2</v>
      </c>
      <c r="BU131" s="217">
        <f>IF(BP131="Yes",VLOOKUP(B131,'ESA 112'!$B$224:$J$250,8,FALSE),MIN(0.127,BT131))</f>
        <v>9.5622071765212924E-2</v>
      </c>
      <c r="BV131" s="156">
        <f t="shared" si="284"/>
        <v>137.56</v>
      </c>
      <c r="BW131" s="159">
        <f t="shared" si="285"/>
        <v>145.89000000000001</v>
      </c>
      <c r="BX131" s="127" t="s">
        <v>928</v>
      </c>
      <c r="BY131" s="43">
        <f>IFERROR(VLOOKUP($B131,'1718_link'!$A$5:$D$351,2,FALSE),0)</f>
        <v>12.66</v>
      </c>
      <c r="BZ131" s="43">
        <f>IFERROR(VLOOKUP($B131,'1718_link'!$A$5:$D$351,3,FALSE),0)</f>
        <v>133.78</v>
      </c>
      <c r="CA131" s="43">
        <f>IFERROR(VLOOKUP($B131,'1718_link'!$A$5:$D$331,4,FALSE),0)</f>
        <v>1421.6799999999998</v>
      </c>
      <c r="CB131" s="217">
        <f t="shared" si="286"/>
        <v>9.4099938101401173E-2</v>
      </c>
      <c r="CC131" s="217">
        <f>IF(BX131="Yes",VLOOKUP(B131,'ESA 112'!$B$194:$J$219,8,FALSE),MIN(0.135,CB131))</f>
        <v>9.4099938101401173E-2</v>
      </c>
      <c r="CD131" s="156">
        <f t="shared" si="287"/>
        <v>133.78</v>
      </c>
      <c r="CE131" s="159">
        <f t="shared" si="288"/>
        <v>146.44</v>
      </c>
      <c r="CF131" s="127" t="s">
        <v>928</v>
      </c>
      <c r="CG131" s="43">
        <f>IFERROR(VLOOKUP($B131,'1819_link'!$A$5:$D$351,2,FALSE),0)</f>
        <v>16.330000000000002</v>
      </c>
      <c r="CH131" s="43">
        <f>IFERROR(VLOOKUP($B131,'1819_link'!$A$5:$D$351,3,FALSE),0)</f>
        <v>129.22</v>
      </c>
      <c r="CI131" s="43">
        <f>IFERROR(VLOOKUP($B131,'1819_link'!$A$5:$D$331,4,FALSE),0)</f>
        <v>1409.82</v>
      </c>
      <c r="CJ131" s="217">
        <f t="shared" si="289"/>
        <v>9.1657090976152988E-2</v>
      </c>
      <c r="CK131" s="217">
        <f>IF(CF131="Yes",VLOOKUP(B131,'ESA 112'!$B$164:$J$190,8,FALSE),MIN(0.135,CJ131))</f>
        <v>9.1657090976152988E-2</v>
      </c>
      <c r="CL131" s="156">
        <f t="shared" si="290"/>
        <v>129.22</v>
      </c>
      <c r="CM131" s="159">
        <f t="shared" si="291"/>
        <v>145.55000000000001</v>
      </c>
      <c r="CN131" s="127" t="s">
        <v>928</v>
      </c>
      <c r="CO131" s="43">
        <f>IFERROR(VLOOKUP($B131,'1920_link'!$A$5:$D$350,2,FALSE),0)</f>
        <v>18.45</v>
      </c>
      <c r="CP131" s="43">
        <f>IFERROR(VLOOKUP($B131,'1920_link'!$A$5:$D$350,3,FALSE),0)</f>
        <v>129.11000000000001</v>
      </c>
      <c r="CQ131" s="43">
        <f>IFERROR(VLOOKUP($B131,'1920_link'!$A$5:$D$330,4,FALSE),0)</f>
        <v>1384.8799999999999</v>
      </c>
      <c r="CR131" s="217">
        <f t="shared" si="292"/>
        <v>9.3228294148229474E-2</v>
      </c>
      <c r="CS131" s="217">
        <f>IF(CN131="Yes",VLOOKUP(B131,'ESA 112'!$B$134:$J$159,8,FALSE),MIN(0.135,CR131))</f>
        <v>9.3228294148229474E-2</v>
      </c>
      <c r="CT131" s="156">
        <f t="shared" si="293"/>
        <v>129.11000000000001</v>
      </c>
      <c r="CU131" s="159">
        <f t="shared" si="294"/>
        <v>147.56</v>
      </c>
      <c r="CV131" s="127" t="s">
        <v>928</v>
      </c>
      <c r="CW131" s="43">
        <f>IFERROR(VLOOKUP($B131,'2021_link'!$A$5:$D$351,2,FALSE),0)</f>
        <v>10.67</v>
      </c>
      <c r="CX131" s="43">
        <f>IFERROR(VLOOKUP($B131,'2021_link'!$A$5:$D$351,3,FALSE),0)</f>
        <v>126.22</v>
      </c>
      <c r="CY131" s="160">
        <f>IFERROR(VLOOKUP($B131,'2021_link'!$A$5:$D$351,4,FALSE),0)</f>
        <v>1280.0600000000002</v>
      </c>
      <c r="CZ131" s="217">
        <f t="shared" si="256"/>
        <v>9.8604752902207701E-2</v>
      </c>
      <c r="DA131" s="217">
        <f>IF(CV131="Yes",VLOOKUP(B131,'ESA 112'!$B$102:$J$130,8,FALSE),MIN(0.135,CZ131))</f>
        <v>9.8604752902207701E-2</v>
      </c>
      <c r="DB131" s="156">
        <f t="shared" si="257"/>
        <v>126.22</v>
      </c>
      <c r="DC131" s="159">
        <f t="shared" si="258"/>
        <v>136.88999999999999</v>
      </c>
      <c r="DD131" s="127" t="s">
        <v>928</v>
      </c>
      <c r="DE131" s="43">
        <f>IFERROR(VLOOKUP($B131,'2122_link'!$A$3:$D$352,2,FALSE),0)</f>
        <v>5.22</v>
      </c>
      <c r="DF131" s="43">
        <f>IFERROR(VLOOKUP($B131,'2122_link'!$A$3:$D$352,3,FALSE),0)</f>
        <v>127.33</v>
      </c>
      <c r="DG131" s="160">
        <f>IFERROR(VLOOKUP($B131,'2122_link'!$A$3:$D$352,4,FALSE),0)</f>
        <v>1257.57</v>
      </c>
      <c r="DH131" s="217">
        <f t="shared" si="250"/>
        <v>0.10125082500377713</v>
      </c>
      <c r="DI131" s="217">
        <f>IF(DD131="Yes",VLOOKUP(B131,'ESA 112'!$B$70:$J$99,8,FALSE),MIN(0.135,DH131))</f>
        <v>0.10125082500377713</v>
      </c>
      <c r="DJ131" s="156">
        <f t="shared" si="251"/>
        <v>127.33</v>
      </c>
      <c r="DK131" s="159">
        <f t="shared" si="252"/>
        <v>132.55000000000001</v>
      </c>
      <c r="DL131" s="127" t="s">
        <v>928</v>
      </c>
      <c r="DM131" s="43">
        <f>IFERROR(VLOOKUP($B131,'2223_link'!$A$3:$D$352,2,FALSE),0)</f>
        <v>10.56</v>
      </c>
      <c r="DN131" s="43">
        <f>IFERROR(VLOOKUP($B131,'2223_link'!$A$3:$D$352,3,FALSE),0)</f>
        <v>122.89</v>
      </c>
      <c r="DO131" s="160">
        <f>IFERROR(VLOOKUP($B131,'2223_link'!$A$3:$D$352,4,FALSE),0)</f>
        <v>1273.9399999999998</v>
      </c>
      <c r="DP131" s="217">
        <f t="shared" si="253"/>
        <v>9.6464511672449266E-2</v>
      </c>
      <c r="DQ131" s="217">
        <f>IF(DL131="Yes",VLOOKUP(B131,'ESA 112'!$B$37:$J$65,8,FALSE),MIN(0.135,DP131))</f>
        <v>9.6464511672449266E-2</v>
      </c>
      <c r="DR131" s="156">
        <f t="shared" si="254"/>
        <v>122.89</v>
      </c>
      <c r="DS131" s="159">
        <f t="shared" si="255"/>
        <v>133.44999999999999</v>
      </c>
      <c r="DT131" s="127" t="s">
        <v>928</v>
      </c>
      <c r="DU131" s="43">
        <f>IFERROR(VLOOKUP($B131,'2324_link'!$A$3:$D$352,2,FALSE),0)</f>
        <v>15.11</v>
      </c>
      <c r="DV131" s="43">
        <f>IFERROR(VLOOKUP($B131,'2324_link'!$A$3:$D$352,3,FALSE),0)</f>
        <v>130.66999999999999</v>
      </c>
      <c r="DW131" s="160">
        <f>IFERROR(VLOOKUP($B131,'2324_link'!$A$3:$D$352,4,FALSE),0)</f>
        <v>1273.4899999999998</v>
      </c>
      <c r="DX131" s="217">
        <f t="shared" si="244"/>
        <v>0.10260779432897001</v>
      </c>
      <c r="DY131" s="217">
        <f>IF(DT131="Yes",VLOOKUP(B131,'ESA 112'!$B$3:$J$32,8,FALSE),MIN(0.15,DX131))</f>
        <v>0.10260779432897001</v>
      </c>
      <c r="DZ131" s="156">
        <f t="shared" si="245"/>
        <v>130.66999999999999</v>
      </c>
      <c r="EA131" s="159">
        <f t="shared" si="246"/>
        <v>145.77999999999997</v>
      </c>
      <c r="EB131" s="18"/>
    </row>
    <row r="132" spans="1:132" ht="14.4" x14ac:dyDescent="0.3">
      <c r="A132" s="15" t="s">
        <v>912</v>
      </c>
      <c r="B132" s="15" t="s">
        <v>418</v>
      </c>
      <c r="C132" s="15" t="s">
        <v>419</v>
      </c>
      <c r="D132" s="127" t="s">
        <v>928</v>
      </c>
      <c r="E132" s="154">
        <f>IFERROR(VLOOKUP($B132,'0809_link'!$A$5:$D$319,2,FALSE),0)</f>
        <v>103.5</v>
      </c>
      <c r="F132" s="154">
        <f>IFERROR(VLOOKUP($B132,'0809_link'!$A$5:$D$319,3,FALSE),0)</f>
        <v>947.63</v>
      </c>
      <c r="G132" s="154">
        <f>IFERROR(VLOOKUP(B132,'0809_link'!$A$5:$D$319,4,FALSE),0)</f>
        <v>7417.2899999999991</v>
      </c>
      <c r="H132" s="50">
        <f t="shared" si="259"/>
        <v>0.1278</v>
      </c>
      <c r="I132" s="155">
        <f>IF(D132="yes",VLOOKUP(B132,'ESA 112'!$B$479:$K$503,8,FALSE),MIN(0.127,H132))</f>
        <v>0.127</v>
      </c>
      <c r="J132" s="156">
        <f t="shared" si="260"/>
        <v>942</v>
      </c>
      <c r="K132" s="157">
        <f t="shared" si="261"/>
        <v>1045.1961680000002</v>
      </c>
      <c r="L132" s="127" t="s">
        <v>928</v>
      </c>
      <c r="M132" s="43">
        <f>IFERROR(VLOOKUP(B132,'0910_link'!$A$5:$B$302,2,FALSE),0)</f>
        <v>111.62</v>
      </c>
      <c r="N132" s="43">
        <f>IFERROR(VLOOKUP(B132,'0910_link'!$A$5:$C$302,3,FALSE),0)</f>
        <v>943.5</v>
      </c>
      <c r="O132" s="43">
        <f>IFERROR(VLOOKUP($B132,'0910_link'!$A$5:$D$302,4,FALSE),0)</f>
        <v>7560.9999999999991</v>
      </c>
      <c r="P132" s="50">
        <f t="shared" si="262"/>
        <v>0.12479999999999999</v>
      </c>
      <c r="Q132" s="158">
        <f>IF(L132="Yes",VLOOKUP(B132,'ESA 112'!$B$449:$K$474,8,FALSE),MIN(0.127,P132))</f>
        <v>0.12479999999999999</v>
      </c>
      <c r="R132" s="156">
        <f t="shared" si="263"/>
        <v>943.5</v>
      </c>
      <c r="S132" s="157">
        <f t="shared" si="264"/>
        <v>1055.1199999999999</v>
      </c>
      <c r="T132" s="127" t="s">
        <v>928</v>
      </c>
      <c r="U132" s="43">
        <f>IFERROR(VLOOKUP($B132,'1011_link'!$A$5:$D$309,2,FALSE),0)</f>
        <v>102.12</v>
      </c>
      <c r="V132" s="43">
        <f>IFERROR(VLOOKUP($B132,'1011_link'!$A$5:$D$309,3,FALSE),0)</f>
        <v>962.75</v>
      </c>
      <c r="W132" s="154">
        <f>IFERROR(VLOOKUP($B132,'1011_link'!$A$5:$D$319,4,FALSE),0)</f>
        <v>7659.8499999999985</v>
      </c>
      <c r="X132" s="50">
        <f t="shared" si="265"/>
        <v>0.12570000000000001</v>
      </c>
      <c r="Y132" s="158">
        <f>IF(T132="Yes",VLOOKUP(B132,'ESA 112'!$B$416:$J$444,8,FALSE),MIN(0.127,X132))</f>
        <v>0.12570000000000001</v>
      </c>
      <c r="Z132" s="156">
        <f t="shared" si="266"/>
        <v>962.75</v>
      </c>
      <c r="AA132" s="159">
        <f t="shared" si="267"/>
        <v>1064.8699999999999</v>
      </c>
      <c r="AB132" s="127" t="s">
        <v>928</v>
      </c>
      <c r="AC132" s="43">
        <f>IFERROR(VLOOKUP($B132,'1112_link'!$A$5:$D$310,2,FALSE),0)</f>
        <v>120.77</v>
      </c>
      <c r="AD132" s="43">
        <f>IFERROR(VLOOKUP($B132,'1112_link'!$A$5:$D$310,3,FALSE),0)</f>
        <v>979.44</v>
      </c>
      <c r="AE132" s="154">
        <f>IFERROR(VLOOKUP($B132,'1112_link'!$A$5:$D$331,4,FALSE),0)</f>
        <v>7733.35</v>
      </c>
      <c r="AF132" s="50">
        <f t="shared" si="268"/>
        <v>0.12670000000000001</v>
      </c>
      <c r="AG132" s="158">
        <f>IF(AB132="Yes",VLOOKUP(B132,'ESA 112'!$B$383:$J$411,8,FALSE),MIN(0.127,AF132))</f>
        <v>0.12670000000000001</v>
      </c>
      <c r="AH132" s="156">
        <f t="shared" si="269"/>
        <v>979.44</v>
      </c>
      <c r="AI132" s="159">
        <f t="shared" si="270"/>
        <v>1100.21</v>
      </c>
      <c r="AJ132" s="127" t="s">
        <v>928</v>
      </c>
      <c r="AK132" s="43">
        <f>IFERROR(VLOOKUP($B132,'1213_link'!$A$5:$D$310,2,FALSE),0)</f>
        <v>132.55000000000001</v>
      </c>
      <c r="AL132" s="43">
        <f>IFERROR(VLOOKUP($B132,'1213_link'!$A$5:$D$310,3,FALSE),0)</f>
        <v>1009</v>
      </c>
      <c r="AM132" s="154">
        <f>IFERROR(VLOOKUP($B132,'1213_link'!$A$5:$D$331,4,FALSE),0)</f>
        <v>7785.9500000000007</v>
      </c>
      <c r="AN132" s="50">
        <f t="shared" si="271"/>
        <v>0.12959999999999999</v>
      </c>
      <c r="AO132" s="158">
        <f>IF(AJ132="Yes",VLOOKUP(B132,'ESA 112'!$B$350:$J$378,8,FALSE),MIN(0.127,AN132))</f>
        <v>0.127</v>
      </c>
      <c r="AP132" s="156">
        <f t="shared" si="272"/>
        <v>988.82</v>
      </c>
      <c r="AQ132" s="159">
        <f t="shared" si="273"/>
        <v>1121.3700000000001</v>
      </c>
      <c r="AR132" s="127" t="s">
        <v>928</v>
      </c>
      <c r="AS132" s="43">
        <f>IFERROR(VLOOKUP($B132,'1314_link'!$A$5:$D$310,2,FALSE),0)</f>
        <v>138.32999999999998</v>
      </c>
      <c r="AT132" s="43">
        <f>IFERROR(VLOOKUP($B132,'1314_link'!$A$5:$D$310,3,FALSE),0)</f>
        <v>1001</v>
      </c>
      <c r="AU132" s="154">
        <f>IFERROR(VLOOKUP($B132,'1314_link'!$A$5:$D$331,4,FALSE),0)</f>
        <v>7866.7300000000005</v>
      </c>
      <c r="AV132" s="158">
        <f t="shared" si="274"/>
        <v>0.12724473828388669</v>
      </c>
      <c r="AW132" s="158">
        <f>IF(AR132="Yes",VLOOKUP(B132,'ESA 112'!$B$318:$J$345,8,FALSE),MIN(0.127,AV132))</f>
        <v>0.127</v>
      </c>
      <c r="AX132" s="156">
        <f t="shared" si="275"/>
        <v>999.07</v>
      </c>
      <c r="AY132" s="159">
        <f t="shared" si="276"/>
        <v>1137.4000000000001</v>
      </c>
      <c r="AZ132" s="127" t="s">
        <v>928</v>
      </c>
      <c r="BA132" s="43">
        <f>IFERROR(VLOOKUP($B132,'1415_link'!$A$5:$D$311,2,FALSE),0)</f>
        <v>158.56</v>
      </c>
      <c r="BB132" s="43">
        <f>IFERROR(VLOOKUP($B132,'1415_link'!$A$5:$D$311,3,FALSE),0)</f>
        <v>1022.56</v>
      </c>
      <c r="BC132" s="160">
        <f>IFERROR(VLOOKUP($B132,'1415_link'!$A$5:$D$332,4,FALSE),0)</f>
        <v>7956.8399999999992</v>
      </c>
      <c r="BD132" s="158">
        <f t="shared" si="277"/>
        <v>0.12851332941217872</v>
      </c>
      <c r="BE132" s="158">
        <f>IF(AZ132="Yes",VLOOKUP(B132,'ESA 112'!$B$286:$J$314,8,FALSE),MIN(0.127,BD132))</f>
        <v>0.127</v>
      </c>
      <c r="BF132" s="156">
        <f t="shared" si="278"/>
        <v>1010.52</v>
      </c>
      <c r="BG132" s="159">
        <f t="shared" si="279"/>
        <v>1169.08</v>
      </c>
      <c r="BH132" s="127" t="s">
        <v>928</v>
      </c>
      <c r="BI132" s="43">
        <f>IFERROR(VLOOKUP($B132,'1516_link'!$A$5:$D$351,2,FALSE),0)</f>
        <v>182.56</v>
      </c>
      <c r="BJ132" s="43">
        <f>IFERROR(VLOOKUP($B132,'1516_link'!$A$5:$D$351,3,FALSE),0)</f>
        <v>1115.9999999999998</v>
      </c>
      <c r="BK132" s="160">
        <f>IFERROR(VLOOKUP($B132,'1516_link'!$A$5:$D$351,4,FALSE),0)</f>
        <v>8259.6400000000012</v>
      </c>
      <c r="BL132" s="217">
        <f t="shared" si="280"/>
        <v>0.13511484762047735</v>
      </c>
      <c r="BM132" s="217">
        <f>IF(BH132="Yes",VLOOKUP(B132,'ESA 112'!$B$255:$J$282,8,FALSE),MIN(0.127,BL132))</f>
        <v>0.127</v>
      </c>
      <c r="BN132" s="156">
        <f t="shared" si="281"/>
        <v>1048.97</v>
      </c>
      <c r="BO132" s="159">
        <f t="shared" si="282"/>
        <v>1231.53</v>
      </c>
      <c r="BP132" s="127" t="s">
        <v>928</v>
      </c>
      <c r="BQ132" s="43">
        <f>IFERROR(VLOOKUP($B132,'1617_link'!$A$5:$D$351,2,FALSE),0)</f>
        <v>185</v>
      </c>
      <c r="BR132" s="43">
        <f>IFERROR(VLOOKUP($B132,'1617_link'!$A$5:$D$351,3,FALSE),0)</f>
        <v>1223.55</v>
      </c>
      <c r="BS132" s="160">
        <f>IFERROR(VLOOKUP($B132,'1617_link'!$A$5:$D$351,4,FALSE),0)</f>
        <v>8667.5499999999993</v>
      </c>
      <c r="BT132" s="217">
        <f t="shared" si="283"/>
        <v>0.14116445823791038</v>
      </c>
      <c r="BU132" s="217">
        <f>IF(BP132="Yes",VLOOKUP(B132,'ESA 112'!$B$224:$J$250,8,FALSE),MIN(0.127,BT132))</f>
        <v>0.127</v>
      </c>
      <c r="BV132" s="156">
        <f t="shared" si="284"/>
        <v>1100.78</v>
      </c>
      <c r="BW132" s="223">
        <f t="shared" si="285"/>
        <v>1285.78</v>
      </c>
      <c r="BX132" s="127" t="s">
        <v>928</v>
      </c>
      <c r="BY132" s="43">
        <f>IFERROR(VLOOKUP($B132,'1718_link'!$A$5:$D$351,2,FALSE),0)</f>
        <v>226.67000000000002</v>
      </c>
      <c r="BZ132" s="43">
        <f>IFERROR(VLOOKUP($B132,'1718_link'!$A$5:$D$351,3,FALSE),0)</f>
        <v>1302</v>
      </c>
      <c r="CA132" s="43">
        <f>IFERROR(VLOOKUP($B132,'1718_link'!$A$5:$D$331,4,FALSE),0)</f>
        <v>8707.119999999999</v>
      </c>
      <c r="CB132" s="217">
        <f t="shared" si="286"/>
        <v>0.14953279614843945</v>
      </c>
      <c r="CC132" s="217">
        <f>IF(BX132="Yes",VLOOKUP(B132,'ESA 112'!$B$194:$J$219,8,FALSE),MIN(0.135,CB132))</f>
        <v>0.13500000000000001</v>
      </c>
      <c r="CD132" s="156">
        <f t="shared" si="287"/>
        <v>1175.46</v>
      </c>
      <c r="CE132" s="159">
        <f t="shared" si="288"/>
        <v>1402.13</v>
      </c>
      <c r="CF132" s="127" t="s">
        <v>928</v>
      </c>
      <c r="CG132" s="43">
        <f>IFERROR(VLOOKUP($B132,'1819_link'!$A$5:$D$351,2,FALSE),0)</f>
        <v>250.67</v>
      </c>
      <c r="CH132" s="43">
        <f>IFERROR(VLOOKUP($B132,'1819_link'!$A$5:$D$351,3,FALSE),0)</f>
        <v>1341.44</v>
      </c>
      <c r="CI132" s="43">
        <f>IFERROR(VLOOKUP($B132,'1819_link'!$A$5:$D$331,4,FALSE),0)</f>
        <v>8915.7999999999993</v>
      </c>
      <c r="CJ132" s="217">
        <f t="shared" si="289"/>
        <v>0.15045649296754079</v>
      </c>
      <c r="CK132" s="217">
        <f>IF(CF132="Yes",VLOOKUP(B132,'ESA 112'!$B$164:$J$190,8,FALSE),MIN(0.135,CJ132))</f>
        <v>0.13500000000000001</v>
      </c>
      <c r="CL132" s="156">
        <f t="shared" si="290"/>
        <v>1203.6300000000001</v>
      </c>
      <c r="CM132" s="159">
        <f t="shared" si="291"/>
        <v>1454.3000000000002</v>
      </c>
      <c r="CN132" s="127" t="s">
        <v>928</v>
      </c>
      <c r="CO132" s="43">
        <f>IFERROR(VLOOKUP($B132,'1920_link'!$A$5:$D$350,2,FALSE),0)</f>
        <v>246.55</v>
      </c>
      <c r="CP132" s="43">
        <f>IFERROR(VLOOKUP($B132,'1920_link'!$A$5:$D$350,3,FALSE),0)</f>
        <v>1355.11</v>
      </c>
      <c r="CQ132" s="43">
        <f>IFERROR(VLOOKUP($B132,'1920_link'!$A$5:$D$330,4,FALSE),0)</f>
        <v>9253.07</v>
      </c>
      <c r="CR132" s="217">
        <f t="shared" si="292"/>
        <v>0.14644977288618805</v>
      </c>
      <c r="CS132" s="217">
        <f>IF(CN132="Yes",VLOOKUP(B132,'ESA 112'!$B$134:$J$159,8,FALSE),MIN(0.135,CR132))</f>
        <v>0.13500000000000001</v>
      </c>
      <c r="CT132" s="156">
        <f t="shared" si="293"/>
        <v>1249.1600000000001</v>
      </c>
      <c r="CU132" s="159">
        <f t="shared" si="294"/>
        <v>1495.71</v>
      </c>
      <c r="CV132" s="127" t="s">
        <v>928</v>
      </c>
      <c r="CW132" s="43">
        <f>IFERROR(VLOOKUP($B132,'2021_link'!$A$5:$D$351,2,FALSE),0)</f>
        <v>133.78</v>
      </c>
      <c r="CX132" s="43">
        <f>IFERROR(VLOOKUP($B132,'2021_link'!$A$5:$D$351,3,FALSE),0)</f>
        <v>1252.1100000000001</v>
      </c>
      <c r="CY132" s="160">
        <f>IFERROR(VLOOKUP($B132,'2021_link'!$A$5:$D$351,4,FALSE),0)</f>
        <v>8861.0299999999988</v>
      </c>
      <c r="CZ132" s="217">
        <f t="shared" si="256"/>
        <v>0.14130524329564401</v>
      </c>
      <c r="DA132" s="217">
        <f>IF(CV132="Yes",VLOOKUP(B132,'ESA 112'!$B$102:$J$130,8,FALSE),MIN(0.135,CZ132))</f>
        <v>0.13500000000000001</v>
      </c>
      <c r="DB132" s="156">
        <f t="shared" si="257"/>
        <v>1196.24</v>
      </c>
      <c r="DC132" s="159">
        <f t="shared" si="258"/>
        <v>1330.02</v>
      </c>
      <c r="DD132" s="127" t="s">
        <v>928</v>
      </c>
      <c r="DE132" s="43">
        <f>IFERROR(VLOOKUP($B132,'2122_link'!$A$3:$D$352,2,FALSE),0)</f>
        <v>138.11000000000001</v>
      </c>
      <c r="DF132" s="43">
        <f>IFERROR(VLOOKUP($B132,'2122_link'!$A$3:$D$352,3,FALSE),0)</f>
        <v>1291.23</v>
      </c>
      <c r="DG132" s="160">
        <f>IFERROR(VLOOKUP($B132,'2122_link'!$A$3:$D$352,4,FALSE),0)</f>
        <v>9315.9299999999985</v>
      </c>
      <c r="DH132" s="217">
        <f t="shared" si="250"/>
        <v>0.13860451935555551</v>
      </c>
      <c r="DI132" s="217">
        <f>IF(DD132="Yes",VLOOKUP(B132,'ESA 112'!$B$70:$J$99,8,FALSE),MIN(0.135,DH132))</f>
        <v>0.13500000000000001</v>
      </c>
      <c r="DJ132" s="156">
        <f t="shared" si="251"/>
        <v>1257.6500000000001</v>
      </c>
      <c r="DK132" s="159">
        <f t="shared" si="252"/>
        <v>1395.7600000000002</v>
      </c>
      <c r="DL132" s="127" t="s">
        <v>928</v>
      </c>
      <c r="DM132" s="43">
        <f>IFERROR(VLOOKUP($B132,'2223_link'!$A$3:$D$352,2,FALSE),0)</f>
        <v>187.44</v>
      </c>
      <c r="DN132" s="43">
        <f>IFERROR(VLOOKUP($B132,'2223_link'!$A$3:$D$352,3,FALSE),0)</f>
        <v>1343.5500000000002</v>
      </c>
      <c r="DO132" s="160">
        <f>IFERROR(VLOOKUP($B132,'2223_link'!$A$3:$D$352,4,FALSE),0)</f>
        <v>9406.7300000000014</v>
      </c>
      <c r="DP132" s="217">
        <f t="shared" si="253"/>
        <v>0.14282859186986338</v>
      </c>
      <c r="DQ132" s="217">
        <f>IF(DL132="Yes",VLOOKUP(B132,'ESA 112'!$B$37:$J$65,8,FALSE),MIN(0.135,DP132))</f>
        <v>0.13500000000000001</v>
      </c>
      <c r="DR132" s="156">
        <f t="shared" si="254"/>
        <v>1269.9100000000001</v>
      </c>
      <c r="DS132" s="159">
        <f t="shared" si="255"/>
        <v>1457.3500000000001</v>
      </c>
      <c r="DT132" s="127" t="s">
        <v>928</v>
      </c>
      <c r="DU132" s="43">
        <f>IFERROR(VLOOKUP($B132,'2324_link'!$A$3:$D$352,2,FALSE),0)</f>
        <v>199.89</v>
      </c>
      <c r="DV132" s="43">
        <f>IFERROR(VLOOKUP($B132,'2324_link'!$A$3:$D$352,3,FALSE),0)</f>
        <v>1423</v>
      </c>
      <c r="DW132" s="160">
        <f>IFERROR(VLOOKUP($B132,'2324_link'!$A$3:$D$352,4,FALSE),0)</f>
        <v>9494.010000000002</v>
      </c>
      <c r="DX132" s="217">
        <f t="shared" si="244"/>
        <v>0.14988397947758636</v>
      </c>
      <c r="DY132" s="217">
        <f>IF(DT132="Yes",VLOOKUP(B132,'ESA 112'!$B$3:$J$32,8,FALSE),MIN(0.15,DX132))</f>
        <v>0.14988397947758636</v>
      </c>
      <c r="DZ132" s="156">
        <f t="shared" si="245"/>
        <v>1423</v>
      </c>
      <c r="EA132" s="159">
        <f t="shared" si="246"/>
        <v>1622.8899999999999</v>
      </c>
      <c r="EB132" s="18"/>
    </row>
    <row r="133" spans="1:132" ht="14.4" x14ac:dyDescent="0.3">
      <c r="A133" s="15" t="s">
        <v>912</v>
      </c>
      <c r="B133" s="15" t="s">
        <v>216</v>
      </c>
      <c r="C133" s="15" t="s">
        <v>217</v>
      </c>
      <c r="D133" s="127" t="s">
        <v>928</v>
      </c>
      <c r="E133" s="154">
        <f>IFERROR(VLOOKUP($B133,'0809_link'!$A$5:$D$319,2,FALSE),0)</f>
        <v>390.75</v>
      </c>
      <c r="F133" s="154">
        <f>IFERROR(VLOOKUP($B133,'0809_link'!$A$5:$D$319,3,FALSE),0)</f>
        <v>2465.2399999999998</v>
      </c>
      <c r="G133" s="154">
        <f>IFERROR(VLOOKUP(B133,'0809_link'!$A$5:$D$319,4,FALSE),0)</f>
        <v>22901.19</v>
      </c>
      <c r="H133" s="50">
        <f t="shared" si="259"/>
        <v>0.1076</v>
      </c>
      <c r="I133" s="155">
        <f>IF(D133="yes",VLOOKUP(B133,'ESA 112'!$B$479:$K$503,8,FALSE),MIN(0.127,H133))</f>
        <v>0.1076</v>
      </c>
      <c r="J133" s="156">
        <f t="shared" si="260"/>
        <v>2465.2399999999998</v>
      </c>
      <c r="K133" s="157">
        <f t="shared" si="261"/>
        <v>2855.99</v>
      </c>
      <c r="L133" s="127" t="s">
        <v>928</v>
      </c>
      <c r="M133" s="43">
        <f>IFERROR(VLOOKUP(B133,'0910_link'!$A$5:$B$302,2,FALSE),0)</f>
        <v>446.88</v>
      </c>
      <c r="N133" s="43">
        <f>IFERROR(VLOOKUP(B133,'0910_link'!$A$5:$C$302,3,FALSE),0)</f>
        <v>2584.62</v>
      </c>
      <c r="O133" s="43">
        <f>IFERROR(VLOOKUP($B133,'0910_link'!$A$5:$D$302,4,FALSE),0)</f>
        <v>23237.82</v>
      </c>
      <c r="P133" s="50">
        <f t="shared" si="262"/>
        <v>0.11119999999999999</v>
      </c>
      <c r="Q133" s="158">
        <f>IF(L133="Yes",VLOOKUP(B133,'ESA 112'!$B$449:$K$474,8,FALSE),MIN(0.127,P133))</f>
        <v>0.11119999999999999</v>
      </c>
      <c r="R133" s="156">
        <f t="shared" si="263"/>
        <v>2584.62</v>
      </c>
      <c r="S133" s="157">
        <f t="shared" si="264"/>
        <v>3031.5</v>
      </c>
      <c r="T133" s="127" t="s">
        <v>928</v>
      </c>
      <c r="U133" s="43">
        <f>IFERROR(VLOOKUP($B133,'1011_link'!$A$5:$D$309,2,FALSE),0)</f>
        <v>467.62</v>
      </c>
      <c r="V133" s="43">
        <f>IFERROR(VLOOKUP($B133,'1011_link'!$A$5:$D$309,3,FALSE),0)</f>
        <v>2740</v>
      </c>
      <c r="W133" s="154">
        <f>IFERROR(VLOOKUP($B133,'1011_link'!$A$5:$D$319,4,FALSE),0)</f>
        <v>23662.87</v>
      </c>
      <c r="X133" s="50">
        <f t="shared" si="265"/>
        <v>0.1158</v>
      </c>
      <c r="Y133" s="158">
        <f>IF(T133="Yes",VLOOKUP(B133,'ESA 112'!$B$416:$J$444,8,FALSE),MIN(0.127,X133))</f>
        <v>0.1158</v>
      </c>
      <c r="Z133" s="156">
        <f t="shared" si="266"/>
        <v>2740</v>
      </c>
      <c r="AA133" s="159">
        <f t="shared" si="267"/>
        <v>3207.62</v>
      </c>
      <c r="AB133" s="127" t="s">
        <v>928</v>
      </c>
      <c r="AC133" s="43">
        <f>IFERROR(VLOOKUP($B133,'1112_link'!$A$5:$D$310,2,FALSE),0)</f>
        <v>464.44999999999993</v>
      </c>
      <c r="AD133" s="43">
        <f>IFERROR(VLOOKUP($B133,'1112_link'!$A$5:$D$310,3,FALSE),0)</f>
        <v>2821.1099999999997</v>
      </c>
      <c r="AE133" s="154">
        <f>IFERROR(VLOOKUP($B133,'1112_link'!$A$5:$D$331,4,FALSE),0)</f>
        <v>23943.02</v>
      </c>
      <c r="AF133" s="50">
        <f t="shared" si="268"/>
        <v>0.1178</v>
      </c>
      <c r="AG133" s="158">
        <f>IF(AB133="Yes",VLOOKUP(B133,'ESA 112'!$B$383:$J$411,8,FALSE),MIN(0.127,AF133))</f>
        <v>0.1178</v>
      </c>
      <c r="AH133" s="156">
        <f t="shared" si="269"/>
        <v>2821.11</v>
      </c>
      <c r="AI133" s="159">
        <f t="shared" si="270"/>
        <v>3285.56</v>
      </c>
      <c r="AJ133" s="127" t="s">
        <v>928</v>
      </c>
      <c r="AK133" s="43">
        <f>IFERROR(VLOOKUP($B133,'1213_link'!$A$5:$D$310,2,FALSE),0)</f>
        <v>498.44</v>
      </c>
      <c r="AL133" s="43">
        <f>IFERROR(VLOOKUP($B133,'1213_link'!$A$5:$D$310,3,FALSE),0)</f>
        <v>2899.44</v>
      </c>
      <c r="AM133" s="154">
        <f>IFERROR(VLOOKUP($B133,'1213_link'!$A$5:$D$331,4,FALSE),0)</f>
        <v>24447.53</v>
      </c>
      <c r="AN133" s="50">
        <f t="shared" si="271"/>
        <v>0.1186</v>
      </c>
      <c r="AO133" s="158">
        <f>IF(AJ133="Yes",VLOOKUP(B133,'ESA 112'!$B$350:$J$378,8,FALSE),MIN(0.127,AN133))</f>
        <v>0.1186</v>
      </c>
      <c r="AP133" s="156">
        <f t="shared" si="272"/>
        <v>2899.44</v>
      </c>
      <c r="AQ133" s="159">
        <f t="shared" si="273"/>
        <v>3397.88</v>
      </c>
      <c r="AR133" s="127" t="s">
        <v>928</v>
      </c>
      <c r="AS133" s="43">
        <f>IFERROR(VLOOKUP($B133,'1314_link'!$A$5:$D$310,2,FALSE),0)</f>
        <v>495.11</v>
      </c>
      <c r="AT133" s="43">
        <f>IFERROR(VLOOKUP($B133,'1314_link'!$A$5:$D$310,3,FALSE),0)</f>
        <v>2971.44</v>
      </c>
      <c r="AU133" s="154">
        <f>IFERROR(VLOOKUP($B133,'1314_link'!$A$5:$D$331,4,FALSE),0)</f>
        <v>25161.813999999998</v>
      </c>
      <c r="AV133" s="158">
        <f t="shared" si="274"/>
        <v>0.11809323445439984</v>
      </c>
      <c r="AW133" s="158">
        <f>IF(AR133="Yes",VLOOKUP(B133,'ESA 112'!$B$318:$J$345,8,FALSE),MIN(0.127,AV133))</f>
        <v>0.11809323445439984</v>
      </c>
      <c r="AX133" s="156">
        <f t="shared" si="275"/>
        <v>2971.44</v>
      </c>
      <c r="AY133" s="159">
        <f t="shared" si="276"/>
        <v>3466.55</v>
      </c>
      <c r="AZ133" s="127" t="s">
        <v>928</v>
      </c>
      <c r="BA133" s="43">
        <f>IFERROR(VLOOKUP($B133,'1415_link'!$A$5:$D$311,2,FALSE),0)</f>
        <v>503.44</v>
      </c>
      <c r="BB133" s="43">
        <f>IFERROR(VLOOKUP($B133,'1415_link'!$A$5:$D$311,3,FALSE),0)</f>
        <v>2946.78</v>
      </c>
      <c r="BC133" s="160">
        <f>IFERROR(VLOOKUP($B133,'1415_link'!$A$5:$D$332,4,FALSE),0)</f>
        <v>25885.399999999998</v>
      </c>
      <c r="BD133" s="158">
        <f t="shared" si="277"/>
        <v>0.11383946162701757</v>
      </c>
      <c r="BE133" s="158">
        <f>IF(AZ133="Yes",VLOOKUP(B133,'ESA 112'!$B$286:$J$314,8,FALSE),MIN(0.127,BD133))</f>
        <v>0.11383946162701757</v>
      </c>
      <c r="BF133" s="156">
        <f t="shared" si="278"/>
        <v>2946.78</v>
      </c>
      <c r="BG133" s="159">
        <f t="shared" si="279"/>
        <v>3450.2200000000003</v>
      </c>
      <c r="BH133" s="127" t="s">
        <v>928</v>
      </c>
      <c r="BI133" s="43">
        <f>IFERROR(VLOOKUP($B133,'1516_link'!$A$5:$D$351,2,FALSE),0)</f>
        <v>510.65999999999997</v>
      </c>
      <c r="BJ133" s="43">
        <f>IFERROR(VLOOKUP($B133,'1516_link'!$A$5:$D$351,3,FALSE),0)</f>
        <v>3008.22</v>
      </c>
      <c r="BK133" s="160">
        <f>IFERROR(VLOOKUP($B133,'1516_link'!$A$5:$D$351,4,FALSE),0)</f>
        <v>26927.670000000002</v>
      </c>
      <c r="BL133" s="217">
        <f t="shared" si="280"/>
        <v>0.11171482716477139</v>
      </c>
      <c r="BM133" s="217">
        <f>IF(BH133="Yes",VLOOKUP(B133,'ESA 112'!$B$255:$J$282,8,FALSE),MIN(0.127,BL133))</f>
        <v>0.11171482716477139</v>
      </c>
      <c r="BN133" s="156">
        <f t="shared" si="281"/>
        <v>3008.22</v>
      </c>
      <c r="BO133" s="159">
        <f t="shared" si="282"/>
        <v>3518.8799999999997</v>
      </c>
      <c r="BP133" s="127" t="s">
        <v>928</v>
      </c>
      <c r="BQ133" s="43">
        <f>IFERROR(VLOOKUP($B133,'1617_link'!$A$5:$D$351,2,FALSE),0)</f>
        <v>527.54999999999995</v>
      </c>
      <c r="BR133" s="43">
        <f>IFERROR(VLOOKUP($B133,'1617_link'!$A$5:$D$351,3,FALSE),0)</f>
        <v>2993.12</v>
      </c>
      <c r="BS133" s="160">
        <f>IFERROR(VLOOKUP($B133,'1617_link'!$A$5:$D$351,4,FALSE),0)</f>
        <v>29061.86</v>
      </c>
      <c r="BT133" s="217">
        <f t="shared" si="283"/>
        <v>0.10299134329323725</v>
      </c>
      <c r="BU133" s="217">
        <f>IF(BP133="Yes",VLOOKUP(B133,'ESA 112'!$B$224:$J$250,8,FALSE),MIN(0.127,BT133))</f>
        <v>0.10299134329323725</v>
      </c>
      <c r="BV133" s="156">
        <f t="shared" si="284"/>
        <v>2993.12</v>
      </c>
      <c r="BW133" s="159">
        <f t="shared" si="285"/>
        <v>3520.67</v>
      </c>
      <c r="BX133" s="127" t="s">
        <v>928</v>
      </c>
      <c r="BY133" s="43">
        <f>IFERROR(VLOOKUP($B133,'1718_link'!$A$5:$D$351,2,FALSE),0)</f>
        <v>560.22</v>
      </c>
      <c r="BZ133" s="43">
        <f>IFERROR(VLOOKUP($B133,'1718_link'!$A$5:$D$351,3,FALSE),0)</f>
        <v>2976.33</v>
      </c>
      <c r="CA133" s="43">
        <f>IFERROR(VLOOKUP($B133,'1718_link'!$A$5:$D$331,4,FALSE),0)</f>
        <v>29657.989999999998</v>
      </c>
      <c r="CB133" s="217">
        <f t="shared" si="286"/>
        <v>0.10035508137941918</v>
      </c>
      <c r="CC133" s="217">
        <f>IF(BX133="Yes",VLOOKUP(B133,'ESA 112'!$B$194:$J$219,8,FALSE),MIN(0.135,CB133))</f>
        <v>0.10035508137941918</v>
      </c>
      <c r="CD133" s="156">
        <f t="shared" si="287"/>
        <v>2976.33</v>
      </c>
      <c r="CE133" s="159">
        <f t="shared" si="288"/>
        <v>3536.55</v>
      </c>
      <c r="CF133" s="127" t="s">
        <v>928</v>
      </c>
      <c r="CG133" s="43">
        <f>IFERROR(VLOOKUP($B133,'1819_link'!$A$5:$D$351,2,FALSE),0)</f>
        <v>570.22</v>
      </c>
      <c r="CH133" s="43">
        <f>IFERROR(VLOOKUP($B133,'1819_link'!$A$5:$D$351,3,FALSE),0)</f>
        <v>2977.6600000000003</v>
      </c>
      <c r="CI133" s="43">
        <f>IFERROR(VLOOKUP($B133,'1819_link'!$A$5:$D$331,4,FALSE),0)</f>
        <v>30204.29</v>
      </c>
      <c r="CJ133" s="217">
        <f t="shared" si="289"/>
        <v>9.8584009092748087E-2</v>
      </c>
      <c r="CK133" s="217">
        <f>IF(CF133="Yes",VLOOKUP(B133,'ESA 112'!$B$164:$J$190,8,FALSE),MIN(0.135,CJ133))</f>
        <v>9.8584009092748087E-2</v>
      </c>
      <c r="CL133" s="156">
        <f t="shared" si="290"/>
        <v>2977.66</v>
      </c>
      <c r="CM133" s="159">
        <f t="shared" si="291"/>
        <v>3547.88</v>
      </c>
      <c r="CN133" s="127" t="s">
        <v>928</v>
      </c>
      <c r="CO133" s="43">
        <f>IFERROR(VLOOKUP($B133,'1920_link'!$A$5:$D$350,2,FALSE),0)</f>
        <v>593.55999999999995</v>
      </c>
      <c r="CP133" s="43">
        <f>IFERROR(VLOOKUP($B133,'1920_link'!$A$5:$D$350,3,FALSE),0)</f>
        <v>3031</v>
      </c>
      <c r="CQ133" s="43">
        <f>IFERROR(VLOOKUP($B133,'1920_link'!$A$5:$D$330,4,FALSE),0)</f>
        <v>31280.530000000002</v>
      </c>
      <c r="CR133" s="217">
        <f t="shared" si="292"/>
        <v>9.6897335179423102E-2</v>
      </c>
      <c r="CS133" s="217">
        <f>IF(CN133="Yes",VLOOKUP(B133,'ESA 112'!$B$134:$J$159,8,FALSE),MIN(0.135,CR133))</f>
        <v>9.6897335179423102E-2</v>
      </c>
      <c r="CT133" s="156">
        <f t="shared" si="293"/>
        <v>3031</v>
      </c>
      <c r="CU133" s="159">
        <f t="shared" si="294"/>
        <v>3624.56</v>
      </c>
      <c r="CV133" s="127" t="s">
        <v>928</v>
      </c>
      <c r="CW133" s="43">
        <f>IFERROR(VLOOKUP($B133,'2021_link'!$A$5:$D$351,2,FALSE),0)</f>
        <v>246.33</v>
      </c>
      <c r="CX133" s="43">
        <f>IFERROR(VLOOKUP($B133,'2021_link'!$A$5:$D$351,3,FALSE),0)</f>
        <v>2914.45</v>
      </c>
      <c r="CY133" s="160">
        <f>IFERROR(VLOOKUP($B133,'2021_link'!$A$5:$D$351,4,FALSE),0)</f>
        <v>30531.920000000006</v>
      </c>
      <c r="CZ133" s="217">
        <f t="shared" si="256"/>
        <v>9.545583769379716E-2</v>
      </c>
      <c r="DA133" s="217">
        <f>IF(CV133="Yes",VLOOKUP(B133,'ESA 112'!$B$102:$J$130,8,FALSE),MIN(0.135,CZ133))</f>
        <v>9.545583769379716E-2</v>
      </c>
      <c r="DB133" s="156">
        <f t="shared" si="257"/>
        <v>2914.45</v>
      </c>
      <c r="DC133" s="159">
        <f t="shared" si="258"/>
        <v>3160.7799999999997</v>
      </c>
      <c r="DD133" s="127" t="s">
        <v>928</v>
      </c>
      <c r="DE133" s="43">
        <f>IFERROR(VLOOKUP($B133,'2122_link'!$A$3:$D$352,2,FALSE),0)</f>
        <v>255.44</v>
      </c>
      <c r="DF133" s="43">
        <f>IFERROR(VLOOKUP($B133,'2122_link'!$A$3:$D$352,3,FALSE),0)</f>
        <v>2741.2200000000003</v>
      </c>
      <c r="DG133" s="160">
        <f>IFERROR(VLOOKUP($B133,'2122_link'!$A$3:$D$352,4,FALSE),0)</f>
        <v>30491.470000000005</v>
      </c>
      <c r="DH133" s="217">
        <f t="shared" si="250"/>
        <v>8.990120843632661E-2</v>
      </c>
      <c r="DI133" s="217">
        <f>IF(DD133="Yes",VLOOKUP(B133,'ESA 112'!$B$70:$J$99,8,FALSE),MIN(0.135,DH133))</f>
        <v>8.990120843632661E-2</v>
      </c>
      <c r="DJ133" s="156">
        <f t="shared" si="251"/>
        <v>2741.22</v>
      </c>
      <c r="DK133" s="159">
        <f t="shared" si="252"/>
        <v>2996.66</v>
      </c>
      <c r="DL133" s="127" t="s">
        <v>928</v>
      </c>
      <c r="DM133" s="43">
        <f>IFERROR(VLOOKUP($B133,'2223_link'!$A$3:$D$352,2,FALSE),0)</f>
        <v>262.89</v>
      </c>
      <c r="DN133" s="43">
        <f>IFERROR(VLOOKUP($B133,'2223_link'!$A$3:$D$352,3,FALSE),0)</f>
        <v>2638.33</v>
      </c>
      <c r="DO133" s="160">
        <f>IFERROR(VLOOKUP($B133,'2223_link'!$A$3:$D$352,4,FALSE),0)</f>
        <v>30418.26</v>
      </c>
      <c r="DP133" s="217">
        <f t="shared" si="253"/>
        <v>8.67350729463158E-2</v>
      </c>
      <c r="DQ133" s="217">
        <f>IF(DL133="Yes",VLOOKUP(B133,'ESA 112'!$B$37:$J$65,8,FALSE),MIN(0.135,DP133))</f>
        <v>8.67350729463158E-2</v>
      </c>
      <c r="DR133" s="156">
        <f t="shared" si="254"/>
        <v>2638.33</v>
      </c>
      <c r="DS133" s="159">
        <f t="shared" si="255"/>
        <v>2901.22</v>
      </c>
      <c r="DT133" s="127" t="s">
        <v>928</v>
      </c>
      <c r="DU133" s="43">
        <f>IFERROR(VLOOKUP($B133,'2324_link'!$A$3:$D$352,2,FALSE),0)</f>
        <v>262.33</v>
      </c>
      <c r="DV133" s="43">
        <f>IFERROR(VLOOKUP($B133,'2324_link'!$A$3:$D$352,3,FALSE),0)</f>
        <v>2620.56</v>
      </c>
      <c r="DW133" s="160">
        <f>IFERROR(VLOOKUP($B133,'2324_link'!$A$3:$D$352,4,FALSE),0)</f>
        <v>30432.2</v>
      </c>
      <c r="DX133" s="217">
        <f t="shared" si="244"/>
        <v>8.6111421454906314E-2</v>
      </c>
      <c r="DY133" s="217">
        <f>IF(DT133="Yes",VLOOKUP(B133,'ESA 112'!$B$3:$J$32,8,FALSE),MIN(0.15,DX133))</f>
        <v>8.6111421454906314E-2</v>
      </c>
      <c r="DZ133" s="156">
        <f t="shared" si="245"/>
        <v>2620.56</v>
      </c>
      <c r="EA133" s="159">
        <f t="shared" si="246"/>
        <v>2882.89</v>
      </c>
      <c r="EB133" s="18"/>
    </row>
    <row r="134" spans="1:132" ht="14.4" x14ac:dyDescent="0.3">
      <c r="A134" s="15" t="s">
        <v>912</v>
      </c>
      <c r="B134" s="15" t="s">
        <v>434</v>
      </c>
      <c r="C134" s="15" t="s">
        <v>435</v>
      </c>
      <c r="D134" s="127" t="s">
        <v>928</v>
      </c>
      <c r="E134" s="154">
        <f>IFERROR(VLOOKUP($B134,'0809_link'!$A$5:$D$319,2,FALSE),0)</f>
        <v>34.5</v>
      </c>
      <c r="F134" s="154">
        <f>IFERROR(VLOOKUP($B134,'0809_link'!$A$5:$D$319,3,FALSE),0)</f>
        <v>307.24</v>
      </c>
      <c r="G134" s="154">
        <f>IFERROR(VLOOKUP(B134,'0809_link'!$A$5:$D$319,4,FALSE),0)</f>
        <v>2408.4899999999998</v>
      </c>
      <c r="H134" s="50">
        <f t="shared" si="259"/>
        <v>0.12759999999999999</v>
      </c>
      <c r="I134" s="155">
        <f>IF(D134="yes",VLOOKUP(B134,'ESA 112'!$B$479:$K$503,8,FALSE),MIN(0.127,H134))</f>
        <v>0.127</v>
      </c>
      <c r="J134" s="156">
        <f t="shared" si="260"/>
        <v>305.88</v>
      </c>
      <c r="K134" s="157">
        <f t="shared" si="261"/>
        <v>340.29490600000003</v>
      </c>
      <c r="L134" s="127" t="s">
        <v>928</v>
      </c>
      <c r="M134" s="43">
        <f>IFERROR(VLOOKUP(B134,'0910_link'!$A$5:$B$302,2,FALSE),0)</f>
        <v>31.12</v>
      </c>
      <c r="N134" s="43">
        <f>IFERROR(VLOOKUP(B134,'0910_link'!$A$5:$C$302,3,FALSE),0)</f>
        <v>299</v>
      </c>
      <c r="O134" s="43">
        <f>IFERROR(VLOOKUP($B134,'0910_link'!$A$5:$D$302,4,FALSE),0)</f>
        <v>2415.3500000000004</v>
      </c>
      <c r="P134" s="50">
        <f t="shared" si="262"/>
        <v>0.12379999999999999</v>
      </c>
      <c r="Q134" s="158">
        <f>IF(L134="Yes",VLOOKUP(B134,'ESA 112'!$B$449:$K$474,8,FALSE),MIN(0.127,P134))</f>
        <v>0.12379999999999999</v>
      </c>
      <c r="R134" s="156">
        <f t="shared" si="263"/>
        <v>299</v>
      </c>
      <c r="S134" s="157">
        <f t="shared" si="264"/>
        <v>330.12</v>
      </c>
      <c r="T134" s="127" t="s">
        <v>928</v>
      </c>
      <c r="U134" s="43">
        <f>IFERROR(VLOOKUP($B134,'1011_link'!$A$5:$D$309,2,FALSE),0)</f>
        <v>39.25</v>
      </c>
      <c r="V134" s="43">
        <f>IFERROR(VLOOKUP($B134,'1011_link'!$A$5:$D$309,3,FALSE),0)</f>
        <v>292.38</v>
      </c>
      <c r="W134" s="154">
        <f>IFERROR(VLOOKUP($B134,'1011_link'!$A$5:$D$319,4,FALSE),0)</f>
        <v>2285.21</v>
      </c>
      <c r="X134" s="50">
        <f t="shared" si="265"/>
        <v>0.12790000000000001</v>
      </c>
      <c r="Y134" s="158">
        <f>IF(T134="Yes",VLOOKUP(B134,'ESA 112'!$B$416:$J$444,8,FALSE),MIN(0.127,X134))</f>
        <v>0.127</v>
      </c>
      <c r="Z134" s="156">
        <f t="shared" si="266"/>
        <v>290.22000000000003</v>
      </c>
      <c r="AA134" s="159">
        <f t="shared" si="267"/>
        <v>329.47</v>
      </c>
      <c r="AB134" s="127" t="s">
        <v>928</v>
      </c>
      <c r="AC134" s="43">
        <f>IFERROR(VLOOKUP($B134,'1112_link'!$A$5:$D$310,2,FALSE),0)</f>
        <v>30.11</v>
      </c>
      <c r="AD134" s="43">
        <f>IFERROR(VLOOKUP($B134,'1112_link'!$A$5:$D$310,3,FALSE),0)</f>
        <v>308.89</v>
      </c>
      <c r="AE134" s="154">
        <f>IFERROR(VLOOKUP($B134,'1112_link'!$A$5:$D$331,4,FALSE),0)</f>
        <v>2287.04</v>
      </c>
      <c r="AF134" s="50">
        <f t="shared" si="268"/>
        <v>0.1351</v>
      </c>
      <c r="AG134" s="158">
        <f>IF(AB134="Yes",VLOOKUP(B134,'ESA 112'!$B$383:$J$411,8,FALSE),MIN(0.127,AF134))</f>
        <v>0.127</v>
      </c>
      <c r="AH134" s="156">
        <f t="shared" si="269"/>
        <v>290.45</v>
      </c>
      <c r="AI134" s="159">
        <f t="shared" si="270"/>
        <v>320.56</v>
      </c>
      <c r="AJ134" s="127" t="s">
        <v>928</v>
      </c>
      <c r="AK134" s="43">
        <f>IFERROR(VLOOKUP($B134,'1213_link'!$A$5:$D$310,2,FALSE),0)</f>
        <v>23.450000000000003</v>
      </c>
      <c r="AL134" s="43">
        <f>IFERROR(VLOOKUP($B134,'1213_link'!$A$5:$D$310,3,FALSE),0)</f>
        <v>295.77999999999997</v>
      </c>
      <c r="AM134" s="154">
        <f>IFERROR(VLOOKUP($B134,'1213_link'!$A$5:$D$331,4,FALSE),0)</f>
        <v>2223.1000000000004</v>
      </c>
      <c r="AN134" s="50">
        <f t="shared" si="271"/>
        <v>0.13300000000000001</v>
      </c>
      <c r="AO134" s="158">
        <f>IF(AJ134="Yes",VLOOKUP(B134,'ESA 112'!$B$350:$J$378,8,FALSE),MIN(0.127,AN134))</f>
        <v>0.127</v>
      </c>
      <c r="AP134" s="156">
        <f t="shared" si="272"/>
        <v>282.33</v>
      </c>
      <c r="AQ134" s="159">
        <f t="shared" si="273"/>
        <v>305.77999999999997</v>
      </c>
      <c r="AR134" s="127" t="s">
        <v>928</v>
      </c>
      <c r="AS134" s="43">
        <f>IFERROR(VLOOKUP($B134,'1314_link'!$A$5:$D$310,2,FALSE),0)</f>
        <v>27.78</v>
      </c>
      <c r="AT134" s="43">
        <f>IFERROR(VLOOKUP($B134,'1314_link'!$A$5:$D$310,3,FALSE),0)</f>
        <v>306.44</v>
      </c>
      <c r="AU134" s="154">
        <f>IFERROR(VLOOKUP($B134,'1314_link'!$A$5:$D$331,4,FALSE),0)</f>
        <v>2236.2700000000004</v>
      </c>
      <c r="AV134" s="158">
        <f t="shared" si="274"/>
        <v>0.13703175376855206</v>
      </c>
      <c r="AW134" s="158">
        <f>IF(AR134="Yes",VLOOKUP(B134,'ESA 112'!$B$318:$J$345,8,FALSE),MIN(0.127,AV134))</f>
        <v>0.127</v>
      </c>
      <c r="AX134" s="156">
        <f t="shared" si="275"/>
        <v>284.01</v>
      </c>
      <c r="AY134" s="159">
        <f t="shared" si="276"/>
        <v>311.78999999999996</v>
      </c>
      <c r="AZ134" s="127" t="s">
        <v>928</v>
      </c>
      <c r="BA134" s="43">
        <f>IFERROR(VLOOKUP($B134,'1415_link'!$A$5:$D$311,2,FALSE),0)</f>
        <v>30.11</v>
      </c>
      <c r="BB134" s="43">
        <f>IFERROR(VLOOKUP($B134,'1415_link'!$A$5:$D$311,3,FALSE),0)</f>
        <v>289.33</v>
      </c>
      <c r="BC134" s="160">
        <f>IFERROR(VLOOKUP($B134,'1415_link'!$A$5:$D$332,4,FALSE),0)</f>
        <v>2228.8200000000002</v>
      </c>
      <c r="BD134" s="158">
        <f t="shared" si="277"/>
        <v>0.12981308495078112</v>
      </c>
      <c r="BE134" s="158">
        <f>IF(AZ134="Yes",VLOOKUP(B134,'ESA 112'!$B$286:$J$314,8,FALSE),MIN(0.127,BD134))</f>
        <v>0.127</v>
      </c>
      <c r="BF134" s="156">
        <f t="shared" si="278"/>
        <v>283.06</v>
      </c>
      <c r="BG134" s="159">
        <f t="shared" si="279"/>
        <v>313.17</v>
      </c>
      <c r="BH134" s="127" t="s">
        <v>928</v>
      </c>
      <c r="BI134" s="43">
        <f>IFERROR(VLOOKUP($B134,'1516_link'!$A$5:$D$351,2,FALSE),0)</f>
        <v>31.340000000000003</v>
      </c>
      <c r="BJ134" s="43">
        <f>IFERROR(VLOOKUP($B134,'1516_link'!$A$5:$D$351,3,FALSE),0)</f>
        <v>286.66999999999996</v>
      </c>
      <c r="BK134" s="160">
        <f>IFERROR(VLOOKUP($B134,'1516_link'!$A$5:$D$351,4,FALSE),0)</f>
        <v>2284.36</v>
      </c>
      <c r="BL134" s="217">
        <f t="shared" si="280"/>
        <v>0.12549247929398166</v>
      </c>
      <c r="BM134" s="217">
        <f>IF(BH134="Yes",VLOOKUP(B134,'ESA 112'!$B$255:$J$282,8,FALSE),MIN(0.127,BL134))</f>
        <v>0.12549247929398166</v>
      </c>
      <c r="BN134" s="156">
        <f t="shared" si="281"/>
        <v>286.67</v>
      </c>
      <c r="BO134" s="159">
        <f t="shared" si="282"/>
        <v>318.01</v>
      </c>
      <c r="BP134" s="127" t="s">
        <v>928</v>
      </c>
      <c r="BQ134" s="43">
        <f>IFERROR(VLOOKUP($B134,'1617_link'!$A$5:$D$351,2,FALSE),0)</f>
        <v>41.33</v>
      </c>
      <c r="BR134" s="43">
        <f>IFERROR(VLOOKUP($B134,'1617_link'!$A$5:$D$351,3,FALSE),0)</f>
        <v>300.11</v>
      </c>
      <c r="BS134" s="160">
        <f>IFERROR(VLOOKUP($B134,'1617_link'!$A$5:$D$351,4,FALSE),0)</f>
        <v>2344.5000000000005</v>
      </c>
      <c r="BT134" s="217">
        <f t="shared" si="283"/>
        <v>0.12800597142247813</v>
      </c>
      <c r="BU134" s="217">
        <f>IF(BP134="Yes",VLOOKUP(B134,'ESA 112'!$B$224:$J$250,8,FALSE),MIN(0.127,BT134))</f>
        <v>0.127</v>
      </c>
      <c r="BV134" s="156">
        <f t="shared" si="284"/>
        <v>297.75</v>
      </c>
      <c r="BW134" s="223">
        <f t="shared" si="285"/>
        <v>339.08</v>
      </c>
      <c r="BX134" s="127" t="s">
        <v>928</v>
      </c>
      <c r="BY134" s="43">
        <f>IFERROR(VLOOKUP($B134,'1718_link'!$A$5:$D$351,2,FALSE),0)</f>
        <v>44.44</v>
      </c>
      <c r="BZ134" s="43">
        <f>IFERROR(VLOOKUP($B134,'1718_link'!$A$5:$D$351,3,FALSE),0)</f>
        <v>325.22000000000003</v>
      </c>
      <c r="CA134" s="43">
        <f>IFERROR(VLOOKUP($B134,'1718_link'!$A$5:$D$331,4,FALSE),0)</f>
        <v>2413.25</v>
      </c>
      <c r="CB134" s="217">
        <f t="shared" si="286"/>
        <v>0.13476432197244381</v>
      </c>
      <c r="CC134" s="217">
        <f>IF(BX134="Yes",VLOOKUP(B134,'ESA 112'!$B$194:$J$219,8,FALSE),MIN(0.135,CB134))</f>
        <v>0.13476432197244381</v>
      </c>
      <c r="CD134" s="156">
        <f t="shared" si="287"/>
        <v>325.22000000000003</v>
      </c>
      <c r="CE134" s="159">
        <f t="shared" si="288"/>
        <v>369.66</v>
      </c>
      <c r="CF134" s="127" t="s">
        <v>928</v>
      </c>
      <c r="CG134" s="43">
        <f>IFERROR(VLOOKUP($B134,'1819_link'!$A$5:$D$351,2,FALSE),0)</f>
        <v>48.44</v>
      </c>
      <c r="CH134" s="43">
        <f>IFERROR(VLOOKUP($B134,'1819_link'!$A$5:$D$351,3,FALSE),0)</f>
        <v>355.56</v>
      </c>
      <c r="CI134" s="43">
        <f>IFERROR(VLOOKUP($B134,'1819_link'!$A$5:$D$331,4,FALSE),0)</f>
        <v>2429.52</v>
      </c>
      <c r="CJ134" s="217">
        <f t="shared" si="289"/>
        <v>0.14634989627580758</v>
      </c>
      <c r="CK134" s="217">
        <f>IF(CF134="Yes",VLOOKUP(B134,'ESA 112'!$B$164:$J$190,8,FALSE),MIN(0.135,CJ134))</f>
        <v>0.13500000000000001</v>
      </c>
      <c r="CL134" s="156">
        <f t="shared" si="290"/>
        <v>327.99</v>
      </c>
      <c r="CM134" s="159">
        <f t="shared" si="291"/>
        <v>376.43</v>
      </c>
      <c r="CN134" s="127" t="s">
        <v>928</v>
      </c>
      <c r="CO134" s="43">
        <f>IFERROR(VLOOKUP($B134,'1920_link'!$A$5:$D$350,2,FALSE),0)</f>
        <v>60.45</v>
      </c>
      <c r="CP134" s="43">
        <f>IFERROR(VLOOKUP($B134,'1920_link'!$A$5:$D$350,3,FALSE),0)</f>
        <v>387.11</v>
      </c>
      <c r="CQ134" s="43">
        <f>IFERROR(VLOOKUP($B134,'1920_link'!$A$5:$D$330,4,FALSE),0)</f>
        <v>2512.63</v>
      </c>
      <c r="CR134" s="217">
        <f t="shared" si="292"/>
        <v>0.15406566028424401</v>
      </c>
      <c r="CS134" s="217">
        <f>IF(CN134="Yes",VLOOKUP(B134,'ESA 112'!$B$134:$J$159,8,FALSE),MIN(0.135,CR134))</f>
        <v>0.13500000000000001</v>
      </c>
      <c r="CT134" s="156">
        <f t="shared" si="293"/>
        <v>339.21</v>
      </c>
      <c r="CU134" s="159">
        <f t="shared" si="294"/>
        <v>399.65999999999997</v>
      </c>
      <c r="CV134" s="127" t="s">
        <v>928</v>
      </c>
      <c r="CW134" s="43">
        <f>IFERROR(VLOOKUP($B134,'2021_link'!$A$5:$D$351,2,FALSE),0)</f>
        <v>29.44</v>
      </c>
      <c r="CX134" s="43">
        <f>IFERROR(VLOOKUP($B134,'2021_link'!$A$5:$D$351,3,FALSE),0)</f>
        <v>375.66999999999996</v>
      </c>
      <c r="CY134" s="160">
        <f>IFERROR(VLOOKUP($B134,'2021_link'!$A$5:$D$351,4,FALSE),0)</f>
        <v>2449.94</v>
      </c>
      <c r="CZ134" s="217">
        <f t="shared" si="256"/>
        <v>0.15333844910487601</v>
      </c>
      <c r="DA134" s="217">
        <f>IF(CV134="Yes",VLOOKUP(B134,'ESA 112'!$B$102:$J$130,8,FALSE),MIN(0.135,CZ134))</f>
        <v>0.13500000000000001</v>
      </c>
      <c r="DB134" s="156">
        <f t="shared" si="257"/>
        <v>330.74</v>
      </c>
      <c r="DC134" s="159">
        <f t="shared" si="258"/>
        <v>360.18</v>
      </c>
      <c r="DD134" s="127" t="s">
        <v>928</v>
      </c>
      <c r="DE134" s="43">
        <f>IFERROR(VLOOKUP($B134,'2122_link'!$A$3:$D$352,2,FALSE),0)</f>
        <v>34.22</v>
      </c>
      <c r="DF134" s="43">
        <f>IFERROR(VLOOKUP($B134,'2122_link'!$A$3:$D$352,3,FALSE),0)</f>
        <v>408</v>
      </c>
      <c r="DG134" s="160">
        <f>IFERROR(VLOOKUP($B134,'2122_link'!$A$3:$D$352,4,FALSE),0)</f>
        <v>2535.54</v>
      </c>
      <c r="DH134" s="217">
        <f t="shared" si="250"/>
        <v>0.1609124683499373</v>
      </c>
      <c r="DI134" s="217">
        <f>IF(DD134="Yes",VLOOKUP(B134,'ESA 112'!$B$70:$J$99,8,FALSE),MIN(0.135,DH134))</f>
        <v>0.13500000000000001</v>
      </c>
      <c r="DJ134" s="156">
        <f t="shared" si="251"/>
        <v>342.3</v>
      </c>
      <c r="DK134" s="159">
        <f t="shared" si="252"/>
        <v>376.52</v>
      </c>
      <c r="DL134" s="127" t="s">
        <v>928</v>
      </c>
      <c r="DM134" s="43">
        <f>IFERROR(VLOOKUP($B134,'2223_link'!$A$3:$D$352,2,FALSE),0)</f>
        <v>38.78</v>
      </c>
      <c r="DN134" s="43">
        <f>IFERROR(VLOOKUP($B134,'2223_link'!$A$3:$D$352,3,FALSE),0)</f>
        <v>423.89</v>
      </c>
      <c r="DO134" s="160">
        <f>IFERROR(VLOOKUP($B134,'2223_link'!$A$3:$D$352,4,FALSE),0)</f>
        <v>2550.4699999999998</v>
      </c>
      <c r="DP134" s="217">
        <f t="shared" si="253"/>
        <v>0.1662007394715484</v>
      </c>
      <c r="DQ134" s="217">
        <f>IF(DL134="Yes",VLOOKUP(B134,'ESA 112'!$B$37:$J$65,8,FALSE),MIN(0.135,DP134))</f>
        <v>0.13500000000000001</v>
      </c>
      <c r="DR134" s="156">
        <f t="shared" si="254"/>
        <v>344.31</v>
      </c>
      <c r="DS134" s="159">
        <f t="shared" si="255"/>
        <v>383.09000000000003</v>
      </c>
      <c r="DT134" s="127" t="s">
        <v>928</v>
      </c>
      <c r="DU134" s="43">
        <f>IFERROR(VLOOKUP($B134,'2324_link'!$A$3:$D$352,2,FALSE),0)</f>
        <v>36.89</v>
      </c>
      <c r="DV134" s="43">
        <f>IFERROR(VLOOKUP($B134,'2324_link'!$A$3:$D$352,3,FALSE),0)</f>
        <v>455.33000000000004</v>
      </c>
      <c r="DW134" s="160">
        <f>IFERROR(VLOOKUP($B134,'2324_link'!$A$3:$D$352,4,FALSE),0)</f>
        <v>2593.6200000000003</v>
      </c>
      <c r="DX134" s="217">
        <f t="shared" si="244"/>
        <v>0.17555771469991749</v>
      </c>
      <c r="DY134" s="217">
        <f>IF(DT134="Yes",VLOOKUP(B134,'ESA 112'!$B$3:$J$32,8,FALSE),MIN(0.15,DX134))</f>
        <v>0.15</v>
      </c>
      <c r="DZ134" s="156">
        <f t="shared" si="245"/>
        <v>389.04</v>
      </c>
      <c r="EA134" s="159">
        <f t="shared" si="246"/>
        <v>425.93</v>
      </c>
      <c r="EB134" s="18"/>
    </row>
    <row r="135" spans="1:132" ht="14.4" x14ac:dyDescent="0.3">
      <c r="A135" s="15" t="s">
        <v>912</v>
      </c>
      <c r="B135" s="15" t="s">
        <v>544</v>
      </c>
      <c r="C135" s="15" t="s">
        <v>545</v>
      </c>
      <c r="D135" s="127" t="s">
        <v>928</v>
      </c>
      <c r="E135" s="154">
        <f>IFERROR(VLOOKUP($B135,'0809_link'!$A$5:$D$319,2,FALSE),0)</f>
        <v>0</v>
      </c>
      <c r="F135" s="154">
        <f>IFERROR(VLOOKUP($B135,'0809_link'!$A$5:$D$319,3,FALSE),0)</f>
        <v>7.25</v>
      </c>
      <c r="G135" s="154">
        <f>IFERROR(VLOOKUP(B135,'0809_link'!$A$5:$D$319,4,FALSE),0)</f>
        <v>31.99</v>
      </c>
      <c r="H135" s="50">
        <f t="shared" si="259"/>
        <v>0.2266</v>
      </c>
      <c r="I135" s="155">
        <f>IF(D135="yes",VLOOKUP(B135,'ESA 112'!$B$479:$K$503,8,FALSE),MIN(0.127,H135))</f>
        <v>0.127</v>
      </c>
      <c r="J135" s="156">
        <f t="shared" si="260"/>
        <v>4.0599999999999996</v>
      </c>
      <c r="K135" s="157">
        <f t="shared" si="261"/>
        <v>4.063796</v>
      </c>
      <c r="L135" s="127" t="s">
        <v>928</v>
      </c>
      <c r="M135" s="43">
        <f>IFERROR(VLOOKUP(B135,'0910_link'!$A$5:$B$302,2,FALSE),0)</f>
        <v>0</v>
      </c>
      <c r="N135" s="43">
        <f>IFERROR(VLOOKUP(B135,'0910_link'!$A$5:$C$302,3,FALSE),0)</f>
        <v>5.62</v>
      </c>
      <c r="O135" s="43">
        <f>IFERROR(VLOOKUP($B135,'0910_link'!$A$5:$D$302,4,FALSE),0)</f>
        <v>26.11</v>
      </c>
      <c r="P135" s="50">
        <f t="shared" si="262"/>
        <v>0.2152</v>
      </c>
      <c r="Q135" s="158">
        <f>IF(L135="Yes",VLOOKUP(B135,'ESA 112'!$B$449:$K$474,8,FALSE),MIN(0.127,P135))</f>
        <v>0.127</v>
      </c>
      <c r="R135" s="156">
        <f t="shared" si="263"/>
        <v>3.32</v>
      </c>
      <c r="S135" s="157">
        <f t="shared" si="264"/>
        <v>3.3170980000000001</v>
      </c>
      <c r="T135" s="127" t="s">
        <v>928</v>
      </c>
      <c r="U135" s="43">
        <f>IFERROR(VLOOKUP($B135,'1011_link'!$A$5:$D$309,2,FALSE),0)</f>
        <v>0</v>
      </c>
      <c r="V135" s="43">
        <f>IFERROR(VLOOKUP($B135,'1011_link'!$A$5:$D$309,3,FALSE),0)</f>
        <v>1.62</v>
      </c>
      <c r="W135" s="154">
        <f>IFERROR(VLOOKUP($B135,'1011_link'!$A$5:$D$319,4,FALSE),0)</f>
        <v>19.78</v>
      </c>
      <c r="X135" s="50">
        <f t="shared" si="265"/>
        <v>8.1900000000000001E-2</v>
      </c>
      <c r="Y135" s="158">
        <f>IF(T135="Yes",VLOOKUP(B135,'ESA 112'!$B$416:$J$444,8,FALSE),MIN(0.127,X135))</f>
        <v>8.1900000000000001E-2</v>
      </c>
      <c r="Z135" s="156">
        <f t="shared" si="266"/>
        <v>1.62</v>
      </c>
      <c r="AA135" s="159">
        <f t="shared" si="267"/>
        <v>1.62</v>
      </c>
      <c r="AB135" s="127" t="s">
        <v>928</v>
      </c>
      <c r="AC135" s="43">
        <f>IFERROR(VLOOKUP($B135,'1112_link'!$A$5:$D$310,2,FALSE),0)</f>
        <v>0</v>
      </c>
      <c r="AD135" s="43">
        <f>IFERROR(VLOOKUP($B135,'1112_link'!$A$5:$D$310,3,FALSE),0)</f>
        <v>3.33</v>
      </c>
      <c r="AE135" s="154">
        <f>IFERROR(VLOOKUP($B135,'1112_link'!$A$5:$D$331,4,FALSE),0)</f>
        <v>19.899999999999999</v>
      </c>
      <c r="AF135" s="50">
        <f t="shared" si="268"/>
        <v>0.1673</v>
      </c>
      <c r="AG135" s="158">
        <f>IF(AB135="Yes",VLOOKUP(B135,'ESA 112'!$B$383:$J$411,8,FALSE),MIN(0.127,AF135))</f>
        <v>0.127</v>
      </c>
      <c r="AH135" s="156">
        <f t="shared" si="269"/>
        <v>2.5299999999999998</v>
      </c>
      <c r="AI135" s="159">
        <f t="shared" si="270"/>
        <v>2.5299999999999998</v>
      </c>
      <c r="AJ135" s="127" t="s">
        <v>928</v>
      </c>
      <c r="AK135" s="43">
        <f>IFERROR(VLOOKUP($B135,'1213_link'!$A$5:$D$310,2,FALSE),0)</f>
        <v>0</v>
      </c>
      <c r="AL135" s="43">
        <f>IFERROR(VLOOKUP($B135,'1213_link'!$A$5:$D$310,3,FALSE),0)</f>
        <v>5.67</v>
      </c>
      <c r="AM135" s="154">
        <f>IFERROR(VLOOKUP($B135,'1213_link'!$A$5:$D$331,4,FALSE),0)</f>
        <v>29.1</v>
      </c>
      <c r="AN135" s="50">
        <f t="shared" si="271"/>
        <v>0.1948</v>
      </c>
      <c r="AO135" s="158">
        <f>IF(AJ135="Yes",VLOOKUP(B135,'ESA 112'!$B$350:$J$378,8,FALSE),MIN(0.127,AN135))</f>
        <v>0.127</v>
      </c>
      <c r="AP135" s="156">
        <f t="shared" si="272"/>
        <v>3.7</v>
      </c>
      <c r="AQ135" s="159">
        <f t="shared" si="273"/>
        <v>3.7</v>
      </c>
      <c r="AR135" s="127" t="s">
        <v>928</v>
      </c>
      <c r="AS135" s="43">
        <f>IFERROR(VLOOKUP($B135,'1314_link'!$A$5:$D$310,2,FALSE),0)</f>
        <v>0</v>
      </c>
      <c r="AT135" s="43">
        <f>IFERROR(VLOOKUP($B135,'1314_link'!$A$5:$D$310,3,FALSE),0)</f>
        <v>2.56</v>
      </c>
      <c r="AU135" s="154">
        <f>IFERROR(VLOOKUP($B135,'1314_link'!$A$5:$D$331,4,FALSE),0)</f>
        <v>31.1</v>
      </c>
      <c r="AV135" s="158">
        <f t="shared" si="274"/>
        <v>8.2315112540192928E-2</v>
      </c>
      <c r="AW135" s="158">
        <f>IF(AR135="Yes",VLOOKUP(B135,'ESA 112'!$B$318:$J$345,8,FALSE),MIN(0.127,AV135))</f>
        <v>8.2315112540192928E-2</v>
      </c>
      <c r="AX135" s="156">
        <f t="shared" si="275"/>
        <v>2.56</v>
      </c>
      <c r="AY135" s="159">
        <f t="shared" si="276"/>
        <v>2.56</v>
      </c>
      <c r="AZ135" s="127" t="s">
        <v>928</v>
      </c>
      <c r="BA135" s="43">
        <f>IFERROR(VLOOKUP($B135,'1415_link'!$A$5:$D$311,2,FALSE),0)</f>
        <v>0</v>
      </c>
      <c r="BB135" s="43">
        <f>IFERROR(VLOOKUP($B135,'1415_link'!$A$5:$D$311,3,FALSE),0)</f>
        <v>3.56</v>
      </c>
      <c r="BC135" s="160">
        <f>IFERROR(VLOOKUP($B135,'1415_link'!$A$5:$D$332,4,FALSE),0)</f>
        <v>32</v>
      </c>
      <c r="BD135" s="158">
        <f t="shared" si="277"/>
        <v>0.11125</v>
      </c>
      <c r="BE135" s="158">
        <f>IF(AZ135="Yes",VLOOKUP(B135,'ESA 112'!$B$286:$J$314,8,FALSE),MIN(0.127,BD135))</f>
        <v>0.11125</v>
      </c>
      <c r="BF135" s="156">
        <f t="shared" si="278"/>
        <v>3.56</v>
      </c>
      <c r="BG135" s="159">
        <f t="shared" si="279"/>
        <v>3.56</v>
      </c>
      <c r="BH135" s="127" t="s">
        <v>928</v>
      </c>
      <c r="BI135" s="43">
        <f>IFERROR(VLOOKUP($B135,'1516_link'!$A$5:$D$351,2,FALSE),0)</f>
        <v>0</v>
      </c>
      <c r="BJ135" s="43">
        <f>IFERROR(VLOOKUP($B135,'1516_link'!$A$5:$D$351,3,FALSE),0)</f>
        <v>5.56</v>
      </c>
      <c r="BK135" s="160">
        <f>IFERROR(VLOOKUP($B135,'1516_link'!$A$5:$D$351,4,FALSE),0)</f>
        <v>31.1</v>
      </c>
      <c r="BL135" s="217">
        <f t="shared" si="280"/>
        <v>0.17877813504823148</v>
      </c>
      <c r="BM135" s="217">
        <f>IF(BH135="Yes",VLOOKUP(B135,'ESA 112'!$B$255:$J$282,8,FALSE),MIN(0.127,BL135))</f>
        <v>0.127</v>
      </c>
      <c r="BN135" s="156">
        <f t="shared" si="281"/>
        <v>3.95</v>
      </c>
      <c r="BO135" s="159">
        <f t="shared" si="282"/>
        <v>3.95</v>
      </c>
      <c r="BP135" s="127" t="s">
        <v>928</v>
      </c>
      <c r="BQ135" s="43">
        <f>IFERROR(VLOOKUP($B135,'1617_link'!$A$5:$D$351,2,FALSE),0)</f>
        <v>0</v>
      </c>
      <c r="BR135" s="43">
        <f>IFERROR(VLOOKUP($B135,'1617_link'!$A$5:$D$351,3,FALSE),0)</f>
        <v>3.33</v>
      </c>
      <c r="BS135" s="160">
        <f>IFERROR(VLOOKUP($B135,'1617_link'!$A$5:$D$351,4,FALSE),0)</f>
        <v>29.9</v>
      </c>
      <c r="BT135" s="217">
        <f t="shared" si="283"/>
        <v>0.11137123745819398</v>
      </c>
      <c r="BU135" s="217">
        <f>IF(BP135="Yes",VLOOKUP(B135,'ESA 112'!$B$224:$J$250,8,FALSE),MIN(0.127,BT135))</f>
        <v>0.11137123745819398</v>
      </c>
      <c r="BV135" s="156">
        <f t="shared" si="284"/>
        <v>3.33</v>
      </c>
      <c r="BW135" s="223">
        <f t="shared" si="285"/>
        <v>3.33</v>
      </c>
      <c r="BX135" s="127" t="s">
        <v>928</v>
      </c>
      <c r="BY135" s="43">
        <f>IFERROR(VLOOKUP($B135,'1718_link'!$A$5:$D$351,2,FALSE),0)</f>
        <v>0</v>
      </c>
      <c r="BZ135" s="43">
        <f>IFERROR(VLOOKUP($B135,'1718_link'!$A$5:$D$351,3,FALSE),0)</f>
        <v>9.44</v>
      </c>
      <c r="CA135" s="43">
        <f>IFERROR(VLOOKUP($B135,'1718_link'!$A$5:$D$331,4,FALSE),0)</f>
        <v>38.6</v>
      </c>
      <c r="CB135" s="217">
        <f t="shared" si="286"/>
        <v>0.24455958549222795</v>
      </c>
      <c r="CC135" s="217">
        <f>IF(BX135="Yes",VLOOKUP(B135,'ESA 112'!$B$194:$J$219,8,FALSE),MIN(0.135,CB135))</f>
        <v>0.13500000000000001</v>
      </c>
      <c r="CD135" s="156">
        <f t="shared" si="287"/>
        <v>5.21</v>
      </c>
      <c r="CE135" s="159">
        <f t="shared" si="288"/>
        <v>5.21</v>
      </c>
      <c r="CF135" s="127" t="s">
        <v>928</v>
      </c>
      <c r="CG135" s="43">
        <f>IFERROR(VLOOKUP($B135,'1819_link'!$A$5:$D$351,2,FALSE),0)</f>
        <v>0</v>
      </c>
      <c r="CH135" s="43">
        <f>IFERROR(VLOOKUP($B135,'1819_link'!$A$5:$D$351,3,FALSE),0)</f>
        <v>10.11</v>
      </c>
      <c r="CI135" s="43">
        <f>IFERROR(VLOOKUP($B135,'1819_link'!$A$5:$D$331,4,FALSE),0)</f>
        <v>35</v>
      </c>
      <c r="CJ135" s="217">
        <f t="shared" si="289"/>
        <v>0.28885714285714287</v>
      </c>
      <c r="CK135" s="217">
        <f>IF(CF135="Yes",VLOOKUP(B135,'ESA 112'!$B$164:$J$190,8,FALSE),MIN(0.135,CJ135))</f>
        <v>0.13500000000000001</v>
      </c>
      <c r="CL135" s="156">
        <f t="shared" si="290"/>
        <v>4.7300000000000004</v>
      </c>
      <c r="CM135" s="159">
        <f t="shared" si="291"/>
        <v>4.7300000000000004</v>
      </c>
      <c r="CN135" s="127" t="s">
        <v>928</v>
      </c>
      <c r="CO135" s="43">
        <f>IFERROR(VLOOKUP($B135,'1920_link'!$A$5:$D$350,2,FALSE),0)</f>
        <v>0</v>
      </c>
      <c r="CP135" s="43">
        <f>IFERROR(VLOOKUP($B135,'1920_link'!$A$5:$D$350,3,FALSE),0)</f>
        <v>8.89</v>
      </c>
      <c r="CQ135" s="43">
        <f>IFERROR(VLOOKUP($B135,'1920_link'!$A$5:$D$330,4,FALSE),0)</f>
        <v>39.020000000000003</v>
      </c>
      <c r="CR135" s="217">
        <f t="shared" si="292"/>
        <v>0.22783188108662225</v>
      </c>
      <c r="CS135" s="217">
        <f>IF(CN135="Yes",VLOOKUP(B135,'ESA 112'!$B$134:$J$159,8,FALSE),MIN(0.135,CR135))</f>
        <v>0.13500000000000001</v>
      </c>
      <c r="CT135" s="156">
        <f t="shared" si="293"/>
        <v>5.27</v>
      </c>
      <c r="CU135" s="159">
        <f t="shared" si="294"/>
        <v>5.27</v>
      </c>
      <c r="CV135" s="127" t="s">
        <v>928</v>
      </c>
      <c r="CW135" s="43">
        <f>IFERROR(VLOOKUP($B135,'2021_link'!$A$5:$D$351,2,FALSE),0)</f>
        <v>0</v>
      </c>
      <c r="CX135" s="43">
        <f>IFERROR(VLOOKUP($B135,'2021_link'!$A$5:$D$351,3,FALSE),0)</f>
        <v>8.4499999999999993</v>
      </c>
      <c r="CY135" s="160">
        <f>IFERROR(VLOOKUP($B135,'2021_link'!$A$5:$D$351,4,FALSE),0)</f>
        <v>41.41</v>
      </c>
      <c r="CZ135" s="217">
        <f t="shared" si="256"/>
        <v>0.20405699106496014</v>
      </c>
      <c r="DA135" s="217">
        <f>IF(CV135="Yes",VLOOKUP(B135,'ESA 112'!$B$102:$J$130,8,FALSE),MIN(0.135,CZ135))</f>
        <v>0.13500000000000001</v>
      </c>
      <c r="DB135" s="156">
        <f t="shared" si="257"/>
        <v>5.59</v>
      </c>
      <c r="DC135" s="159">
        <f t="shared" si="258"/>
        <v>5.59</v>
      </c>
      <c r="DD135" s="127" t="s">
        <v>928</v>
      </c>
      <c r="DE135" s="43">
        <f>IFERROR(VLOOKUP($B135,'2122_link'!$A$3:$D$352,2,FALSE),0)</f>
        <v>0</v>
      </c>
      <c r="DF135" s="43">
        <f>IFERROR(VLOOKUP($B135,'2122_link'!$A$3:$D$352,3,FALSE),0)</f>
        <v>7.33</v>
      </c>
      <c r="DG135" s="160">
        <f>IFERROR(VLOOKUP($B135,'2122_link'!$A$3:$D$352,4,FALSE),0)</f>
        <v>35.6</v>
      </c>
      <c r="DH135" s="217">
        <f t="shared" si="250"/>
        <v>0.20589887640449436</v>
      </c>
      <c r="DI135" s="217">
        <f>IF(DD135="Yes",VLOOKUP(B135,'ESA 112'!$B$70:$J$99,8,FALSE),MIN(0.135,DH135))</f>
        <v>0.13500000000000001</v>
      </c>
      <c r="DJ135" s="156">
        <f t="shared" si="251"/>
        <v>4.8099999999999996</v>
      </c>
      <c r="DK135" s="159">
        <f t="shared" si="252"/>
        <v>4.8099999999999996</v>
      </c>
      <c r="DL135" s="127" t="s">
        <v>928</v>
      </c>
      <c r="DM135" s="43">
        <f>IFERROR(VLOOKUP($B135,'2223_link'!$A$3:$D$352,2,FALSE),0)</f>
        <v>0</v>
      </c>
      <c r="DN135" s="43">
        <f>IFERROR(VLOOKUP($B135,'2223_link'!$A$3:$D$352,3,FALSE),0)</f>
        <v>6.5600000000000005</v>
      </c>
      <c r="DO135" s="160">
        <f>IFERROR(VLOOKUP($B135,'2223_link'!$A$3:$D$352,4,FALSE),0)</f>
        <v>27.65</v>
      </c>
      <c r="DP135" s="217">
        <f t="shared" si="253"/>
        <v>0.23725135623869803</v>
      </c>
      <c r="DQ135" s="217">
        <f>IF(DL135="Yes",VLOOKUP(B135,'ESA 112'!$B$37:$J$65,8,FALSE),MIN(0.135,DP135))</f>
        <v>0.13500000000000001</v>
      </c>
      <c r="DR135" s="156">
        <f t="shared" si="254"/>
        <v>3.73</v>
      </c>
      <c r="DS135" s="159">
        <f t="shared" si="255"/>
        <v>3.73</v>
      </c>
      <c r="DT135" s="127" t="s">
        <v>928</v>
      </c>
      <c r="DU135" s="43">
        <f>IFERROR(VLOOKUP($B135,'2324_link'!$A$3:$D$352,2,FALSE),0)</f>
        <v>0</v>
      </c>
      <c r="DV135" s="43">
        <f>IFERROR(VLOOKUP($B135,'2324_link'!$A$3:$D$352,3,FALSE),0)</f>
        <v>7.67</v>
      </c>
      <c r="DW135" s="160">
        <f>IFERROR(VLOOKUP($B135,'2324_link'!$A$3:$D$352,4,FALSE),0)</f>
        <v>24.2</v>
      </c>
      <c r="DX135" s="217">
        <f t="shared" ref="DX135:DX166" si="295">DV135/DW135</f>
        <v>0.31694214876033061</v>
      </c>
      <c r="DY135" s="217">
        <f>IF(DT135="Yes",VLOOKUP(B135,'ESA 112'!$B$3:$J$32,8,FALSE),MIN(0.15,DX135))</f>
        <v>0.15</v>
      </c>
      <c r="DZ135" s="156">
        <f t="shared" ref="DZ135:DZ166" si="296">ROUND(IF(DX135=DY135,DV135,DW135*DY135),2)</f>
        <v>3.63</v>
      </c>
      <c r="EA135" s="159">
        <f t="shared" ref="EA135:EA166" si="297">DZ135+DU135</f>
        <v>3.63</v>
      </c>
      <c r="EB135" s="18"/>
    </row>
    <row r="136" spans="1:132" ht="14.4" x14ac:dyDescent="0.3">
      <c r="A136" s="15" t="s">
        <v>911</v>
      </c>
      <c r="B136" s="15" t="s">
        <v>464</v>
      </c>
      <c r="C136" s="15" t="s">
        <v>465</v>
      </c>
      <c r="D136" s="127" t="s">
        <v>928</v>
      </c>
      <c r="E136" s="154">
        <f>IFERROR(VLOOKUP($B136,'0809_link'!$A$5:$D$319,2,FALSE),0)</f>
        <v>3.12</v>
      </c>
      <c r="F136" s="154">
        <f>IFERROR(VLOOKUP($B136,'0809_link'!$A$5:$D$319,3,FALSE),0)</f>
        <v>57</v>
      </c>
      <c r="G136" s="154">
        <f>IFERROR(VLOOKUP(B136,'0809_link'!$A$5:$D$319,4,FALSE),0)</f>
        <v>456.28</v>
      </c>
      <c r="H136" s="50">
        <f t="shared" si="259"/>
        <v>0.1249</v>
      </c>
      <c r="I136" s="155">
        <f>IF(D136="yes",VLOOKUP(B136,'ESA 112'!$B$479:$K$503,8,FALSE),MIN(0.127,H136))</f>
        <v>0.1249</v>
      </c>
      <c r="J136" s="156">
        <f t="shared" si="260"/>
        <v>57</v>
      </c>
      <c r="K136" s="157">
        <f t="shared" si="261"/>
        <v>60.12</v>
      </c>
      <c r="L136" s="127" t="s">
        <v>928</v>
      </c>
      <c r="M136" s="43">
        <f>IFERROR(VLOOKUP(B136,'0910_link'!$A$5:$B$302,2,FALSE),0)</f>
        <v>8.1199999999999992</v>
      </c>
      <c r="N136" s="43">
        <f>IFERROR(VLOOKUP(B136,'0910_link'!$A$5:$C$302,3,FALSE),0)</f>
        <v>55.88</v>
      </c>
      <c r="O136" s="43">
        <f>IFERROR(VLOOKUP($B136,'0910_link'!$A$5:$D$302,4,FALSE),0)</f>
        <v>447.18</v>
      </c>
      <c r="P136" s="50">
        <f t="shared" si="262"/>
        <v>0.125</v>
      </c>
      <c r="Q136" s="158">
        <f>IF(L136="Yes",VLOOKUP(B136,'ESA 112'!$B$449:$K$474,8,FALSE),MIN(0.127,P136))</f>
        <v>0.125</v>
      </c>
      <c r="R136" s="156">
        <f t="shared" si="263"/>
        <v>55.88</v>
      </c>
      <c r="S136" s="157">
        <f t="shared" si="264"/>
        <v>64</v>
      </c>
      <c r="T136" s="127" t="s">
        <v>928</v>
      </c>
      <c r="U136" s="43">
        <f>IFERROR(VLOOKUP($B136,'1011_link'!$A$5:$D$309,2,FALSE),0)</f>
        <v>3.12</v>
      </c>
      <c r="V136" s="43">
        <f>IFERROR(VLOOKUP($B136,'1011_link'!$A$5:$D$309,3,FALSE),0)</f>
        <v>59</v>
      </c>
      <c r="W136" s="154">
        <f>IFERROR(VLOOKUP($B136,'1011_link'!$A$5:$D$319,4,FALSE),0)</f>
        <v>430.39000000000004</v>
      </c>
      <c r="X136" s="50">
        <f t="shared" si="265"/>
        <v>0.1371</v>
      </c>
      <c r="Y136" s="158">
        <f>IF(T136="Yes",VLOOKUP(B136,'ESA 112'!$B$416:$J$444,8,FALSE),MIN(0.127,X136))</f>
        <v>0.127</v>
      </c>
      <c r="Z136" s="156">
        <f t="shared" si="266"/>
        <v>54.66</v>
      </c>
      <c r="AA136" s="159">
        <f t="shared" si="267"/>
        <v>57.779999999999994</v>
      </c>
      <c r="AB136" s="127" t="s">
        <v>928</v>
      </c>
      <c r="AC136" s="43">
        <f>IFERROR(VLOOKUP($B136,'1112_link'!$A$5:$D$310,2,FALSE),0)</f>
        <v>0.11</v>
      </c>
      <c r="AD136" s="43">
        <f>IFERROR(VLOOKUP($B136,'1112_link'!$A$5:$D$310,3,FALSE),0)</f>
        <v>61.56</v>
      </c>
      <c r="AE136" s="154">
        <f>IFERROR(VLOOKUP($B136,'1112_link'!$A$5:$D$331,4,FALSE),0)</f>
        <v>416.37000000000006</v>
      </c>
      <c r="AF136" s="50">
        <f t="shared" si="268"/>
        <v>0.14779999999999999</v>
      </c>
      <c r="AG136" s="158">
        <f>IF(AB136="Yes",VLOOKUP(B136,'ESA 112'!$B$383:$J$411,8,FALSE),MIN(0.127,AF136))</f>
        <v>0.127</v>
      </c>
      <c r="AH136" s="156">
        <f t="shared" si="269"/>
        <v>52.88</v>
      </c>
      <c r="AI136" s="159">
        <f t="shared" si="270"/>
        <v>52.99</v>
      </c>
      <c r="AJ136" s="127" t="s">
        <v>928</v>
      </c>
      <c r="AK136" s="43">
        <f>IFERROR(VLOOKUP($B136,'1213_link'!$A$5:$D$310,2,FALSE),0)</f>
        <v>3.8899999999999997</v>
      </c>
      <c r="AL136" s="43">
        <f>IFERROR(VLOOKUP($B136,'1213_link'!$A$5:$D$310,3,FALSE),0)</f>
        <v>54.56</v>
      </c>
      <c r="AM136" s="154">
        <f>IFERROR(VLOOKUP($B136,'1213_link'!$A$5:$D$331,4,FALSE),0)</f>
        <v>405.67999999999995</v>
      </c>
      <c r="AN136" s="50">
        <f t="shared" si="271"/>
        <v>0.13450000000000001</v>
      </c>
      <c r="AO136" s="158">
        <f>IF(AJ136="Yes",VLOOKUP(B136,'ESA 112'!$B$350:$J$378,8,FALSE),MIN(0.127,AN136))</f>
        <v>0.127</v>
      </c>
      <c r="AP136" s="156">
        <f t="shared" si="272"/>
        <v>51.52</v>
      </c>
      <c r="AQ136" s="159">
        <f t="shared" si="273"/>
        <v>55.410000000000004</v>
      </c>
      <c r="AR136" s="127" t="s">
        <v>928</v>
      </c>
      <c r="AS136" s="43">
        <f>IFERROR(VLOOKUP($B136,'1314_link'!$A$5:$D$310,2,FALSE),0)</f>
        <v>5.88</v>
      </c>
      <c r="AT136" s="43">
        <f>IFERROR(VLOOKUP($B136,'1314_link'!$A$5:$D$310,3,FALSE),0)</f>
        <v>49.78</v>
      </c>
      <c r="AU136" s="154">
        <f>IFERROR(VLOOKUP($B136,'1314_link'!$A$5:$D$331,4,FALSE),0)</f>
        <v>401.76</v>
      </c>
      <c r="AV136" s="158">
        <f t="shared" si="274"/>
        <v>0.12390481879729193</v>
      </c>
      <c r="AW136" s="158">
        <f>IF(AR136="Yes",VLOOKUP(B136,'ESA 112'!$B$318:$J$345,8,FALSE),MIN(0.127,AV136))</f>
        <v>0.12390481879729193</v>
      </c>
      <c r="AX136" s="156">
        <f t="shared" si="275"/>
        <v>49.78</v>
      </c>
      <c r="AY136" s="159">
        <f t="shared" si="276"/>
        <v>55.660000000000004</v>
      </c>
      <c r="AZ136" s="127" t="s">
        <v>928</v>
      </c>
      <c r="BA136" s="43">
        <f>IFERROR(VLOOKUP($B136,'1415_link'!$A$5:$D$311,2,FALSE),0)</f>
        <v>7.7799999999999994</v>
      </c>
      <c r="BB136" s="43">
        <f>IFERROR(VLOOKUP($B136,'1415_link'!$A$5:$D$311,3,FALSE),0)</f>
        <v>53.22</v>
      </c>
      <c r="BC136" s="160">
        <f>IFERROR(VLOOKUP($B136,'1415_link'!$A$5:$D$332,4,FALSE),0)</f>
        <v>399.14</v>
      </c>
      <c r="BD136" s="158">
        <f t="shared" si="277"/>
        <v>0.13333667384877487</v>
      </c>
      <c r="BE136" s="158">
        <f>IF(AZ136="Yes",VLOOKUP(B136,'ESA 112'!$B$286:$J$314,8,FALSE),MIN(0.127,BD136))</f>
        <v>0.127</v>
      </c>
      <c r="BF136" s="156">
        <f t="shared" si="278"/>
        <v>50.69</v>
      </c>
      <c r="BG136" s="159">
        <f t="shared" si="279"/>
        <v>58.47</v>
      </c>
      <c r="BH136" s="127" t="s">
        <v>928</v>
      </c>
      <c r="BI136" s="43">
        <f>IFERROR(VLOOKUP($B136,'1516_link'!$A$5:$D$351,2,FALSE),0)</f>
        <v>7.1099999999999994</v>
      </c>
      <c r="BJ136" s="43">
        <f>IFERROR(VLOOKUP($B136,'1516_link'!$A$5:$D$351,3,FALSE),0)</f>
        <v>54.44</v>
      </c>
      <c r="BK136" s="160">
        <f>IFERROR(VLOOKUP($B136,'1516_link'!$A$5:$D$351,4,FALSE),0)</f>
        <v>441.64</v>
      </c>
      <c r="BL136" s="217">
        <f t="shared" si="280"/>
        <v>0.12326781994384567</v>
      </c>
      <c r="BM136" s="217">
        <f>IF(BH136="Yes",VLOOKUP(B136,'ESA 112'!$B$255:$J$282,8,FALSE),MIN(0.127,BL136))</f>
        <v>0.12326781994384567</v>
      </c>
      <c r="BN136" s="156">
        <f t="shared" si="281"/>
        <v>54.44</v>
      </c>
      <c r="BO136" s="159">
        <f t="shared" si="282"/>
        <v>61.55</v>
      </c>
      <c r="BP136" s="127" t="s">
        <v>928</v>
      </c>
      <c r="BQ136" s="43">
        <f>IFERROR(VLOOKUP($B136,'1617_link'!$A$5:$D$351,2,FALSE),0)</f>
        <v>7.2200000000000006</v>
      </c>
      <c r="BR136" s="43">
        <f>IFERROR(VLOOKUP($B136,'1617_link'!$A$5:$D$351,3,FALSE),0)</f>
        <v>52.33</v>
      </c>
      <c r="BS136" s="160">
        <f>IFERROR(VLOOKUP($B136,'1617_link'!$A$5:$D$351,4,FALSE),0)</f>
        <v>461.11</v>
      </c>
      <c r="BT136" s="217">
        <f t="shared" si="283"/>
        <v>0.11348702045065168</v>
      </c>
      <c r="BU136" s="217">
        <f>IF(BP136="Yes",VLOOKUP(B136,'ESA 112'!$B$224:$J$250,8,FALSE),MIN(0.127,BT136))</f>
        <v>0.11348702045065168</v>
      </c>
      <c r="BV136" s="156">
        <f t="shared" si="284"/>
        <v>52.33</v>
      </c>
      <c r="BW136" s="223">
        <f t="shared" si="285"/>
        <v>59.55</v>
      </c>
      <c r="BX136" s="127" t="s">
        <v>928</v>
      </c>
      <c r="BY136" s="43">
        <f>IFERROR(VLOOKUP($B136,'1718_link'!$A$5:$D$351,2,FALSE),0)</f>
        <v>14.78</v>
      </c>
      <c r="BZ136" s="43">
        <f>IFERROR(VLOOKUP($B136,'1718_link'!$A$5:$D$351,3,FALSE),0)</f>
        <v>45.78</v>
      </c>
      <c r="CA136" s="43">
        <f>IFERROR(VLOOKUP($B136,'1718_link'!$A$5:$D$331,4,FALSE),0)</f>
        <v>501.27</v>
      </c>
      <c r="CB136" s="217">
        <f t="shared" si="286"/>
        <v>9.1328026811897792E-2</v>
      </c>
      <c r="CC136" s="217">
        <f>IF(BX136="Yes",VLOOKUP(B136,'ESA 112'!$B$194:$J$219,8,FALSE),MIN(0.135,CB136))</f>
        <v>9.1328026811897792E-2</v>
      </c>
      <c r="CD136" s="156">
        <f t="shared" si="287"/>
        <v>45.78</v>
      </c>
      <c r="CE136" s="159">
        <f t="shared" si="288"/>
        <v>60.56</v>
      </c>
      <c r="CF136" s="127" t="s">
        <v>928</v>
      </c>
      <c r="CG136" s="43">
        <f>IFERROR(VLOOKUP($B136,'1819_link'!$A$5:$D$351,2,FALSE),0)</f>
        <v>15</v>
      </c>
      <c r="CH136" s="43">
        <f>IFERROR(VLOOKUP($B136,'1819_link'!$A$5:$D$351,3,FALSE),0)</f>
        <v>51.11</v>
      </c>
      <c r="CI136" s="43">
        <f>IFERROR(VLOOKUP($B136,'1819_link'!$A$5:$D$331,4,FALSE),0)</f>
        <v>511.66999999999996</v>
      </c>
      <c r="CJ136" s="217">
        <f t="shared" si="289"/>
        <v>9.9888600074266629E-2</v>
      </c>
      <c r="CK136" s="217">
        <f>IF(CF136="Yes",VLOOKUP(B136,'ESA 112'!$B$164:$J$190,8,FALSE),MIN(0.135,CJ136))</f>
        <v>9.9888600074266629E-2</v>
      </c>
      <c r="CL136" s="156">
        <f t="shared" si="290"/>
        <v>51.11</v>
      </c>
      <c r="CM136" s="159">
        <f t="shared" si="291"/>
        <v>66.11</v>
      </c>
      <c r="CN136" s="127" t="s">
        <v>928</v>
      </c>
      <c r="CO136" s="43">
        <f>IFERROR(VLOOKUP($B136,'1920_link'!$A$5:$D$350,2,FALSE),0)</f>
        <v>7</v>
      </c>
      <c r="CP136" s="43">
        <f>IFERROR(VLOOKUP($B136,'1920_link'!$A$5:$D$350,3,FALSE),0)</f>
        <v>68.89</v>
      </c>
      <c r="CQ136" s="43">
        <f>IFERROR(VLOOKUP($B136,'1920_link'!$A$5:$D$330,4,FALSE),0)</f>
        <v>545.29999999999995</v>
      </c>
      <c r="CR136" s="217">
        <f t="shared" si="292"/>
        <v>0.12633412800293417</v>
      </c>
      <c r="CS136" s="217">
        <f>IF(CN136="Yes",VLOOKUP(B136,'ESA 112'!$B$134:$J$159,8,FALSE),MIN(0.135,CR136))</f>
        <v>0.12633412800293417</v>
      </c>
      <c r="CT136" s="156">
        <f t="shared" si="293"/>
        <v>68.89</v>
      </c>
      <c r="CU136" s="159">
        <f t="shared" si="294"/>
        <v>75.89</v>
      </c>
      <c r="CV136" s="127" t="s">
        <v>928</v>
      </c>
      <c r="CW136" s="43">
        <f>IFERROR(VLOOKUP($B136,'2021_link'!$A$5:$D$351,2,FALSE),0)</f>
        <v>1.89</v>
      </c>
      <c r="CX136" s="43">
        <f>IFERROR(VLOOKUP($B136,'2021_link'!$A$5:$D$351,3,FALSE),0)</f>
        <v>62.11</v>
      </c>
      <c r="CY136" s="160">
        <f>IFERROR(VLOOKUP($B136,'2021_link'!$A$5:$D$351,4,FALSE),0)</f>
        <v>537.95000000000005</v>
      </c>
      <c r="CZ136" s="217">
        <f t="shared" si="256"/>
        <v>0.11545682684264336</v>
      </c>
      <c r="DA136" s="217">
        <f>IF(CV136="Yes",VLOOKUP(B136,'ESA 112'!$B$102:$J$130,8,FALSE),MIN(0.135,CZ136))</f>
        <v>0.11545682684264336</v>
      </c>
      <c r="DB136" s="156">
        <f t="shared" si="257"/>
        <v>62.11</v>
      </c>
      <c r="DC136" s="159">
        <f t="shared" si="258"/>
        <v>64</v>
      </c>
      <c r="DD136" s="127" t="s">
        <v>928</v>
      </c>
      <c r="DE136" s="43">
        <f>IFERROR(VLOOKUP($B136,'2122_link'!$A$3:$D$352,2,FALSE),0)</f>
        <v>2.11</v>
      </c>
      <c r="DF136" s="43">
        <f>IFERROR(VLOOKUP($B136,'2122_link'!$A$3:$D$352,3,FALSE),0)</f>
        <v>64.11</v>
      </c>
      <c r="DG136" s="160">
        <f>IFERROR(VLOOKUP($B136,'2122_link'!$A$3:$D$352,4,FALSE),0)</f>
        <v>565.12</v>
      </c>
      <c r="DH136" s="217">
        <f t="shared" si="250"/>
        <v>0.11344493204983012</v>
      </c>
      <c r="DI136" s="217">
        <f>IF(DD136="Yes",VLOOKUP(B136,'ESA 112'!$B$70:$J$99,8,FALSE),MIN(0.135,DH136))</f>
        <v>0.11344493204983012</v>
      </c>
      <c r="DJ136" s="156">
        <f t="shared" si="251"/>
        <v>64.11</v>
      </c>
      <c r="DK136" s="159">
        <f t="shared" si="252"/>
        <v>66.22</v>
      </c>
      <c r="DL136" s="127" t="s">
        <v>928</v>
      </c>
      <c r="DM136" s="43">
        <f>IFERROR(VLOOKUP($B136,'2223_link'!$A$3:$D$352,2,FALSE),0)</f>
        <v>4.33</v>
      </c>
      <c r="DN136" s="43">
        <f>IFERROR(VLOOKUP($B136,'2223_link'!$A$3:$D$352,3,FALSE),0)</f>
        <v>62</v>
      </c>
      <c r="DO136" s="160">
        <f>IFERROR(VLOOKUP($B136,'2223_link'!$A$3:$D$352,4,FALSE),0)</f>
        <v>579.78</v>
      </c>
      <c r="DP136" s="217">
        <f t="shared" si="253"/>
        <v>0.10693711407775364</v>
      </c>
      <c r="DQ136" s="217">
        <f>IF(DL136="Yes",VLOOKUP(B136,'ESA 112'!$B$37:$J$65,8,FALSE),MIN(0.135,DP136))</f>
        <v>0.10693711407775364</v>
      </c>
      <c r="DR136" s="156">
        <f t="shared" si="254"/>
        <v>62</v>
      </c>
      <c r="DS136" s="159">
        <f t="shared" si="255"/>
        <v>66.33</v>
      </c>
      <c r="DT136" s="127" t="s">
        <v>928</v>
      </c>
      <c r="DU136" s="43">
        <f>IFERROR(VLOOKUP($B136,'2324_link'!$A$3:$D$352,2,FALSE),0)</f>
        <v>1</v>
      </c>
      <c r="DV136" s="43">
        <f>IFERROR(VLOOKUP($B136,'2324_link'!$A$3:$D$352,3,FALSE),0)</f>
        <v>64.22</v>
      </c>
      <c r="DW136" s="160">
        <f>IFERROR(VLOOKUP($B136,'2324_link'!$A$3:$D$352,4,FALSE),0)</f>
        <v>594.03999999999985</v>
      </c>
      <c r="DX136" s="217">
        <f t="shared" si="295"/>
        <v>0.10810719816847353</v>
      </c>
      <c r="DY136" s="217">
        <f>IF(DT136="Yes",VLOOKUP(B136,'ESA 112'!$B$3:$J$32,8,FALSE),MIN(0.15,DX136))</f>
        <v>0.10810719816847353</v>
      </c>
      <c r="DZ136" s="156">
        <f t="shared" si="296"/>
        <v>64.22</v>
      </c>
      <c r="EA136" s="159">
        <f t="shared" si="297"/>
        <v>65.22</v>
      </c>
      <c r="EB136" s="18"/>
    </row>
    <row r="137" spans="1:132" ht="14.4" x14ac:dyDescent="0.3">
      <c r="A137" s="15" t="s">
        <v>912</v>
      </c>
      <c r="B137" s="15" t="s">
        <v>10</v>
      </c>
      <c r="C137" s="15" t="s">
        <v>11</v>
      </c>
      <c r="D137" s="127" t="s">
        <v>928</v>
      </c>
      <c r="E137" s="154">
        <f>IFERROR(VLOOKUP($B137,'0809_link'!$A$5:$D$319,2,FALSE),0)</f>
        <v>1.25</v>
      </c>
      <c r="F137" s="154">
        <f>IFERROR(VLOOKUP($B137,'0809_link'!$A$5:$D$319,3,FALSE),0)</f>
        <v>19.62</v>
      </c>
      <c r="G137" s="154">
        <f>IFERROR(VLOOKUP(B137,'0809_link'!$A$5:$D$319,4,FALSE),0)</f>
        <v>200.99</v>
      </c>
      <c r="H137" s="50">
        <f t="shared" si="259"/>
        <v>9.7600000000000006E-2</v>
      </c>
      <c r="I137" s="155">
        <f>IF(D137="yes",VLOOKUP(B137,'ESA 112'!$B$479:$K$503,8,FALSE),MIN(0.127,H137))</f>
        <v>9.7600000000000006E-2</v>
      </c>
      <c r="J137" s="156">
        <f t="shared" si="260"/>
        <v>19.62</v>
      </c>
      <c r="K137" s="157">
        <f t="shared" si="261"/>
        <v>20.87</v>
      </c>
      <c r="L137" s="127" t="s">
        <v>928</v>
      </c>
      <c r="M137" s="43">
        <f>IFERROR(VLOOKUP(B137,'0910_link'!$A$5:$B$302,2,FALSE),0)</f>
        <v>2.38</v>
      </c>
      <c r="N137" s="43">
        <f>IFERROR(VLOOKUP(B137,'0910_link'!$A$5:$C$302,3,FALSE),0)</f>
        <v>19.62</v>
      </c>
      <c r="O137" s="43">
        <f>IFERROR(VLOOKUP($B137,'0910_link'!$A$5:$D$302,4,FALSE),0)</f>
        <v>202.99</v>
      </c>
      <c r="P137" s="50">
        <f t="shared" si="262"/>
        <v>9.6699999999999994E-2</v>
      </c>
      <c r="Q137" s="158">
        <f>IF(L137="Yes",VLOOKUP(B137,'ESA 112'!$B$449:$K$474,8,FALSE),MIN(0.127,P137))</f>
        <v>9.6699999999999994E-2</v>
      </c>
      <c r="R137" s="156">
        <f t="shared" si="263"/>
        <v>19.62</v>
      </c>
      <c r="S137" s="157">
        <f t="shared" si="264"/>
        <v>22</v>
      </c>
      <c r="T137" s="127" t="s">
        <v>928</v>
      </c>
      <c r="U137" s="43">
        <f>IFERROR(VLOOKUP($B137,'1011_link'!$A$5:$D$309,2,FALSE),0)</f>
        <v>2.38</v>
      </c>
      <c r="V137" s="43">
        <f>IFERROR(VLOOKUP($B137,'1011_link'!$A$5:$D$309,3,FALSE),0)</f>
        <v>19.5</v>
      </c>
      <c r="W137" s="154">
        <f>IFERROR(VLOOKUP($B137,'1011_link'!$A$5:$D$319,4,FALSE),0)</f>
        <v>207.97</v>
      </c>
      <c r="X137" s="50">
        <f t="shared" si="265"/>
        <v>9.3799999999999994E-2</v>
      </c>
      <c r="Y137" s="158">
        <f>IF(T137="Yes",VLOOKUP(B137,'ESA 112'!$B$416:$J$444,8,FALSE),MIN(0.127,X137))</f>
        <v>9.3799999999999994E-2</v>
      </c>
      <c r="Z137" s="156">
        <f t="shared" si="266"/>
        <v>19.5</v>
      </c>
      <c r="AA137" s="159">
        <f t="shared" si="267"/>
        <v>21.88</v>
      </c>
      <c r="AB137" s="127" t="s">
        <v>928</v>
      </c>
      <c r="AC137" s="43">
        <f>IFERROR(VLOOKUP($B137,'1112_link'!$A$5:$D$310,2,FALSE),0)</f>
        <v>4.4400000000000004</v>
      </c>
      <c r="AD137" s="43">
        <f>IFERROR(VLOOKUP($B137,'1112_link'!$A$5:$D$310,3,FALSE),0)</f>
        <v>23.56</v>
      </c>
      <c r="AE137" s="154">
        <f>IFERROR(VLOOKUP($B137,'1112_link'!$A$5:$D$331,4,FALSE),0)</f>
        <v>189.68</v>
      </c>
      <c r="AF137" s="50">
        <f t="shared" si="268"/>
        <v>0.1242</v>
      </c>
      <c r="AG137" s="158">
        <f>IF(AB137="Yes",VLOOKUP(B137,'ESA 112'!$B$383:$J$411,8,FALSE),MIN(0.127,AF137))</f>
        <v>0.1242</v>
      </c>
      <c r="AH137" s="156">
        <f t="shared" si="269"/>
        <v>23.56</v>
      </c>
      <c r="AI137" s="159">
        <f t="shared" si="270"/>
        <v>28</v>
      </c>
      <c r="AJ137" s="127" t="s">
        <v>928</v>
      </c>
      <c r="AK137" s="43">
        <f>IFERROR(VLOOKUP($B137,'1213_link'!$A$5:$D$310,2,FALSE),0)</f>
        <v>4.67</v>
      </c>
      <c r="AL137" s="43">
        <f>IFERROR(VLOOKUP($B137,'1213_link'!$A$5:$D$310,3,FALSE),0)</f>
        <v>15.44</v>
      </c>
      <c r="AM137" s="154">
        <f>IFERROR(VLOOKUP($B137,'1213_link'!$A$5:$D$331,4,FALSE),0)</f>
        <v>179.46</v>
      </c>
      <c r="AN137" s="50">
        <f t="shared" si="271"/>
        <v>8.5999999999999993E-2</v>
      </c>
      <c r="AO137" s="158">
        <f>IF(AJ137="Yes",VLOOKUP(B137,'ESA 112'!$B$350:$J$378,8,FALSE),MIN(0.127,AN137))</f>
        <v>8.5999999999999993E-2</v>
      </c>
      <c r="AP137" s="156">
        <f t="shared" si="272"/>
        <v>15.44</v>
      </c>
      <c r="AQ137" s="159">
        <f t="shared" si="273"/>
        <v>20.11</v>
      </c>
      <c r="AR137" s="127" t="s">
        <v>928</v>
      </c>
      <c r="AS137" s="43">
        <f>IFERROR(VLOOKUP($B137,'1314_link'!$A$5:$D$310,2,FALSE),0)</f>
        <v>6</v>
      </c>
      <c r="AT137" s="43">
        <f>IFERROR(VLOOKUP($B137,'1314_link'!$A$5:$D$310,3,FALSE),0)</f>
        <v>14.44</v>
      </c>
      <c r="AU137" s="154">
        <f>IFERROR(VLOOKUP($B137,'1314_link'!$A$5:$D$331,4,FALSE),0)</f>
        <v>180.95999999999998</v>
      </c>
      <c r="AV137" s="158">
        <f t="shared" si="274"/>
        <v>7.9796640141467728E-2</v>
      </c>
      <c r="AW137" s="158">
        <f>IF(AR137="Yes",VLOOKUP(B137,'ESA 112'!$B$318:$J$345,8,FALSE),MIN(0.127,AV137))</f>
        <v>7.9796640141467728E-2</v>
      </c>
      <c r="AX137" s="156">
        <f t="shared" si="275"/>
        <v>14.44</v>
      </c>
      <c r="AY137" s="159">
        <f t="shared" si="276"/>
        <v>20.439999999999998</v>
      </c>
      <c r="AZ137" s="127" t="s">
        <v>928</v>
      </c>
      <c r="BA137" s="43">
        <f>IFERROR(VLOOKUP($B137,'1415_link'!$A$5:$D$311,2,FALSE),0)</f>
        <v>4</v>
      </c>
      <c r="BB137" s="43">
        <f>IFERROR(VLOOKUP($B137,'1415_link'!$A$5:$D$311,3,FALSE),0)</f>
        <v>18.329999999999998</v>
      </c>
      <c r="BC137" s="160">
        <f>IFERROR(VLOOKUP($B137,'1415_link'!$A$5:$D$332,4,FALSE),0)</f>
        <v>174.5</v>
      </c>
      <c r="BD137" s="158">
        <f t="shared" si="277"/>
        <v>0.1050429799426934</v>
      </c>
      <c r="BE137" s="158">
        <f>IF(AZ137="Yes",VLOOKUP(B137,'ESA 112'!$B$286:$J$314,8,FALSE),MIN(0.127,BD137))</f>
        <v>0.1050429799426934</v>
      </c>
      <c r="BF137" s="156">
        <f t="shared" si="278"/>
        <v>18.329999999999998</v>
      </c>
      <c r="BG137" s="159">
        <f t="shared" si="279"/>
        <v>22.33</v>
      </c>
      <c r="BH137" s="127" t="s">
        <v>928</v>
      </c>
      <c r="BI137" s="43">
        <f>IFERROR(VLOOKUP($B137,'1516_link'!$A$5:$D$351,2,FALSE),0)</f>
        <v>3</v>
      </c>
      <c r="BJ137" s="43">
        <f>IFERROR(VLOOKUP($B137,'1516_link'!$A$5:$D$351,3,FALSE),0)</f>
        <v>23.67</v>
      </c>
      <c r="BK137" s="160">
        <f>IFERROR(VLOOKUP($B137,'1516_link'!$A$5:$D$351,4,FALSE),0)</f>
        <v>193.24</v>
      </c>
      <c r="BL137" s="217">
        <f t="shared" si="280"/>
        <v>0.12249016766714967</v>
      </c>
      <c r="BM137" s="217">
        <f>IF(BH137="Yes",VLOOKUP(B137,'ESA 112'!$B$255:$J$282,8,FALSE),MIN(0.127,BL137))</f>
        <v>0.12249016766714967</v>
      </c>
      <c r="BN137" s="156">
        <f t="shared" si="281"/>
        <v>23.67</v>
      </c>
      <c r="BO137" s="159">
        <f t="shared" si="282"/>
        <v>26.67</v>
      </c>
      <c r="BP137" s="127" t="s">
        <v>928</v>
      </c>
      <c r="BQ137" s="43">
        <f>IFERROR(VLOOKUP($B137,'1617_link'!$A$5:$D$351,2,FALSE),0)</f>
        <v>2.2200000000000002</v>
      </c>
      <c r="BR137" s="43">
        <f>IFERROR(VLOOKUP($B137,'1617_link'!$A$5:$D$351,3,FALSE),0)</f>
        <v>22.44</v>
      </c>
      <c r="BS137" s="160">
        <f>IFERROR(VLOOKUP($B137,'1617_link'!$A$5:$D$351,4,FALSE),0)</f>
        <v>187.69</v>
      </c>
      <c r="BT137" s="217">
        <f t="shared" si="283"/>
        <v>0.11955884703500454</v>
      </c>
      <c r="BU137" s="217">
        <f>IF(BP137="Yes",VLOOKUP(B137,'ESA 112'!$B$224:$J$250,8,FALSE),MIN(0.127,BT137))</f>
        <v>0.11955884703500454</v>
      </c>
      <c r="BV137" s="156">
        <f t="shared" si="284"/>
        <v>22.44</v>
      </c>
      <c r="BW137" s="159">
        <f t="shared" si="285"/>
        <v>24.66</v>
      </c>
      <c r="BX137" s="127" t="s">
        <v>928</v>
      </c>
      <c r="BY137" s="43">
        <f>IFERROR(VLOOKUP($B137,'1718_link'!$A$5:$D$351,2,FALSE),0)</f>
        <v>5.34</v>
      </c>
      <c r="BZ137" s="43">
        <f>IFERROR(VLOOKUP($B137,'1718_link'!$A$5:$D$351,3,FALSE),0)</f>
        <v>24.22</v>
      </c>
      <c r="CA137" s="43">
        <f>IFERROR(VLOOKUP($B137,'1718_link'!$A$5:$D$331,4,FALSE),0)</f>
        <v>193.53</v>
      </c>
      <c r="CB137" s="217">
        <f t="shared" si="286"/>
        <v>0.12514855577946571</v>
      </c>
      <c r="CC137" s="217">
        <f>IF(BX137="Yes",VLOOKUP(B137,'ESA 112'!$B$194:$J$219,8,FALSE),MIN(0.135,CB137))</f>
        <v>0.12514855577946571</v>
      </c>
      <c r="CD137" s="156">
        <f t="shared" si="287"/>
        <v>24.22</v>
      </c>
      <c r="CE137" s="159">
        <f t="shared" si="288"/>
        <v>29.56</v>
      </c>
      <c r="CF137" s="127" t="s">
        <v>928</v>
      </c>
      <c r="CG137" s="43">
        <f>IFERROR(VLOOKUP($B137,'1819_link'!$A$5:$D$351,2,FALSE),0)</f>
        <v>2.89</v>
      </c>
      <c r="CH137" s="43">
        <f>IFERROR(VLOOKUP($B137,'1819_link'!$A$5:$D$351,3,FALSE),0)</f>
        <v>27.89</v>
      </c>
      <c r="CI137" s="43">
        <f>IFERROR(VLOOKUP($B137,'1819_link'!$A$5:$D$331,4,FALSE),0)</f>
        <v>197.93</v>
      </c>
      <c r="CJ137" s="217">
        <f t="shared" si="289"/>
        <v>0.14090840196028898</v>
      </c>
      <c r="CK137" s="217">
        <f>IF(CF137="Yes",VLOOKUP(B137,'ESA 112'!$B$164:$J$190,8,FALSE),MIN(0.135,CJ137))</f>
        <v>0.13500000000000001</v>
      </c>
      <c r="CL137" s="156">
        <f t="shared" si="290"/>
        <v>26.72</v>
      </c>
      <c r="CM137" s="159">
        <f t="shared" si="291"/>
        <v>29.61</v>
      </c>
      <c r="CN137" s="127" t="s">
        <v>928</v>
      </c>
      <c r="CO137" s="43">
        <f>IFERROR(VLOOKUP($B137,'1920_link'!$A$5:$D$350,2,FALSE),0)</f>
        <v>0.11</v>
      </c>
      <c r="CP137" s="43">
        <f>IFERROR(VLOOKUP($B137,'1920_link'!$A$5:$D$350,3,FALSE),0)</f>
        <v>29.56</v>
      </c>
      <c r="CQ137" s="43">
        <f>IFERROR(VLOOKUP($B137,'1920_link'!$A$5:$D$330,4,FALSE),0)</f>
        <v>189.98</v>
      </c>
      <c r="CR137" s="217">
        <f t="shared" si="292"/>
        <v>0.15559532582377092</v>
      </c>
      <c r="CS137" s="217">
        <f>IF(CN137="Yes",VLOOKUP(B137,'ESA 112'!$B$134:$J$159,8,FALSE),MIN(0.135,CR137))</f>
        <v>0.13500000000000001</v>
      </c>
      <c r="CT137" s="156">
        <f t="shared" si="293"/>
        <v>25.65</v>
      </c>
      <c r="CU137" s="159">
        <f t="shared" si="294"/>
        <v>25.759999999999998</v>
      </c>
      <c r="CV137" s="127" t="s">
        <v>928</v>
      </c>
      <c r="CW137" s="43">
        <f>IFERROR(VLOOKUP($B137,'2021_link'!$A$5:$D$351,2,FALSE),0)</f>
        <v>1.67</v>
      </c>
      <c r="CX137" s="43">
        <f>IFERROR(VLOOKUP($B137,'2021_link'!$A$5:$D$351,3,FALSE),0)</f>
        <v>20.11</v>
      </c>
      <c r="CY137" s="160">
        <f>IFERROR(VLOOKUP($B137,'2021_link'!$A$5:$D$351,4,FALSE),0)</f>
        <v>196.44</v>
      </c>
      <c r="CZ137" s="217">
        <f t="shared" si="256"/>
        <v>0.10237222561596417</v>
      </c>
      <c r="DA137" s="217">
        <f>IF(CV137="Yes",VLOOKUP(B137,'ESA 112'!$B$102:$J$130,8,FALSE),MIN(0.135,CZ137))</f>
        <v>0.10237222561596417</v>
      </c>
      <c r="DB137" s="156">
        <f t="shared" si="257"/>
        <v>20.11</v>
      </c>
      <c r="DC137" s="159">
        <f t="shared" si="258"/>
        <v>21.78</v>
      </c>
      <c r="DD137" s="127" t="s">
        <v>928</v>
      </c>
      <c r="DE137" s="43">
        <f>IFERROR(VLOOKUP($B137,'2122_link'!$A$3:$D$352,2,FALSE),0)</f>
        <v>3</v>
      </c>
      <c r="DF137" s="43">
        <f>IFERROR(VLOOKUP($B137,'2122_link'!$A$3:$D$352,3,FALSE),0)</f>
        <v>22.44</v>
      </c>
      <c r="DG137" s="160">
        <f>IFERROR(VLOOKUP($B137,'2122_link'!$A$3:$D$352,4,FALSE),0)</f>
        <v>192.69</v>
      </c>
      <c r="DH137" s="217">
        <f t="shared" si="250"/>
        <v>0.11645648450879652</v>
      </c>
      <c r="DI137" s="217">
        <f>IF(DD137="Yes",VLOOKUP(B137,'ESA 112'!$B$70:$J$99,8,FALSE),MIN(0.135,DH137))</f>
        <v>0.11645648450879652</v>
      </c>
      <c r="DJ137" s="156">
        <f t="shared" si="251"/>
        <v>22.44</v>
      </c>
      <c r="DK137" s="159">
        <f t="shared" si="252"/>
        <v>25.44</v>
      </c>
      <c r="DL137" s="127" t="s">
        <v>928</v>
      </c>
      <c r="DM137" s="43">
        <f>IFERROR(VLOOKUP($B137,'2223_link'!$A$3:$D$352,2,FALSE),0)</f>
        <v>0</v>
      </c>
      <c r="DN137" s="43">
        <f>IFERROR(VLOOKUP($B137,'2223_link'!$A$3:$D$352,3,FALSE),0)</f>
        <v>24.34</v>
      </c>
      <c r="DO137" s="160">
        <f>IFERROR(VLOOKUP($B137,'2223_link'!$A$3:$D$352,4,FALSE),0)</f>
        <v>202.34</v>
      </c>
      <c r="DP137" s="217">
        <f t="shared" si="253"/>
        <v>0.12029257685084511</v>
      </c>
      <c r="DQ137" s="217">
        <f>IF(DL137="Yes",VLOOKUP(B137,'ESA 112'!$B$37:$J$65,8,FALSE),MIN(0.135,DP137))</f>
        <v>0.12029257685084511</v>
      </c>
      <c r="DR137" s="156">
        <f t="shared" si="254"/>
        <v>24.34</v>
      </c>
      <c r="DS137" s="159">
        <f t="shared" si="255"/>
        <v>24.34</v>
      </c>
      <c r="DT137" s="127" t="s">
        <v>928</v>
      </c>
      <c r="DU137" s="43">
        <f>IFERROR(VLOOKUP($B137,'2324_link'!$A$3:$D$352,2,FALSE),0)</f>
        <v>0.33</v>
      </c>
      <c r="DV137" s="43">
        <f>IFERROR(VLOOKUP($B137,'2324_link'!$A$3:$D$352,3,FALSE),0)</f>
        <v>17.89</v>
      </c>
      <c r="DW137" s="160">
        <f>IFERROR(VLOOKUP($B137,'2324_link'!$A$3:$D$352,4,FALSE),0)</f>
        <v>181.89</v>
      </c>
      <c r="DX137" s="217">
        <f t="shared" si="295"/>
        <v>9.8356149321018202E-2</v>
      </c>
      <c r="DY137" s="217">
        <f>IF(DT137="Yes",VLOOKUP(B137,'ESA 112'!$B$3:$J$32,8,FALSE),MIN(0.15,DX137))</f>
        <v>9.8356149321018202E-2</v>
      </c>
      <c r="DZ137" s="156">
        <f t="shared" si="296"/>
        <v>17.89</v>
      </c>
      <c r="EA137" s="159">
        <f t="shared" si="297"/>
        <v>18.22</v>
      </c>
      <c r="EB137" s="18"/>
    </row>
    <row r="138" spans="1:132" ht="14.4" x14ac:dyDescent="0.3">
      <c r="A138" s="15" t="s">
        <v>911</v>
      </c>
      <c r="B138" s="15" t="s">
        <v>78</v>
      </c>
      <c r="C138" s="15" t="s">
        <v>79</v>
      </c>
      <c r="D138" s="127" t="s">
        <v>928</v>
      </c>
      <c r="E138" s="154">
        <f>IFERROR(VLOOKUP($B138,'0809_link'!$A$5:$D$319,2,FALSE),0)</f>
        <v>162.5</v>
      </c>
      <c r="F138" s="154">
        <f>IFERROR(VLOOKUP($B138,'0809_link'!$A$5:$D$319,3,FALSE),0)</f>
        <v>822.5</v>
      </c>
      <c r="G138" s="154">
        <f>IFERROR(VLOOKUP(B138,'0809_link'!$A$5:$D$319,4,FALSE),0)</f>
        <v>6737.26</v>
      </c>
      <c r="H138" s="50">
        <f t="shared" si="259"/>
        <v>0.1221</v>
      </c>
      <c r="I138" s="155">
        <f>IF(D138="yes",VLOOKUP(B138,'ESA 112'!$B$479:$K$503,8,FALSE),MIN(0.127,H138))</f>
        <v>0.1221</v>
      </c>
      <c r="J138" s="156">
        <f t="shared" si="260"/>
        <v>822.5</v>
      </c>
      <c r="K138" s="157">
        <f t="shared" si="261"/>
        <v>985</v>
      </c>
      <c r="L138" s="127" t="s">
        <v>928</v>
      </c>
      <c r="M138" s="43">
        <f>IFERROR(VLOOKUP(B138,'0910_link'!$A$5:$B$302,2,FALSE),0)</f>
        <v>158.88</v>
      </c>
      <c r="N138" s="43">
        <f>IFERROR(VLOOKUP(B138,'0910_link'!$A$5:$C$302,3,FALSE),0)</f>
        <v>841.38</v>
      </c>
      <c r="O138" s="43">
        <f>IFERROR(VLOOKUP($B138,'0910_link'!$A$5:$D$302,4,FALSE),0)</f>
        <v>6623.9</v>
      </c>
      <c r="P138" s="50">
        <f t="shared" si="262"/>
        <v>0.127</v>
      </c>
      <c r="Q138" s="158">
        <f>IF(L138="Yes",VLOOKUP(B138,'ESA 112'!$B$449:$K$474,8,FALSE),MIN(0.127,P138))</f>
        <v>0.127</v>
      </c>
      <c r="R138" s="156">
        <f t="shared" si="263"/>
        <v>841.38</v>
      </c>
      <c r="S138" s="157">
        <f t="shared" si="264"/>
        <v>1000.26</v>
      </c>
      <c r="T138" s="127" t="s">
        <v>928</v>
      </c>
      <c r="U138" s="43">
        <f>IFERROR(VLOOKUP($B138,'1011_link'!$A$5:$D$309,2,FALSE),0)</f>
        <v>170.75</v>
      </c>
      <c r="V138" s="43">
        <f>IFERROR(VLOOKUP($B138,'1011_link'!$A$5:$D$309,3,FALSE),0)</f>
        <v>858.13</v>
      </c>
      <c r="W138" s="154">
        <f>IFERROR(VLOOKUP($B138,'1011_link'!$A$5:$D$319,4,FALSE),0)</f>
        <v>6506.08</v>
      </c>
      <c r="X138" s="50">
        <f t="shared" si="265"/>
        <v>0.13189999999999999</v>
      </c>
      <c r="Y138" s="158">
        <f>IF(T138="Yes",VLOOKUP(B138,'ESA 112'!$B$416:$J$444,8,FALSE),MIN(0.127,X138))</f>
        <v>0.127</v>
      </c>
      <c r="Z138" s="156">
        <f t="shared" si="266"/>
        <v>826.27</v>
      </c>
      <c r="AA138" s="159">
        <f t="shared" si="267"/>
        <v>997.02</v>
      </c>
      <c r="AB138" s="127" t="s">
        <v>928</v>
      </c>
      <c r="AC138" s="43">
        <f>IFERROR(VLOOKUP($B138,'1112_link'!$A$5:$D$310,2,FALSE),0)</f>
        <v>167.22</v>
      </c>
      <c r="AD138" s="43">
        <f>IFERROR(VLOOKUP($B138,'1112_link'!$A$5:$D$310,3,FALSE),0)</f>
        <v>862</v>
      </c>
      <c r="AE138" s="154">
        <f>IFERROR(VLOOKUP($B138,'1112_link'!$A$5:$D$331,4,FALSE),0)</f>
        <v>6359.630000000001</v>
      </c>
      <c r="AF138" s="50">
        <f t="shared" si="268"/>
        <v>0.13550000000000001</v>
      </c>
      <c r="AG138" s="158">
        <f>IF(AB138="Yes",VLOOKUP(B138,'ESA 112'!$B$383:$J$411,8,FALSE),MIN(0.127,AF138))</f>
        <v>0.127</v>
      </c>
      <c r="AH138" s="156">
        <f t="shared" si="269"/>
        <v>807.67</v>
      </c>
      <c r="AI138" s="159">
        <f t="shared" si="270"/>
        <v>974.89</v>
      </c>
      <c r="AJ138" s="127" t="s">
        <v>928</v>
      </c>
      <c r="AK138" s="43">
        <f>IFERROR(VLOOKUP($B138,'1213_link'!$A$5:$D$310,2,FALSE),0)</f>
        <v>157.66</v>
      </c>
      <c r="AL138" s="43">
        <f>IFERROR(VLOOKUP($B138,'1213_link'!$A$5:$D$310,3,FALSE),0)</f>
        <v>891.67</v>
      </c>
      <c r="AM138" s="154">
        <f>IFERROR(VLOOKUP($B138,'1213_link'!$A$5:$D$331,4,FALSE),0)</f>
        <v>6324.64</v>
      </c>
      <c r="AN138" s="50">
        <f t="shared" si="271"/>
        <v>0.14099999999999999</v>
      </c>
      <c r="AO138" s="158">
        <f>IF(AJ138="Yes",VLOOKUP(B138,'ESA 112'!$B$350:$J$378,8,FALSE),MIN(0.127,AN138))</f>
        <v>0.127</v>
      </c>
      <c r="AP138" s="156">
        <f t="shared" si="272"/>
        <v>803.23</v>
      </c>
      <c r="AQ138" s="159">
        <f t="shared" si="273"/>
        <v>960.89</v>
      </c>
      <c r="AR138" s="127" t="s">
        <v>928</v>
      </c>
      <c r="AS138" s="43">
        <f>IFERROR(VLOOKUP($B138,'1314_link'!$A$5:$D$310,2,FALSE),0)</f>
        <v>169.11</v>
      </c>
      <c r="AT138" s="43">
        <f>IFERROR(VLOOKUP($B138,'1314_link'!$A$5:$D$310,3,FALSE),0)</f>
        <v>927.67</v>
      </c>
      <c r="AU138" s="154">
        <f>IFERROR(VLOOKUP($B138,'1314_link'!$A$5:$D$331,4,FALSE),0)</f>
        <v>6507.62</v>
      </c>
      <c r="AV138" s="158">
        <f t="shared" si="274"/>
        <v>0.14255134749724169</v>
      </c>
      <c r="AW138" s="158">
        <f>IF(AR138="Yes",VLOOKUP(B138,'ESA 112'!$B$318:$J$345,8,FALSE),MIN(0.127,AV138))</f>
        <v>0.127</v>
      </c>
      <c r="AX138" s="156">
        <f t="shared" si="275"/>
        <v>826.47</v>
      </c>
      <c r="AY138" s="159">
        <f t="shared" si="276"/>
        <v>995.58</v>
      </c>
      <c r="AZ138" s="127" t="s">
        <v>928</v>
      </c>
      <c r="BA138" s="43">
        <f>IFERROR(VLOOKUP($B138,'1415_link'!$A$5:$D$311,2,FALSE),0)</f>
        <v>154.32999999999998</v>
      </c>
      <c r="BB138" s="43">
        <f>IFERROR(VLOOKUP($B138,'1415_link'!$A$5:$D$311,3,FALSE),0)</f>
        <v>910.11</v>
      </c>
      <c r="BC138" s="160">
        <f>IFERROR(VLOOKUP($B138,'1415_link'!$A$5:$D$332,4,FALSE),0)</f>
        <v>6459.46</v>
      </c>
      <c r="BD138" s="158">
        <f t="shared" si="277"/>
        <v>0.14089567858613569</v>
      </c>
      <c r="BE138" s="158">
        <f>IF(AZ138="Yes",VLOOKUP(B138,'ESA 112'!$B$286:$J$314,8,FALSE),MIN(0.127,BD138))</f>
        <v>0.127</v>
      </c>
      <c r="BF138" s="156">
        <f t="shared" si="278"/>
        <v>820.35</v>
      </c>
      <c r="BG138" s="159">
        <f t="shared" si="279"/>
        <v>974.68000000000006</v>
      </c>
      <c r="BH138" s="127" t="s">
        <v>928</v>
      </c>
      <c r="BI138" s="43">
        <f>IFERROR(VLOOKUP($B138,'1516_link'!$A$5:$D$351,2,FALSE),0)</f>
        <v>179.76999999999998</v>
      </c>
      <c r="BJ138" s="43">
        <f>IFERROR(VLOOKUP($B138,'1516_link'!$A$5:$D$351,3,FALSE),0)</f>
        <v>950.33</v>
      </c>
      <c r="BK138" s="160">
        <f>IFERROR(VLOOKUP($B138,'1516_link'!$A$5:$D$351,4,FALSE),0)</f>
        <v>6616.64</v>
      </c>
      <c r="BL138" s="217">
        <f t="shared" si="280"/>
        <v>0.14362727910238429</v>
      </c>
      <c r="BM138" s="217">
        <f>IF(BH138="Yes",VLOOKUP(B138,'ESA 112'!$B$255:$J$282,8,FALSE),MIN(0.127,BL138))</f>
        <v>0.127</v>
      </c>
      <c r="BN138" s="156">
        <f t="shared" si="281"/>
        <v>840.31</v>
      </c>
      <c r="BO138" s="159">
        <f t="shared" si="282"/>
        <v>1020.0799999999999</v>
      </c>
      <c r="BP138" s="127" t="s">
        <v>928</v>
      </c>
      <c r="BQ138" s="43">
        <f>IFERROR(VLOOKUP($B138,'1617_link'!$A$5:$D$351,2,FALSE),0)</f>
        <v>192.23000000000002</v>
      </c>
      <c r="BR138" s="43">
        <f>IFERROR(VLOOKUP($B138,'1617_link'!$A$5:$D$351,3,FALSE),0)</f>
        <v>926.67</v>
      </c>
      <c r="BS138" s="160">
        <f>IFERROR(VLOOKUP($B138,'1617_link'!$A$5:$D$351,4,FALSE),0)</f>
        <v>6574.9400000000005</v>
      </c>
      <c r="BT138" s="217">
        <f t="shared" si="283"/>
        <v>0.14093968918347541</v>
      </c>
      <c r="BU138" s="217">
        <f>IF(BP138="Yes",VLOOKUP(B138,'ESA 112'!$B$224:$J$250,8,FALSE),MIN(0.127,BT138))</f>
        <v>0.127</v>
      </c>
      <c r="BV138" s="156">
        <f t="shared" si="284"/>
        <v>835.02</v>
      </c>
      <c r="BW138" s="159">
        <f t="shared" si="285"/>
        <v>1027.25</v>
      </c>
      <c r="BX138" s="127" t="s">
        <v>928</v>
      </c>
      <c r="BY138" s="43">
        <f>IFERROR(VLOOKUP($B138,'1718_link'!$A$5:$D$351,2,FALSE),0)</f>
        <v>207.11</v>
      </c>
      <c r="BZ138" s="43">
        <f>IFERROR(VLOOKUP($B138,'1718_link'!$A$5:$D$351,3,FALSE),0)</f>
        <v>1004.44</v>
      </c>
      <c r="CA138" s="43">
        <f>IFERROR(VLOOKUP($B138,'1718_link'!$A$5:$D$331,4,FALSE),0)</f>
        <v>6486.15</v>
      </c>
      <c r="CB138" s="217">
        <f t="shared" si="286"/>
        <v>0.15485919998766604</v>
      </c>
      <c r="CC138" s="217">
        <f>IF(BX138="Yes",VLOOKUP(B138,'ESA 112'!$B$194:$J$219,8,FALSE),MIN(0.135,CB138))</f>
        <v>0.13500000000000001</v>
      </c>
      <c r="CD138" s="156">
        <f t="shared" si="287"/>
        <v>875.63</v>
      </c>
      <c r="CE138" s="159">
        <f t="shared" si="288"/>
        <v>1082.74</v>
      </c>
      <c r="CF138" s="127" t="s">
        <v>928</v>
      </c>
      <c r="CG138" s="43">
        <f>IFERROR(VLOOKUP($B138,'1819_link'!$A$5:$D$351,2,FALSE),0)</f>
        <v>225.11</v>
      </c>
      <c r="CH138" s="43">
        <f>IFERROR(VLOOKUP($B138,'1819_link'!$A$5:$D$351,3,FALSE),0)</f>
        <v>1048.8900000000001</v>
      </c>
      <c r="CI138" s="43">
        <f>IFERROR(VLOOKUP($B138,'1819_link'!$A$5:$D$331,4,FALSE),0)</f>
        <v>6493.55</v>
      </c>
      <c r="CJ138" s="217">
        <f t="shared" si="289"/>
        <v>0.16152797776254901</v>
      </c>
      <c r="CK138" s="217">
        <f>IF(CF138="Yes",VLOOKUP(B138,'ESA 112'!$B$164:$J$190,8,FALSE),MIN(0.135,CJ138))</f>
        <v>0.13500000000000001</v>
      </c>
      <c r="CL138" s="156">
        <f t="shared" si="290"/>
        <v>876.63</v>
      </c>
      <c r="CM138" s="159">
        <f t="shared" si="291"/>
        <v>1101.74</v>
      </c>
      <c r="CN138" s="127" t="s">
        <v>928</v>
      </c>
      <c r="CO138" s="43">
        <f>IFERROR(VLOOKUP($B138,'1920_link'!$A$5:$D$350,2,FALSE),0)</f>
        <v>221.89</v>
      </c>
      <c r="CP138" s="43">
        <f>IFERROR(VLOOKUP($B138,'1920_link'!$A$5:$D$350,3,FALSE),0)</f>
        <v>1053.78</v>
      </c>
      <c r="CQ138" s="43">
        <f>IFERROR(VLOOKUP($B138,'1920_link'!$A$5:$D$330,4,FALSE),0)</f>
        <v>6496.63</v>
      </c>
      <c r="CR138" s="217">
        <f t="shared" si="292"/>
        <v>0.16220409658546045</v>
      </c>
      <c r="CS138" s="217">
        <f>IF(CN138="Yes",VLOOKUP(B138,'ESA 112'!$B$134:$J$159,8,FALSE),MIN(0.135,CR138))</f>
        <v>0.13500000000000001</v>
      </c>
      <c r="CT138" s="156">
        <f t="shared" si="293"/>
        <v>877.05</v>
      </c>
      <c r="CU138" s="159">
        <f t="shared" si="294"/>
        <v>1098.94</v>
      </c>
      <c r="CV138" s="127" t="s">
        <v>928</v>
      </c>
      <c r="CW138" s="43">
        <f>IFERROR(VLOOKUP($B138,'2021_link'!$A$5:$D$351,2,FALSE),0)</f>
        <v>112.78</v>
      </c>
      <c r="CX138" s="43">
        <f>IFERROR(VLOOKUP($B138,'2021_link'!$A$5:$D$351,3,FALSE),0)</f>
        <v>1024.44</v>
      </c>
      <c r="CY138" s="160">
        <f>IFERROR(VLOOKUP($B138,'2021_link'!$A$5:$D$351,4,FALSE),0)</f>
        <v>6159.8899999999994</v>
      </c>
      <c r="CZ138" s="217">
        <f t="shared" si="256"/>
        <v>0.16630816459384828</v>
      </c>
      <c r="DA138" s="217">
        <f>IF(CV138="Yes",VLOOKUP(B138,'ESA 112'!$B$102:$J$130,8,FALSE),MIN(0.135,CZ138))</f>
        <v>0.13500000000000001</v>
      </c>
      <c r="DB138" s="156">
        <f t="shared" si="257"/>
        <v>831.59</v>
      </c>
      <c r="DC138" s="159">
        <f t="shared" si="258"/>
        <v>944.37</v>
      </c>
      <c r="DD138" s="127" t="s">
        <v>928</v>
      </c>
      <c r="DE138" s="43">
        <f>IFERROR(VLOOKUP($B138,'2122_link'!$A$3:$D$352,2,FALSE),0)</f>
        <v>115.11</v>
      </c>
      <c r="DF138" s="43">
        <f>IFERROR(VLOOKUP($B138,'2122_link'!$A$3:$D$352,3,FALSE),0)</f>
        <v>1010.22</v>
      </c>
      <c r="DG138" s="160">
        <f>IFERROR(VLOOKUP($B138,'2122_link'!$A$3:$D$352,4,FALSE),0)</f>
        <v>6140.11</v>
      </c>
      <c r="DH138" s="217">
        <f t="shared" si="250"/>
        <v>0.16452799705542737</v>
      </c>
      <c r="DI138" s="217">
        <f>IF(DD138="Yes",VLOOKUP(B138,'ESA 112'!$B$70:$J$99,8,FALSE),MIN(0.135,DH138))</f>
        <v>0.13500000000000001</v>
      </c>
      <c r="DJ138" s="156">
        <f t="shared" si="251"/>
        <v>828.91</v>
      </c>
      <c r="DK138" s="159">
        <f t="shared" si="252"/>
        <v>944.02</v>
      </c>
      <c r="DL138" s="127" t="s">
        <v>928</v>
      </c>
      <c r="DM138" s="43">
        <f>IFERROR(VLOOKUP($B138,'2223_link'!$A$3:$D$352,2,FALSE),0)</f>
        <v>130.56</v>
      </c>
      <c r="DN138" s="43">
        <f>IFERROR(VLOOKUP($B138,'2223_link'!$A$3:$D$352,3,FALSE),0)</f>
        <v>1088.1100000000001</v>
      </c>
      <c r="DO138" s="160">
        <f>IFERROR(VLOOKUP($B138,'2223_link'!$A$3:$D$352,4,FALSE),0)</f>
        <v>6184.42</v>
      </c>
      <c r="DP138" s="217">
        <f t="shared" si="253"/>
        <v>0.17594374250131783</v>
      </c>
      <c r="DQ138" s="217">
        <f>IF(DL138="Yes",VLOOKUP(B138,'ESA 112'!$B$37:$J$65,8,FALSE),MIN(0.135,DP138))</f>
        <v>0.13500000000000001</v>
      </c>
      <c r="DR138" s="156">
        <f t="shared" si="254"/>
        <v>834.9</v>
      </c>
      <c r="DS138" s="159">
        <f t="shared" si="255"/>
        <v>965.46</v>
      </c>
      <c r="DT138" s="127" t="s">
        <v>928</v>
      </c>
      <c r="DU138" s="43">
        <f>IFERROR(VLOOKUP($B138,'2324_link'!$A$3:$D$352,2,FALSE),0)</f>
        <v>102.11</v>
      </c>
      <c r="DV138" s="43">
        <f>IFERROR(VLOOKUP($B138,'2324_link'!$A$3:$D$352,3,FALSE),0)</f>
        <v>1123.21</v>
      </c>
      <c r="DW138" s="160">
        <f>IFERROR(VLOOKUP($B138,'2324_link'!$A$3:$D$352,4,FALSE),0)</f>
        <v>6214.9299999999994</v>
      </c>
      <c r="DX138" s="217">
        <f t="shared" si="295"/>
        <v>0.18072769926612209</v>
      </c>
      <c r="DY138" s="217">
        <f>IF(DT138="Yes",VLOOKUP(B138,'ESA 112'!$B$3:$J$32,8,FALSE),MIN(0.15,DX138))</f>
        <v>0.15</v>
      </c>
      <c r="DZ138" s="156">
        <f t="shared" si="296"/>
        <v>932.24</v>
      </c>
      <c r="EA138" s="159">
        <f t="shared" si="297"/>
        <v>1034.3499999999999</v>
      </c>
      <c r="EB138" s="18"/>
    </row>
    <row r="139" spans="1:132" ht="14.4" x14ac:dyDescent="0.3">
      <c r="A139" s="15" t="s">
        <v>911</v>
      </c>
      <c r="B139" s="15" t="s">
        <v>482</v>
      </c>
      <c r="C139" s="15" t="s">
        <v>483</v>
      </c>
      <c r="D139" s="127" t="s">
        <v>928</v>
      </c>
      <c r="E139" s="154">
        <f>IFERROR(VLOOKUP($B139,'0809_link'!$A$5:$D$319,2,FALSE),0)</f>
        <v>4.38</v>
      </c>
      <c r="F139" s="154">
        <f>IFERROR(VLOOKUP($B139,'0809_link'!$A$5:$D$319,3,FALSE),0)</f>
        <v>18.75</v>
      </c>
      <c r="G139" s="154">
        <f>IFERROR(VLOOKUP(B139,'0809_link'!$A$5:$D$319,4,FALSE),0)</f>
        <v>258.5</v>
      </c>
      <c r="H139" s="50">
        <f t="shared" si="259"/>
        <v>7.2499999999999995E-2</v>
      </c>
      <c r="I139" s="155">
        <f>IF(D139="yes",VLOOKUP(B139,'ESA 112'!$B$479:$K$503,8,FALSE),MIN(0.127,H139))</f>
        <v>7.2499999999999995E-2</v>
      </c>
      <c r="J139" s="156">
        <f t="shared" si="260"/>
        <v>18.75</v>
      </c>
      <c r="K139" s="157">
        <f t="shared" si="261"/>
        <v>23.13</v>
      </c>
      <c r="L139" s="127" t="s">
        <v>928</v>
      </c>
      <c r="M139" s="43">
        <f>IFERROR(VLOOKUP(B139,'0910_link'!$A$5:$B$302,2,FALSE),0)</f>
        <v>3.25</v>
      </c>
      <c r="N139" s="43">
        <f>IFERROR(VLOOKUP(B139,'0910_link'!$A$5:$C$302,3,FALSE),0)</f>
        <v>20.75</v>
      </c>
      <c r="O139" s="43">
        <f>IFERROR(VLOOKUP($B139,'0910_link'!$A$5:$D$302,4,FALSE),0)</f>
        <v>290.37</v>
      </c>
      <c r="P139" s="50">
        <f t="shared" si="262"/>
        <v>7.1499999999999994E-2</v>
      </c>
      <c r="Q139" s="158">
        <f>IF(L139="Yes",VLOOKUP(B139,'ESA 112'!$B$449:$K$474,8,FALSE),MIN(0.127,P139))</f>
        <v>7.1499999999999994E-2</v>
      </c>
      <c r="R139" s="156">
        <f t="shared" si="263"/>
        <v>20.75</v>
      </c>
      <c r="S139" s="157">
        <f t="shared" si="264"/>
        <v>24</v>
      </c>
      <c r="T139" s="127" t="s">
        <v>928</v>
      </c>
      <c r="U139" s="43">
        <f>IFERROR(VLOOKUP($B139,'1011_link'!$A$5:$D$309,2,FALSE),0)</f>
        <v>3</v>
      </c>
      <c r="V139" s="43">
        <f>IFERROR(VLOOKUP($B139,'1011_link'!$A$5:$D$309,3,FALSE),0)</f>
        <v>17.62</v>
      </c>
      <c r="W139" s="154">
        <f>IFERROR(VLOOKUP($B139,'1011_link'!$A$5:$D$319,4,FALSE),0)</f>
        <v>286.94</v>
      </c>
      <c r="X139" s="50">
        <f t="shared" si="265"/>
        <v>6.1400000000000003E-2</v>
      </c>
      <c r="Y139" s="158">
        <f>IF(T139="Yes",VLOOKUP(B139,'ESA 112'!$B$416:$J$444,8,FALSE),MIN(0.127,X139))</f>
        <v>6.1400000000000003E-2</v>
      </c>
      <c r="Z139" s="156">
        <f t="shared" si="266"/>
        <v>17.62</v>
      </c>
      <c r="AA139" s="159">
        <f t="shared" si="267"/>
        <v>20.62</v>
      </c>
      <c r="AB139" s="127" t="s">
        <v>928</v>
      </c>
      <c r="AC139" s="43">
        <f>IFERROR(VLOOKUP($B139,'1112_link'!$A$5:$D$310,2,FALSE),0)</f>
        <v>4.66</v>
      </c>
      <c r="AD139" s="43">
        <f>IFERROR(VLOOKUP($B139,'1112_link'!$A$5:$D$310,3,FALSE),0)</f>
        <v>14</v>
      </c>
      <c r="AE139" s="154">
        <f>IFERROR(VLOOKUP($B139,'1112_link'!$A$5:$D$331,4,FALSE),0)</f>
        <v>210.43</v>
      </c>
      <c r="AF139" s="50">
        <f t="shared" si="268"/>
        <v>6.6500000000000004E-2</v>
      </c>
      <c r="AG139" s="158">
        <f>IF(AB139="Yes",VLOOKUP(B139,'ESA 112'!$B$383:$J$411,8,FALSE),MIN(0.127,AF139))</f>
        <v>6.6500000000000004E-2</v>
      </c>
      <c r="AH139" s="156">
        <f t="shared" si="269"/>
        <v>14</v>
      </c>
      <c r="AI139" s="159">
        <f t="shared" si="270"/>
        <v>18.66</v>
      </c>
      <c r="AJ139" s="127" t="s">
        <v>928</v>
      </c>
      <c r="AK139" s="43">
        <f>IFERROR(VLOOKUP($B139,'1213_link'!$A$5:$D$310,2,FALSE),0)</f>
        <v>3.33</v>
      </c>
      <c r="AL139" s="43">
        <f>IFERROR(VLOOKUP($B139,'1213_link'!$A$5:$D$310,3,FALSE),0)</f>
        <v>14.67</v>
      </c>
      <c r="AM139" s="154">
        <f>IFERROR(VLOOKUP($B139,'1213_link'!$A$5:$D$331,4,FALSE),0)</f>
        <v>204.09</v>
      </c>
      <c r="AN139" s="50">
        <f t="shared" si="271"/>
        <v>7.1900000000000006E-2</v>
      </c>
      <c r="AO139" s="158">
        <f>IF(AJ139="Yes",VLOOKUP(B139,'ESA 112'!$B$350:$J$378,8,FALSE),MIN(0.127,AN139))</f>
        <v>7.1900000000000006E-2</v>
      </c>
      <c r="AP139" s="156">
        <f t="shared" si="272"/>
        <v>14.67</v>
      </c>
      <c r="AQ139" s="159">
        <f t="shared" si="273"/>
        <v>18</v>
      </c>
      <c r="AR139" s="127" t="s">
        <v>928</v>
      </c>
      <c r="AS139" s="43">
        <f>IFERROR(VLOOKUP($B139,'1314_link'!$A$5:$D$310,2,FALSE),0)</f>
        <v>2.34</v>
      </c>
      <c r="AT139" s="43">
        <f>IFERROR(VLOOKUP($B139,'1314_link'!$A$5:$D$310,3,FALSE),0)</f>
        <v>14.11</v>
      </c>
      <c r="AU139" s="154">
        <f>IFERROR(VLOOKUP($B139,'1314_link'!$A$5:$D$331,4,FALSE),0)</f>
        <v>211.97</v>
      </c>
      <c r="AV139" s="158">
        <f t="shared" si="274"/>
        <v>6.6566023493890639E-2</v>
      </c>
      <c r="AW139" s="158">
        <f>IF(AR139="Yes",VLOOKUP(B139,'ESA 112'!$B$318:$J$345,8,FALSE),MIN(0.127,AV139))</f>
        <v>6.6566023493890639E-2</v>
      </c>
      <c r="AX139" s="156">
        <f t="shared" si="275"/>
        <v>14.11</v>
      </c>
      <c r="AY139" s="159">
        <f t="shared" si="276"/>
        <v>16.45</v>
      </c>
      <c r="AZ139" s="127" t="s">
        <v>928</v>
      </c>
      <c r="BA139" s="43">
        <f>IFERROR(VLOOKUP($B139,'1415_link'!$A$5:$D$311,2,FALSE),0)</f>
        <v>1.44</v>
      </c>
      <c r="BB139" s="43">
        <f>IFERROR(VLOOKUP($B139,'1415_link'!$A$5:$D$311,3,FALSE),0)</f>
        <v>17.89</v>
      </c>
      <c r="BC139" s="160">
        <f>IFERROR(VLOOKUP($B139,'1415_link'!$A$5:$D$332,4,FALSE),0)</f>
        <v>195.05</v>
      </c>
      <c r="BD139" s="158">
        <f t="shared" si="277"/>
        <v>9.1720071776467571E-2</v>
      </c>
      <c r="BE139" s="158">
        <f>IF(AZ139="Yes",VLOOKUP(B139,'ESA 112'!$B$286:$J$314,8,FALSE),MIN(0.127,BD139))</f>
        <v>9.1720071776467571E-2</v>
      </c>
      <c r="BF139" s="156">
        <f t="shared" si="278"/>
        <v>17.89</v>
      </c>
      <c r="BG139" s="159">
        <f t="shared" si="279"/>
        <v>19.330000000000002</v>
      </c>
      <c r="BH139" s="127" t="s">
        <v>928</v>
      </c>
      <c r="BI139" s="43">
        <f>IFERROR(VLOOKUP($B139,'1516_link'!$A$5:$D$351,2,FALSE),0)</f>
        <v>3.22</v>
      </c>
      <c r="BJ139" s="43">
        <f>IFERROR(VLOOKUP($B139,'1516_link'!$A$5:$D$351,3,FALSE),0)</f>
        <v>18</v>
      </c>
      <c r="BK139" s="160">
        <f>IFERROR(VLOOKUP($B139,'1516_link'!$A$5:$D$351,4,FALSE),0)</f>
        <v>197.57</v>
      </c>
      <c r="BL139" s="217">
        <f t="shared" si="280"/>
        <v>9.110694943564307E-2</v>
      </c>
      <c r="BM139" s="217">
        <f>IF(BH139="Yes",VLOOKUP(B139,'ESA 112'!$B$255:$J$282,8,FALSE),MIN(0.127,BL139))</f>
        <v>9.110694943564307E-2</v>
      </c>
      <c r="BN139" s="156">
        <f t="shared" si="281"/>
        <v>18</v>
      </c>
      <c r="BO139" s="159">
        <f t="shared" si="282"/>
        <v>21.22</v>
      </c>
      <c r="BP139" s="127" t="s">
        <v>928</v>
      </c>
      <c r="BQ139" s="43">
        <f>IFERROR(VLOOKUP($B139,'1617_link'!$A$5:$D$351,2,FALSE),0)</f>
        <v>0.56000000000000005</v>
      </c>
      <c r="BR139" s="43">
        <f>IFERROR(VLOOKUP($B139,'1617_link'!$A$5:$D$351,3,FALSE),0)</f>
        <v>15</v>
      </c>
      <c r="BS139" s="160">
        <f>IFERROR(VLOOKUP($B139,'1617_link'!$A$5:$D$351,4,FALSE),0)</f>
        <v>190.37</v>
      </c>
      <c r="BT139" s="217">
        <f t="shared" si="283"/>
        <v>7.8793927614645168E-2</v>
      </c>
      <c r="BU139" s="217">
        <f>IF(BP139="Yes",VLOOKUP(B139,'ESA 112'!$B$224:$J$250,8,FALSE),MIN(0.127,BT139))</f>
        <v>7.8793927614645168E-2</v>
      </c>
      <c r="BV139" s="156">
        <f t="shared" si="284"/>
        <v>15</v>
      </c>
      <c r="BW139" s="223">
        <f t="shared" si="285"/>
        <v>15.56</v>
      </c>
      <c r="BX139" s="127" t="s">
        <v>928</v>
      </c>
      <c r="BY139" s="43">
        <f>IFERROR(VLOOKUP($B139,'1718_link'!$A$5:$D$351,2,FALSE),0)</f>
        <v>0.89</v>
      </c>
      <c r="BZ139" s="43">
        <f>IFERROR(VLOOKUP($B139,'1718_link'!$A$5:$D$351,3,FALSE),0)</f>
        <v>17</v>
      </c>
      <c r="CA139" s="43">
        <f>IFERROR(VLOOKUP($B139,'1718_link'!$A$5:$D$331,4,FALSE),0)</f>
        <v>213.97</v>
      </c>
      <c r="CB139" s="217">
        <f t="shared" si="286"/>
        <v>7.9450390241622662E-2</v>
      </c>
      <c r="CC139" s="217">
        <f>IF(BX139="Yes",VLOOKUP(B139,'ESA 112'!$B$194:$J$219,8,FALSE),MIN(0.135,CB139))</f>
        <v>7.9450390241622662E-2</v>
      </c>
      <c r="CD139" s="156">
        <f t="shared" si="287"/>
        <v>17</v>
      </c>
      <c r="CE139" s="159">
        <f t="shared" si="288"/>
        <v>17.89</v>
      </c>
      <c r="CF139" s="127" t="s">
        <v>928</v>
      </c>
      <c r="CG139" s="43">
        <f>IFERROR(VLOOKUP($B139,'1819_link'!$A$5:$D$351,2,FALSE),0)</f>
        <v>1</v>
      </c>
      <c r="CH139" s="43">
        <f>IFERROR(VLOOKUP($B139,'1819_link'!$A$5:$D$351,3,FALSE),0)</f>
        <v>17.329999999999998</v>
      </c>
      <c r="CI139" s="43">
        <f>IFERROR(VLOOKUP($B139,'1819_link'!$A$5:$D$331,4,FALSE),0)</f>
        <v>219.4</v>
      </c>
      <c r="CJ139" s="217">
        <f t="shared" si="289"/>
        <v>7.8988149498632629E-2</v>
      </c>
      <c r="CK139" s="217">
        <f>IF(CF139="Yes",VLOOKUP(B139,'ESA 112'!$B$164:$J$190,8,FALSE),MIN(0.135,CJ139))</f>
        <v>7.8988149498632629E-2</v>
      </c>
      <c r="CL139" s="156">
        <f t="shared" si="290"/>
        <v>17.329999999999998</v>
      </c>
      <c r="CM139" s="159">
        <f t="shared" si="291"/>
        <v>18.329999999999998</v>
      </c>
      <c r="CN139" s="127" t="s">
        <v>928</v>
      </c>
      <c r="CO139" s="43">
        <f>IFERROR(VLOOKUP($B139,'1920_link'!$A$5:$D$350,2,FALSE),0)</f>
        <v>3.89</v>
      </c>
      <c r="CP139" s="43">
        <f>IFERROR(VLOOKUP($B139,'1920_link'!$A$5:$D$350,3,FALSE),0)</f>
        <v>11</v>
      </c>
      <c r="CQ139" s="43">
        <f>IFERROR(VLOOKUP($B139,'1920_link'!$A$5:$D$330,4,FALSE),0)</f>
        <v>224.89</v>
      </c>
      <c r="CR139" s="217">
        <f t="shared" si="292"/>
        <v>4.8912801814220287E-2</v>
      </c>
      <c r="CS139" s="217">
        <f>IF(CN139="Yes",VLOOKUP(B139,'ESA 112'!$B$134:$J$159,8,FALSE),MIN(0.135,CR139))</f>
        <v>4.8912801814220287E-2</v>
      </c>
      <c r="CT139" s="156">
        <f t="shared" si="293"/>
        <v>11</v>
      </c>
      <c r="CU139" s="159">
        <f t="shared" si="294"/>
        <v>14.89</v>
      </c>
      <c r="CV139" s="127" t="s">
        <v>928</v>
      </c>
      <c r="CW139" s="43">
        <f>IFERROR(VLOOKUP($B139,'2021_link'!$A$5:$D$351,2,FALSE),0)</f>
        <v>1.56</v>
      </c>
      <c r="CX139" s="43">
        <f>IFERROR(VLOOKUP($B139,'2021_link'!$A$5:$D$351,3,FALSE),0)</f>
        <v>13.329999999999998</v>
      </c>
      <c r="CY139" s="160">
        <f>IFERROR(VLOOKUP($B139,'2021_link'!$A$5:$D$351,4,FALSE),0)</f>
        <v>259.24</v>
      </c>
      <c r="CZ139" s="217">
        <f t="shared" si="256"/>
        <v>5.1419534022527379E-2</v>
      </c>
      <c r="DA139" s="217">
        <f>IF(CV139="Yes",VLOOKUP(B139,'ESA 112'!$B$102:$J$130,8,FALSE),MIN(0.135,CZ139))</f>
        <v>5.1419534022527379E-2</v>
      </c>
      <c r="DB139" s="156">
        <f t="shared" si="257"/>
        <v>13.33</v>
      </c>
      <c r="DC139" s="159">
        <f t="shared" si="258"/>
        <v>14.89</v>
      </c>
      <c r="DD139" s="127" t="s">
        <v>928</v>
      </c>
      <c r="DE139" s="43">
        <f>IFERROR(VLOOKUP($B139,'2122_link'!$A$3:$D$352,2,FALSE),0)</f>
        <v>0.78</v>
      </c>
      <c r="DF139" s="43">
        <f>IFERROR(VLOOKUP($B139,'2122_link'!$A$3:$D$352,3,FALSE),0)</f>
        <v>17.34</v>
      </c>
      <c r="DG139" s="160">
        <f>IFERROR(VLOOKUP($B139,'2122_link'!$A$3:$D$352,4,FALSE),0)</f>
        <v>233.7</v>
      </c>
      <c r="DH139" s="217">
        <f t="shared" si="250"/>
        <v>7.419768934531451E-2</v>
      </c>
      <c r="DI139" s="217">
        <f>IF(DD139="Yes",VLOOKUP(B139,'ESA 112'!$B$70:$J$99,8,FALSE),MIN(0.135,DH139))</f>
        <v>7.419768934531451E-2</v>
      </c>
      <c r="DJ139" s="156">
        <f t="shared" si="251"/>
        <v>17.34</v>
      </c>
      <c r="DK139" s="159">
        <f t="shared" si="252"/>
        <v>18.12</v>
      </c>
      <c r="DL139" s="127" t="s">
        <v>928</v>
      </c>
      <c r="DM139" s="43">
        <f>IFERROR(VLOOKUP($B139,'2223_link'!$A$3:$D$352,2,FALSE),0)</f>
        <v>0</v>
      </c>
      <c r="DN139" s="43">
        <f>IFERROR(VLOOKUP($B139,'2223_link'!$A$3:$D$352,3,FALSE),0)</f>
        <v>16.670000000000002</v>
      </c>
      <c r="DO139" s="160">
        <f>IFERROR(VLOOKUP($B139,'2223_link'!$A$3:$D$352,4,FALSE),0)</f>
        <v>230.7</v>
      </c>
      <c r="DP139" s="217">
        <f t="shared" si="253"/>
        <v>7.2258344169917652E-2</v>
      </c>
      <c r="DQ139" s="217">
        <f>IF(DL139="Yes",VLOOKUP(B139,'ESA 112'!$B$37:$J$65,8,FALSE),MIN(0.135,DP139))</f>
        <v>7.2258344169917652E-2</v>
      </c>
      <c r="DR139" s="156">
        <f t="shared" si="254"/>
        <v>16.670000000000002</v>
      </c>
      <c r="DS139" s="159">
        <f t="shared" si="255"/>
        <v>16.670000000000002</v>
      </c>
      <c r="DT139" s="127" t="s">
        <v>928</v>
      </c>
      <c r="DU139" s="43">
        <f>IFERROR(VLOOKUP($B139,'2324_link'!$A$3:$D$352,2,FALSE),0)</f>
        <v>0.89</v>
      </c>
      <c r="DV139" s="43">
        <f>IFERROR(VLOOKUP($B139,'2324_link'!$A$3:$D$352,3,FALSE),0)</f>
        <v>16.11</v>
      </c>
      <c r="DW139" s="160">
        <f>IFERROR(VLOOKUP($B139,'2324_link'!$A$3:$D$352,4,FALSE),0)</f>
        <v>246.01</v>
      </c>
      <c r="DX139" s="217">
        <f t="shared" si="295"/>
        <v>6.5485142880370717E-2</v>
      </c>
      <c r="DY139" s="217">
        <f>IF(DT139="Yes",VLOOKUP(B139,'ESA 112'!$B$3:$J$32,8,FALSE),MIN(0.15,DX139))</f>
        <v>6.5485142880370717E-2</v>
      </c>
      <c r="DZ139" s="156">
        <f t="shared" si="296"/>
        <v>16.11</v>
      </c>
      <c r="EA139" s="159">
        <f t="shared" si="297"/>
        <v>17</v>
      </c>
      <c r="EB139" s="18"/>
    </row>
    <row r="140" spans="1:132" ht="14.4" x14ac:dyDescent="0.3">
      <c r="A140" s="15" t="s">
        <v>911</v>
      </c>
      <c r="B140" s="15" t="s">
        <v>390</v>
      </c>
      <c r="C140" s="15" t="s">
        <v>391</v>
      </c>
      <c r="D140" s="127" t="s">
        <v>928</v>
      </c>
      <c r="E140" s="154">
        <f>IFERROR(VLOOKUP($B140,'0809_link'!$A$5:$D$319,2,FALSE),0)</f>
        <v>2.38</v>
      </c>
      <c r="F140" s="154">
        <f>IFERROR(VLOOKUP($B140,'0809_link'!$A$5:$D$319,3,FALSE),0)</f>
        <v>36.119999999999997</v>
      </c>
      <c r="G140" s="154">
        <f>IFERROR(VLOOKUP(B140,'0809_link'!$A$5:$D$319,4,FALSE),0)</f>
        <v>212.7</v>
      </c>
      <c r="H140" s="50">
        <f t="shared" si="259"/>
        <v>0.16980000000000001</v>
      </c>
      <c r="I140" s="155">
        <f>IF(D140="yes",VLOOKUP(B140,'ESA 112'!$B$479:$K$503,8,FALSE),MIN(0.127,H140))</f>
        <v>0.127</v>
      </c>
      <c r="J140" s="156">
        <f t="shared" si="260"/>
        <v>27.01</v>
      </c>
      <c r="K140" s="157">
        <f t="shared" si="261"/>
        <v>29.396439999999998</v>
      </c>
      <c r="L140" s="127" t="s">
        <v>928</v>
      </c>
      <c r="M140" s="43">
        <f>IFERROR(VLOOKUP(B140,'0910_link'!$A$5:$B$302,2,FALSE),0)</f>
        <v>2.12</v>
      </c>
      <c r="N140" s="43">
        <f>IFERROR(VLOOKUP(B140,'0910_link'!$A$5:$C$302,3,FALSE),0)</f>
        <v>34.25</v>
      </c>
      <c r="O140" s="43">
        <f>IFERROR(VLOOKUP($B140,'0910_link'!$A$5:$D$302,4,FALSE),0)</f>
        <v>213</v>
      </c>
      <c r="P140" s="50">
        <f t="shared" si="262"/>
        <v>0.1608</v>
      </c>
      <c r="Q140" s="158">
        <f>IF(L140="Yes",VLOOKUP(B140,'ESA 112'!$B$449:$K$474,8,FALSE),MIN(0.127,P140))</f>
        <v>0.127</v>
      </c>
      <c r="R140" s="156">
        <f t="shared" si="263"/>
        <v>27.05</v>
      </c>
      <c r="S140" s="157">
        <f t="shared" si="264"/>
        <v>29.1706</v>
      </c>
      <c r="T140" s="127" t="s">
        <v>928</v>
      </c>
      <c r="U140" s="43">
        <f>IFERROR(VLOOKUP($B140,'1011_link'!$A$5:$D$309,2,FALSE),0)</f>
        <v>3.5</v>
      </c>
      <c r="V140" s="43">
        <f>IFERROR(VLOOKUP($B140,'1011_link'!$A$5:$D$309,3,FALSE),0)</f>
        <v>30.12</v>
      </c>
      <c r="W140" s="154">
        <f>IFERROR(VLOOKUP($B140,'1011_link'!$A$5:$D$319,4,FALSE),0)</f>
        <v>211.59</v>
      </c>
      <c r="X140" s="50">
        <f t="shared" si="265"/>
        <v>0.1424</v>
      </c>
      <c r="Y140" s="158">
        <f>IF(T140="Yes",VLOOKUP(B140,'ESA 112'!$B$416:$J$444,8,FALSE),MIN(0.127,X140))</f>
        <v>0.127</v>
      </c>
      <c r="Z140" s="156">
        <f t="shared" si="266"/>
        <v>26.87</v>
      </c>
      <c r="AA140" s="159">
        <f t="shared" si="267"/>
        <v>30.37</v>
      </c>
      <c r="AB140" s="127" t="s">
        <v>928</v>
      </c>
      <c r="AC140" s="43">
        <f>IFERROR(VLOOKUP($B140,'1112_link'!$A$5:$D$310,2,FALSE),0)</f>
        <v>1.56</v>
      </c>
      <c r="AD140" s="43">
        <f>IFERROR(VLOOKUP($B140,'1112_link'!$A$5:$D$310,3,FALSE),0)</f>
        <v>27.44</v>
      </c>
      <c r="AE140" s="154">
        <f>IFERROR(VLOOKUP($B140,'1112_link'!$A$5:$D$331,4,FALSE),0)</f>
        <v>201.71</v>
      </c>
      <c r="AF140" s="50">
        <f t="shared" si="268"/>
        <v>0.13600000000000001</v>
      </c>
      <c r="AG140" s="158">
        <f>IF(AB140="Yes",VLOOKUP(B140,'ESA 112'!$B$383:$J$411,8,FALSE),MIN(0.127,AF140))</f>
        <v>0.127</v>
      </c>
      <c r="AH140" s="156">
        <f t="shared" si="269"/>
        <v>25.62</v>
      </c>
      <c r="AI140" s="159">
        <f t="shared" si="270"/>
        <v>27.18</v>
      </c>
      <c r="AJ140" s="127" t="s">
        <v>928</v>
      </c>
      <c r="AK140" s="43">
        <f>IFERROR(VLOOKUP($B140,'1213_link'!$A$5:$D$310,2,FALSE),0)</f>
        <v>2</v>
      </c>
      <c r="AL140" s="43">
        <f>IFERROR(VLOOKUP($B140,'1213_link'!$A$5:$D$310,3,FALSE),0)</f>
        <v>31.22</v>
      </c>
      <c r="AM140" s="154">
        <f>IFERROR(VLOOKUP($B140,'1213_link'!$A$5:$D$331,4,FALSE),0)</f>
        <v>214.07</v>
      </c>
      <c r="AN140" s="50">
        <f t="shared" si="271"/>
        <v>0.14580000000000001</v>
      </c>
      <c r="AO140" s="158">
        <f>IF(AJ140="Yes",VLOOKUP(B140,'ESA 112'!$B$350:$J$378,8,FALSE),MIN(0.127,AN140))</f>
        <v>0.127</v>
      </c>
      <c r="AP140" s="156">
        <f t="shared" si="272"/>
        <v>27.19</v>
      </c>
      <c r="AQ140" s="159">
        <f t="shared" si="273"/>
        <v>29.19</v>
      </c>
      <c r="AR140" s="127" t="s">
        <v>928</v>
      </c>
      <c r="AS140" s="43">
        <f>IFERROR(VLOOKUP($B140,'1314_link'!$A$5:$D$310,2,FALSE),0)</f>
        <v>3.56</v>
      </c>
      <c r="AT140" s="43">
        <f>IFERROR(VLOOKUP($B140,'1314_link'!$A$5:$D$310,3,FALSE),0)</f>
        <v>29.78</v>
      </c>
      <c r="AU140" s="154">
        <f>IFERROR(VLOOKUP($B140,'1314_link'!$A$5:$D$331,4,FALSE),0)</f>
        <v>219.59</v>
      </c>
      <c r="AV140" s="158">
        <f t="shared" si="274"/>
        <v>0.13561637597340498</v>
      </c>
      <c r="AW140" s="158">
        <f>IF(AR140="Yes",VLOOKUP(B140,'ESA 112'!$B$318:$J$345,8,FALSE),MIN(0.127,AV140))</f>
        <v>0.127</v>
      </c>
      <c r="AX140" s="156">
        <f t="shared" si="275"/>
        <v>27.89</v>
      </c>
      <c r="AY140" s="159">
        <f t="shared" si="276"/>
        <v>31.45</v>
      </c>
      <c r="AZ140" s="127" t="s">
        <v>928</v>
      </c>
      <c r="BA140" s="43">
        <f>IFERROR(VLOOKUP($B140,'1415_link'!$A$5:$D$311,2,FALSE),0)</f>
        <v>3.56</v>
      </c>
      <c r="BB140" s="43">
        <f>IFERROR(VLOOKUP($B140,'1415_link'!$A$5:$D$311,3,FALSE),0)</f>
        <v>31.56</v>
      </c>
      <c r="BC140" s="160">
        <f>IFERROR(VLOOKUP($B140,'1415_link'!$A$5:$D$332,4,FALSE),0)</f>
        <v>229.98</v>
      </c>
      <c r="BD140" s="158">
        <f t="shared" si="277"/>
        <v>0.13722932428906862</v>
      </c>
      <c r="BE140" s="158">
        <f>IF(AZ140="Yes",VLOOKUP(B140,'ESA 112'!$B$286:$J$314,8,FALSE),MIN(0.127,BD140))</f>
        <v>0.127</v>
      </c>
      <c r="BF140" s="156">
        <f t="shared" si="278"/>
        <v>29.21</v>
      </c>
      <c r="BG140" s="159">
        <f t="shared" si="279"/>
        <v>32.770000000000003</v>
      </c>
      <c r="BH140" s="127" t="s">
        <v>928</v>
      </c>
      <c r="BI140" s="43">
        <f>IFERROR(VLOOKUP($B140,'1516_link'!$A$5:$D$351,2,FALSE),0)</f>
        <v>6.33</v>
      </c>
      <c r="BJ140" s="43">
        <f>IFERROR(VLOOKUP($B140,'1516_link'!$A$5:$D$351,3,FALSE),0)</f>
        <v>36.22</v>
      </c>
      <c r="BK140" s="160">
        <f>IFERROR(VLOOKUP($B140,'1516_link'!$A$5:$D$351,4,FALSE),0)</f>
        <v>227.63</v>
      </c>
      <c r="BL140" s="217">
        <f t="shared" si="280"/>
        <v>0.15911786671352635</v>
      </c>
      <c r="BM140" s="217">
        <f>IF(BH140="Yes",VLOOKUP(B140,'ESA 112'!$B$255:$J$282,8,FALSE),MIN(0.127,BL140))</f>
        <v>0.127</v>
      </c>
      <c r="BN140" s="156">
        <f t="shared" si="281"/>
        <v>28.91</v>
      </c>
      <c r="BO140" s="159">
        <f t="shared" si="282"/>
        <v>35.24</v>
      </c>
      <c r="BP140" s="127" t="s">
        <v>928</v>
      </c>
      <c r="BQ140" s="43">
        <f>IFERROR(VLOOKUP($B140,'1617_link'!$A$5:$D$351,2,FALSE),0)</f>
        <v>4</v>
      </c>
      <c r="BR140" s="43">
        <f>IFERROR(VLOOKUP($B140,'1617_link'!$A$5:$D$351,3,FALSE),0)</f>
        <v>43.22</v>
      </c>
      <c r="BS140" s="160">
        <f>IFERROR(VLOOKUP($B140,'1617_link'!$A$5:$D$351,4,FALSE),0)</f>
        <v>230.27</v>
      </c>
      <c r="BT140" s="217">
        <f t="shared" si="283"/>
        <v>0.18769270855951709</v>
      </c>
      <c r="BU140" s="217">
        <f>IF(BP140="Yes",VLOOKUP(B140,'ESA 112'!$B$224:$J$250,8,FALSE),MIN(0.127,BT140))</f>
        <v>0.127</v>
      </c>
      <c r="BV140" s="156">
        <f t="shared" si="284"/>
        <v>29.24</v>
      </c>
      <c r="BW140" s="223">
        <f t="shared" si="285"/>
        <v>33.239999999999995</v>
      </c>
      <c r="BX140" s="127" t="s">
        <v>928</v>
      </c>
      <c r="BY140" s="43">
        <f>IFERROR(VLOOKUP($B140,'1718_link'!$A$5:$D$351,2,FALSE),0)</f>
        <v>2.44</v>
      </c>
      <c r="BZ140" s="43">
        <f>IFERROR(VLOOKUP($B140,'1718_link'!$A$5:$D$351,3,FALSE),0)</f>
        <v>47</v>
      </c>
      <c r="CA140" s="43">
        <f>IFERROR(VLOOKUP($B140,'1718_link'!$A$5:$D$331,4,FALSE),0)</f>
        <v>243.15</v>
      </c>
      <c r="CB140" s="217">
        <f t="shared" si="286"/>
        <v>0.19329631914456097</v>
      </c>
      <c r="CC140" s="217">
        <f>IF(BX140="Yes",VLOOKUP(B140,'ESA 112'!$B$194:$J$219,8,FALSE),MIN(0.135,CB140))</f>
        <v>0.13500000000000001</v>
      </c>
      <c r="CD140" s="156">
        <f t="shared" si="287"/>
        <v>32.83</v>
      </c>
      <c r="CE140" s="159">
        <f t="shared" si="288"/>
        <v>35.269999999999996</v>
      </c>
      <c r="CF140" s="127" t="s">
        <v>928</v>
      </c>
      <c r="CG140" s="43">
        <f>IFERROR(VLOOKUP($B140,'1819_link'!$A$5:$D$351,2,FALSE),0)</f>
        <v>5.8900000000000006</v>
      </c>
      <c r="CH140" s="43">
        <f>IFERROR(VLOOKUP($B140,'1819_link'!$A$5:$D$351,3,FALSE),0)</f>
        <v>39.78</v>
      </c>
      <c r="CI140" s="43">
        <f>IFERROR(VLOOKUP($B140,'1819_link'!$A$5:$D$331,4,FALSE),0)</f>
        <v>228.52</v>
      </c>
      <c r="CJ140" s="217">
        <f t="shared" si="289"/>
        <v>0.17407666725013127</v>
      </c>
      <c r="CK140" s="217">
        <f>IF(CF140="Yes",VLOOKUP(B140,'ESA 112'!$B$164:$J$190,8,FALSE),MIN(0.135,CJ140))</f>
        <v>0.13500000000000001</v>
      </c>
      <c r="CL140" s="156">
        <f t="shared" si="290"/>
        <v>30.85</v>
      </c>
      <c r="CM140" s="159">
        <f t="shared" si="291"/>
        <v>36.74</v>
      </c>
      <c r="CN140" s="127" t="s">
        <v>928</v>
      </c>
      <c r="CO140" s="43">
        <f>IFERROR(VLOOKUP($B140,'1920_link'!$A$5:$D$350,2,FALSE),0)</f>
        <v>3.89</v>
      </c>
      <c r="CP140" s="43">
        <f>IFERROR(VLOOKUP($B140,'1920_link'!$A$5:$D$350,3,FALSE),0)</f>
        <v>44</v>
      </c>
      <c r="CQ140" s="43">
        <f>IFERROR(VLOOKUP($B140,'1920_link'!$A$5:$D$330,4,FALSE),0)</f>
        <v>239.71</v>
      </c>
      <c r="CR140" s="217">
        <f t="shared" si="292"/>
        <v>0.18355512911434649</v>
      </c>
      <c r="CS140" s="217">
        <f>IF(CN140="Yes",VLOOKUP(B140,'ESA 112'!$B$134:$J$159,8,FALSE),MIN(0.135,CR140))</f>
        <v>0.13500000000000001</v>
      </c>
      <c r="CT140" s="156">
        <f t="shared" si="293"/>
        <v>32.36</v>
      </c>
      <c r="CU140" s="159">
        <f t="shared" si="294"/>
        <v>36.25</v>
      </c>
      <c r="CV140" s="127" t="s">
        <v>928</v>
      </c>
      <c r="CW140" s="43">
        <f>IFERROR(VLOOKUP($B140,'2021_link'!$A$5:$D$351,2,FALSE),0)</f>
        <v>1.1100000000000001</v>
      </c>
      <c r="CX140" s="43">
        <f>IFERROR(VLOOKUP($B140,'2021_link'!$A$5:$D$351,3,FALSE),0)</f>
        <v>47.44</v>
      </c>
      <c r="CY140" s="160">
        <f>IFERROR(VLOOKUP($B140,'2021_link'!$A$5:$D$351,4,FALSE),0)</f>
        <v>233.36</v>
      </c>
      <c r="CZ140" s="217">
        <f t="shared" si="256"/>
        <v>0.20329105245114842</v>
      </c>
      <c r="DA140" s="217">
        <f>IF(CV140="Yes",VLOOKUP(B140,'ESA 112'!$B$102:$J$130,8,FALSE),MIN(0.135,CZ140))</f>
        <v>0.13500000000000001</v>
      </c>
      <c r="DB140" s="156">
        <f t="shared" si="257"/>
        <v>31.5</v>
      </c>
      <c r="DC140" s="159">
        <f t="shared" si="258"/>
        <v>32.61</v>
      </c>
      <c r="DD140" s="127" t="s">
        <v>928</v>
      </c>
      <c r="DE140" s="43">
        <f>IFERROR(VLOOKUP($B140,'2122_link'!$A$3:$D$352,2,FALSE),0)</f>
        <v>1.1100000000000001</v>
      </c>
      <c r="DF140" s="43">
        <f>IFERROR(VLOOKUP($B140,'2122_link'!$A$3:$D$352,3,FALSE),0)</f>
        <v>43.78</v>
      </c>
      <c r="DG140" s="160">
        <f>IFERROR(VLOOKUP($B140,'2122_link'!$A$3:$D$352,4,FALSE),0)</f>
        <v>242.11</v>
      </c>
      <c r="DH140" s="217">
        <f t="shared" si="250"/>
        <v>0.18082689686506134</v>
      </c>
      <c r="DI140" s="217">
        <f>IF(DD140="Yes",VLOOKUP(B140,'ESA 112'!$B$70:$J$99,8,FALSE),MIN(0.135,DH140))</f>
        <v>0.13500000000000001</v>
      </c>
      <c r="DJ140" s="156">
        <f t="shared" si="251"/>
        <v>32.68</v>
      </c>
      <c r="DK140" s="159">
        <f t="shared" si="252"/>
        <v>33.79</v>
      </c>
      <c r="DL140" s="127" t="s">
        <v>928</v>
      </c>
      <c r="DM140" s="43">
        <f>IFERROR(VLOOKUP($B140,'2223_link'!$A$3:$D$352,2,FALSE),0)</f>
        <v>2.89</v>
      </c>
      <c r="DN140" s="43">
        <f>IFERROR(VLOOKUP($B140,'2223_link'!$A$3:$D$352,3,FALSE),0)</f>
        <v>45.11</v>
      </c>
      <c r="DO140" s="160">
        <f>IFERROR(VLOOKUP($B140,'2223_link'!$A$3:$D$352,4,FALSE),0)</f>
        <v>225.91</v>
      </c>
      <c r="DP140" s="217">
        <f t="shared" si="253"/>
        <v>0.19968128900889734</v>
      </c>
      <c r="DQ140" s="217">
        <f>IF(DL140="Yes",VLOOKUP(B140,'ESA 112'!$B$37:$J$65,8,FALSE),MIN(0.135,DP140))</f>
        <v>0.13500000000000001</v>
      </c>
      <c r="DR140" s="156">
        <f t="shared" si="254"/>
        <v>30.5</v>
      </c>
      <c r="DS140" s="159">
        <f t="shared" si="255"/>
        <v>33.39</v>
      </c>
      <c r="DT140" s="127" t="s">
        <v>928</v>
      </c>
      <c r="DU140" s="43">
        <f>IFERROR(VLOOKUP($B140,'2324_link'!$A$3:$D$352,2,FALSE),0)</f>
        <v>2.2200000000000002</v>
      </c>
      <c r="DV140" s="43">
        <f>IFERROR(VLOOKUP($B140,'2324_link'!$A$3:$D$352,3,FALSE),0)</f>
        <v>44.56</v>
      </c>
      <c r="DW140" s="160">
        <f>IFERROR(VLOOKUP($B140,'2324_link'!$A$3:$D$352,4,FALSE),0)</f>
        <v>219.49</v>
      </c>
      <c r="DX140" s="217">
        <f t="shared" si="295"/>
        <v>0.20301608273725455</v>
      </c>
      <c r="DY140" s="217">
        <f>IF(DT140="Yes",VLOOKUP(B140,'ESA 112'!$B$3:$J$32,8,FALSE),MIN(0.15,DX140))</f>
        <v>0.15</v>
      </c>
      <c r="DZ140" s="156">
        <f t="shared" si="296"/>
        <v>32.92</v>
      </c>
      <c r="EA140" s="159">
        <f t="shared" si="297"/>
        <v>35.14</v>
      </c>
      <c r="EB140" s="18"/>
    </row>
    <row r="141" spans="1:132" ht="15.6" x14ac:dyDescent="0.3">
      <c r="A141" s="15" t="s">
        <v>911</v>
      </c>
      <c r="B141" s="240" t="s">
        <v>1045</v>
      </c>
      <c r="C141" s="249" t="s">
        <v>1046</v>
      </c>
      <c r="D141" s="250"/>
      <c r="E141" s="253"/>
      <c r="F141" s="253"/>
      <c r="G141" s="253"/>
      <c r="H141" s="250"/>
      <c r="I141" s="250"/>
      <c r="J141" s="250"/>
      <c r="K141" s="250"/>
      <c r="L141" s="250"/>
      <c r="M141" s="218"/>
      <c r="N141" s="218"/>
      <c r="O141" s="250"/>
      <c r="P141" s="218"/>
      <c r="Q141" s="218"/>
      <c r="R141" s="250"/>
      <c r="S141" s="250"/>
      <c r="T141" s="218"/>
      <c r="U141" s="250"/>
      <c r="V141" s="250"/>
      <c r="W141" s="253"/>
      <c r="X141" s="250"/>
      <c r="Y141" s="250"/>
      <c r="Z141" s="250"/>
      <c r="AA141" s="250"/>
      <c r="AB141" s="250"/>
      <c r="AC141" s="250"/>
      <c r="AD141" s="250"/>
      <c r="AE141" s="253"/>
      <c r="AF141" s="250"/>
      <c r="AG141" s="250"/>
      <c r="AH141" s="250"/>
      <c r="AI141" s="250"/>
      <c r="AJ141" s="250"/>
      <c r="AK141" s="250"/>
      <c r="AL141" s="250"/>
      <c r="AM141" s="253"/>
      <c r="AN141" s="250"/>
      <c r="AO141" s="250"/>
      <c r="AP141" s="250"/>
      <c r="AQ141" s="250"/>
      <c r="AR141" s="250"/>
      <c r="AS141" s="250"/>
      <c r="AT141" s="250"/>
      <c r="AU141" s="253"/>
      <c r="AV141" s="250"/>
      <c r="AW141" s="250"/>
      <c r="AX141" s="250"/>
      <c r="AY141" s="250"/>
      <c r="AZ141" s="250"/>
      <c r="BA141" s="250"/>
      <c r="BB141" s="250"/>
      <c r="BC141" s="253"/>
      <c r="BD141" s="250"/>
      <c r="BE141" s="250"/>
      <c r="BF141" s="250"/>
      <c r="BG141" s="218"/>
      <c r="BH141" s="250"/>
      <c r="BI141" s="250"/>
      <c r="BJ141" s="250"/>
      <c r="BK141" s="253"/>
      <c r="BL141" s="250"/>
      <c r="BM141" s="250"/>
      <c r="BN141" s="250"/>
      <c r="BO141" s="250"/>
      <c r="BP141" s="250"/>
      <c r="BQ141" s="250"/>
      <c r="BR141" s="250"/>
      <c r="BS141" s="253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1"/>
      <c r="CG141" s="251"/>
      <c r="CH141" s="250"/>
      <c r="CI141" s="250"/>
      <c r="CJ141" s="250"/>
      <c r="CK141" s="250"/>
      <c r="CL141" s="250"/>
      <c r="CM141" s="250"/>
      <c r="CN141" s="251"/>
      <c r="CO141" s="250"/>
      <c r="CP141" s="250"/>
      <c r="CQ141" s="250"/>
      <c r="CR141" s="250"/>
      <c r="CS141" s="250"/>
      <c r="CT141" s="250"/>
      <c r="CU141" s="250"/>
      <c r="CV141" s="127" t="s">
        <v>928</v>
      </c>
      <c r="CW141" s="43">
        <f>IFERROR(VLOOKUP($B141,'2021_link'!$A$5:$D$351,2,FALSE),0)</f>
        <v>0</v>
      </c>
      <c r="CX141" s="43">
        <f>IFERROR(VLOOKUP($B141,'2021_link'!$A$5:$D$351,3,FALSE),0)</f>
        <v>7.1099999999999994</v>
      </c>
      <c r="CY141" s="160">
        <f>IFERROR(VLOOKUP($B141,'2021_link'!$A$5:$D$351,4,FALSE),0)</f>
        <v>37.230000000000004</v>
      </c>
      <c r="CZ141" s="217">
        <f t="shared" si="256"/>
        <v>0.19097502014504428</v>
      </c>
      <c r="DA141" s="217">
        <f>IF(CV141="Yes",VLOOKUP(B141,'ESA 112'!$B$102:$J$130,8,FALSE),MIN(0.135,CZ141))</f>
        <v>0.13500000000000001</v>
      </c>
      <c r="DB141" s="156">
        <f t="shared" si="257"/>
        <v>5.03</v>
      </c>
      <c r="DC141" s="159">
        <f t="shared" si="258"/>
        <v>5.03</v>
      </c>
      <c r="DD141" s="127" t="s">
        <v>928</v>
      </c>
      <c r="DE141" s="43">
        <f>IFERROR(VLOOKUP($B141,'2122_link'!$A$3:$D$352,2,FALSE),0)</f>
        <v>0</v>
      </c>
      <c r="DF141" s="43">
        <f>IFERROR(VLOOKUP($B141,'2122_link'!$A$3:$D$352,3,FALSE),0)</f>
        <v>8</v>
      </c>
      <c r="DG141" s="160">
        <f>IFERROR(VLOOKUP($B141,'2122_link'!$A$3:$D$352,4,FALSE),0)</f>
        <v>36.6</v>
      </c>
      <c r="DH141" s="217">
        <f t="shared" si="250"/>
        <v>0.21857923497267759</v>
      </c>
      <c r="DI141" s="217">
        <f>IF(DD141="Yes",VLOOKUP(B141,'ESA 112'!$B$70:$J$99,8,FALSE),MIN(0.135,DH141))</f>
        <v>0.13500000000000001</v>
      </c>
      <c r="DJ141" s="156">
        <f t="shared" si="251"/>
        <v>4.9400000000000004</v>
      </c>
      <c r="DK141" s="159">
        <f t="shared" si="252"/>
        <v>4.9400000000000004</v>
      </c>
      <c r="DL141" s="127" t="s">
        <v>928</v>
      </c>
      <c r="DM141" s="43">
        <f>IFERROR(VLOOKUP($B141,'2223_link'!$A$3:$D$352,2,FALSE),0)</f>
        <v>0</v>
      </c>
      <c r="DN141" s="43">
        <f>IFERROR(VLOOKUP($B141,'2223_link'!$A$3:$D$352,3,FALSE),0)</f>
        <v>7.89</v>
      </c>
      <c r="DO141" s="160">
        <f>IFERROR(VLOOKUP($B141,'2223_link'!$A$3:$D$352,4,FALSE),0)</f>
        <v>34.480000000000004</v>
      </c>
      <c r="DP141" s="217">
        <f t="shared" si="253"/>
        <v>0.22882830626450112</v>
      </c>
      <c r="DQ141" s="217">
        <f>IF(DL141="Yes",VLOOKUP(B141,'ESA 112'!$B$37:$J$65,8,FALSE),MIN(0.135,DP141))</f>
        <v>0.13500000000000001</v>
      </c>
      <c r="DR141" s="156">
        <f t="shared" si="254"/>
        <v>4.6500000000000004</v>
      </c>
      <c r="DS141" s="159">
        <f t="shared" si="255"/>
        <v>4.6500000000000004</v>
      </c>
      <c r="DT141" s="127" t="s">
        <v>928</v>
      </c>
      <c r="DU141" s="43">
        <f>IFERROR(VLOOKUP($B141,'2324_link'!$A$3:$D$352,2,FALSE),0)</f>
        <v>0</v>
      </c>
      <c r="DV141" s="43">
        <f>IFERROR(VLOOKUP($B141,'2324_link'!$A$3:$D$352,3,FALSE),0)</f>
        <v>1.78</v>
      </c>
      <c r="DW141" s="160">
        <f>IFERROR(VLOOKUP($B141,'2324_link'!$A$3:$D$352,4,FALSE),0)</f>
        <v>27.689999999999998</v>
      </c>
      <c r="DX141" s="217">
        <f t="shared" si="295"/>
        <v>6.4283134705669917E-2</v>
      </c>
      <c r="DY141" s="217">
        <f>IF(DT141="Yes",VLOOKUP(B141,'ESA 112'!$B$3:$J$32,8,FALSE),MIN(0.15,DX141))</f>
        <v>6.4283134705669917E-2</v>
      </c>
      <c r="DZ141" s="156">
        <f t="shared" si="296"/>
        <v>1.78</v>
      </c>
      <c r="EA141" s="159">
        <f t="shared" si="297"/>
        <v>1.78</v>
      </c>
      <c r="EB141" s="18"/>
    </row>
    <row r="142" spans="1:132" ht="15.6" x14ac:dyDescent="0.3">
      <c r="A142" s="15" t="s">
        <v>911</v>
      </c>
      <c r="B142" s="49" t="s">
        <v>956</v>
      </c>
      <c r="C142" s="15" t="s">
        <v>957</v>
      </c>
      <c r="D142" s="33"/>
      <c r="E142" s="252"/>
      <c r="F142" s="252"/>
      <c r="G142" s="252"/>
      <c r="H142" s="35"/>
      <c r="I142" s="35"/>
      <c r="J142" s="34"/>
      <c r="K142" s="36"/>
      <c r="L142" s="33"/>
      <c r="M142" s="34"/>
      <c r="N142" s="34"/>
      <c r="O142" s="241"/>
      <c r="P142" s="35"/>
      <c r="Q142" s="35"/>
      <c r="R142" s="38"/>
      <c r="S142" s="36"/>
      <c r="T142" s="33"/>
      <c r="U142" s="34"/>
      <c r="V142" s="34"/>
      <c r="W142" s="37"/>
      <c r="X142" s="35"/>
      <c r="Y142" s="35"/>
      <c r="Z142" s="36"/>
      <c r="AA142" s="38"/>
      <c r="AB142" s="33"/>
      <c r="AC142" s="34"/>
      <c r="AD142" s="34"/>
      <c r="AE142" s="37"/>
      <c r="AF142" s="35"/>
      <c r="AG142" s="35"/>
      <c r="AH142" s="36"/>
      <c r="AI142" s="38"/>
      <c r="AJ142" s="33"/>
      <c r="AK142" s="34"/>
      <c r="AL142" s="34"/>
      <c r="AM142" s="37"/>
      <c r="AN142" s="35"/>
      <c r="AO142" s="35"/>
      <c r="AP142" s="36"/>
      <c r="AQ142" s="38"/>
      <c r="AR142" s="33"/>
      <c r="AS142" s="34"/>
      <c r="AT142" s="34"/>
      <c r="AU142" s="37"/>
      <c r="AV142" s="35"/>
      <c r="AW142" s="35"/>
      <c r="AX142" s="36"/>
      <c r="AY142" s="38"/>
      <c r="AZ142" s="29" t="s">
        <v>928</v>
      </c>
      <c r="BA142" s="31">
        <f>IFERROR(VLOOKUP($B142,'1415_link'!$A$5:$D$311,2,FALSE),0)</f>
        <v>30.78</v>
      </c>
      <c r="BB142" s="31">
        <f>IFERROR(VLOOKUP($B142,'1415_link'!$A$5:$D$311,3,FALSE),0)</f>
        <v>96.33</v>
      </c>
      <c r="BC142" s="32">
        <f>IFERROR(VLOOKUP($B142,'1415_link'!$A$5:$D$332,4,FALSE),0)</f>
        <v>284.89999999999998</v>
      </c>
      <c r="BD142" s="30">
        <f t="shared" ref="BD142:BD173" si="298">BB142/BC142</f>
        <v>0.33811863811863813</v>
      </c>
      <c r="BE142" s="158">
        <f>IF(AZ142="Yes",VLOOKUP(B142,'ESA 112'!$B$286:$J$314,8,FALSE),MIN(0.127,BD142))</f>
        <v>0.127</v>
      </c>
      <c r="BF142" s="156">
        <f t="shared" ref="BF142:BF173" si="299">ROUND(IF(BD142=BE142,BB142,BC142*BE142),2)</f>
        <v>36.18</v>
      </c>
      <c r="BG142" s="159">
        <f t="shared" ref="BG142:BG173" si="300">BF142+BA142</f>
        <v>66.960000000000008</v>
      </c>
      <c r="BH142" s="29" t="s">
        <v>928</v>
      </c>
      <c r="BI142" s="43">
        <f>IFERROR(VLOOKUP($B142,'1516_link'!$A$5:$D$351,2,FALSE),0)</f>
        <v>32.22</v>
      </c>
      <c r="BJ142" s="43">
        <f>IFERROR(VLOOKUP($B142,'1516_link'!$A$5:$D$351,3,FALSE),0)</f>
        <v>86.67</v>
      </c>
      <c r="BK142" s="160">
        <f>IFERROR(VLOOKUP($B142,'1516_link'!$A$5:$D$351,4,FALSE),0)</f>
        <v>268.65999999999997</v>
      </c>
      <c r="BL142" s="217">
        <f t="shared" ref="BL142:BL173" si="301">BJ142/BK142</f>
        <v>0.32260105709819109</v>
      </c>
      <c r="BM142" s="217">
        <f>IF(BH142="Yes",VLOOKUP(B142,'ESA 112'!$B$255:$J$282,8,FALSE),MIN(0.127,BL142))</f>
        <v>0.127</v>
      </c>
      <c r="BN142" s="156">
        <f t="shared" ref="BN142:BN173" si="302">ROUND(IF(BL142=BM142,BJ142,BK142*BM142),2)</f>
        <v>34.119999999999997</v>
      </c>
      <c r="BO142" s="159">
        <f t="shared" ref="BO142:BO173" si="303">BN142+BI142</f>
        <v>66.34</v>
      </c>
      <c r="BP142" s="127" t="s">
        <v>928</v>
      </c>
      <c r="BQ142" s="43">
        <f>IFERROR(VLOOKUP($B142,'1617_link'!$A$5:$D$351,2,FALSE),0)</f>
        <v>49.66</v>
      </c>
      <c r="BR142" s="43">
        <f>IFERROR(VLOOKUP($B142,'1617_link'!$A$5:$D$351,3,FALSE),0)</f>
        <v>92.44</v>
      </c>
      <c r="BS142" s="160">
        <f>IFERROR(VLOOKUP($B142,'1617_link'!$A$5:$D$351,4,FALSE),0)</f>
        <v>285.67</v>
      </c>
      <c r="BT142" s="217">
        <f t="shared" ref="BT142:BT173" si="304">BR142/BS142</f>
        <v>0.32359015647425349</v>
      </c>
      <c r="BU142" s="217">
        <f>IF(BP142="Yes",VLOOKUP(B142,'ESA 112'!$B$224:$J$250,8,FALSE),MIN(0.127,BT142))</f>
        <v>0.127</v>
      </c>
      <c r="BV142" s="156">
        <f t="shared" ref="BV142:BV166" si="305">ROUND(IF(BT142=BU142,BR142,BS142*BU142),2)</f>
        <v>36.28</v>
      </c>
      <c r="BW142" s="223">
        <f t="shared" ref="BW142:BW166" si="306">BV142+BQ142</f>
        <v>85.94</v>
      </c>
      <c r="BX142" s="127" t="s">
        <v>928</v>
      </c>
      <c r="BY142" s="43">
        <f>IFERROR(VLOOKUP($B142,'1718_link'!$A$5:$D$351,2,FALSE),0)</f>
        <v>52.55</v>
      </c>
      <c r="BZ142" s="43">
        <f>IFERROR(VLOOKUP($B142,'1718_link'!$A$5:$D$351,3,FALSE),0)</f>
        <v>99.22</v>
      </c>
      <c r="CA142" s="43">
        <f>IFERROR(VLOOKUP($B142,'1718_link'!$A$5:$D$331,4,FALSE),0)</f>
        <v>315.20999999999998</v>
      </c>
      <c r="CB142" s="217">
        <f t="shared" ref="CB142:CB173" si="307">BZ142/CA142</f>
        <v>0.31477427746581643</v>
      </c>
      <c r="CC142" s="217">
        <f>IF(BX142="Yes",VLOOKUP(B142,'ESA 112'!$B$194:$J$219,8,FALSE),MIN(0.135,CB142))</f>
        <v>0.13500000000000001</v>
      </c>
      <c r="CD142" s="156">
        <f t="shared" ref="CD142:CD173" si="308">ROUND(IF(CB142=CC142,BZ142,CA142*CC142),2)</f>
        <v>42.55</v>
      </c>
      <c r="CE142" s="159">
        <f t="shared" ref="CE142:CE173" si="309">CD142+BY142</f>
        <v>95.1</v>
      </c>
      <c r="CF142" s="127" t="s">
        <v>928</v>
      </c>
      <c r="CG142" s="43">
        <f>IFERROR(VLOOKUP($B142,'1819_link'!$A$5:$D$351,2,FALSE),0)</f>
        <v>51.89</v>
      </c>
      <c r="CH142" s="43">
        <f>IFERROR(VLOOKUP($B142,'1819_link'!$A$5:$D$351,3,FALSE),0)</f>
        <v>102.56</v>
      </c>
      <c r="CI142" s="43">
        <f>IFERROR(VLOOKUP($B142,'1819_link'!$A$5:$D$331,4,FALSE),0)</f>
        <v>334.03000000000003</v>
      </c>
      <c r="CJ142" s="217">
        <f t="shared" ref="CJ142:CJ173" si="310">IFERROR((CH142/CI142),0)</f>
        <v>0.30703828997395444</v>
      </c>
      <c r="CK142" s="217">
        <f>IF(CF142="Yes",VLOOKUP(B142,'ESA 112'!$B$164:$J$190,8,FALSE),MIN(0.135,CJ142))</f>
        <v>0.13500000000000001</v>
      </c>
      <c r="CL142" s="156">
        <f t="shared" ref="CL142:CL173" si="311">ROUND(IF(CJ142=CK142,CH142,CI142*CK142),2)</f>
        <v>45.09</v>
      </c>
      <c r="CM142" s="159">
        <f t="shared" ref="CM142:CM173" si="312">CL142+CG142</f>
        <v>96.98</v>
      </c>
      <c r="CN142" s="127" t="s">
        <v>928</v>
      </c>
      <c r="CO142" s="43">
        <f>IFERROR(VLOOKUP($B142,'1920_link'!$A$5:$D$350,2,FALSE),0)</f>
        <v>52.89</v>
      </c>
      <c r="CP142" s="43">
        <f>IFERROR(VLOOKUP($B142,'1920_link'!$A$5:$D$350,3,FALSE),0)</f>
        <v>117.44</v>
      </c>
      <c r="CQ142" s="43">
        <f>IFERROR(VLOOKUP($B142,'1920_link'!$A$5:$D$330,4,FALSE),0)</f>
        <v>380.82</v>
      </c>
      <c r="CR142" s="217">
        <f t="shared" ref="CR142:CR173" si="313">IFERROR((CP142/CQ142),0)</f>
        <v>0.30838716453967752</v>
      </c>
      <c r="CS142" s="217">
        <f>IF(CN142="Yes",VLOOKUP(B142,'ESA 112'!$B$134:$J$159,8,FALSE),MIN(0.135,CR142))</f>
        <v>0.13500000000000001</v>
      </c>
      <c r="CT142" s="156">
        <f t="shared" ref="CT142:CT173" si="314">ROUND(IF(CR142=CS142,CP142,CQ142*CS142),2)</f>
        <v>51.41</v>
      </c>
      <c r="CU142" s="159">
        <f t="shared" ref="CU142:CU173" si="315">CT142+CO142</f>
        <v>104.3</v>
      </c>
      <c r="CV142" s="29" t="s">
        <v>928</v>
      </c>
      <c r="CW142" s="43">
        <f>IFERROR(VLOOKUP($B142,'2021_link'!$A$5:$D$351,2,FALSE),0)</f>
        <v>22.44</v>
      </c>
      <c r="CX142" s="43">
        <f>IFERROR(VLOOKUP($B142,'2021_link'!$A$5:$D$351,3,FALSE),0)</f>
        <v>117.44</v>
      </c>
      <c r="CY142" s="160">
        <f>IFERROR(VLOOKUP($B142,'2021_link'!$A$5:$D$351,4,FALSE),0)</f>
        <v>396.96</v>
      </c>
      <c r="CZ142" s="217">
        <f t="shared" si="256"/>
        <v>0.29584844820636841</v>
      </c>
      <c r="DA142" s="217">
        <f>IF(CV142="Yes",VLOOKUP(B142,'ESA 112'!$B$102:$J$130,8,FALSE),MIN(0.135,CZ142))</f>
        <v>0.13500000000000001</v>
      </c>
      <c r="DB142" s="156">
        <f t="shared" si="257"/>
        <v>53.59</v>
      </c>
      <c r="DC142" s="159">
        <f t="shared" si="258"/>
        <v>76.03</v>
      </c>
      <c r="DD142" s="127" t="s">
        <v>928</v>
      </c>
      <c r="DE142" s="43">
        <f>IFERROR(VLOOKUP($B142,'2122_link'!$A$3:$D$352,2,FALSE),0)</f>
        <v>16.22</v>
      </c>
      <c r="DF142" s="43">
        <f>IFERROR(VLOOKUP($B142,'2122_link'!$A$3:$D$352,3,FALSE),0)</f>
        <v>112.78</v>
      </c>
      <c r="DG142" s="160">
        <f>IFERROR(VLOOKUP($B142,'2122_link'!$A$3:$D$352,4,FALSE),0)</f>
        <v>393.41</v>
      </c>
      <c r="DH142" s="217">
        <f t="shared" si="250"/>
        <v>0.28667293663099563</v>
      </c>
      <c r="DI142" s="217">
        <f>IF(DD142="Yes",VLOOKUP(B142,'ESA 112'!$B$70:$J$99,8,FALSE),MIN(0.135,DH142))</f>
        <v>0.13500000000000001</v>
      </c>
      <c r="DJ142" s="156">
        <f t="shared" si="251"/>
        <v>53.11</v>
      </c>
      <c r="DK142" s="159">
        <f t="shared" si="252"/>
        <v>69.33</v>
      </c>
      <c r="DL142" s="127" t="s">
        <v>928</v>
      </c>
      <c r="DM142" s="43">
        <f>IFERROR(VLOOKUP($B142,'2223_link'!$A$3:$D$352,2,FALSE),0)</f>
        <v>13</v>
      </c>
      <c r="DN142" s="43">
        <f>IFERROR(VLOOKUP($B142,'2223_link'!$A$3:$D$352,3,FALSE),0)</f>
        <v>108.67</v>
      </c>
      <c r="DO142" s="160">
        <f>IFERROR(VLOOKUP($B142,'2223_link'!$A$3:$D$352,4,FALSE),0)</f>
        <v>386.65</v>
      </c>
      <c r="DP142" s="217">
        <f t="shared" si="253"/>
        <v>0.28105521789732318</v>
      </c>
      <c r="DQ142" s="217">
        <f>IF(DL142="Yes",VLOOKUP(B142,'ESA 112'!$B$37:$J$65,8,FALSE),MIN(0.135,DP142))</f>
        <v>0.13500000000000001</v>
      </c>
      <c r="DR142" s="156">
        <f t="shared" si="254"/>
        <v>52.2</v>
      </c>
      <c r="DS142" s="159">
        <f t="shared" si="255"/>
        <v>65.2</v>
      </c>
      <c r="DT142" s="127" t="s">
        <v>928</v>
      </c>
      <c r="DU142" s="43">
        <f>IFERROR(VLOOKUP($B142,'2324_link'!$A$3:$D$352,2,FALSE),0)</f>
        <v>15.89</v>
      </c>
      <c r="DV142" s="43">
        <f>IFERROR(VLOOKUP($B142,'2324_link'!$A$3:$D$352,3,FALSE),0)</f>
        <v>139.88999999999999</v>
      </c>
      <c r="DW142" s="160">
        <f>IFERROR(VLOOKUP($B142,'2324_link'!$A$3:$D$352,4,FALSE),0)</f>
        <v>399.28</v>
      </c>
      <c r="DX142" s="217">
        <f t="shared" si="295"/>
        <v>0.35035564015227411</v>
      </c>
      <c r="DY142" s="217">
        <f>IF(DT142="Yes",VLOOKUP(B142,'ESA 112'!$B$3:$J$32,8,FALSE),MIN(0.15,DX142))</f>
        <v>0.15</v>
      </c>
      <c r="DZ142" s="156">
        <f t="shared" si="296"/>
        <v>59.89</v>
      </c>
      <c r="EA142" s="159">
        <f t="shared" si="297"/>
        <v>75.78</v>
      </c>
      <c r="EB142" s="18"/>
    </row>
    <row r="143" spans="1:132" ht="14.4" x14ac:dyDescent="0.3">
      <c r="A143" s="15" t="s">
        <v>912</v>
      </c>
      <c r="B143" s="15" t="s">
        <v>262</v>
      </c>
      <c r="C143" s="15" t="s">
        <v>263</v>
      </c>
      <c r="D143" s="127" t="s">
        <v>929</v>
      </c>
      <c r="E143" s="154">
        <f>IFERROR(VLOOKUP($B143,'0809_link'!$A$5:$D$319,2,FALSE),0)</f>
        <v>7.88</v>
      </c>
      <c r="F143" s="154">
        <f>IFERROR(VLOOKUP($B143,'0809_link'!$A$5:$D$319,3,FALSE),0)</f>
        <v>51.75</v>
      </c>
      <c r="G143" s="154">
        <f>IFERROR(VLOOKUP(B143,'0809_link'!$A$5:$D$319,4,FALSE),0)</f>
        <v>316.10000000000002</v>
      </c>
      <c r="H143" s="50">
        <f t="shared" ref="H143:H166" si="316">IF(F143=0,0,ROUND((F143/G143),4))</f>
        <v>0.16370000000000001</v>
      </c>
      <c r="I143" s="155">
        <f>IF(D143="yes",VLOOKUP(B143,'ESA 112'!$B$479:$K$503,8,FALSE),MIN(0.127,H143))</f>
        <v>0.1588</v>
      </c>
      <c r="J143" s="156">
        <f t="shared" ref="J143:J166" si="317">ROUND(IF(H143=I143,F143,G143*I143),2)</f>
        <v>50.2</v>
      </c>
      <c r="K143" s="157">
        <f t="shared" ref="K143:K166" si="318">IF(I143=0.127,((E143+F143)-((H143-I143)*G143)),E143+F143)</f>
        <v>59.63</v>
      </c>
      <c r="L143" s="127" t="s">
        <v>929</v>
      </c>
      <c r="M143" s="43">
        <f>IFERROR(VLOOKUP(B143,'0910_link'!$A$5:$B$302,2,FALSE),0)</f>
        <v>6.38</v>
      </c>
      <c r="N143" s="43">
        <f>IFERROR(VLOOKUP(B143,'0910_link'!$A$5:$C$302,3,FALSE),0)</f>
        <v>45.12</v>
      </c>
      <c r="O143" s="43">
        <f>IFERROR(VLOOKUP($B143,'0910_link'!$A$5:$D$302,4,FALSE),0)</f>
        <v>297.02999999999997</v>
      </c>
      <c r="P143" s="50">
        <f t="shared" ref="P143:P166" si="319">IF(N143=0,0,ROUND((N143/O143),4))</f>
        <v>0.15190000000000001</v>
      </c>
      <c r="Q143" s="158">
        <f>IF(L143="Yes",VLOOKUP(B143,'ESA 112'!$B$449:$K$474,8,FALSE),MIN(0.127,P143))</f>
        <v>0.15190000000000001</v>
      </c>
      <c r="R143" s="156">
        <f t="shared" ref="R143:R166" si="320">ROUND(IF(P143=Q143,N143,O143*Q143),2)</f>
        <v>45.12</v>
      </c>
      <c r="S143" s="157">
        <f t="shared" ref="S143:S166" si="321">IF(Q143=0.127,((M143+N143)-((P143-Q143)*O143)),M143+N143)</f>
        <v>51.5</v>
      </c>
      <c r="T143" s="127" t="s">
        <v>929</v>
      </c>
      <c r="U143" s="43">
        <f>IFERROR(VLOOKUP($B143,'1011_link'!$A$5:$D$309,2,FALSE),0)</f>
        <v>7.88</v>
      </c>
      <c r="V143" s="43">
        <f>IFERROR(VLOOKUP($B143,'1011_link'!$A$5:$D$309,3,FALSE),0)</f>
        <v>47.38</v>
      </c>
      <c r="W143" s="154">
        <f>IFERROR(VLOOKUP($B143,'1011_link'!$A$5:$D$319,4,FALSE),0)</f>
        <v>297.83</v>
      </c>
      <c r="X143" s="50">
        <f t="shared" ref="X143:X166" si="322">IF(V143=0,0,ROUND((V143/W143),4))</f>
        <v>0.15909999999999999</v>
      </c>
      <c r="Y143" s="158">
        <f>IF(T143="Yes",VLOOKUP(B143,'ESA 112'!$B$416:$J$444,8,FALSE),MIN(0.127,X143))</f>
        <v>0.1575</v>
      </c>
      <c r="Z143" s="156">
        <f t="shared" ref="Z143:Z166" si="323">ROUND(IF(X143=Y143,V143,W143*Y143),2)</f>
        <v>46.91</v>
      </c>
      <c r="AA143" s="159">
        <f t="shared" ref="AA143:AA166" si="324">Z143+U143</f>
        <v>54.79</v>
      </c>
      <c r="AB143" s="127" t="s">
        <v>929</v>
      </c>
      <c r="AC143" s="43">
        <f>IFERROR(VLOOKUP($B143,'1112_link'!$A$5:$D$310,2,FALSE),0)</f>
        <v>4.8900000000000006</v>
      </c>
      <c r="AD143" s="43">
        <f>IFERROR(VLOOKUP($B143,'1112_link'!$A$5:$D$310,3,FALSE),0)</f>
        <v>55.22</v>
      </c>
      <c r="AE143" s="154">
        <f>IFERROR(VLOOKUP($B143,'1112_link'!$A$5:$D$331,4,FALSE),0)</f>
        <v>295.59999999999997</v>
      </c>
      <c r="AF143" s="50">
        <f t="shared" ref="AF143:AF166" si="325">IF(AD143=0,0,ROUND((AD143/AE143),4))</f>
        <v>0.18679999999999999</v>
      </c>
      <c r="AG143" s="158">
        <f>IF(AB143="Yes",VLOOKUP(B143,'ESA 112'!$B$383:$J$411,8,FALSE),MIN(0.127,AF143))</f>
        <v>0.18140000000000001</v>
      </c>
      <c r="AH143" s="156">
        <f t="shared" ref="AH143:AH166" si="326">ROUND(IF(AF143=AG143,AD143,AE143*AG143),2)</f>
        <v>53.62</v>
      </c>
      <c r="AI143" s="159">
        <f t="shared" ref="AI143:AI166" si="327">AH143+AC143</f>
        <v>58.51</v>
      </c>
      <c r="AJ143" s="127" t="s">
        <v>929</v>
      </c>
      <c r="AK143" s="43">
        <f>IFERROR(VLOOKUP($B143,'1213_link'!$A$5:$D$310,2,FALSE),0)</f>
        <v>2.56</v>
      </c>
      <c r="AL143" s="43">
        <f>IFERROR(VLOOKUP($B143,'1213_link'!$A$5:$D$310,3,FALSE),0)</f>
        <v>51.44</v>
      </c>
      <c r="AM143" s="154">
        <f>IFERROR(VLOOKUP($B143,'1213_link'!$A$5:$D$331,4,FALSE),0)</f>
        <v>264.20999999999998</v>
      </c>
      <c r="AN143" s="50">
        <f t="shared" ref="AN143:AN166" si="328">IF(AL143=0,0,ROUND((AL143/AM143),4))</f>
        <v>0.19470000000000001</v>
      </c>
      <c r="AO143" s="158">
        <f>IF(AJ143="Yes",VLOOKUP(B143,'ESA 112'!$B$350:$J$378,8,FALSE),MIN(0.127,AN143))</f>
        <v>0.18459999999999999</v>
      </c>
      <c r="AP143" s="156">
        <f t="shared" ref="AP143:AP166" si="329">ROUND(IF(AN143=AO143,AL143,AM143*AO143),2)</f>
        <v>48.77</v>
      </c>
      <c r="AQ143" s="159">
        <f t="shared" ref="AQ143:AQ166" si="330">AP143+AK143</f>
        <v>51.330000000000005</v>
      </c>
      <c r="AR143" s="127" t="s">
        <v>929</v>
      </c>
      <c r="AS143" s="43">
        <f>IFERROR(VLOOKUP($B143,'1314_link'!$A$5:$D$310,2,FALSE),0)</f>
        <v>6.34</v>
      </c>
      <c r="AT143" s="43">
        <f>IFERROR(VLOOKUP($B143,'1314_link'!$A$5:$D$310,3,FALSE),0)</f>
        <v>39.78</v>
      </c>
      <c r="AU143" s="154">
        <f>IFERROR(VLOOKUP($B143,'1314_link'!$A$5:$D$331,4,FALSE),0)</f>
        <v>218.91</v>
      </c>
      <c r="AV143" s="158">
        <f t="shared" ref="AV143:AV166" si="331">AT143/AU143</f>
        <v>0.18171851445799644</v>
      </c>
      <c r="AW143" s="158">
        <f>IF(AR143="Yes",VLOOKUP(B143,'ESA 112'!$B$318:$J$345,8,FALSE),MIN(0.127,AV143))</f>
        <v>0.1759</v>
      </c>
      <c r="AX143" s="156">
        <f t="shared" ref="AX143:AX166" si="332">ROUND(IF(AV143=AW143,AT143,AU143*AW143),2)</f>
        <v>38.51</v>
      </c>
      <c r="AY143" s="159">
        <f t="shared" ref="AY143:AY166" si="333">AX143+AS143</f>
        <v>44.849999999999994</v>
      </c>
      <c r="AZ143" s="127" t="s">
        <v>929</v>
      </c>
      <c r="BA143" s="43">
        <f>IFERROR(VLOOKUP($B143,'1415_link'!$A$5:$D$311,2,FALSE),0)</f>
        <v>6.66</v>
      </c>
      <c r="BB143" s="43">
        <f>IFERROR(VLOOKUP($B143,'1415_link'!$A$5:$D$311,3,FALSE),0)</f>
        <v>39</v>
      </c>
      <c r="BC143" s="160">
        <f>IFERROR(VLOOKUP($B143,'1415_link'!$A$5:$D$332,4,FALSE),0)</f>
        <v>233.92</v>
      </c>
      <c r="BD143" s="158">
        <f t="shared" si="298"/>
        <v>0.16672366621067033</v>
      </c>
      <c r="BE143" s="158">
        <f>IF(AZ143="Yes",VLOOKUP(B143,'ESA 112'!$B$286:$J$314,8,FALSE),MIN(0.127,BD143))</f>
        <v>0.1646</v>
      </c>
      <c r="BF143" s="156">
        <f t="shared" si="299"/>
        <v>38.5</v>
      </c>
      <c r="BG143" s="159">
        <f t="shared" si="300"/>
        <v>45.16</v>
      </c>
      <c r="BH143" s="127" t="s">
        <v>929</v>
      </c>
      <c r="BI143" s="43">
        <f>IFERROR(VLOOKUP($B143,'1516_link'!$A$5:$D$351,2,FALSE),0)</f>
        <v>13.440000000000001</v>
      </c>
      <c r="BJ143" s="43">
        <f>IFERROR(VLOOKUP($B143,'1516_link'!$A$5:$D$351,3,FALSE),0)</f>
        <v>30.56</v>
      </c>
      <c r="BK143" s="160">
        <f>IFERROR(VLOOKUP($B143,'1516_link'!$A$5:$D$351,4,FALSE),0)</f>
        <v>240.53</v>
      </c>
      <c r="BL143" s="217">
        <f t="shared" si="301"/>
        <v>0.12705275849166422</v>
      </c>
      <c r="BM143" s="217">
        <f>IF(BH143="Yes",VLOOKUP(B143,'ESA 112'!$B$255:$J$282,8,FALSE),MIN(0.127,BL143))</f>
        <v>0.12520000000000001</v>
      </c>
      <c r="BN143" s="156">
        <f t="shared" si="302"/>
        <v>30.11</v>
      </c>
      <c r="BO143" s="159">
        <f t="shared" si="303"/>
        <v>43.55</v>
      </c>
      <c r="BP143" s="127" t="s">
        <v>929</v>
      </c>
      <c r="BQ143" s="43">
        <f>IFERROR(VLOOKUP($B143,'1617_link'!$A$5:$D$351,2,FALSE),0)</f>
        <v>10.89</v>
      </c>
      <c r="BR143" s="43">
        <f>IFERROR(VLOOKUP($B143,'1617_link'!$A$5:$D$351,3,FALSE),0)</f>
        <v>27.89</v>
      </c>
      <c r="BS143" s="160">
        <f>IFERROR(VLOOKUP($B143,'1617_link'!$A$5:$D$351,4,FALSE),0)</f>
        <v>228.59</v>
      </c>
      <c r="BT143" s="217">
        <f t="shared" si="304"/>
        <v>0.12200883678201146</v>
      </c>
      <c r="BU143" s="217">
        <f>IF(BP143="Yes",VLOOKUP(B143,'ESA 112'!$B$224:$J$250,8,FALSE),MIN(0.127,BT143))</f>
        <v>0.11940000000000001</v>
      </c>
      <c r="BV143" s="156">
        <f t="shared" si="305"/>
        <v>27.29</v>
      </c>
      <c r="BW143" s="223">
        <f t="shared" si="306"/>
        <v>38.18</v>
      </c>
      <c r="BX143" s="127" t="s">
        <v>929</v>
      </c>
      <c r="BY143" s="43">
        <f>IFERROR(VLOOKUP($B143,'1718_link'!$A$5:$D$351,2,FALSE),0)</f>
        <v>4</v>
      </c>
      <c r="BZ143" s="43">
        <f>IFERROR(VLOOKUP($B143,'1718_link'!$A$5:$D$351,3,FALSE),0)</f>
        <v>29.33</v>
      </c>
      <c r="CA143" s="43">
        <f>IFERROR(VLOOKUP($B143,'1718_link'!$A$5:$D$331,4,FALSE),0)</f>
        <v>243.89</v>
      </c>
      <c r="CB143" s="217">
        <f t="shared" si="307"/>
        <v>0.12025913321579401</v>
      </c>
      <c r="CC143" s="217">
        <f>IF(BX143="Yes",VLOOKUP(B143,'ESA 112'!$B$194:$J$219,8,FALSE),MIN(0.135,CB143))</f>
        <v>0.11550000000000001</v>
      </c>
      <c r="CD143" s="156">
        <f t="shared" si="308"/>
        <v>28.17</v>
      </c>
      <c r="CE143" s="159">
        <f t="shared" si="309"/>
        <v>32.17</v>
      </c>
      <c r="CF143" s="127" t="s">
        <v>929</v>
      </c>
      <c r="CG143" s="43">
        <f>IFERROR(VLOOKUP($B143,'1819_link'!$A$5:$D$351,2,FALSE),0)</f>
        <v>7.4399999999999995</v>
      </c>
      <c r="CH143" s="43">
        <f>IFERROR(VLOOKUP($B143,'1819_link'!$A$5:$D$351,3,FALSE),0)</f>
        <v>32.11</v>
      </c>
      <c r="CI143" s="43">
        <f>IFERROR(VLOOKUP($B143,'1819_link'!$A$5:$D$331,4,FALSE),0)</f>
        <v>245.25</v>
      </c>
      <c r="CJ143" s="217">
        <f t="shared" si="310"/>
        <v>0.130927624872579</v>
      </c>
      <c r="CK143" s="217">
        <f>IF(CF143="Yes",VLOOKUP(B143,'ESA 112'!$B$164:$J$190,8,FALSE),MIN(0.135,CJ143))</f>
        <v>0.1193</v>
      </c>
      <c r="CL143" s="156">
        <f t="shared" si="311"/>
        <v>29.26</v>
      </c>
      <c r="CM143" s="159">
        <f t="shared" si="312"/>
        <v>36.700000000000003</v>
      </c>
      <c r="CN143" s="127" t="s">
        <v>929</v>
      </c>
      <c r="CO143" s="43">
        <f>IFERROR(VLOOKUP($B143,'1920_link'!$A$5:$D$350,2,FALSE),0)</f>
        <v>8.4400000000000013</v>
      </c>
      <c r="CP143" s="43">
        <f>IFERROR(VLOOKUP($B143,'1920_link'!$A$5:$D$350,3,FALSE),0)</f>
        <v>32.67</v>
      </c>
      <c r="CQ143" s="43">
        <f>IFERROR(VLOOKUP($B143,'1920_link'!$A$5:$D$330,4,FALSE),0)</f>
        <v>242.8</v>
      </c>
      <c r="CR143" s="217">
        <f t="shared" si="313"/>
        <v>0.13455518945634268</v>
      </c>
      <c r="CS143" s="217">
        <f>IF(CN143="Yes",VLOOKUP(B143,'ESA 112'!$B$134:$J$159,8,FALSE),MIN(0.135,CR143))</f>
        <v>0.1201</v>
      </c>
      <c r="CT143" s="156">
        <f t="shared" si="314"/>
        <v>29.16</v>
      </c>
      <c r="CU143" s="159">
        <f t="shared" si="315"/>
        <v>37.6</v>
      </c>
      <c r="CV143" s="127" t="s">
        <v>929</v>
      </c>
      <c r="CW143" s="43">
        <f>IFERROR(VLOOKUP($B143,'2021_link'!$A$5:$D$351,2,FALSE),0)</f>
        <v>8.11</v>
      </c>
      <c r="CX143" s="43">
        <f>IFERROR(VLOOKUP($B143,'2021_link'!$A$5:$D$351,3,FALSE),0)</f>
        <v>33.550000000000004</v>
      </c>
      <c r="CY143" s="160">
        <f>IFERROR(VLOOKUP($B143,'2021_link'!$A$5:$D$351,4,FALSE),0)</f>
        <v>208.71</v>
      </c>
      <c r="CZ143" s="217">
        <f t="shared" si="256"/>
        <v>0.16074936514781277</v>
      </c>
      <c r="DA143" s="217">
        <f>IF(CV143="Yes",VLOOKUP(B143,'ESA 112'!$B$102:$J$130,8,FALSE),MIN(0.135,CZ143))</f>
        <v>0.14399999999999999</v>
      </c>
      <c r="DB143" s="156">
        <f t="shared" si="257"/>
        <v>30.05</v>
      </c>
      <c r="DC143" s="159">
        <f t="shared" si="258"/>
        <v>38.159999999999997</v>
      </c>
      <c r="DD143" s="127" t="s">
        <v>929</v>
      </c>
      <c r="DE143" s="43">
        <f>IFERROR(VLOOKUP($B143,'2122_link'!$A$3:$D$352,2,FALSE),0)</f>
        <v>4.22</v>
      </c>
      <c r="DF143" s="43">
        <f>IFERROR(VLOOKUP($B143,'2122_link'!$A$3:$D$352,3,FALSE),0)</f>
        <v>38.22</v>
      </c>
      <c r="DG143" s="160">
        <f>IFERROR(VLOOKUP($B143,'2122_link'!$A$3:$D$352,4,FALSE),0)</f>
        <v>205.17</v>
      </c>
      <c r="DH143" s="217">
        <f t="shared" si="250"/>
        <v>0.18628454452405324</v>
      </c>
      <c r="DI143" s="217">
        <f>IF(DD143="Yes",VLOOKUP(B143,'ESA 112'!$B$70:$J$99,8,FALSE),MIN(0.135,DH143))</f>
        <v>0.1646</v>
      </c>
      <c r="DJ143" s="156">
        <f t="shared" si="251"/>
        <v>33.770000000000003</v>
      </c>
      <c r="DK143" s="159">
        <f t="shared" si="252"/>
        <v>37.99</v>
      </c>
      <c r="DL143" s="127" t="s">
        <v>929</v>
      </c>
      <c r="DM143" s="43">
        <f>IFERROR(VLOOKUP($B143,'2223_link'!$A$3:$D$352,2,FALSE),0)</f>
        <v>0.89</v>
      </c>
      <c r="DN143" s="43">
        <f>IFERROR(VLOOKUP($B143,'2223_link'!$A$3:$D$352,3,FALSE),0)</f>
        <v>38.11</v>
      </c>
      <c r="DO143" s="160">
        <f>IFERROR(VLOOKUP($B143,'2223_link'!$A$3:$D$352,4,FALSE),0)</f>
        <v>203.70999999999998</v>
      </c>
      <c r="DP143" s="217">
        <f t="shared" si="253"/>
        <v>0.18707967208286291</v>
      </c>
      <c r="DQ143" s="217">
        <f>IF(DL143="Yes",VLOOKUP(B143,'ESA 112'!$B$37:$J$65,8,FALSE),MIN(0.135,DP143))</f>
        <v>0.16830000000000001</v>
      </c>
      <c r="DR143" s="156">
        <f t="shared" si="254"/>
        <v>34.28</v>
      </c>
      <c r="DS143" s="159">
        <f t="shared" si="255"/>
        <v>35.17</v>
      </c>
      <c r="DT143" s="127" t="s">
        <v>929</v>
      </c>
      <c r="DU143" s="43">
        <f>IFERROR(VLOOKUP($B143,'2324_link'!$A$3:$D$352,2,FALSE),0)</f>
        <v>0.56000000000000005</v>
      </c>
      <c r="DV143" s="43">
        <f>IFERROR(VLOOKUP($B143,'2324_link'!$A$3:$D$352,3,FALSE),0)</f>
        <v>31.89</v>
      </c>
      <c r="DW143" s="160">
        <f>IFERROR(VLOOKUP($B143,'2324_link'!$A$3:$D$352,4,FALSE),0)</f>
        <v>200.32</v>
      </c>
      <c r="DX143" s="217">
        <f t="shared" si="295"/>
        <v>0.15919528753993611</v>
      </c>
      <c r="DY143" s="217">
        <f>IF(DT143="Yes",VLOOKUP(B143,'ESA 112'!$B$3:$J$32,8,FALSE),MIN(0.15,DX143))</f>
        <v>0.18709999999999999</v>
      </c>
      <c r="DZ143" s="156">
        <f t="shared" si="296"/>
        <v>37.479999999999997</v>
      </c>
      <c r="EA143" s="159">
        <f t="shared" si="297"/>
        <v>38.04</v>
      </c>
      <c r="EB143" s="18"/>
    </row>
    <row r="144" spans="1:132" ht="14.4" x14ac:dyDescent="0.3">
      <c r="A144" s="15" t="s">
        <v>911</v>
      </c>
      <c r="B144" s="15" t="s">
        <v>534</v>
      </c>
      <c r="C144" s="15" t="s">
        <v>535</v>
      </c>
      <c r="D144" s="127" t="s">
        <v>928</v>
      </c>
      <c r="E144" s="154">
        <f>IFERROR(VLOOKUP($B144,'0809_link'!$A$5:$D$319,2,FALSE),0)</f>
        <v>42.5</v>
      </c>
      <c r="F144" s="154">
        <f>IFERROR(VLOOKUP($B144,'0809_link'!$A$5:$D$319,3,FALSE),0)</f>
        <v>287.13</v>
      </c>
      <c r="G144" s="154">
        <f>IFERROR(VLOOKUP(B144,'0809_link'!$A$5:$D$319,4,FALSE),0)</f>
        <v>2634.35</v>
      </c>
      <c r="H144" s="50">
        <f t="shared" si="316"/>
        <v>0.109</v>
      </c>
      <c r="I144" s="155">
        <f>IF(D144="yes",VLOOKUP(B144,'ESA 112'!$B$479:$K$503,8,FALSE),MIN(0.127,H144))</f>
        <v>0.109</v>
      </c>
      <c r="J144" s="156">
        <f t="shared" si="317"/>
        <v>287.13</v>
      </c>
      <c r="K144" s="157">
        <f t="shared" si="318"/>
        <v>329.63</v>
      </c>
      <c r="L144" s="127" t="s">
        <v>928</v>
      </c>
      <c r="M144" s="43">
        <f>IFERROR(VLOOKUP(B144,'0910_link'!$A$5:$B$302,2,FALSE),0)</f>
        <v>49.88</v>
      </c>
      <c r="N144" s="43">
        <f>IFERROR(VLOOKUP(B144,'0910_link'!$A$5:$C$302,3,FALSE),0)</f>
        <v>296.88</v>
      </c>
      <c r="O144" s="43">
        <f>IFERROR(VLOOKUP($B144,'0910_link'!$A$5:$D$302,4,FALSE),0)</f>
        <v>2702.2799999999997</v>
      </c>
      <c r="P144" s="50">
        <f t="shared" si="319"/>
        <v>0.1099</v>
      </c>
      <c r="Q144" s="158">
        <f>IF(L144="Yes",VLOOKUP(B144,'ESA 112'!$B$449:$K$474,8,FALSE),MIN(0.127,P144))</f>
        <v>0.1099</v>
      </c>
      <c r="R144" s="156">
        <f t="shared" si="320"/>
        <v>296.88</v>
      </c>
      <c r="S144" s="157">
        <f t="shared" si="321"/>
        <v>346.76</v>
      </c>
      <c r="T144" s="127" t="s">
        <v>928</v>
      </c>
      <c r="U144" s="43">
        <f>IFERROR(VLOOKUP($B144,'1011_link'!$A$5:$D$309,2,FALSE),0)</f>
        <v>55</v>
      </c>
      <c r="V144" s="43">
        <f>IFERROR(VLOOKUP($B144,'1011_link'!$A$5:$D$309,3,FALSE),0)</f>
        <v>308.62</v>
      </c>
      <c r="W144" s="154">
        <f>IFERROR(VLOOKUP($B144,'1011_link'!$A$5:$D$319,4,FALSE),0)</f>
        <v>2698.86</v>
      </c>
      <c r="X144" s="50">
        <f t="shared" si="322"/>
        <v>0.1144</v>
      </c>
      <c r="Y144" s="158">
        <f>IF(T144="Yes",VLOOKUP(B144,'ESA 112'!$B$416:$J$444,8,FALSE),MIN(0.127,X144))</f>
        <v>0.1144</v>
      </c>
      <c r="Z144" s="156">
        <f t="shared" si="323"/>
        <v>308.62</v>
      </c>
      <c r="AA144" s="159">
        <f t="shared" si="324"/>
        <v>363.62</v>
      </c>
      <c r="AB144" s="127" t="s">
        <v>928</v>
      </c>
      <c r="AC144" s="43">
        <f>IFERROR(VLOOKUP($B144,'1112_link'!$A$5:$D$310,2,FALSE),0)</f>
        <v>49.230000000000004</v>
      </c>
      <c r="AD144" s="43">
        <f>IFERROR(VLOOKUP($B144,'1112_link'!$A$5:$D$310,3,FALSE),0)</f>
        <v>307.89</v>
      </c>
      <c r="AE144" s="154">
        <f>IFERROR(VLOOKUP($B144,'1112_link'!$A$5:$D$331,4,FALSE),0)</f>
        <v>2646.33</v>
      </c>
      <c r="AF144" s="50">
        <f t="shared" si="325"/>
        <v>0.1163</v>
      </c>
      <c r="AG144" s="158">
        <f>IF(AB144="Yes",VLOOKUP(B144,'ESA 112'!$B$383:$J$411,8,FALSE),MIN(0.127,AF144))</f>
        <v>0.1163</v>
      </c>
      <c r="AH144" s="156">
        <f t="shared" si="326"/>
        <v>307.89</v>
      </c>
      <c r="AI144" s="159">
        <f t="shared" si="327"/>
        <v>357.12</v>
      </c>
      <c r="AJ144" s="127" t="s">
        <v>928</v>
      </c>
      <c r="AK144" s="43">
        <f>IFERROR(VLOOKUP($B144,'1213_link'!$A$5:$D$310,2,FALSE),0)</f>
        <v>52.45</v>
      </c>
      <c r="AL144" s="43">
        <f>IFERROR(VLOOKUP($B144,'1213_link'!$A$5:$D$310,3,FALSE),0)</f>
        <v>325.22000000000003</v>
      </c>
      <c r="AM144" s="154">
        <f>IFERROR(VLOOKUP($B144,'1213_link'!$A$5:$D$331,4,FALSE),0)</f>
        <v>2667.29</v>
      </c>
      <c r="AN144" s="50">
        <f t="shared" si="328"/>
        <v>0.12189999999999999</v>
      </c>
      <c r="AO144" s="158">
        <f>IF(AJ144="Yes",VLOOKUP(B144,'ESA 112'!$B$350:$J$378,8,FALSE),MIN(0.127,AN144))</f>
        <v>0.12189999999999999</v>
      </c>
      <c r="AP144" s="156">
        <f t="shared" si="329"/>
        <v>325.22000000000003</v>
      </c>
      <c r="AQ144" s="159">
        <f t="shared" si="330"/>
        <v>377.67</v>
      </c>
      <c r="AR144" s="127" t="s">
        <v>928</v>
      </c>
      <c r="AS144" s="43">
        <f>IFERROR(VLOOKUP($B144,'1314_link'!$A$5:$D$310,2,FALSE),0)</f>
        <v>62.56</v>
      </c>
      <c r="AT144" s="43">
        <f>IFERROR(VLOOKUP($B144,'1314_link'!$A$5:$D$310,3,FALSE),0)</f>
        <v>341.33</v>
      </c>
      <c r="AU144" s="154">
        <f>IFERROR(VLOOKUP($B144,'1314_link'!$A$5:$D$331,4,FALSE),0)</f>
        <v>2707.9599999999996</v>
      </c>
      <c r="AV144" s="158">
        <f t="shared" si="331"/>
        <v>0.12604691354377467</v>
      </c>
      <c r="AW144" s="158">
        <f>IF(AR144="Yes",VLOOKUP(B144,'ESA 112'!$B$318:$J$345,8,FALSE),MIN(0.127,AV144))</f>
        <v>0.12604691354377467</v>
      </c>
      <c r="AX144" s="156">
        <f t="shared" si="332"/>
        <v>341.33</v>
      </c>
      <c r="AY144" s="159">
        <f t="shared" si="333"/>
        <v>403.89</v>
      </c>
      <c r="AZ144" s="127" t="s">
        <v>928</v>
      </c>
      <c r="BA144" s="43">
        <f>IFERROR(VLOOKUP($B144,'1415_link'!$A$5:$D$311,2,FALSE),0)</f>
        <v>63.879999999999995</v>
      </c>
      <c r="BB144" s="43">
        <f>IFERROR(VLOOKUP($B144,'1415_link'!$A$5:$D$311,3,FALSE),0)</f>
        <v>364.44</v>
      </c>
      <c r="BC144" s="160">
        <f>IFERROR(VLOOKUP($B144,'1415_link'!$A$5:$D$332,4,FALSE),0)</f>
        <v>2746.69</v>
      </c>
      <c r="BD144" s="158">
        <f t="shared" si="298"/>
        <v>0.13268333885513109</v>
      </c>
      <c r="BE144" s="158">
        <f>IF(AZ144="Yes",VLOOKUP(B144,'ESA 112'!$B$286:$J$314,8,FALSE),MIN(0.127,BD144))</f>
        <v>0.127</v>
      </c>
      <c r="BF144" s="156">
        <f t="shared" si="299"/>
        <v>348.83</v>
      </c>
      <c r="BG144" s="159">
        <f t="shared" si="300"/>
        <v>412.71</v>
      </c>
      <c r="BH144" s="127" t="s">
        <v>928</v>
      </c>
      <c r="BI144" s="43">
        <f>IFERROR(VLOOKUP($B144,'1516_link'!$A$5:$D$351,2,FALSE),0)</f>
        <v>74.11</v>
      </c>
      <c r="BJ144" s="43">
        <f>IFERROR(VLOOKUP($B144,'1516_link'!$A$5:$D$351,3,FALSE),0)</f>
        <v>398.67</v>
      </c>
      <c r="BK144" s="160">
        <f>IFERROR(VLOOKUP($B144,'1516_link'!$A$5:$D$351,4,FALSE),0)</f>
        <v>2992.23</v>
      </c>
      <c r="BL144" s="217">
        <f t="shared" si="301"/>
        <v>0.13323507885423247</v>
      </c>
      <c r="BM144" s="217">
        <f>IF(BH144="Yes",VLOOKUP(B144,'ESA 112'!$B$255:$J$282,8,FALSE),MIN(0.127,BL144))</f>
        <v>0.127</v>
      </c>
      <c r="BN144" s="156">
        <f t="shared" si="302"/>
        <v>380.01</v>
      </c>
      <c r="BO144" s="159">
        <f t="shared" si="303"/>
        <v>454.12</v>
      </c>
      <c r="BP144" s="127" t="s">
        <v>928</v>
      </c>
      <c r="BQ144" s="43">
        <f>IFERROR(VLOOKUP($B144,'1617_link'!$A$5:$D$351,2,FALSE),0)</f>
        <v>84</v>
      </c>
      <c r="BR144" s="43">
        <f>IFERROR(VLOOKUP($B144,'1617_link'!$A$5:$D$351,3,FALSE),0)</f>
        <v>430.78</v>
      </c>
      <c r="BS144" s="160">
        <f>IFERROR(VLOOKUP($B144,'1617_link'!$A$5:$D$351,4,FALSE),0)</f>
        <v>3158.1800000000003</v>
      </c>
      <c r="BT144" s="217">
        <f t="shared" si="304"/>
        <v>0.13640134507849455</v>
      </c>
      <c r="BU144" s="217">
        <f>IF(BP144="Yes",VLOOKUP(B144,'ESA 112'!$B$224:$J$250,8,FALSE),MIN(0.127,BT144))</f>
        <v>0.127</v>
      </c>
      <c r="BV144" s="156">
        <f t="shared" si="305"/>
        <v>401.09</v>
      </c>
      <c r="BW144" s="223">
        <f t="shared" si="306"/>
        <v>485.09</v>
      </c>
      <c r="BX144" s="127" t="s">
        <v>928</v>
      </c>
      <c r="BY144" s="43">
        <f>IFERROR(VLOOKUP($B144,'1718_link'!$A$5:$D$351,2,FALSE),0)</f>
        <v>103.33</v>
      </c>
      <c r="BZ144" s="43">
        <f>IFERROR(VLOOKUP($B144,'1718_link'!$A$5:$D$351,3,FALSE),0)</f>
        <v>449.22</v>
      </c>
      <c r="CA144" s="43">
        <f>IFERROR(VLOOKUP($B144,'1718_link'!$A$5:$D$331,4,FALSE),0)</f>
        <v>3192.52</v>
      </c>
      <c r="CB144" s="217">
        <f t="shared" si="307"/>
        <v>0.14071015999899766</v>
      </c>
      <c r="CC144" s="217">
        <f>IF(BX144="Yes",VLOOKUP(B144,'ESA 112'!$B$194:$J$219,8,FALSE),MIN(0.135,CB144))</f>
        <v>0.13500000000000001</v>
      </c>
      <c r="CD144" s="156">
        <f t="shared" si="308"/>
        <v>430.99</v>
      </c>
      <c r="CE144" s="159">
        <f t="shared" si="309"/>
        <v>534.32000000000005</v>
      </c>
      <c r="CF144" s="127" t="s">
        <v>928</v>
      </c>
      <c r="CG144" s="43">
        <f>IFERROR(VLOOKUP($B144,'1819_link'!$A$5:$D$351,2,FALSE),0)</f>
        <v>100.67</v>
      </c>
      <c r="CH144" s="43">
        <f>IFERROR(VLOOKUP($B144,'1819_link'!$A$5:$D$351,3,FALSE),0)</f>
        <v>474.44</v>
      </c>
      <c r="CI144" s="43">
        <f>IFERROR(VLOOKUP($B144,'1819_link'!$A$5:$D$331,4,FALSE),0)</f>
        <v>3359.74</v>
      </c>
      <c r="CJ144" s="217">
        <f t="shared" si="310"/>
        <v>0.14121330817265623</v>
      </c>
      <c r="CK144" s="217">
        <f>IF(CF144="Yes",VLOOKUP(B144,'ESA 112'!$B$164:$J$190,8,FALSE),MIN(0.135,CJ144))</f>
        <v>0.13500000000000001</v>
      </c>
      <c r="CL144" s="156">
        <f t="shared" si="311"/>
        <v>453.56</v>
      </c>
      <c r="CM144" s="159">
        <f t="shared" si="312"/>
        <v>554.23</v>
      </c>
      <c r="CN144" s="127" t="s">
        <v>928</v>
      </c>
      <c r="CO144" s="43">
        <f>IFERROR(VLOOKUP($B144,'1920_link'!$A$5:$D$350,2,FALSE),0)</f>
        <v>118.56</v>
      </c>
      <c r="CP144" s="43">
        <f>IFERROR(VLOOKUP($B144,'1920_link'!$A$5:$D$350,3,FALSE),0)</f>
        <v>478.11</v>
      </c>
      <c r="CQ144" s="43">
        <f>IFERROR(VLOOKUP($B144,'1920_link'!$A$5:$D$330,4,FALSE),0)</f>
        <v>3465</v>
      </c>
      <c r="CR144" s="217">
        <f t="shared" si="313"/>
        <v>0.13798268398268398</v>
      </c>
      <c r="CS144" s="217">
        <f>IF(CN144="Yes",VLOOKUP(B144,'ESA 112'!$B$134:$J$159,8,FALSE),MIN(0.135,CR144))</f>
        <v>0.13500000000000001</v>
      </c>
      <c r="CT144" s="156">
        <f t="shared" si="314"/>
        <v>467.78</v>
      </c>
      <c r="CU144" s="159">
        <f t="shared" si="315"/>
        <v>586.33999999999992</v>
      </c>
      <c r="CV144" s="127" t="s">
        <v>928</v>
      </c>
      <c r="CW144" s="43">
        <f>IFERROR(VLOOKUP($B144,'2021_link'!$A$5:$D$351,2,FALSE),0)</f>
        <v>59.22</v>
      </c>
      <c r="CX144" s="43">
        <f>IFERROR(VLOOKUP($B144,'2021_link'!$A$5:$D$351,3,FALSE),0)</f>
        <v>442.33</v>
      </c>
      <c r="CY144" s="160">
        <f>IFERROR(VLOOKUP($B144,'2021_link'!$A$5:$D$351,4,FALSE),0)</f>
        <v>3299.7000000000003</v>
      </c>
      <c r="CZ144" s="217">
        <f t="shared" si="256"/>
        <v>0.13405158044670726</v>
      </c>
      <c r="DA144" s="217">
        <f>IF(CV144="Yes",VLOOKUP(B144,'ESA 112'!$B$102:$J$130,8,FALSE),MIN(0.135,CZ144))</f>
        <v>0.13405158044670726</v>
      </c>
      <c r="DB144" s="156">
        <f t="shared" si="257"/>
        <v>442.33</v>
      </c>
      <c r="DC144" s="159">
        <f t="shared" si="258"/>
        <v>501.54999999999995</v>
      </c>
      <c r="DD144" s="127" t="s">
        <v>928</v>
      </c>
      <c r="DE144" s="43">
        <f>IFERROR(VLOOKUP($B144,'2122_link'!$A$3:$D$352,2,FALSE),0)</f>
        <v>59.11</v>
      </c>
      <c r="DF144" s="43">
        <f>IFERROR(VLOOKUP($B144,'2122_link'!$A$3:$D$352,3,FALSE),0)</f>
        <v>450.55999999999995</v>
      </c>
      <c r="DG144" s="160">
        <f>IFERROR(VLOOKUP($B144,'2122_link'!$A$3:$D$352,4,FALSE),0)</f>
        <v>3309.66</v>
      </c>
      <c r="DH144" s="217">
        <f t="shared" ref="DH144:DH175" si="334">DF144/DG144</f>
        <v>0.13613482955953179</v>
      </c>
      <c r="DI144" s="217">
        <f>IF(DD144="Yes",VLOOKUP(B144,'ESA 112'!$B$70:$J$99,8,FALSE),MIN(0.135,DH144))</f>
        <v>0.13500000000000001</v>
      </c>
      <c r="DJ144" s="156">
        <f t="shared" ref="DJ144:DJ175" si="335">ROUND(IF(DH144=DI144,DF144,DG144*DI144),2)</f>
        <v>446.8</v>
      </c>
      <c r="DK144" s="159">
        <f t="shared" ref="DK144:DK175" si="336">DJ144+DE144</f>
        <v>505.91</v>
      </c>
      <c r="DL144" s="127" t="s">
        <v>928</v>
      </c>
      <c r="DM144" s="43">
        <f>IFERROR(VLOOKUP($B144,'2223_link'!$A$3:$D$352,2,FALSE),0)</f>
        <v>49.67</v>
      </c>
      <c r="DN144" s="43">
        <f>IFERROR(VLOOKUP($B144,'2223_link'!$A$3:$D$352,3,FALSE),0)</f>
        <v>480.67</v>
      </c>
      <c r="DO144" s="160">
        <f>IFERROR(VLOOKUP($B144,'2223_link'!$A$3:$D$352,4,FALSE),0)</f>
        <v>3443.5800000000004</v>
      </c>
      <c r="DP144" s="217">
        <f t="shared" ref="DP144:DP175" si="337">DN144/DO144</f>
        <v>0.13958438601687778</v>
      </c>
      <c r="DQ144" s="217">
        <f>IF(DL144="Yes",VLOOKUP(B144,'ESA 112'!$B$37:$J$65,8,FALSE),MIN(0.135,DP144))</f>
        <v>0.13500000000000001</v>
      </c>
      <c r="DR144" s="156">
        <f t="shared" ref="DR144:DR175" si="338">ROUND(IF(DP144=DQ144,DN144,DO144*DQ144),2)</f>
        <v>464.88</v>
      </c>
      <c r="DS144" s="159">
        <f t="shared" ref="DS144:DS175" si="339">DR144+DM144</f>
        <v>514.54999999999995</v>
      </c>
      <c r="DT144" s="127" t="s">
        <v>928</v>
      </c>
      <c r="DU144" s="43">
        <f>IFERROR(VLOOKUP($B144,'2324_link'!$A$3:$D$352,2,FALSE),0)</f>
        <v>45.33</v>
      </c>
      <c r="DV144" s="43">
        <f>IFERROR(VLOOKUP($B144,'2324_link'!$A$3:$D$352,3,FALSE),0)</f>
        <v>488.55999999999995</v>
      </c>
      <c r="DW144" s="160">
        <f>IFERROR(VLOOKUP($B144,'2324_link'!$A$3:$D$352,4,FALSE),0)</f>
        <v>3498.9</v>
      </c>
      <c r="DX144" s="217">
        <f t="shared" si="295"/>
        <v>0.13963245591471604</v>
      </c>
      <c r="DY144" s="217">
        <f>IF(DT144="Yes",VLOOKUP(B144,'ESA 112'!$B$3:$J$32,8,FALSE),MIN(0.15,DX144))</f>
        <v>0.13963245591471604</v>
      </c>
      <c r="DZ144" s="156">
        <f t="shared" si="296"/>
        <v>488.56</v>
      </c>
      <c r="EA144" s="159">
        <f t="shared" si="297"/>
        <v>533.89</v>
      </c>
      <c r="EB144" s="18"/>
    </row>
    <row r="145" spans="1:132" ht="14.4" x14ac:dyDescent="0.3">
      <c r="A145" s="15" t="s">
        <v>911</v>
      </c>
      <c r="B145" s="15" t="s">
        <v>578</v>
      </c>
      <c r="C145" s="15" t="s">
        <v>579</v>
      </c>
      <c r="D145" s="127" t="s">
        <v>928</v>
      </c>
      <c r="E145" s="154">
        <f>IFERROR(VLOOKUP($B145,'0809_link'!$A$5:$D$319,2,FALSE),0)</f>
        <v>13.5</v>
      </c>
      <c r="F145" s="154">
        <f>IFERROR(VLOOKUP($B145,'0809_link'!$A$5:$D$319,3,FALSE),0)</f>
        <v>91.25</v>
      </c>
      <c r="G145" s="154">
        <f>IFERROR(VLOOKUP(B145,'0809_link'!$A$5:$D$319,4,FALSE),0)</f>
        <v>911.49999999999989</v>
      </c>
      <c r="H145" s="50">
        <f t="shared" si="316"/>
        <v>0.10009999999999999</v>
      </c>
      <c r="I145" s="155">
        <f>IF(D145="yes",VLOOKUP(B145,'ESA 112'!$B$479:$K$503,8,FALSE),MIN(0.127,H145))</f>
        <v>0.10009999999999999</v>
      </c>
      <c r="J145" s="156">
        <f t="shared" si="317"/>
        <v>91.25</v>
      </c>
      <c r="K145" s="157">
        <f t="shared" si="318"/>
        <v>104.75</v>
      </c>
      <c r="L145" s="127" t="s">
        <v>928</v>
      </c>
      <c r="M145" s="43">
        <f>IFERROR(VLOOKUP(B145,'0910_link'!$A$5:$B$302,2,FALSE),0)</f>
        <v>14.5</v>
      </c>
      <c r="N145" s="43">
        <f>IFERROR(VLOOKUP(B145,'0910_link'!$A$5:$C$302,3,FALSE),0)</f>
        <v>96.75</v>
      </c>
      <c r="O145" s="43">
        <f>IFERROR(VLOOKUP($B145,'0910_link'!$A$5:$D$302,4,FALSE),0)</f>
        <v>904.05</v>
      </c>
      <c r="P145" s="50">
        <f t="shared" si="319"/>
        <v>0.107</v>
      </c>
      <c r="Q145" s="158">
        <f>IF(L145="Yes",VLOOKUP(B145,'ESA 112'!$B$449:$K$474,8,FALSE),MIN(0.127,P145))</f>
        <v>0.107</v>
      </c>
      <c r="R145" s="156">
        <f t="shared" si="320"/>
        <v>96.75</v>
      </c>
      <c r="S145" s="157">
        <f t="shared" si="321"/>
        <v>111.25</v>
      </c>
      <c r="T145" s="127" t="s">
        <v>928</v>
      </c>
      <c r="U145" s="43">
        <f>IFERROR(VLOOKUP($B145,'1011_link'!$A$5:$D$309,2,FALSE),0)</f>
        <v>13</v>
      </c>
      <c r="V145" s="43">
        <f>IFERROR(VLOOKUP($B145,'1011_link'!$A$5:$D$309,3,FALSE),0)</f>
        <v>82.88</v>
      </c>
      <c r="W145" s="154">
        <f>IFERROR(VLOOKUP($B145,'1011_link'!$A$5:$D$319,4,FALSE),0)</f>
        <v>898.94999999999993</v>
      </c>
      <c r="X145" s="50">
        <f t="shared" si="322"/>
        <v>9.2200000000000004E-2</v>
      </c>
      <c r="Y145" s="158">
        <f>IF(T145="Yes",VLOOKUP(B145,'ESA 112'!$B$416:$J$444,8,FALSE),MIN(0.127,X145))</f>
        <v>9.2200000000000004E-2</v>
      </c>
      <c r="Z145" s="156">
        <f t="shared" si="323"/>
        <v>82.88</v>
      </c>
      <c r="AA145" s="159">
        <f t="shared" si="324"/>
        <v>95.88</v>
      </c>
      <c r="AB145" s="127" t="s">
        <v>928</v>
      </c>
      <c r="AC145" s="43">
        <f>IFERROR(VLOOKUP($B145,'1112_link'!$A$5:$D$310,2,FALSE),0)</f>
        <v>13.89</v>
      </c>
      <c r="AD145" s="43">
        <f>IFERROR(VLOOKUP($B145,'1112_link'!$A$5:$D$310,3,FALSE),0)</f>
        <v>95.56</v>
      </c>
      <c r="AE145" s="154">
        <f>IFERROR(VLOOKUP($B145,'1112_link'!$A$5:$D$331,4,FALSE),0)</f>
        <v>925.99</v>
      </c>
      <c r="AF145" s="50">
        <f t="shared" si="325"/>
        <v>0.1032</v>
      </c>
      <c r="AG145" s="158">
        <f>IF(AB145="Yes",VLOOKUP(B145,'ESA 112'!$B$383:$J$411,8,FALSE),MIN(0.127,AF145))</f>
        <v>0.1032</v>
      </c>
      <c r="AH145" s="156">
        <f t="shared" si="326"/>
        <v>95.56</v>
      </c>
      <c r="AI145" s="159">
        <f t="shared" si="327"/>
        <v>109.45</v>
      </c>
      <c r="AJ145" s="127" t="s">
        <v>928</v>
      </c>
      <c r="AK145" s="43">
        <f>IFERROR(VLOOKUP($B145,'1213_link'!$A$5:$D$310,2,FALSE),0)</f>
        <v>13</v>
      </c>
      <c r="AL145" s="43">
        <f>IFERROR(VLOOKUP($B145,'1213_link'!$A$5:$D$310,3,FALSE),0)</f>
        <v>91.33</v>
      </c>
      <c r="AM145" s="154">
        <f>IFERROR(VLOOKUP($B145,'1213_link'!$A$5:$D$331,4,FALSE),0)</f>
        <v>893.81</v>
      </c>
      <c r="AN145" s="50">
        <f t="shared" si="328"/>
        <v>0.1022</v>
      </c>
      <c r="AO145" s="158">
        <f>IF(AJ145="Yes",VLOOKUP(B145,'ESA 112'!$B$350:$J$378,8,FALSE),MIN(0.127,AN145))</f>
        <v>0.1022</v>
      </c>
      <c r="AP145" s="156">
        <f t="shared" si="329"/>
        <v>91.33</v>
      </c>
      <c r="AQ145" s="159">
        <f t="shared" si="330"/>
        <v>104.33</v>
      </c>
      <c r="AR145" s="127" t="s">
        <v>928</v>
      </c>
      <c r="AS145" s="43">
        <f>IFERROR(VLOOKUP($B145,'1314_link'!$A$5:$D$310,2,FALSE),0)</f>
        <v>9.11</v>
      </c>
      <c r="AT145" s="43">
        <f>IFERROR(VLOOKUP($B145,'1314_link'!$A$5:$D$310,3,FALSE),0)</f>
        <v>94</v>
      </c>
      <c r="AU145" s="154">
        <f>IFERROR(VLOOKUP($B145,'1314_link'!$A$5:$D$331,4,FALSE),0)</f>
        <v>913.36</v>
      </c>
      <c r="AV145" s="158">
        <f t="shared" si="331"/>
        <v>0.10291670316195148</v>
      </c>
      <c r="AW145" s="158">
        <f>IF(AR145="Yes",VLOOKUP(B145,'ESA 112'!$B$318:$J$345,8,FALSE),MIN(0.127,AV145))</f>
        <v>0.10291670316195148</v>
      </c>
      <c r="AX145" s="156">
        <f t="shared" si="332"/>
        <v>94</v>
      </c>
      <c r="AY145" s="159">
        <f t="shared" si="333"/>
        <v>103.11</v>
      </c>
      <c r="AZ145" s="127" t="s">
        <v>928</v>
      </c>
      <c r="BA145" s="43">
        <f>IFERROR(VLOOKUP($B145,'1415_link'!$A$5:$D$311,2,FALSE),0)</f>
        <v>10.78</v>
      </c>
      <c r="BB145" s="43">
        <f>IFERROR(VLOOKUP($B145,'1415_link'!$A$5:$D$311,3,FALSE),0)</f>
        <v>97.78</v>
      </c>
      <c r="BC145" s="160">
        <f>IFERROR(VLOOKUP($B145,'1415_link'!$A$5:$D$332,4,FALSE),0)</f>
        <v>943.33</v>
      </c>
      <c r="BD145" s="158">
        <f t="shared" si="298"/>
        <v>0.10365407651617144</v>
      </c>
      <c r="BE145" s="158">
        <f>IF(AZ145="Yes",VLOOKUP(B145,'ESA 112'!$B$286:$J$314,8,FALSE),MIN(0.127,BD145))</f>
        <v>0.10365407651617144</v>
      </c>
      <c r="BF145" s="156">
        <f t="shared" si="299"/>
        <v>97.78</v>
      </c>
      <c r="BG145" s="159">
        <f t="shared" si="300"/>
        <v>108.56</v>
      </c>
      <c r="BH145" s="127" t="s">
        <v>928</v>
      </c>
      <c r="BI145" s="43">
        <f>IFERROR(VLOOKUP($B145,'1516_link'!$A$5:$D$351,2,FALSE),0)</f>
        <v>9.33</v>
      </c>
      <c r="BJ145" s="43">
        <f>IFERROR(VLOOKUP($B145,'1516_link'!$A$5:$D$351,3,FALSE),0)</f>
        <v>102</v>
      </c>
      <c r="BK145" s="160">
        <f>IFERROR(VLOOKUP($B145,'1516_link'!$A$5:$D$351,4,FALSE),0)</f>
        <v>946.61</v>
      </c>
      <c r="BL145" s="217">
        <f t="shared" si="301"/>
        <v>0.10775292887250293</v>
      </c>
      <c r="BM145" s="217">
        <f>IF(BH145="Yes",VLOOKUP(B145,'ESA 112'!$B$255:$J$282,8,FALSE),MIN(0.127,BL145))</f>
        <v>0.10775292887250293</v>
      </c>
      <c r="BN145" s="156">
        <f t="shared" si="302"/>
        <v>102</v>
      </c>
      <c r="BO145" s="159">
        <f t="shared" si="303"/>
        <v>111.33</v>
      </c>
      <c r="BP145" s="127" t="s">
        <v>928</v>
      </c>
      <c r="BQ145" s="43">
        <f>IFERROR(VLOOKUP($B145,'1617_link'!$A$5:$D$351,2,FALSE),0)</f>
        <v>11</v>
      </c>
      <c r="BR145" s="43">
        <f>IFERROR(VLOOKUP($B145,'1617_link'!$A$5:$D$351,3,FALSE),0)</f>
        <v>99.44</v>
      </c>
      <c r="BS145" s="160">
        <f>IFERROR(VLOOKUP($B145,'1617_link'!$A$5:$D$351,4,FALSE),0)</f>
        <v>898.49999999999989</v>
      </c>
      <c r="BT145" s="217">
        <f t="shared" si="304"/>
        <v>0.11067334446299389</v>
      </c>
      <c r="BU145" s="217">
        <f>IF(BP145="Yes",VLOOKUP(B145,'ESA 112'!$B$224:$J$250,8,FALSE),MIN(0.127,BT145))</f>
        <v>0.11067334446299389</v>
      </c>
      <c r="BV145" s="156">
        <f t="shared" si="305"/>
        <v>99.44</v>
      </c>
      <c r="BW145" s="223">
        <f t="shared" si="306"/>
        <v>110.44</v>
      </c>
      <c r="BX145" s="127" t="s">
        <v>928</v>
      </c>
      <c r="BY145" s="43">
        <f>IFERROR(VLOOKUP($B145,'1718_link'!$A$5:$D$351,2,FALSE),0)</f>
        <v>14.89</v>
      </c>
      <c r="BZ145" s="43">
        <f>IFERROR(VLOOKUP($B145,'1718_link'!$A$5:$D$351,3,FALSE),0)</f>
        <v>92.67</v>
      </c>
      <c r="CA145" s="43">
        <f>IFERROR(VLOOKUP($B145,'1718_link'!$A$5:$D$331,4,FALSE),0)</f>
        <v>880.93999999999994</v>
      </c>
      <c r="CB145" s="217">
        <f t="shared" si="307"/>
        <v>0.10519445138147888</v>
      </c>
      <c r="CC145" s="217">
        <f>IF(BX145="Yes",VLOOKUP(B145,'ESA 112'!$B$194:$J$219,8,FALSE),MIN(0.135,CB145))</f>
        <v>0.10519445138147888</v>
      </c>
      <c r="CD145" s="156">
        <f t="shared" si="308"/>
        <v>92.67</v>
      </c>
      <c r="CE145" s="159">
        <f t="shared" si="309"/>
        <v>107.56</v>
      </c>
      <c r="CF145" s="127" t="s">
        <v>928</v>
      </c>
      <c r="CG145" s="43">
        <f>IFERROR(VLOOKUP($B145,'1819_link'!$A$5:$D$351,2,FALSE),0)</f>
        <v>11.45</v>
      </c>
      <c r="CH145" s="43">
        <f>IFERROR(VLOOKUP($B145,'1819_link'!$A$5:$D$351,3,FALSE),0)</f>
        <v>91.33</v>
      </c>
      <c r="CI145" s="43">
        <f>IFERROR(VLOOKUP($B145,'1819_link'!$A$5:$D$331,4,FALSE),0)</f>
        <v>833.26</v>
      </c>
      <c r="CJ145" s="217">
        <f t="shared" si="310"/>
        <v>0.10960564529678611</v>
      </c>
      <c r="CK145" s="217">
        <f>IF(CF145="Yes",VLOOKUP(B145,'ESA 112'!$B$164:$J$190,8,FALSE),MIN(0.135,CJ145))</f>
        <v>0.10960564529678611</v>
      </c>
      <c r="CL145" s="156">
        <f t="shared" si="311"/>
        <v>91.33</v>
      </c>
      <c r="CM145" s="159">
        <f t="shared" si="312"/>
        <v>102.78</v>
      </c>
      <c r="CN145" s="127" t="s">
        <v>928</v>
      </c>
      <c r="CO145" s="43">
        <f>IFERROR(VLOOKUP($B145,'1920_link'!$A$5:$D$350,2,FALSE),0)</f>
        <v>10</v>
      </c>
      <c r="CP145" s="43">
        <f>IFERROR(VLOOKUP($B145,'1920_link'!$A$5:$D$350,3,FALSE),0)</f>
        <v>82.78</v>
      </c>
      <c r="CQ145" s="43">
        <f>IFERROR(VLOOKUP($B145,'1920_link'!$A$5:$D$330,4,FALSE),0)</f>
        <v>856.61</v>
      </c>
      <c r="CR145" s="217">
        <f t="shared" si="313"/>
        <v>9.6636742508259307E-2</v>
      </c>
      <c r="CS145" s="217">
        <f>IF(CN145="Yes",VLOOKUP(B145,'ESA 112'!$B$134:$J$159,8,FALSE),MIN(0.135,CR145))</f>
        <v>9.6636742508259307E-2</v>
      </c>
      <c r="CT145" s="156">
        <f t="shared" si="314"/>
        <v>82.78</v>
      </c>
      <c r="CU145" s="159">
        <f t="shared" si="315"/>
        <v>92.78</v>
      </c>
      <c r="CV145" s="127" t="s">
        <v>928</v>
      </c>
      <c r="CW145" s="43">
        <f>IFERROR(VLOOKUP($B145,'2021_link'!$A$5:$D$351,2,FALSE),0)</f>
        <v>1.44</v>
      </c>
      <c r="CX145" s="43">
        <f>IFERROR(VLOOKUP($B145,'2021_link'!$A$5:$D$351,3,FALSE),0)</f>
        <v>95</v>
      </c>
      <c r="CY145" s="160">
        <f>IFERROR(VLOOKUP($B145,'2021_link'!$A$5:$D$351,4,FALSE),0)</f>
        <v>842.56000000000006</v>
      </c>
      <c r="CZ145" s="217">
        <f t="shared" ref="CZ145:CZ176" si="340">CX145/CY145</f>
        <v>0.11275161412837068</v>
      </c>
      <c r="DA145" s="217">
        <f>IF(CV145="Yes",VLOOKUP(B145,'ESA 112'!$B$102:$J$130,8,FALSE),MIN(0.135,CZ145))</f>
        <v>0.11275161412837068</v>
      </c>
      <c r="DB145" s="156">
        <f t="shared" ref="DB145:DB176" si="341">ROUND(IF(CZ145=DA145,CX145,CY145*DA145),2)</f>
        <v>95</v>
      </c>
      <c r="DC145" s="159">
        <f t="shared" ref="DC145:DC176" si="342">DB145+CW145</f>
        <v>96.44</v>
      </c>
      <c r="DD145" s="127" t="s">
        <v>928</v>
      </c>
      <c r="DE145" s="43">
        <f>IFERROR(VLOOKUP($B145,'2122_link'!$A$3:$D$352,2,FALSE),0)</f>
        <v>4.5599999999999996</v>
      </c>
      <c r="DF145" s="43">
        <f>IFERROR(VLOOKUP($B145,'2122_link'!$A$3:$D$352,3,FALSE),0)</f>
        <v>82.44</v>
      </c>
      <c r="DG145" s="160">
        <f>IFERROR(VLOOKUP($B145,'2122_link'!$A$3:$D$352,4,FALSE),0)</f>
        <v>807.64</v>
      </c>
      <c r="DH145" s="217">
        <f t="shared" si="334"/>
        <v>0.10207518201178743</v>
      </c>
      <c r="DI145" s="217">
        <f>IF(DD145="Yes",VLOOKUP(B145,'ESA 112'!$B$70:$J$99,8,FALSE),MIN(0.135,DH145))</f>
        <v>0.10207518201178743</v>
      </c>
      <c r="DJ145" s="156">
        <f t="shared" si="335"/>
        <v>82.44</v>
      </c>
      <c r="DK145" s="159">
        <f t="shared" si="336"/>
        <v>87</v>
      </c>
      <c r="DL145" s="127" t="s">
        <v>928</v>
      </c>
      <c r="DM145" s="43">
        <f>IFERROR(VLOOKUP($B145,'2223_link'!$A$3:$D$352,2,FALSE),0)</f>
        <v>8</v>
      </c>
      <c r="DN145" s="43">
        <f>IFERROR(VLOOKUP($B145,'2223_link'!$A$3:$D$352,3,FALSE),0)</f>
        <v>76.89</v>
      </c>
      <c r="DO145" s="160">
        <f>IFERROR(VLOOKUP($B145,'2223_link'!$A$3:$D$352,4,FALSE),0)</f>
        <v>769.32999999999993</v>
      </c>
      <c r="DP145" s="217">
        <f t="shared" si="337"/>
        <v>9.99441072101699E-2</v>
      </c>
      <c r="DQ145" s="217">
        <f>IF(DL145="Yes",VLOOKUP(B145,'ESA 112'!$B$37:$J$65,8,FALSE),MIN(0.135,DP145))</f>
        <v>9.99441072101699E-2</v>
      </c>
      <c r="DR145" s="156">
        <f t="shared" si="338"/>
        <v>76.89</v>
      </c>
      <c r="DS145" s="159">
        <f t="shared" si="339"/>
        <v>84.89</v>
      </c>
      <c r="DT145" s="127" t="s">
        <v>928</v>
      </c>
      <c r="DU145" s="43">
        <f>IFERROR(VLOOKUP($B145,'2324_link'!$A$3:$D$352,2,FALSE),0)</f>
        <v>4.22</v>
      </c>
      <c r="DV145" s="43">
        <f>IFERROR(VLOOKUP($B145,'2324_link'!$A$3:$D$352,3,FALSE),0)</f>
        <v>85.67</v>
      </c>
      <c r="DW145" s="160">
        <f>IFERROR(VLOOKUP($B145,'2324_link'!$A$3:$D$352,4,FALSE),0)</f>
        <v>758.23</v>
      </c>
      <c r="DX145" s="217">
        <f t="shared" si="295"/>
        <v>0.11298682457829419</v>
      </c>
      <c r="DY145" s="217">
        <f>IF(DT145="Yes",VLOOKUP(B145,'ESA 112'!$B$3:$J$32,8,FALSE),MIN(0.15,DX145))</f>
        <v>0.11298682457829419</v>
      </c>
      <c r="DZ145" s="156">
        <f t="shared" si="296"/>
        <v>85.67</v>
      </c>
      <c r="EA145" s="159">
        <f t="shared" si="297"/>
        <v>89.89</v>
      </c>
      <c r="EB145" s="18"/>
    </row>
    <row r="146" spans="1:132" ht="14.4" x14ac:dyDescent="0.3">
      <c r="A146" s="15" t="s">
        <v>913</v>
      </c>
      <c r="B146" s="15" t="s">
        <v>98</v>
      </c>
      <c r="C146" s="15" t="s">
        <v>99</v>
      </c>
      <c r="D146" s="127" t="s">
        <v>928</v>
      </c>
      <c r="E146" s="154">
        <f>IFERROR(VLOOKUP($B146,'0809_link'!$A$5:$D$319,2,FALSE),0)</f>
        <v>1.75</v>
      </c>
      <c r="F146" s="154">
        <f>IFERROR(VLOOKUP($B146,'0809_link'!$A$5:$D$319,3,FALSE),0)</f>
        <v>11.38</v>
      </c>
      <c r="G146" s="154">
        <f>IFERROR(VLOOKUP(B146,'0809_link'!$A$5:$D$319,4,FALSE),0)</f>
        <v>75.599999999999994</v>
      </c>
      <c r="H146" s="50">
        <f t="shared" si="316"/>
        <v>0.15049999999999999</v>
      </c>
      <c r="I146" s="155">
        <f>IF(D146="yes",VLOOKUP(B146,'ESA 112'!$B$479:$K$503,8,FALSE),MIN(0.127,H146))</f>
        <v>0.127</v>
      </c>
      <c r="J146" s="156">
        <f t="shared" si="317"/>
        <v>9.6</v>
      </c>
      <c r="K146" s="157">
        <f t="shared" si="318"/>
        <v>11.353400000000001</v>
      </c>
      <c r="L146" s="127" t="s">
        <v>928</v>
      </c>
      <c r="M146" s="43">
        <f>IFERROR(VLOOKUP(B146,'0910_link'!$A$5:$B$302,2,FALSE),0)</f>
        <v>1.5</v>
      </c>
      <c r="N146" s="43">
        <f>IFERROR(VLOOKUP(B146,'0910_link'!$A$5:$C$302,3,FALSE),0)</f>
        <v>12.5</v>
      </c>
      <c r="O146" s="43">
        <f>IFERROR(VLOOKUP($B146,'0910_link'!$A$5:$D$302,4,FALSE),0)</f>
        <v>79.84</v>
      </c>
      <c r="P146" s="50">
        <f t="shared" si="319"/>
        <v>0.15659999999999999</v>
      </c>
      <c r="Q146" s="158">
        <f>IF(L146="Yes",VLOOKUP(B146,'ESA 112'!$B$449:$K$474,8,FALSE),MIN(0.127,P146))</f>
        <v>0.127</v>
      </c>
      <c r="R146" s="156">
        <f t="shared" si="320"/>
        <v>10.14</v>
      </c>
      <c r="S146" s="157">
        <f t="shared" si="321"/>
        <v>11.636736000000001</v>
      </c>
      <c r="T146" s="127" t="s">
        <v>928</v>
      </c>
      <c r="U146" s="43">
        <f>IFERROR(VLOOKUP($B146,'1011_link'!$A$5:$D$309,2,FALSE),0)</f>
        <v>1.25</v>
      </c>
      <c r="V146" s="43">
        <f>IFERROR(VLOOKUP($B146,'1011_link'!$A$5:$D$309,3,FALSE),0)</f>
        <v>20.88</v>
      </c>
      <c r="W146" s="154">
        <f>IFERROR(VLOOKUP($B146,'1011_link'!$A$5:$D$319,4,FALSE),0)</f>
        <v>74.95</v>
      </c>
      <c r="X146" s="50">
        <f t="shared" si="322"/>
        <v>0.27860000000000001</v>
      </c>
      <c r="Y146" s="158">
        <f>IF(T146="Yes",VLOOKUP(B146,'ESA 112'!$B$416:$J$444,8,FALSE),MIN(0.127,X146))</f>
        <v>0.127</v>
      </c>
      <c r="Z146" s="156">
        <f t="shared" si="323"/>
        <v>9.52</v>
      </c>
      <c r="AA146" s="159">
        <f t="shared" si="324"/>
        <v>10.77</v>
      </c>
      <c r="AB146" s="127" t="s">
        <v>928</v>
      </c>
      <c r="AC146" s="43">
        <f>IFERROR(VLOOKUP($B146,'1112_link'!$A$5:$D$310,2,FALSE),0)</f>
        <v>1.56</v>
      </c>
      <c r="AD146" s="43">
        <f>IFERROR(VLOOKUP($B146,'1112_link'!$A$5:$D$310,3,FALSE),0)</f>
        <v>27.11</v>
      </c>
      <c r="AE146" s="161">
        <f>IFERROR(VLOOKUP($B146,'1112_link'!$A$5:$D$331,4,FALSE),0)</f>
        <v>84.25</v>
      </c>
      <c r="AF146" s="50">
        <f t="shared" si="325"/>
        <v>0.32179999999999997</v>
      </c>
      <c r="AG146" s="158">
        <f>IF(AB146="Yes",VLOOKUP(B146,'ESA 112'!$B$383:$J$411,8,FALSE),MIN(0.127,AF146))</f>
        <v>0.127</v>
      </c>
      <c r="AH146" s="156">
        <f t="shared" si="326"/>
        <v>10.7</v>
      </c>
      <c r="AI146" s="159">
        <f t="shared" si="327"/>
        <v>12.26</v>
      </c>
      <c r="AJ146" s="127" t="s">
        <v>928</v>
      </c>
      <c r="AK146" s="43">
        <f>IFERROR(VLOOKUP($B146,'1213_link'!$A$5:$D$310,2,FALSE),0)</f>
        <v>2.67</v>
      </c>
      <c r="AL146" s="43">
        <f>IFERROR(VLOOKUP($B146,'1213_link'!$A$5:$D$310,3,FALSE),0)</f>
        <v>23.78</v>
      </c>
      <c r="AM146" s="161">
        <f>IFERROR(VLOOKUP($B146,'1213_link'!$A$5:$D$331,4,FALSE),0)</f>
        <v>92.25</v>
      </c>
      <c r="AN146" s="50">
        <f t="shared" si="328"/>
        <v>0.25779999999999997</v>
      </c>
      <c r="AO146" s="158">
        <f>IF(AJ146="Yes",VLOOKUP(B146,'ESA 112'!$B$350:$J$378,8,FALSE),MIN(0.127,AN146))</f>
        <v>0.127</v>
      </c>
      <c r="AP146" s="156">
        <f t="shared" si="329"/>
        <v>11.72</v>
      </c>
      <c r="AQ146" s="159">
        <f t="shared" si="330"/>
        <v>14.39</v>
      </c>
      <c r="AR146" s="127" t="s">
        <v>928</v>
      </c>
      <c r="AS146" s="43">
        <f>IFERROR(VLOOKUP($B146,'1314_link'!$A$5:$D$310,2,FALSE),0)</f>
        <v>0.56000000000000005</v>
      </c>
      <c r="AT146" s="43">
        <f>IFERROR(VLOOKUP($B146,'1314_link'!$A$5:$D$310,3,FALSE),0)</f>
        <v>17.11</v>
      </c>
      <c r="AU146" s="161">
        <f>IFERROR(VLOOKUP($B146,'1314_link'!$A$5:$D$331,4,FALSE),0)</f>
        <v>79</v>
      </c>
      <c r="AV146" s="158">
        <f t="shared" si="331"/>
        <v>0.21658227848101266</v>
      </c>
      <c r="AW146" s="158">
        <f>IF(AR146="Yes",VLOOKUP(B146,'ESA 112'!$B$318:$J$345,8,FALSE),MIN(0.127,AV146))</f>
        <v>0.127</v>
      </c>
      <c r="AX146" s="156">
        <f t="shared" si="332"/>
        <v>10.029999999999999</v>
      </c>
      <c r="AY146" s="159">
        <f t="shared" si="333"/>
        <v>10.59</v>
      </c>
      <c r="AZ146" s="127" t="s">
        <v>928</v>
      </c>
      <c r="BA146" s="43">
        <f>IFERROR(VLOOKUP($B146,'1415_link'!$A$5:$D$311,2,FALSE),0)</f>
        <v>0.22</v>
      </c>
      <c r="BB146" s="43">
        <f>IFERROR(VLOOKUP($B146,'1415_link'!$A$5:$D$311,3,FALSE),0)</f>
        <v>17</v>
      </c>
      <c r="BC146" s="162">
        <f>IFERROR(VLOOKUP($B146,'1415_link'!$A$5:$D$332,4,FALSE),0)</f>
        <v>97.73</v>
      </c>
      <c r="BD146" s="158">
        <f t="shared" si="298"/>
        <v>0.17394863399160954</v>
      </c>
      <c r="BE146" s="158">
        <f>IF(AZ146="Yes",VLOOKUP(B146,'ESA 112'!$B$286:$J$314,8,FALSE),MIN(0.127,BD146))</f>
        <v>0.127</v>
      </c>
      <c r="BF146" s="156">
        <f t="shared" si="299"/>
        <v>12.41</v>
      </c>
      <c r="BG146" s="159">
        <f t="shared" si="300"/>
        <v>12.63</v>
      </c>
      <c r="BH146" s="127" t="s">
        <v>928</v>
      </c>
      <c r="BI146" s="43">
        <f>IFERROR(VLOOKUP($B146,'1516_link'!$A$5:$D$351,2,FALSE),0)</f>
        <v>0.66</v>
      </c>
      <c r="BJ146" s="43">
        <f>IFERROR(VLOOKUP($B146,'1516_link'!$A$5:$D$351,3,FALSE),0)</f>
        <v>15.89</v>
      </c>
      <c r="BK146" s="160">
        <f>IFERROR(VLOOKUP($B146,'1516_link'!$A$5:$D$351,4,FALSE),0)</f>
        <v>92.1</v>
      </c>
      <c r="BL146" s="217">
        <f t="shared" si="301"/>
        <v>0.17252985884907709</v>
      </c>
      <c r="BM146" s="217">
        <f>IF(BH146="Yes",VLOOKUP(B146,'ESA 112'!$B$255:$J$282,8,FALSE),MIN(0.127,BL146))</f>
        <v>0.127</v>
      </c>
      <c r="BN146" s="156">
        <f t="shared" si="302"/>
        <v>11.7</v>
      </c>
      <c r="BO146" s="159">
        <f t="shared" si="303"/>
        <v>12.36</v>
      </c>
      <c r="BP146" s="127" t="s">
        <v>928</v>
      </c>
      <c r="BQ146" s="43">
        <f>IFERROR(VLOOKUP($B146,'1617_link'!$A$5:$D$351,2,FALSE),0)</f>
        <v>1</v>
      </c>
      <c r="BR146" s="43">
        <f>IFERROR(VLOOKUP($B146,'1617_link'!$A$5:$D$351,3,FALSE),0)</f>
        <v>14.78</v>
      </c>
      <c r="BS146" s="160">
        <f>IFERROR(VLOOKUP($B146,'1617_link'!$A$5:$D$351,4,FALSE),0)</f>
        <v>99.6</v>
      </c>
      <c r="BT146" s="217">
        <f t="shared" si="304"/>
        <v>0.14839357429718875</v>
      </c>
      <c r="BU146" s="217">
        <f>IF(BP146="Yes",VLOOKUP(B146,'ESA 112'!$B$224:$J$250,8,FALSE),MIN(0.127,BT146))</f>
        <v>0.127</v>
      </c>
      <c r="BV146" s="156">
        <f t="shared" si="305"/>
        <v>12.65</v>
      </c>
      <c r="BW146" s="159">
        <f t="shared" si="306"/>
        <v>13.65</v>
      </c>
      <c r="BX146" s="127" t="s">
        <v>928</v>
      </c>
      <c r="BY146" s="43">
        <f>IFERROR(VLOOKUP($B146,'1718_link'!$A$5:$D$351,2,FALSE),0)</f>
        <v>1</v>
      </c>
      <c r="BZ146" s="43">
        <f>IFERROR(VLOOKUP($B146,'1718_link'!$A$5:$D$351,3,FALSE),0)</f>
        <v>14.11</v>
      </c>
      <c r="CA146" s="43">
        <f>IFERROR(VLOOKUP($B146,'1718_link'!$A$5:$D$331,4,FALSE),0)</f>
        <v>90.6</v>
      </c>
      <c r="CB146" s="217">
        <f t="shared" si="307"/>
        <v>0.15573951434878588</v>
      </c>
      <c r="CC146" s="217">
        <f>IF(BX146="Yes",VLOOKUP(B146,'ESA 112'!$B$194:$J$219,8,FALSE),MIN(0.135,CB146))</f>
        <v>0.13500000000000001</v>
      </c>
      <c r="CD146" s="156">
        <f t="shared" si="308"/>
        <v>12.23</v>
      </c>
      <c r="CE146" s="159">
        <f t="shared" si="309"/>
        <v>13.23</v>
      </c>
      <c r="CF146" s="127" t="s">
        <v>928</v>
      </c>
      <c r="CG146" s="43">
        <f>IFERROR(VLOOKUP($B146,'1819_link'!$A$5:$D$351,2,FALSE),0)</f>
        <v>4.67</v>
      </c>
      <c r="CH146" s="43">
        <f>IFERROR(VLOOKUP($B146,'1819_link'!$A$5:$D$351,3,FALSE),0)</f>
        <v>10.44</v>
      </c>
      <c r="CI146" s="43">
        <f>IFERROR(VLOOKUP($B146,'1819_link'!$A$5:$D$331,4,FALSE),0)</f>
        <v>88.67</v>
      </c>
      <c r="CJ146" s="217">
        <f t="shared" si="310"/>
        <v>0.11773993458892522</v>
      </c>
      <c r="CK146" s="217">
        <f>IF(CF146="Yes",VLOOKUP(B146,'ESA 112'!$B$164:$J$190,8,FALSE),MIN(0.135,CJ146))</f>
        <v>0.11773993458892522</v>
      </c>
      <c r="CL146" s="156">
        <f t="shared" si="311"/>
        <v>10.44</v>
      </c>
      <c r="CM146" s="159">
        <f t="shared" si="312"/>
        <v>15.11</v>
      </c>
      <c r="CN146" s="127" t="s">
        <v>928</v>
      </c>
      <c r="CO146" s="43">
        <f>IFERROR(VLOOKUP($B146,'1920_link'!$A$5:$D$350,2,FALSE),0)</f>
        <v>2.33</v>
      </c>
      <c r="CP146" s="43">
        <f>IFERROR(VLOOKUP($B146,'1920_link'!$A$5:$D$350,3,FALSE),0)</f>
        <v>8.44</v>
      </c>
      <c r="CQ146" s="43">
        <f>IFERROR(VLOOKUP($B146,'1920_link'!$A$5:$D$330,4,FALSE),0)</f>
        <v>93.19</v>
      </c>
      <c r="CR146" s="217">
        <f t="shared" si="313"/>
        <v>9.0567657473977894E-2</v>
      </c>
      <c r="CS146" s="217">
        <f>IF(CN146="Yes",VLOOKUP(B146,'ESA 112'!$B$134:$J$159,8,FALSE),MIN(0.135,CR146))</f>
        <v>9.0567657473977894E-2</v>
      </c>
      <c r="CT146" s="156">
        <f t="shared" si="314"/>
        <v>8.44</v>
      </c>
      <c r="CU146" s="159">
        <f t="shared" si="315"/>
        <v>10.77</v>
      </c>
      <c r="CV146" s="127" t="s">
        <v>928</v>
      </c>
      <c r="CW146" s="43">
        <f>IFERROR(VLOOKUP($B146,'2021_link'!$A$5:$D$351,2,FALSE),0)</f>
        <v>1</v>
      </c>
      <c r="CX146" s="43">
        <f>IFERROR(VLOOKUP($B146,'2021_link'!$A$5:$D$351,3,FALSE),0)</f>
        <v>9.5500000000000007</v>
      </c>
      <c r="CY146" s="160">
        <f>IFERROR(VLOOKUP($B146,'2021_link'!$A$5:$D$351,4,FALSE),0)</f>
        <v>87.29</v>
      </c>
      <c r="CZ146" s="217">
        <f t="shared" si="340"/>
        <v>0.1094054301752778</v>
      </c>
      <c r="DA146" s="217">
        <f>IF(CV146="Yes",VLOOKUP(B146,'ESA 112'!$B$102:$J$130,8,FALSE),MIN(0.135,CZ146))</f>
        <v>0.1094054301752778</v>
      </c>
      <c r="DB146" s="156">
        <f t="shared" si="341"/>
        <v>9.5500000000000007</v>
      </c>
      <c r="DC146" s="159">
        <f t="shared" si="342"/>
        <v>10.55</v>
      </c>
      <c r="DD146" s="127" t="s">
        <v>928</v>
      </c>
      <c r="DE146" s="43">
        <f>IFERROR(VLOOKUP($B146,'2122_link'!$A$3:$D$352,2,FALSE),0)</f>
        <v>0.11</v>
      </c>
      <c r="DF146" s="43">
        <f>IFERROR(VLOOKUP($B146,'2122_link'!$A$3:$D$352,3,FALSE),0)</f>
        <v>9.4400000000000013</v>
      </c>
      <c r="DG146" s="160">
        <f>IFERROR(VLOOKUP($B146,'2122_link'!$A$3:$D$352,4,FALSE),0)</f>
        <v>89.5</v>
      </c>
      <c r="DH146" s="217">
        <f t="shared" si="334"/>
        <v>0.10547486033519554</v>
      </c>
      <c r="DI146" s="217">
        <f>IF(DD146="Yes",VLOOKUP(B146,'ESA 112'!$B$70:$J$99,8,FALSE),MIN(0.135,DH146))</f>
        <v>0.10547486033519554</v>
      </c>
      <c r="DJ146" s="156">
        <f t="shared" si="335"/>
        <v>9.44</v>
      </c>
      <c r="DK146" s="159">
        <f t="shared" si="336"/>
        <v>9.5499999999999989</v>
      </c>
      <c r="DL146" s="127" t="s">
        <v>928</v>
      </c>
      <c r="DM146" s="43">
        <f>IFERROR(VLOOKUP($B146,'2223_link'!$A$3:$D$352,2,FALSE),0)</f>
        <v>0.33</v>
      </c>
      <c r="DN146" s="43">
        <f>IFERROR(VLOOKUP($B146,'2223_link'!$A$3:$D$352,3,FALSE),0)</f>
        <v>10.33</v>
      </c>
      <c r="DO146" s="160">
        <f>IFERROR(VLOOKUP($B146,'2223_link'!$A$3:$D$352,4,FALSE),0)</f>
        <v>98.03</v>
      </c>
      <c r="DP146" s="217">
        <f t="shared" si="337"/>
        <v>0.10537590533510149</v>
      </c>
      <c r="DQ146" s="217">
        <f>IF(DL146="Yes",VLOOKUP(B146,'ESA 112'!$B$37:$J$65,8,FALSE),MIN(0.135,DP146))</f>
        <v>0.10537590533510149</v>
      </c>
      <c r="DR146" s="156">
        <f t="shared" si="338"/>
        <v>10.33</v>
      </c>
      <c r="DS146" s="159">
        <f t="shared" si="339"/>
        <v>10.66</v>
      </c>
      <c r="DT146" s="127" t="s">
        <v>928</v>
      </c>
      <c r="DU146" s="43">
        <f>IFERROR(VLOOKUP($B146,'2324_link'!$A$3:$D$352,2,FALSE),0)</f>
        <v>2</v>
      </c>
      <c r="DV146" s="43">
        <f>IFERROR(VLOOKUP($B146,'2324_link'!$A$3:$D$352,3,FALSE),0)</f>
        <v>10.77</v>
      </c>
      <c r="DW146" s="160">
        <f>IFERROR(VLOOKUP($B146,'2324_link'!$A$3:$D$352,4,FALSE),0)</f>
        <v>99.95</v>
      </c>
      <c r="DX146" s="217">
        <f t="shared" si="295"/>
        <v>0.10775387693846923</v>
      </c>
      <c r="DY146" s="217">
        <f>IF(DT146="Yes",VLOOKUP(B146,'ESA 112'!$B$3:$J$32,8,FALSE),MIN(0.15,DX146))</f>
        <v>0.10775387693846923</v>
      </c>
      <c r="DZ146" s="156">
        <f t="shared" si="296"/>
        <v>10.77</v>
      </c>
      <c r="EA146" s="159">
        <f t="shared" si="297"/>
        <v>12.77</v>
      </c>
      <c r="EB146" s="18"/>
    </row>
    <row r="147" spans="1:132" ht="14.4" x14ac:dyDescent="0.3">
      <c r="A147" s="15" t="s">
        <v>913</v>
      </c>
      <c r="B147" s="15" t="s">
        <v>30</v>
      </c>
      <c r="C147" s="15" t="s">
        <v>31</v>
      </c>
      <c r="D147" s="127" t="s">
        <v>928</v>
      </c>
      <c r="E147" s="154">
        <f>IFERROR(VLOOKUP($B147,'0809_link'!$A$5:$D$319,2,FALSE),0)</f>
        <v>6.62</v>
      </c>
      <c r="F147" s="154">
        <f>IFERROR(VLOOKUP($B147,'0809_link'!$A$5:$D$319,3,FALSE),0)</f>
        <v>63.88</v>
      </c>
      <c r="G147" s="154">
        <f>IFERROR(VLOOKUP(B147,'0809_link'!$A$5:$D$319,4,FALSE),0)</f>
        <v>570.66999999999996</v>
      </c>
      <c r="H147" s="50">
        <f t="shared" si="316"/>
        <v>0.1119</v>
      </c>
      <c r="I147" s="155">
        <f>IF(D147="yes",VLOOKUP(B147,'ESA 112'!$B$479:$K$503,8,FALSE),MIN(0.127,H147))</f>
        <v>0.1119</v>
      </c>
      <c r="J147" s="156">
        <f t="shared" si="317"/>
        <v>63.88</v>
      </c>
      <c r="K147" s="157">
        <f t="shared" si="318"/>
        <v>70.5</v>
      </c>
      <c r="L147" s="127" t="s">
        <v>928</v>
      </c>
      <c r="M147" s="43">
        <f>IFERROR(VLOOKUP(B147,'0910_link'!$A$5:$B$302,2,FALSE),0)</f>
        <v>3.88</v>
      </c>
      <c r="N147" s="43">
        <f>IFERROR(VLOOKUP(B147,'0910_link'!$A$5:$C$302,3,FALSE),0)</f>
        <v>65.25</v>
      </c>
      <c r="O147" s="43">
        <f>IFERROR(VLOOKUP($B147,'0910_link'!$A$5:$D$302,4,FALSE),0)</f>
        <v>577.05000000000007</v>
      </c>
      <c r="P147" s="50">
        <f t="shared" si="319"/>
        <v>0.11310000000000001</v>
      </c>
      <c r="Q147" s="158">
        <f>IF(L147="Yes",VLOOKUP(B147,'ESA 112'!$B$449:$K$474,8,FALSE),MIN(0.127,P147))</f>
        <v>0.11310000000000001</v>
      </c>
      <c r="R147" s="156">
        <f t="shared" si="320"/>
        <v>65.25</v>
      </c>
      <c r="S147" s="157">
        <f t="shared" si="321"/>
        <v>69.13</v>
      </c>
      <c r="T147" s="127" t="s">
        <v>928</v>
      </c>
      <c r="U147" s="43">
        <f>IFERROR(VLOOKUP($B147,'1011_link'!$A$5:$D$309,2,FALSE),0)</f>
        <v>10</v>
      </c>
      <c r="V147" s="43">
        <f>IFERROR(VLOOKUP($B147,'1011_link'!$A$5:$D$309,3,FALSE),0)</f>
        <v>56</v>
      </c>
      <c r="W147" s="154">
        <f>IFERROR(VLOOKUP($B147,'1011_link'!$A$5:$D$319,4,FALSE),0)</f>
        <v>558.41999999999996</v>
      </c>
      <c r="X147" s="50">
        <f t="shared" si="322"/>
        <v>0.1003</v>
      </c>
      <c r="Y147" s="158">
        <f>IF(T147="Yes",VLOOKUP(B147,'ESA 112'!$B$416:$J$444,8,FALSE),MIN(0.127,X147))</f>
        <v>0.1003</v>
      </c>
      <c r="Z147" s="156">
        <f t="shared" si="323"/>
        <v>56</v>
      </c>
      <c r="AA147" s="159">
        <f t="shared" si="324"/>
        <v>66</v>
      </c>
      <c r="AB147" s="127" t="s">
        <v>928</v>
      </c>
      <c r="AC147" s="43">
        <f>IFERROR(VLOOKUP($B147,'1112_link'!$A$5:$D$310,2,FALSE),0)</f>
        <v>9.44</v>
      </c>
      <c r="AD147" s="43">
        <f>IFERROR(VLOOKUP($B147,'1112_link'!$A$5:$D$310,3,FALSE),0)</f>
        <v>70.11</v>
      </c>
      <c r="AE147" s="154">
        <f>IFERROR(VLOOKUP($B147,'1112_link'!$A$5:$D$331,4,FALSE),0)</f>
        <v>641.89</v>
      </c>
      <c r="AF147" s="50">
        <f t="shared" si="325"/>
        <v>0.10920000000000001</v>
      </c>
      <c r="AG147" s="158">
        <f>IF(AB147="Yes",VLOOKUP(B147,'ESA 112'!$B$383:$J$411,8,FALSE),MIN(0.127,AF147))</f>
        <v>0.10920000000000001</v>
      </c>
      <c r="AH147" s="156">
        <f t="shared" si="326"/>
        <v>70.11</v>
      </c>
      <c r="AI147" s="159">
        <f t="shared" si="327"/>
        <v>79.55</v>
      </c>
      <c r="AJ147" s="127" t="s">
        <v>928</v>
      </c>
      <c r="AK147" s="43">
        <f>IFERROR(VLOOKUP($B147,'1213_link'!$A$5:$D$310,2,FALSE),0)</f>
        <v>12.889999999999999</v>
      </c>
      <c r="AL147" s="43">
        <f>IFERROR(VLOOKUP($B147,'1213_link'!$A$5:$D$310,3,FALSE),0)</f>
        <v>74.33</v>
      </c>
      <c r="AM147" s="154">
        <f>IFERROR(VLOOKUP($B147,'1213_link'!$A$5:$D$331,4,FALSE),0)</f>
        <v>628.48</v>
      </c>
      <c r="AN147" s="50">
        <f t="shared" si="328"/>
        <v>0.1183</v>
      </c>
      <c r="AO147" s="158">
        <f>IF(AJ147="Yes",VLOOKUP(B147,'ESA 112'!$B$350:$J$378,8,FALSE),MIN(0.127,AN147))</f>
        <v>0.1183</v>
      </c>
      <c r="AP147" s="156">
        <f t="shared" si="329"/>
        <v>74.33</v>
      </c>
      <c r="AQ147" s="159">
        <f t="shared" si="330"/>
        <v>87.22</v>
      </c>
      <c r="AR147" s="127" t="s">
        <v>928</v>
      </c>
      <c r="AS147" s="43">
        <f>IFERROR(VLOOKUP($B147,'1314_link'!$A$5:$D$310,2,FALSE),0)</f>
        <v>13.330000000000002</v>
      </c>
      <c r="AT147" s="43">
        <f>IFERROR(VLOOKUP($B147,'1314_link'!$A$5:$D$310,3,FALSE),0)</f>
        <v>80.33</v>
      </c>
      <c r="AU147" s="154">
        <f>IFERROR(VLOOKUP($B147,'1314_link'!$A$5:$D$331,4,FALSE),0)</f>
        <v>656.92</v>
      </c>
      <c r="AV147" s="158">
        <f t="shared" si="331"/>
        <v>0.12228277415819279</v>
      </c>
      <c r="AW147" s="158">
        <f>IF(AR147="Yes",VLOOKUP(B147,'ESA 112'!$B$318:$J$345,8,FALSE),MIN(0.127,AV147))</f>
        <v>0.12228277415819279</v>
      </c>
      <c r="AX147" s="156">
        <f t="shared" si="332"/>
        <v>80.33</v>
      </c>
      <c r="AY147" s="159">
        <f t="shared" si="333"/>
        <v>93.66</v>
      </c>
      <c r="AZ147" s="127" t="s">
        <v>928</v>
      </c>
      <c r="BA147" s="43">
        <f>IFERROR(VLOOKUP($B147,'1415_link'!$A$5:$D$311,2,FALSE),0)</f>
        <v>12</v>
      </c>
      <c r="BB147" s="43">
        <f>IFERROR(VLOOKUP($B147,'1415_link'!$A$5:$D$311,3,FALSE),0)</f>
        <v>86</v>
      </c>
      <c r="BC147" s="160">
        <f>IFERROR(VLOOKUP($B147,'1415_link'!$A$5:$D$332,4,FALSE),0)</f>
        <v>667.52</v>
      </c>
      <c r="BD147" s="158">
        <f t="shared" si="298"/>
        <v>0.12883509108341323</v>
      </c>
      <c r="BE147" s="158">
        <f>IF(AZ147="Yes",VLOOKUP(B147,'ESA 112'!$B$286:$J$314,8,FALSE),MIN(0.127,BD147))</f>
        <v>0.127</v>
      </c>
      <c r="BF147" s="156">
        <f t="shared" si="299"/>
        <v>84.78</v>
      </c>
      <c r="BG147" s="159">
        <f t="shared" si="300"/>
        <v>96.78</v>
      </c>
      <c r="BH147" s="127" t="s">
        <v>928</v>
      </c>
      <c r="BI147" s="43">
        <f>IFERROR(VLOOKUP($B147,'1516_link'!$A$5:$D$351,2,FALSE),0)</f>
        <v>12.780000000000001</v>
      </c>
      <c r="BJ147" s="43">
        <f>IFERROR(VLOOKUP($B147,'1516_link'!$A$5:$D$351,3,FALSE),0)</f>
        <v>84.56</v>
      </c>
      <c r="BK147" s="160">
        <f>IFERROR(VLOOKUP($B147,'1516_link'!$A$5:$D$351,4,FALSE),0)</f>
        <v>662.28</v>
      </c>
      <c r="BL147" s="217">
        <f t="shared" si="301"/>
        <v>0.12768013529020958</v>
      </c>
      <c r="BM147" s="217">
        <f>IF(BH147="Yes",VLOOKUP(B147,'ESA 112'!$B$255:$J$282,8,FALSE),MIN(0.127,BL147))</f>
        <v>0.127</v>
      </c>
      <c r="BN147" s="156">
        <f t="shared" si="302"/>
        <v>84.11</v>
      </c>
      <c r="BO147" s="159">
        <f t="shared" si="303"/>
        <v>96.89</v>
      </c>
      <c r="BP147" s="127" t="s">
        <v>928</v>
      </c>
      <c r="BQ147" s="43">
        <f>IFERROR(VLOOKUP($B147,'1617_link'!$A$5:$D$351,2,FALSE),0)</f>
        <v>10.78</v>
      </c>
      <c r="BR147" s="43">
        <f>IFERROR(VLOOKUP($B147,'1617_link'!$A$5:$D$351,3,FALSE),0)</f>
        <v>86.33</v>
      </c>
      <c r="BS147" s="160">
        <f>IFERROR(VLOOKUP($B147,'1617_link'!$A$5:$D$351,4,FALSE),0)</f>
        <v>656.63</v>
      </c>
      <c r="BT147" s="217">
        <f t="shared" si="304"/>
        <v>0.13147434628329502</v>
      </c>
      <c r="BU147" s="217">
        <f>IF(BP147="Yes",VLOOKUP(B147,'ESA 112'!$B$224:$J$250,8,FALSE),MIN(0.127,BT147))</f>
        <v>0.127</v>
      </c>
      <c r="BV147" s="156">
        <f t="shared" si="305"/>
        <v>83.39</v>
      </c>
      <c r="BW147" s="159">
        <f t="shared" si="306"/>
        <v>94.17</v>
      </c>
      <c r="BX147" s="127" t="s">
        <v>928</v>
      </c>
      <c r="BY147" s="43">
        <f>IFERROR(VLOOKUP($B147,'1718_link'!$A$5:$D$351,2,FALSE),0)</f>
        <v>4.88</v>
      </c>
      <c r="BZ147" s="43">
        <f>IFERROR(VLOOKUP($B147,'1718_link'!$A$5:$D$351,3,FALSE),0)</f>
        <v>78.22</v>
      </c>
      <c r="CA147" s="43">
        <f>IFERROR(VLOOKUP($B147,'1718_link'!$A$5:$D$331,4,FALSE),0)</f>
        <v>623.12</v>
      </c>
      <c r="CB147" s="217">
        <f t="shared" si="307"/>
        <v>0.1255295930157915</v>
      </c>
      <c r="CC147" s="217">
        <f>IF(BX147="Yes",VLOOKUP(B147,'ESA 112'!$B$194:$J$219,8,FALSE),MIN(0.135,CB147))</f>
        <v>0.1255295930157915</v>
      </c>
      <c r="CD147" s="156">
        <f t="shared" si="308"/>
        <v>78.22</v>
      </c>
      <c r="CE147" s="159">
        <f t="shared" si="309"/>
        <v>83.1</v>
      </c>
      <c r="CF147" s="127" t="s">
        <v>928</v>
      </c>
      <c r="CG147" s="43">
        <f>IFERROR(VLOOKUP($B147,'1819_link'!$A$5:$D$351,2,FALSE),0)</f>
        <v>4.78</v>
      </c>
      <c r="CH147" s="43">
        <f>IFERROR(VLOOKUP($B147,'1819_link'!$A$5:$D$351,3,FALSE),0)</f>
        <v>78.33</v>
      </c>
      <c r="CI147" s="43">
        <f>IFERROR(VLOOKUP($B147,'1819_link'!$A$5:$D$331,4,FALSE),0)</f>
        <v>605.16</v>
      </c>
      <c r="CJ147" s="217">
        <f t="shared" si="310"/>
        <v>0.12943684314891929</v>
      </c>
      <c r="CK147" s="217">
        <f>IF(CF147="Yes",VLOOKUP(B147,'ESA 112'!$B$164:$J$190,8,FALSE),MIN(0.135,CJ147))</f>
        <v>0.12943684314891929</v>
      </c>
      <c r="CL147" s="156">
        <f t="shared" si="311"/>
        <v>78.33</v>
      </c>
      <c r="CM147" s="159">
        <f t="shared" si="312"/>
        <v>83.11</v>
      </c>
      <c r="CN147" s="127" t="s">
        <v>928</v>
      </c>
      <c r="CO147" s="43">
        <f>IFERROR(VLOOKUP($B147,'1920_link'!$A$5:$D$350,2,FALSE),0)</f>
        <v>12.89</v>
      </c>
      <c r="CP147" s="43">
        <f>IFERROR(VLOOKUP($B147,'1920_link'!$A$5:$D$350,3,FALSE),0)</f>
        <v>76.78</v>
      </c>
      <c r="CQ147" s="43">
        <f>IFERROR(VLOOKUP($B147,'1920_link'!$A$5:$D$330,4,FALSE),0)</f>
        <v>627.12</v>
      </c>
      <c r="CR147" s="217">
        <f t="shared" si="313"/>
        <v>0.12243270825360378</v>
      </c>
      <c r="CS147" s="217">
        <f>IF(CN147="Yes",VLOOKUP(B147,'ESA 112'!$B$134:$J$159,8,FALSE),MIN(0.135,CR147))</f>
        <v>0.12243270825360378</v>
      </c>
      <c r="CT147" s="156">
        <f t="shared" si="314"/>
        <v>76.78</v>
      </c>
      <c r="CU147" s="159">
        <f t="shared" si="315"/>
        <v>89.67</v>
      </c>
      <c r="CV147" s="127" t="s">
        <v>928</v>
      </c>
      <c r="CW147" s="43">
        <f>IFERROR(VLOOKUP($B147,'2021_link'!$A$5:$D$351,2,FALSE),0)</f>
        <v>8.67</v>
      </c>
      <c r="CX147" s="43">
        <f>IFERROR(VLOOKUP($B147,'2021_link'!$A$5:$D$351,3,FALSE),0)</f>
        <v>74.22</v>
      </c>
      <c r="CY147" s="160">
        <f>IFERROR(VLOOKUP($B147,'2021_link'!$A$5:$D$351,4,FALSE),0)</f>
        <v>612.79000000000008</v>
      </c>
      <c r="CZ147" s="217">
        <f t="shared" si="340"/>
        <v>0.12111816446090828</v>
      </c>
      <c r="DA147" s="217">
        <f>IF(CV147="Yes",VLOOKUP(B147,'ESA 112'!$B$102:$J$130,8,FALSE),MIN(0.135,CZ147))</f>
        <v>0.12111816446090828</v>
      </c>
      <c r="DB147" s="156">
        <f t="shared" si="341"/>
        <v>74.22</v>
      </c>
      <c r="DC147" s="159">
        <f t="shared" si="342"/>
        <v>82.89</v>
      </c>
      <c r="DD147" s="127" t="s">
        <v>928</v>
      </c>
      <c r="DE147" s="43">
        <f>IFERROR(VLOOKUP($B147,'2122_link'!$A$3:$D$352,2,FALSE),0)</f>
        <v>4.5599999999999996</v>
      </c>
      <c r="DF147" s="43">
        <f>IFERROR(VLOOKUP($B147,'2122_link'!$A$3:$D$352,3,FALSE),0)</f>
        <v>74.66</v>
      </c>
      <c r="DG147" s="160">
        <f>IFERROR(VLOOKUP($B147,'2122_link'!$A$3:$D$352,4,FALSE),0)</f>
        <v>598.93999999999994</v>
      </c>
      <c r="DH147" s="217">
        <f t="shared" si="334"/>
        <v>0.12465355461314991</v>
      </c>
      <c r="DI147" s="217">
        <f>IF(DD147="Yes",VLOOKUP(B147,'ESA 112'!$B$70:$J$99,8,FALSE),MIN(0.135,DH147))</f>
        <v>0.12465355461314991</v>
      </c>
      <c r="DJ147" s="156">
        <f t="shared" si="335"/>
        <v>74.66</v>
      </c>
      <c r="DK147" s="159">
        <f t="shared" si="336"/>
        <v>79.22</v>
      </c>
      <c r="DL147" s="127" t="s">
        <v>928</v>
      </c>
      <c r="DM147" s="43">
        <f>IFERROR(VLOOKUP($B147,'2223_link'!$A$3:$D$352,2,FALSE),0)</f>
        <v>4</v>
      </c>
      <c r="DN147" s="43">
        <f>IFERROR(VLOOKUP($B147,'2223_link'!$A$3:$D$352,3,FALSE),0)</f>
        <v>80</v>
      </c>
      <c r="DO147" s="160">
        <f>IFERROR(VLOOKUP($B147,'2223_link'!$A$3:$D$352,4,FALSE),0)</f>
        <v>616.70999999999992</v>
      </c>
      <c r="DP147" s="217">
        <f t="shared" si="337"/>
        <v>0.12972061422710837</v>
      </c>
      <c r="DQ147" s="217">
        <f>IF(DL147="Yes",VLOOKUP(B147,'ESA 112'!$B$37:$J$65,8,FALSE),MIN(0.135,DP147))</f>
        <v>0.12972061422710837</v>
      </c>
      <c r="DR147" s="156">
        <f t="shared" si="338"/>
        <v>80</v>
      </c>
      <c r="DS147" s="159">
        <f t="shared" si="339"/>
        <v>84</v>
      </c>
      <c r="DT147" s="127" t="s">
        <v>929</v>
      </c>
      <c r="DU147" s="43">
        <f>IFERROR(VLOOKUP($B147,'2324_link'!$A$3:$D$352,2,FALSE),0)</f>
        <v>6</v>
      </c>
      <c r="DV147" s="43">
        <f>IFERROR(VLOOKUP($B147,'2324_link'!$A$3:$D$352,3,FALSE),0)</f>
        <v>82.33</v>
      </c>
      <c r="DW147" s="160">
        <f>IFERROR(VLOOKUP($B147,'2324_link'!$A$3:$D$352,4,FALSE),0)</f>
        <v>649.23</v>
      </c>
      <c r="DX147" s="217">
        <f t="shared" si="295"/>
        <v>0.12681176162530997</v>
      </c>
      <c r="DY147" s="217">
        <f>IF(DT147="Yes",VLOOKUP(B147,'ESA 112'!$B$3:$J$32,8,FALSE),MIN(0.15,DX147))</f>
        <v>0.12970000000000001</v>
      </c>
      <c r="DZ147" s="156">
        <f t="shared" si="296"/>
        <v>84.21</v>
      </c>
      <c r="EA147" s="159">
        <f t="shared" si="297"/>
        <v>90.21</v>
      </c>
      <c r="EB147" s="18"/>
    </row>
    <row r="148" spans="1:132" ht="14.4" x14ac:dyDescent="0.3">
      <c r="A148" s="15" t="s">
        <v>913</v>
      </c>
      <c r="B148" s="15" t="s">
        <v>314</v>
      </c>
      <c r="C148" s="15" t="s">
        <v>315</v>
      </c>
      <c r="D148" s="127" t="s">
        <v>928</v>
      </c>
      <c r="E148" s="154">
        <f>IFERROR(VLOOKUP($B148,'0809_link'!$A$5:$D$319,2,FALSE),0)</f>
        <v>0</v>
      </c>
      <c r="F148" s="154">
        <f>IFERROR(VLOOKUP($B148,'0809_link'!$A$5:$D$319,3,FALSE),0)</f>
        <v>16.380000000000003</v>
      </c>
      <c r="G148" s="154">
        <f>IFERROR(VLOOKUP(B148,'0809_link'!$A$5:$D$319,4,FALSE),0)</f>
        <v>171.79</v>
      </c>
      <c r="H148" s="50">
        <f t="shared" si="316"/>
        <v>9.5299999999999996E-2</v>
      </c>
      <c r="I148" s="155">
        <f>IF(D148="yes",VLOOKUP(B148,'ESA 112'!$B$479:$K$503,8,FALSE),MIN(0.127,H148))</f>
        <v>9.5299999999999996E-2</v>
      </c>
      <c r="J148" s="156">
        <f t="shared" si="317"/>
        <v>16.38</v>
      </c>
      <c r="K148" s="157">
        <f t="shared" si="318"/>
        <v>16.380000000000003</v>
      </c>
      <c r="L148" s="127" t="s">
        <v>928</v>
      </c>
      <c r="M148" s="43">
        <f>IFERROR(VLOOKUP(B148,'0910_link'!$A$5:$B$302,2,FALSE),0)</f>
        <v>0.38</v>
      </c>
      <c r="N148" s="43">
        <f>IFERROR(VLOOKUP(B148,'0910_link'!$A$5:$C$302,3,FALSE),0)</f>
        <v>12.75</v>
      </c>
      <c r="O148" s="43">
        <f>IFERROR(VLOOKUP($B148,'0910_link'!$A$5:$D$302,4,FALSE),0)</f>
        <v>180.6</v>
      </c>
      <c r="P148" s="50">
        <f t="shared" si="319"/>
        <v>7.0599999999999996E-2</v>
      </c>
      <c r="Q148" s="158">
        <f>IF(L148="Yes",VLOOKUP(B148,'ESA 112'!$B$449:$K$474,8,FALSE),MIN(0.127,P148))</f>
        <v>7.0599999999999996E-2</v>
      </c>
      <c r="R148" s="156">
        <f t="shared" si="320"/>
        <v>12.75</v>
      </c>
      <c r="S148" s="157">
        <f t="shared" si="321"/>
        <v>13.13</v>
      </c>
      <c r="T148" s="127" t="s">
        <v>928</v>
      </c>
      <c r="U148" s="43">
        <f>IFERROR(VLOOKUP($B148,'1011_link'!$A$5:$D$309,2,FALSE),0)</f>
        <v>0.75</v>
      </c>
      <c r="V148" s="43">
        <f>IFERROR(VLOOKUP($B148,'1011_link'!$A$5:$D$309,3,FALSE),0)</f>
        <v>18.25</v>
      </c>
      <c r="W148" s="154">
        <f>IFERROR(VLOOKUP($B148,'1011_link'!$A$5:$D$319,4,FALSE),0)</f>
        <v>182.53</v>
      </c>
      <c r="X148" s="50">
        <f t="shared" si="322"/>
        <v>0.1</v>
      </c>
      <c r="Y148" s="158">
        <f>IF(T148="Yes",VLOOKUP(B148,'ESA 112'!$B$416:$J$444,8,FALSE),MIN(0.127,X148))</f>
        <v>0.1</v>
      </c>
      <c r="Z148" s="156">
        <f t="shared" si="323"/>
        <v>18.25</v>
      </c>
      <c r="AA148" s="159">
        <f t="shared" si="324"/>
        <v>19</v>
      </c>
      <c r="AB148" s="127" t="s">
        <v>928</v>
      </c>
      <c r="AC148" s="43">
        <f>IFERROR(VLOOKUP($B148,'1112_link'!$A$5:$D$310,2,FALSE),0)</f>
        <v>0.78</v>
      </c>
      <c r="AD148" s="43">
        <f>IFERROR(VLOOKUP($B148,'1112_link'!$A$5:$D$310,3,FALSE),0)</f>
        <v>22.11</v>
      </c>
      <c r="AE148" s="154">
        <f>IFERROR(VLOOKUP($B148,'1112_link'!$A$5:$D$331,4,FALSE),0)</f>
        <v>172.35999999999999</v>
      </c>
      <c r="AF148" s="50">
        <f t="shared" si="325"/>
        <v>0.1283</v>
      </c>
      <c r="AG148" s="158">
        <f>IF(AB148="Yes",VLOOKUP(B148,'ESA 112'!$B$383:$J$411,8,FALSE),MIN(0.127,AF148))</f>
        <v>0.127</v>
      </c>
      <c r="AH148" s="156">
        <f t="shared" si="326"/>
        <v>21.89</v>
      </c>
      <c r="AI148" s="159">
        <f t="shared" si="327"/>
        <v>22.67</v>
      </c>
      <c r="AJ148" s="127" t="s">
        <v>928</v>
      </c>
      <c r="AK148" s="43">
        <f>IFERROR(VLOOKUP($B148,'1213_link'!$A$5:$D$310,2,FALSE),0)</f>
        <v>0.22</v>
      </c>
      <c r="AL148" s="43">
        <f>IFERROR(VLOOKUP($B148,'1213_link'!$A$5:$D$310,3,FALSE),0)</f>
        <v>23.22</v>
      </c>
      <c r="AM148" s="154">
        <f>IFERROR(VLOOKUP($B148,'1213_link'!$A$5:$D$331,4,FALSE),0)</f>
        <v>188.52</v>
      </c>
      <c r="AN148" s="50">
        <f t="shared" si="328"/>
        <v>0.1232</v>
      </c>
      <c r="AO148" s="158">
        <f>IF(AJ148="Yes",VLOOKUP(B148,'ESA 112'!$B$350:$J$378,8,FALSE),MIN(0.127,AN148))</f>
        <v>0.1232</v>
      </c>
      <c r="AP148" s="156">
        <f t="shared" si="329"/>
        <v>23.22</v>
      </c>
      <c r="AQ148" s="159">
        <f t="shared" si="330"/>
        <v>23.439999999999998</v>
      </c>
      <c r="AR148" s="127" t="s">
        <v>928</v>
      </c>
      <c r="AS148" s="43">
        <f>IFERROR(VLOOKUP($B148,'1314_link'!$A$5:$D$310,2,FALSE),0)</f>
        <v>0.88</v>
      </c>
      <c r="AT148" s="43">
        <f>IFERROR(VLOOKUP($B148,'1314_link'!$A$5:$D$310,3,FALSE),0)</f>
        <v>21.11</v>
      </c>
      <c r="AU148" s="154">
        <f>IFERROR(VLOOKUP($B148,'1314_link'!$A$5:$D$331,4,FALSE),0)</f>
        <v>189.95999999999998</v>
      </c>
      <c r="AV148" s="158">
        <f t="shared" si="331"/>
        <v>0.11112865866498212</v>
      </c>
      <c r="AW148" s="158">
        <f>IF(AR148="Yes",VLOOKUP(B148,'ESA 112'!$B$318:$J$345,8,FALSE),MIN(0.127,AV148))</f>
        <v>0.11112865866498212</v>
      </c>
      <c r="AX148" s="156">
        <f t="shared" si="332"/>
        <v>21.11</v>
      </c>
      <c r="AY148" s="159">
        <f t="shared" si="333"/>
        <v>21.99</v>
      </c>
      <c r="AZ148" s="127" t="s">
        <v>928</v>
      </c>
      <c r="BA148" s="43">
        <f>IFERROR(VLOOKUP($B148,'1415_link'!$A$5:$D$311,2,FALSE),0)</f>
        <v>2.56</v>
      </c>
      <c r="BB148" s="43">
        <f>IFERROR(VLOOKUP($B148,'1415_link'!$A$5:$D$311,3,FALSE),0)</f>
        <v>25.33</v>
      </c>
      <c r="BC148" s="160">
        <f>IFERROR(VLOOKUP($B148,'1415_link'!$A$5:$D$332,4,FALSE),0)</f>
        <v>175.67000000000002</v>
      </c>
      <c r="BD148" s="158">
        <f t="shared" si="298"/>
        <v>0.1441908123185518</v>
      </c>
      <c r="BE148" s="158">
        <f>IF(AZ148="Yes",VLOOKUP(B148,'ESA 112'!$B$286:$J$314,8,FALSE),MIN(0.127,BD148))</f>
        <v>0.127</v>
      </c>
      <c r="BF148" s="156">
        <f t="shared" si="299"/>
        <v>22.31</v>
      </c>
      <c r="BG148" s="159">
        <f t="shared" si="300"/>
        <v>24.869999999999997</v>
      </c>
      <c r="BH148" s="127" t="s">
        <v>928</v>
      </c>
      <c r="BI148" s="43">
        <f>IFERROR(VLOOKUP($B148,'1516_link'!$A$5:$D$351,2,FALSE),0)</f>
        <v>4.78</v>
      </c>
      <c r="BJ148" s="43">
        <f>IFERROR(VLOOKUP($B148,'1516_link'!$A$5:$D$351,3,FALSE),0)</f>
        <v>25.67</v>
      </c>
      <c r="BK148" s="160">
        <f>IFERROR(VLOOKUP($B148,'1516_link'!$A$5:$D$351,4,FALSE),0)</f>
        <v>153.75</v>
      </c>
      <c r="BL148" s="217">
        <f t="shared" si="301"/>
        <v>0.16695934959349595</v>
      </c>
      <c r="BM148" s="217">
        <f>IF(BH148="Yes",VLOOKUP(B148,'ESA 112'!$B$255:$J$282,8,FALSE),MIN(0.127,BL148))</f>
        <v>0.127</v>
      </c>
      <c r="BN148" s="156">
        <f t="shared" si="302"/>
        <v>19.53</v>
      </c>
      <c r="BO148" s="159">
        <f t="shared" si="303"/>
        <v>24.310000000000002</v>
      </c>
      <c r="BP148" s="127" t="s">
        <v>928</v>
      </c>
      <c r="BQ148" s="43">
        <f>IFERROR(VLOOKUP($B148,'1617_link'!$A$5:$D$351,2,FALSE),0)</f>
        <v>4.22</v>
      </c>
      <c r="BR148" s="43">
        <f>IFERROR(VLOOKUP($B148,'1617_link'!$A$5:$D$351,3,FALSE),0)</f>
        <v>81.33</v>
      </c>
      <c r="BS148" s="160">
        <f>IFERROR(VLOOKUP($B148,'1617_link'!$A$5:$D$351,4,FALSE),0)</f>
        <v>576.98</v>
      </c>
      <c r="BT148" s="217">
        <f t="shared" si="304"/>
        <v>0.14095809213490934</v>
      </c>
      <c r="BU148" s="217">
        <f>IF(BP148="Yes",VLOOKUP(B148,'ESA 112'!$B$224:$J$250,8,FALSE),MIN(0.127,BT148))</f>
        <v>0.127</v>
      </c>
      <c r="BV148" s="156">
        <f t="shared" si="305"/>
        <v>73.28</v>
      </c>
      <c r="BW148" s="223">
        <f t="shared" si="306"/>
        <v>77.5</v>
      </c>
      <c r="BX148" s="127" t="s">
        <v>928</v>
      </c>
      <c r="BY148" s="43">
        <f>IFERROR(VLOOKUP($B148,'1718_link'!$A$5:$D$351,2,FALSE),0)</f>
        <v>3.12</v>
      </c>
      <c r="BZ148" s="43">
        <f>IFERROR(VLOOKUP($B148,'1718_link'!$A$5:$D$351,3,FALSE),0)</f>
        <v>167</v>
      </c>
      <c r="CA148" s="43">
        <f>IFERROR(VLOOKUP($B148,'1718_link'!$A$5:$D$331,4,FALSE),0)</f>
        <v>1130.7699999999998</v>
      </c>
      <c r="CB148" s="217">
        <f t="shared" si="307"/>
        <v>0.1476869743626025</v>
      </c>
      <c r="CC148" s="217">
        <f>IF(BX148="Yes",VLOOKUP(B148,'ESA 112'!$B$194:$J$219,8,FALSE),MIN(0.135,CB148))</f>
        <v>0.13500000000000001</v>
      </c>
      <c r="CD148" s="156">
        <f t="shared" si="308"/>
        <v>152.65</v>
      </c>
      <c r="CE148" s="159">
        <f t="shared" si="309"/>
        <v>155.77000000000001</v>
      </c>
      <c r="CF148" s="127" t="s">
        <v>928</v>
      </c>
      <c r="CG148" s="43">
        <f>IFERROR(VLOOKUP($B148,'1819_link'!$A$5:$D$351,2,FALSE),0)</f>
        <v>1.56</v>
      </c>
      <c r="CH148" s="43">
        <f>IFERROR(VLOOKUP($B148,'1819_link'!$A$5:$D$351,3,FALSE),0)</f>
        <v>270.89</v>
      </c>
      <c r="CI148" s="43">
        <f>IFERROR(VLOOKUP($B148,'1819_link'!$A$5:$D$331,4,FALSE),0)</f>
        <v>1722.89</v>
      </c>
      <c r="CJ148" s="217">
        <f t="shared" si="310"/>
        <v>0.15723000307622656</v>
      </c>
      <c r="CK148" s="217">
        <f>IF(CF148="Yes",VLOOKUP(B148,'ESA 112'!$B$164:$J$190,8,FALSE),MIN(0.135,CJ148))</f>
        <v>0.13500000000000001</v>
      </c>
      <c r="CL148" s="156">
        <f t="shared" si="311"/>
        <v>232.59</v>
      </c>
      <c r="CM148" s="159">
        <f t="shared" si="312"/>
        <v>234.15</v>
      </c>
      <c r="CN148" s="127" t="s">
        <v>928</v>
      </c>
      <c r="CO148" s="43">
        <f>IFERROR(VLOOKUP($B148,'1920_link'!$A$5:$D$350,2,FALSE),0)</f>
        <v>1.33</v>
      </c>
      <c r="CP148" s="43">
        <f>IFERROR(VLOOKUP($B148,'1920_link'!$A$5:$D$350,3,FALSE),0)</f>
        <v>289.56</v>
      </c>
      <c r="CQ148" s="43">
        <f>IFERROR(VLOOKUP($B148,'1920_link'!$A$5:$D$330,4,FALSE),0)</f>
        <v>1738.4599999999998</v>
      </c>
      <c r="CR148" s="217">
        <f t="shared" si="313"/>
        <v>0.16656120934620297</v>
      </c>
      <c r="CS148" s="217">
        <f>IF(CN148="Yes",VLOOKUP(B148,'ESA 112'!$B$134:$J$159,8,FALSE),MIN(0.135,CR148))</f>
        <v>0.13500000000000001</v>
      </c>
      <c r="CT148" s="156">
        <f t="shared" si="314"/>
        <v>234.69</v>
      </c>
      <c r="CU148" s="159">
        <f t="shared" si="315"/>
        <v>236.02</v>
      </c>
      <c r="CV148" s="127" t="s">
        <v>928</v>
      </c>
      <c r="CW148" s="43">
        <f>IFERROR(VLOOKUP($B148,'2021_link'!$A$5:$D$351,2,FALSE),0)</f>
        <v>1.78</v>
      </c>
      <c r="CX148" s="43">
        <f>IFERROR(VLOOKUP($B148,'2021_link'!$A$5:$D$351,3,FALSE),0)</f>
        <v>303.45000000000005</v>
      </c>
      <c r="CY148" s="160">
        <f>IFERROR(VLOOKUP($B148,'2021_link'!$A$5:$D$351,4,FALSE),0)</f>
        <v>2069.39</v>
      </c>
      <c r="CZ148" s="217">
        <f t="shared" si="340"/>
        <v>0.14663741489037835</v>
      </c>
      <c r="DA148" s="217">
        <f>IF(CV148="Yes",VLOOKUP(B148,'ESA 112'!$B$102:$J$130,8,FALSE),MIN(0.135,CZ148))</f>
        <v>0.13500000000000001</v>
      </c>
      <c r="DB148" s="156">
        <f t="shared" si="341"/>
        <v>279.37</v>
      </c>
      <c r="DC148" s="159">
        <f t="shared" si="342"/>
        <v>281.14999999999998</v>
      </c>
      <c r="DD148" s="127" t="s">
        <v>928</v>
      </c>
      <c r="DE148" s="43">
        <f>IFERROR(VLOOKUP($B148,'2122_link'!$A$3:$D$352,2,FALSE),0)</f>
        <v>0.89</v>
      </c>
      <c r="DF148" s="43">
        <f>IFERROR(VLOOKUP($B148,'2122_link'!$A$3:$D$352,3,FALSE),0)</f>
        <v>235.45</v>
      </c>
      <c r="DG148" s="160">
        <f>IFERROR(VLOOKUP($B148,'2122_link'!$A$3:$D$352,4,FALSE),0)</f>
        <v>1409.57</v>
      </c>
      <c r="DH148" s="217">
        <f t="shared" si="334"/>
        <v>0.16703675589009415</v>
      </c>
      <c r="DI148" s="217">
        <f>IF(DD148="Yes",VLOOKUP(B148,'ESA 112'!$B$70:$J$99,8,FALSE),MIN(0.135,DH148))</f>
        <v>0.13500000000000001</v>
      </c>
      <c r="DJ148" s="156">
        <f t="shared" si="335"/>
        <v>190.29</v>
      </c>
      <c r="DK148" s="159">
        <f t="shared" si="336"/>
        <v>191.17999999999998</v>
      </c>
      <c r="DL148" s="127" t="s">
        <v>928</v>
      </c>
      <c r="DM148" s="43">
        <f>IFERROR(VLOOKUP($B148,'2223_link'!$A$3:$D$352,2,FALSE),0)</f>
        <v>2</v>
      </c>
      <c r="DN148" s="43">
        <f>IFERROR(VLOOKUP($B148,'2223_link'!$A$3:$D$352,3,FALSE),0)</f>
        <v>171.32999999999998</v>
      </c>
      <c r="DO148" s="160">
        <f>IFERROR(VLOOKUP($B148,'2223_link'!$A$3:$D$352,4,FALSE),0)</f>
        <v>1005.89</v>
      </c>
      <c r="DP148" s="217">
        <f t="shared" si="337"/>
        <v>0.17032677529352114</v>
      </c>
      <c r="DQ148" s="217">
        <f>IF(DL148="Yes",VLOOKUP(B148,'ESA 112'!$B$37:$J$65,8,FALSE),MIN(0.135,DP148))</f>
        <v>0.13500000000000001</v>
      </c>
      <c r="DR148" s="156">
        <f t="shared" si="338"/>
        <v>135.80000000000001</v>
      </c>
      <c r="DS148" s="159">
        <f t="shared" si="339"/>
        <v>137.80000000000001</v>
      </c>
      <c r="DT148" s="127" t="s">
        <v>928</v>
      </c>
      <c r="DU148" s="43">
        <f>IFERROR(VLOOKUP($B148,'2324_link'!$A$3:$D$352,2,FALSE),0)</f>
        <v>2.11</v>
      </c>
      <c r="DV148" s="43">
        <f>IFERROR(VLOOKUP($B148,'2324_link'!$A$3:$D$352,3,FALSE),0)</f>
        <v>153</v>
      </c>
      <c r="DW148" s="160">
        <f>IFERROR(VLOOKUP($B148,'2324_link'!$A$3:$D$352,4,FALSE),0)</f>
        <v>876.1</v>
      </c>
      <c r="DX148" s="217">
        <f t="shared" si="295"/>
        <v>0.1746375984476658</v>
      </c>
      <c r="DY148" s="217">
        <f>IF(DT148="Yes",VLOOKUP(B148,'ESA 112'!$B$3:$J$32,8,FALSE),MIN(0.15,DX148))</f>
        <v>0.15</v>
      </c>
      <c r="DZ148" s="156">
        <f t="shared" si="296"/>
        <v>131.41999999999999</v>
      </c>
      <c r="EA148" s="159">
        <f t="shared" si="297"/>
        <v>133.53</v>
      </c>
      <c r="EB148" s="18"/>
    </row>
    <row r="149" spans="1:132" ht="14.4" x14ac:dyDescent="0.3">
      <c r="A149" s="15" t="s">
        <v>913</v>
      </c>
      <c r="B149" s="15" t="s">
        <v>490</v>
      </c>
      <c r="C149" s="15" t="s">
        <v>491</v>
      </c>
      <c r="D149" s="127" t="s">
        <v>928</v>
      </c>
      <c r="E149" s="154">
        <f>IFERROR(VLOOKUP($B149,'0809_link'!$A$5:$D$319,2,FALSE),0)</f>
        <v>4.75</v>
      </c>
      <c r="F149" s="154">
        <f>IFERROR(VLOOKUP($B149,'0809_link'!$A$5:$D$319,3,FALSE),0)</f>
        <v>81.5</v>
      </c>
      <c r="G149" s="154">
        <f>IFERROR(VLOOKUP(B149,'0809_link'!$A$5:$D$319,4,FALSE),0)</f>
        <v>554.42999999999995</v>
      </c>
      <c r="H149" s="50">
        <f t="shared" si="316"/>
        <v>0.14699999999999999</v>
      </c>
      <c r="I149" s="155">
        <f>IF(D149="yes",VLOOKUP(B149,'ESA 112'!$B$479:$K$503,8,FALSE),MIN(0.127,H149))</f>
        <v>0.127</v>
      </c>
      <c r="J149" s="156">
        <f t="shared" si="317"/>
        <v>70.41</v>
      </c>
      <c r="K149" s="157">
        <f t="shared" si="318"/>
        <v>75.1614</v>
      </c>
      <c r="L149" s="127" t="s">
        <v>928</v>
      </c>
      <c r="M149" s="43">
        <f>IFERROR(VLOOKUP(B149,'0910_link'!$A$5:$B$302,2,FALSE),0)</f>
        <v>9.75</v>
      </c>
      <c r="N149" s="43">
        <f>IFERROR(VLOOKUP(B149,'0910_link'!$A$5:$C$302,3,FALSE),0)</f>
        <v>72.62</v>
      </c>
      <c r="O149" s="43">
        <f>IFERROR(VLOOKUP($B149,'0910_link'!$A$5:$D$302,4,FALSE),0)</f>
        <v>558.94000000000005</v>
      </c>
      <c r="P149" s="50">
        <f t="shared" si="319"/>
        <v>0.12989999999999999</v>
      </c>
      <c r="Q149" s="158">
        <f>IF(L149="Yes",VLOOKUP(B149,'ESA 112'!$B$449:$K$474,8,FALSE),MIN(0.127,P149))</f>
        <v>0.127</v>
      </c>
      <c r="R149" s="156">
        <f t="shared" si="320"/>
        <v>70.989999999999995</v>
      </c>
      <c r="S149" s="157">
        <f t="shared" si="321"/>
        <v>80.749074000000007</v>
      </c>
      <c r="T149" s="127" t="s">
        <v>928</v>
      </c>
      <c r="U149" s="43">
        <f>IFERROR(VLOOKUP($B149,'1011_link'!$A$5:$D$309,2,FALSE),0)</f>
        <v>4.25</v>
      </c>
      <c r="V149" s="43">
        <f>IFERROR(VLOOKUP($B149,'1011_link'!$A$5:$D$309,3,FALSE),0)</f>
        <v>75.25</v>
      </c>
      <c r="W149" s="154">
        <f>IFERROR(VLOOKUP($B149,'1011_link'!$A$5:$D$319,4,FALSE),0)</f>
        <v>522.64</v>
      </c>
      <c r="X149" s="50">
        <f t="shared" si="322"/>
        <v>0.14399999999999999</v>
      </c>
      <c r="Y149" s="158">
        <f>IF(T149="Yes",VLOOKUP(B149,'ESA 112'!$B$416:$J$444,8,FALSE),MIN(0.127,X149))</f>
        <v>0.127</v>
      </c>
      <c r="Z149" s="156">
        <f t="shared" si="323"/>
        <v>66.38</v>
      </c>
      <c r="AA149" s="159">
        <f t="shared" si="324"/>
        <v>70.63</v>
      </c>
      <c r="AB149" s="127" t="s">
        <v>928</v>
      </c>
      <c r="AC149" s="43">
        <f>IFERROR(VLOOKUP($B149,'1112_link'!$A$5:$D$310,2,FALSE),0)</f>
        <v>12.22</v>
      </c>
      <c r="AD149" s="43">
        <f>IFERROR(VLOOKUP($B149,'1112_link'!$A$5:$D$310,3,FALSE),0)</f>
        <v>72.78</v>
      </c>
      <c r="AE149" s="154">
        <f>IFERROR(VLOOKUP($B149,'1112_link'!$A$5:$D$331,4,FALSE),0)</f>
        <v>527.44000000000005</v>
      </c>
      <c r="AF149" s="50">
        <f t="shared" si="325"/>
        <v>0.13800000000000001</v>
      </c>
      <c r="AG149" s="158">
        <f>IF(AB149="Yes",VLOOKUP(B149,'ESA 112'!$B$383:$J$411,8,FALSE),MIN(0.127,AF149))</f>
        <v>0.127</v>
      </c>
      <c r="AH149" s="156">
        <f t="shared" si="326"/>
        <v>66.98</v>
      </c>
      <c r="AI149" s="159">
        <f t="shared" si="327"/>
        <v>79.2</v>
      </c>
      <c r="AJ149" s="127" t="s">
        <v>928</v>
      </c>
      <c r="AK149" s="43">
        <f>IFERROR(VLOOKUP($B149,'1213_link'!$A$5:$D$310,2,FALSE),0)</f>
        <v>8.4500000000000011</v>
      </c>
      <c r="AL149" s="43">
        <f>IFERROR(VLOOKUP($B149,'1213_link'!$A$5:$D$310,3,FALSE),0)</f>
        <v>79.89</v>
      </c>
      <c r="AM149" s="154">
        <f>IFERROR(VLOOKUP($B149,'1213_link'!$A$5:$D$331,4,FALSE),0)</f>
        <v>546.33999999999992</v>
      </c>
      <c r="AN149" s="50">
        <f t="shared" si="328"/>
        <v>0.1462</v>
      </c>
      <c r="AO149" s="158">
        <f>IF(AJ149="Yes",VLOOKUP(B149,'ESA 112'!$B$350:$J$378,8,FALSE),MIN(0.127,AN149))</f>
        <v>0.127</v>
      </c>
      <c r="AP149" s="156">
        <f t="shared" si="329"/>
        <v>69.39</v>
      </c>
      <c r="AQ149" s="159">
        <f t="shared" si="330"/>
        <v>77.84</v>
      </c>
      <c r="AR149" s="127" t="s">
        <v>928</v>
      </c>
      <c r="AS149" s="43">
        <f>IFERROR(VLOOKUP($B149,'1314_link'!$A$5:$D$310,2,FALSE),0)</f>
        <v>8</v>
      </c>
      <c r="AT149" s="43">
        <f>IFERROR(VLOOKUP($B149,'1314_link'!$A$5:$D$310,3,FALSE),0)</f>
        <v>66.11</v>
      </c>
      <c r="AU149" s="154">
        <f>IFERROR(VLOOKUP($B149,'1314_link'!$A$5:$D$331,4,FALSE),0)</f>
        <v>492.53</v>
      </c>
      <c r="AV149" s="158">
        <f t="shared" si="331"/>
        <v>0.13422532637605833</v>
      </c>
      <c r="AW149" s="158">
        <f>IF(AR149="Yes",VLOOKUP(B149,'ESA 112'!$B$318:$J$345,8,FALSE),MIN(0.127,AV149))</f>
        <v>0.127</v>
      </c>
      <c r="AX149" s="156">
        <f t="shared" si="332"/>
        <v>62.55</v>
      </c>
      <c r="AY149" s="159">
        <f t="shared" si="333"/>
        <v>70.55</v>
      </c>
      <c r="AZ149" s="127" t="s">
        <v>928</v>
      </c>
      <c r="BA149" s="43">
        <f>IFERROR(VLOOKUP($B149,'1415_link'!$A$5:$D$311,2,FALSE),0)</f>
        <v>3.44</v>
      </c>
      <c r="BB149" s="43">
        <f>IFERROR(VLOOKUP($B149,'1415_link'!$A$5:$D$311,3,FALSE),0)</f>
        <v>65.56</v>
      </c>
      <c r="BC149" s="160">
        <f>IFERROR(VLOOKUP($B149,'1415_link'!$A$5:$D$332,4,FALSE),0)</f>
        <v>489.7</v>
      </c>
      <c r="BD149" s="158">
        <f t="shared" si="298"/>
        <v>0.13387788441903206</v>
      </c>
      <c r="BE149" s="158">
        <f>IF(AZ149="Yes",VLOOKUP(B149,'ESA 112'!$B$286:$J$314,8,FALSE),MIN(0.127,BD149))</f>
        <v>0.127</v>
      </c>
      <c r="BF149" s="156">
        <f t="shared" si="299"/>
        <v>62.19</v>
      </c>
      <c r="BG149" s="159">
        <f t="shared" si="300"/>
        <v>65.63</v>
      </c>
      <c r="BH149" s="127" t="s">
        <v>928</v>
      </c>
      <c r="BI149" s="43">
        <f>IFERROR(VLOOKUP($B149,'1516_link'!$A$5:$D$351,2,FALSE),0)</f>
        <v>0.78</v>
      </c>
      <c r="BJ149" s="43">
        <f>IFERROR(VLOOKUP($B149,'1516_link'!$A$5:$D$351,3,FALSE),0)</f>
        <v>125.89</v>
      </c>
      <c r="BK149" s="160">
        <f>IFERROR(VLOOKUP($B149,'1516_link'!$A$5:$D$351,4,FALSE),0)</f>
        <v>934.71</v>
      </c>
      <c r="BL149" s="217">
        <f t="shared" si="301"/>
        <v>0.134683484717185</v>
      </c>
      <c r="BM149" s="217">
        <f>IF(BH149="Yes",VLOOKUP(B149,'ESA 112'!$B$255:$J$282,8,FALSE),MIN(0.127,BL149))</f>
        <v>0.127</v>
      </c>
      <c r="BN149" s="156">
        <f t="shared" si="302"/>
        <v>118.71</v>
      </c>
      <c r="BO149" s="159">
        <f t="shared" si="303"/>
        <v>119.49</v>
      </c>
      <c r="BP149" s="127" t="s">
        <v>928</v>
      </c>
      <c r="BQ149" s="43">
        <f>IFERROR(VLOOKUP($B149,'1617_link'!$A$5:$D$351,2,FALSE),0)</f>
        <v>1.67</v>
      </c>
      <c r="BR149" s="43">
        <f>IFERROR(VLOOKUP($B149,'1617_link'!$A$5:$D$351,3,FALSE),0)</f>
        <v>74.89</v>
      </c>
      <c r="BS149" s="160">
        <f>IFERROR(VLOOKUP($B149,'1617_link'!$A$5:$D$351,4,FALSE),0)</f>
        <v>532.51</v>
      </c>
      <c r="BT149" s="217">
        <f t="shared" si="304"/>
        <v>0.14063585660363187</v>
      </c>
      <c r="BU149" s="217">
        <f>IF(BP149="Yes",VLOOKUP(B149,'ESA 112'!$B$224:$J$250,8,FALSE),MIN(0.127,BT149))</f>
        <v>0.127</v>
      </c>
      <c r="BV149" s="156">
        <f t="shared" si="305"/>
        <v>67.63</v>
      </c>
      <c r="BW149" s="223">
        <f t="shared" si="306"/>
        <v>69.3</v>
      </c>
      <c r="BX149" s="127" t="s">
        <v>928</v>
      </c>
      <c r="BY149" s="43">
        <f>IFERROR(VLOOKUP($B149,'1718_link'!$A$5:$D$351,2,FALSE),0)</f>
        <v>2.33</v>
      </c>
      <c r="BZ149" s="43">
        <f>IFERROR(VLOOKUP($B149,'1718_link'!$A$5:$D$351,3,FALSE),0)</f>
        <v>74.11</v>
      </c>
      <c r="CA149" s="43">
        <f>IFERROR(VLOOKUP($B149,'1718_link'!$A$5:$D$331,4,FALSE),0)</f>
        <v>498.39</v>
      </c>
      <c r="CB149" s="217">
        <f t="shared" si="307"/>
        <v>0.14869881016874337</v>
      </c>
      <c r="CC149" s="217">
        <f>IF(BX149="Yes",VLOOKUP(B149,'ESA 112'!$B$194:$J$219,8,FALSE),MIN(0.135,CB149))</f>
        <v>0.13500000000000001</v>
      </c>
      <c r="CD149" s="156">
        <f t="shared" si="308"/>
        <v>67.28</v>
      </c>
      <c r="CE149" s="159">
        <f t="shared" si="309"/>
        <v>69.61</v>
      </c>
      <c r="CF149" s="127" t="s">
        <v>928</v>
      </c>
      <c r="CG149" s="43">
        <f>IFERROR(VLOOKUP($B149,'1819_link'!$A$5:$D$351,2,FALSE),0)</f>
        <v>3.22</v>
      </c>
      <c r="CH149" s="43">
        <f>IFERROR(VLOOKUP($B149,'1819_link'!$A$5:$D$351,3,FALSE),0)</f>
        <v>67.11</v>
      </c>
      <c r="CI149" s="43">
        <f>IFERROR(VLOOKUP($B149,'1819_link'!$A$5:$D$331,4,FALSE),0)</f>
        <v>460.43</v>
      </c>
      <c r="CJ149" s="217">
        <f t="shared" si="310"/>
        <v>0.1457550550572291</v>
      </c>
      <c r="CK149" s="217">
        <f>IF(CF149="Yes",VLOOKUP(B149,'ESA 112'!$B$164:$J$190,8,FALSE),MIN(0.135,CJ149))</f>
        <v>0.13500000000000001</v>
      </c>
      <c r="CL149" s="156">
        <f t="shared" si="311"/>
        <v>62.16</v>
      </c>
      <c r="CM149" s="159">
        <f t="shared" si="312"/>
        <v>65.38</v>
      </c>
      <c r="CN149" s="127" t="s">
        <v>928</v>
      </c>
      <c r="CO149" s="43">
        <f>IFERROR(VLOOKUP($B149,'1920_link'!$A$5:$D$350,2,FALSE),0)</f>
        <v>4.78</v>
      </c>
      <c r="CP149" s="43">
        <f>IFERROR(VLOOKUP($B149,'1920_link'!$A$5:$D$350,3,FALSE),0)</f>
        <v>77.22</v>
      </c>
      <c r="CQ149" s="43">
        <f>IFERROR(VLOOKUP($B149,'1920_link'!$A$5:$D$330,4,FALSE),0)</f>
        <v>469.91</v>
      </c>
      <c r="CR149" s="217">
        <f t="shared" si="313"/>
        <v>0.16432933966078608</v>
      </c>
      <c r="CS149" s="217">
        <f>IF(CN149="Yes",VLOOKUP(B149,'ESA 112'!$B$134:$J$159,8,FALSE),MIN(0.135,CR149))</f>
        <v>0.13500000000000001</v>
      </c>
      <c r="CT149" s="156">
        <f t="shared" si="314"/>
        <v>63.44</v>
      </c>
      <c r="CU149" s="159">
        <f t="shared" si="315"/>
        <v>68.22</v>
      </c>
      <c r="CV149" s="127" t="s">
        <v>928</v>
      </c>
      <c r="CW149" s="43">
        <f>IFERROR(VLOOKUP($B149,'2021_link'!$A$5:$D$351,2,FALSE),0)</f>
        <v>3.56</v>
      </c>
      <c r="CX149" s="43">
        <f>IFERROR(VLOOKUP($B149,'2021_link'!$A$5:$D$351,3,FALSE),0)</f>
        <v>75.11</v>
      </c>
      <c r="CY149" s="160">
        <f>IFERROR(VLOOKUP($B149,'2021_link'!$A$5:$D$351,4,FALSE),0)</f>
        <v>421.17</v>
      </c>
      <c r="CZ149" s="217">
        <f t="shared" si="340"/>
        <v>0.1783365386898402</v>
      </c>
      <c r="DA149" s="217">
        <f>IF(CV149="Yes",VLOOKUP(B149,'ESA 112'!$B$102:$J$130,8,FALSE),MIN(0.135,CZ149))</f>
        <v>0.13500000000000001</v>
      </c>
      <c r="DB149" s="156">
        <f t="shared" si="341"/>
        <v>56.86</v>
      </c>
      <c r="DC149" s="159">
        <f t="shared" si="342"/>
        <v>60.42</v>
      </c>
      <c r="DD149" s="127" t="s">
        <v>928</v>
      </c>
      <c r="DE149" s="43">
        <f>IFERROR(VLOOKUP($B149,'2122_link'!$A$3:$D$352,2,FALSE),0)</f>
        <v>3.33</v>
      </c>
      <c r="DF149" s="43">
        <f>IFERROR(VLOOKUP($B149,'2122_link'!$A$3:$D$352,3,FALSE),0)</f>
        <v>73.33</v>
      </c>
      <c r="DG149" s="160">
        <f>IFERROR(VLOOKUP($B149,'2122_link'!$A$3:$D$352,4,FALSE),0)</f>
        <v>461.11</v>
      </c>
      <c r="DH149" s="217">
        <f t="shared" si="334"/>
        <v>0.15902929886578038</v>
      </c>
      <c r="DI149" s="217">
        <f>IF(DD149="Yes",VLOOKUP(B149,'ESA 112'!$B$70:$J$99,8,FALSE),MIN(0.135,DH149))</f>
        <v>0.13500000000000001</v>
      </c>
      <c r="DJ149" s="156">
        <f t="shared" si="335"/>
        <v>62.25</v>
      </c>
      <c r="DK149" s="159">
        <f t="shared" si="336"/>
        <v>65.58</v>
      </c>
      <c r="DL149" s="127" t="s">
        <v>928</v>
      </c>
      <c r="DM149" s="43">
        <f>IFERROR(VLOOKUP($B149,'2223_link'!$A$3:$D$352,2,FALSE),0)</f>
        <v>4.5599999999999996</v>
      </c>
      <c r="DN149" s="43">
        <f>IFERROR(VLOOKUP($B149,'2223_link'!$A$3:$D$352,3,FALSE),0)</f>
        <v>79</v>
      </c>
      <c r="DO149" s="160">
        <f>IFERROR(VLOOKUP($B149,'2223_link'!$A$3:$D$352,4,FALSE),0)</f>
        <v>492.13</v>
      </c>
      <c r="DP149" s="217">
        <f t="shared" si="337"/>
        <v>0.16052669010220877</v>
      </c>
      <c r="DQ149" s="217">
        <f>IF(DL149="Yes",VLOOKUP(B149,'ESA 112'!$B$37:$J$65,8,FALSE),MIN(0.135,DP149))</f>
        <v>0.13500000000000001</v>
      </c>
      <c r="DR149" s="156">
        <f t="shared" si="338"/>
        <v>66.44</v>
      </c>
      <c r="DS149" s="159">
        <f t="shared" si="339"/>
        <v>71</v>
      </c>
      <c r="DT149" s="127" t="s">
        <v>928</v>
      </c>
      <c r="DU149" s="43">
        <f>IFERROR(VLOOKUP($B149,'2324_link'!$A$3:$D$352,2,FALSE),0)</f>
        <v>5.33</v>
      </c>
      <c r="DV149" s="43">
        <f>IFERROR(VLOOKUP($B149,'2324_link'!$A$3:$D$352,3,FALSE),0)</f>
        <v>86.66</v>
      </c>
      <c r="DW149" s="160">
        <f>IFERROR(VLOOKUP($B149,'2324_link'!$A$3:$D$352,4,FALSE),0)</f>
        <v>497.29</v>
      </c>
      <c r="DX149" s="217">
        <f t="shared" si="295"/>
        <v>0.17426451366405918</v>
      </c>
      <c r="DY149" s="217">
        <f>IF(DT149="Yes",VLOOKUP(B149,'ESA 112'!$B$3:$J$32,8,FALSE),MIN(0.15,DX149))</f>
        <v>0.15</v>
      </c>
      <c r="DZ149" s="156">
        <f t="shared" si="296"/>
        <v>74.59</v>
      </c>
      <c r="EA149" s="159">
        <f t="shared" si="297"/>
        <v>79.92</v>
      </c>
      <c r="EB149" s="18"/>
    </row>
    <row r="150" spans="1:132" ht="14.4" x14ac:dyDescent="0.3">
      <c r="A150" s="15" t="s">
        <v>913</v>
      </c>
      <c r="B150" s="15" t="s">
        <v>426</v>
      </c>
      <c r="C150" s="15" t="s">
        <v>427</v>
      </c>
      <c r="D150" s="127" t="s">
        <v>928</v>
      </c>
      <c r="E150" s="154">
        <f>IFERROR(VLOOKUP($B150,'0809_link'!$A$5:$D$319,2,FALSE),0)</f>
        <v>206.38</v>
      </c>
      <c r="F150" s="154">
        <f>IFERROR(VLOOKUP($B150,'0809_link'!$A$5:$D$319,3,FALSE),0)</f>
        <v>1453.75</v>
      </c>
      <c r="G150" s="154">
        <f>IFERROR(VLOOKUP(B150,'0809_link'!$A$5:$D$319,4,FALSE),0)</f>
        <v>11157.97</v>
      </c>
      <c r="H150" s="50">
        <f t="shared" si="316"/>
        <v>0.1303</v>
      </c>
      <c r="I150" s="155">
        <f>IF(D150="yes",VLOOKUP(B150,'ESA 112'!$B$479:$K$503,8,FALSE),MIN(0.127,H150))</f>
        <v>0.127</v>
      </c>
      <c r="J150" s="156">
        <f t="shared" si="317"/>
        <v>1417.06</v>
      </c>
      <c r="K150" s="157">
        <f t="shared" si="318"/>
        <v>1623.3086990000002</v>
      </c>
      <c r="L150" s="127" t="s">
        <v>928</v>
      </c>
      <c r="M150" s="43">
        <f>IFERROR(VLOOKUP(B150,'0910_link'!$A$5:$B$302,2,FALSE),0)</f>
        <v>199.25</v>
      </c>
      <c r="N150" s="43">
        <f>IFERROR(VLOOKUP(B150,'0910_link'!$A$5:$C$302,3,FALSE),0)</f>
        <v>1455.5</v>
      </c>
      <c r="O150" s="43">
        <f>IFERROR(VLOOKUP($B150,'0910_link'!$A$5:$D$302,4,FALSE),0)</f>
        <v>11025.43</v>
      </c>
      <c r="P150" s="50">
        <f t="shared" si="319"/>
        <v>0.13200000000000001</v>
      </c>
      <c r="Q150" s="158">
        <f>IF(L150="Yes",VLOOKUP(B150,'ESA 112'!$B$449:$K$474,8,FALSE),MIN(0.127,P150))</f>
        <v>0.127</v>
      </c>
      <c r="R150" s="156">
        <f t="shared" si="320"/>
        <v>1400.23</v>
      </c>
      <c r="S150" s="157">
        <f t="shared" si="321"/>
        <v>1599.62285</v>
      </c>
      <c r="T150" s="127" t="s">
        <v>928</v>
      </c>
      <c r="U150" s="43">
        <f>IFERROR(VLOOKUP($B150,'1011_link'!$A$5:$D$309,2,FALSE),0)</f>
        <v>223.38</v>
      </c>
      <c r="V150" s="43">
        <f>IFERROR(VLOOKUP($B150,'1011_link'!$A$5:$D$309,3,FALSE),0)</f>
        <v>1432.7399999999998</v>
      </c>
      <c r="W150" s="154">
        <f>IFERROR(VLOOKUP($B150,'1011_link'!$A$5:$D$319,4,FALSE),0)</f>
        <v>10930.130000000001</v>
      </c>
      <c r="X150" s="50">
        <f t="shared" si="322"/>
        <v>0.13109999999999999</v>
      </c>
      <c r="Y150" s="158">
        <f>IF(T150="Yes",VLOOKUP(B150,'ESA 112'!$B$416:$J$444,8,FALSE),MIN(0.127,X150))</f>
        <v>0.127</v>
      </c>
      <c r="Z150" s="156">
        <f t="shared" si="323"/>
        <v>1388.13</v>
      </c>
      <c r="AA150" s="159">
        <f t="shared" si="324"/>
        <v>1611.5100000000002</v>
      </c>
      <c r="AB150" s="127" t="s">
        <v>928</v>
      </c>
      <c r="AC150" s="43">
        <f>IFERROR(VLOOKUP($B150,'1112_link'!$A$5:$D$310,2,FALSE),0)</f>
        <v>251.10999999999999</v>
      </c>
      <c r="AD150" s="43">
        <f>IFERROR(VLOOKUP($B150,'1112_link'!$A$5:$D$310,3,FALSE),0)</f>
        <v>1452.5600000000002</v>
      </c>
      <c r="AE150" s="154">
        <f>IFERROR(VLOOKUP($B150,'1112_link'!$A$5:$D$331,4,FALSE),0)</f>
        <v>10867.06</v>
      </c>
      <c r="AF150" s="50">
        <f t="shared" si="325"/>
        <v>0.13370000000000001</v>
      </c>
      <c r="AG150" s="158">
        <f>IF(AB150="Yes",VLOOKUP(B150,'ESA 112'!$B$383:$J$411,8,FALSE),MIN(0.127,AF150))</f>
        <v>0.127</v>
      </c>
      <c r="AH150" s="156">
        <f t="shared" si="326"/>
        <v>1380.12</v>
      </c>
      <c r="AI150" s="159">
        <f t="shared" si="327"/>
        <v>1631.2299999999998</v>
      </c>
      <c r="AJ150" s="127" t="s">
        <v>928</v>
      </c>
      <c r="AK150" s="43">
        <f>IFERROR(VLOOKUP($B150,'1213_link'!$A$5:$D$310,2,FALSE),0)</f>
        <v>236.67000000000002</v>
      </c>
      <c r="AL150" s="43">
        <f>IFERROR(VLOOKUP($B150,'1213_link'!$A$5:$D$310,3,FALSE),0)</f>
        <v>1524.11</v>
      </c>
      <c r="AM150" s="154">
        <f>IFERROR(VLOOKUP($B150,'1213_link'!$A$5:$D$331,4,FALSE),0)</f>
        <v>10783.700000000003</v>
      </c>
      <c r="AN150" s="50">
        <f t="shared" si="328"/>
        <v>0.14130000000000001</v>
      </c>
      <c r="AO150" s="158">
        <f>IF(AJ150="Yes",VLOOKUP(B150,'ESA 112'!$B$350:$J$378,8,FALSE),MIN(0.127,AN150))</f>
        <v>0.127</v>
      </c>
      <c r="AP150" s="156">
        <f t="shared" si="329"/>
        <v>1369.53</v>
      </c>
      <c r="AQ150" s="159">
        <f t="shared" si="330"/>
        <v>1606.2</v>
      </c>
      <c r="AR150" s="127" t="s">
        <v>928</v>
      </c>
      <c r="AS150" s="43">
        <f>IFERROR(VLOOKUP($B150,'1314_link'!$A$5:$D$310,2,FALSE),0)</f>
        <v>207.78000000000003</v>
      </c>
      <c r="AT150" s="43">
        <f>IFERROR(VLOOKUP($B150,'1314_link'!$A$5:$D$310,3,FALSE),0)</f>
        <v>1509</v>
      </c>
      <c r="AU150" s="154">
        <f>IFERROR(VLOOKUP($B150,'1314_link'!$A$5:$D$331,4,FALSE),0)</f>
        <v>10957.910000000002</v>
      </c>
      <c r="AV150" s="158">
        <f t="shared" si="331"/>
        <v>0.13770874190424998</v>
      </c>
      <c r="AW150" s="158">
        <f>IF(AR150="Yes",VLOOKUP(B150,'ESA 112'!$B$318:$J$345,8,FALSE),MIN(0.127,AV150))</f>
        <v>0.127</v>
      </c>
      <c r="AX150" s="156">
        <f t="shared" si="332"/>
        <v>1391.65</v>
      </c>
      <c r="AY150" s="159">
        <f t="shared" si="333"/>
        <v>1599.43</v>
      </c>
      <c r="AZ150" s="127" t="s">
        <v>928</v>
      </c>
      <c r="BA150" s="43">
        <f>IFERROR(VLOOKUP($B150,'1415_link'!$A$5:$D$311,2,FALSE),0)</f>
        <v>196.44</v>
      </c>
      <c r="BB150" s="43">
        <f>IFERROR(VLOOKUP($B150,'1415_link'!$A$5:$D$311,3,FALSE),0)</f>
        <v>1474.78</v>
      </c>
      <c r="BC150" s="160">
        <f>IFERROR(VLOOKUP($B150,'1415_link'!$A$5:$D$332,4,FALSE),0)</f>
        <v>10829.680000000002</v>
      </c>
      <c r="BD150" s="158">
        <f t="shared" si="298"/>
        <v>0.13617946236638567</v>
      </c>
      <c r="BE150" s="158">
        <f>IF(AZ150="Yes",VLOOKUP(B150,'ESA 112'!$B$286:$J$314,8,FALSE),MIN(0.127,BD150))</f>
        <v>0.127</v>
      </c>
      <c r="BF150" s="156">
        <f t="shared" si="299"/>
        <v>1375.37</v>
      </c>
      <c r="BG150" s="159">
        <f t="shared" si="300"/>
        <v>1571.81</v>
      </c>
      <c r="BH150" s="127" t="s">
        <v>928</v>
      </c>
      <c r="BI150" s="43">
        <f>IFERROR(VLOOKUP($B150,'1516_link'!$A$5:$D$351,2,FALSE),0)</f>
        <v>233.33</v>
      </c>
      <c r="BJ150" s="43">
        <f>IFERROR(VLOOKUP($B150,'1516_link'!$A$5:$D$351,3,FALSE),0)</f>
        <v>1510.1100000000001</v>
      </c>
      <c r="BK150" s="160">
        <f>IFERROR(VLOOKUP($B150,'1516_link'!$A$5:$D$351,4,FALSE),0)</f>
        <v>10896.779999999999</v>
      </c>
      <c r="BL150" s="217">
        <f t="shared" si="301"/>
        <v>0.13858314107470282</v>
      </c>
      <c r="BM150" s="217">
        <f>IF(BH150="Yes",VLOOKUP(B150,'ESA 112'!$B$255:$J$282,8,FALSE),MIN(0.127,BL150))</f>
        <v>0.127</v>
      </c>
      <c r="BN150" s="156">
        <f t="shared" si="302"/>
        <v>1383.89</v>
      </c>
      <c r="BO150" s="159">
        <f t="shared" si="303"/>
        <v>1617.22</v>
      </c>
      <c r="BP150" s="127" t="s">
        <v>928</v>
      </c>
      <c r="BQ150" s="43">
        <f>IFERROR(VLOOKUP($B150,'1617_link'!$A$5:$D$351,2,FALSE),0)</f>
        <v>260.34000000000003</v>
      </c>
      <c r="BR150" s="43">
        <f>IFERROR(VLOOKUP($B150,'1617_link'!$A$5:$D$351,3,FALSE),0)</f>
        <v>1528.89</v>
      </c>
      <c r="BS150" s="160">
        <f>IFERROR(VLOOKUP($B150,'1617_link'!$A$5:$D$351,4,FALSE),0)</f>
        <v>10880.66</v>
      </c>
      <c r="BT150" s="217">
        <f t="shared" si="304"/>
        <v>0.14051445408642491</v>
      </c>
      <c r="BU150" s="217">
        <f>IF(BP150="Yes",VLOOKUP(B150,'ESA 112'!$B$224:$J$250,8,FALSE),MIN(0.127,BT150))</f>
        <v>0.127</v>
      </c>
      <c r="BV150" s="156">
        <f t="shared" si="305"/>
        <v>1381.84</v>
      </c>
      <c r="BW150" s="223">
        <f t="shared" si="306"/>
        <v>1642.1799999999998</v>
      </c>
      <c r="BX150" s="127" t="s">
        <v>928</v>
      </c>
      <c r="BY150" s="43">
        <f>IFERROR(VLOOKUP($B150,'1718_link'!$A$5:$D$351,2,FALSE),0)</f>
        <v>263.66000000000003</v>
      </c>
      <c r="BZ150" s="43">
        <f>IFERROR(VLOOKUP($B150,'1718_link'!$A$5:$D$351,3,FALSE),0)</f>
        <v>1533.33</v>
      </c>
      <c r="CA150" s="43">
        <f>IFERROR(VLOOKUP($B150,'1718_link'!$A$5:$D$331,4,FALSE),0)</f>
        <v>10765.670000000002</v>
      </c>
      <c r="CB150" s="217">
        <f t="shared" si="307"/>
        <v>0.14242773557056826</v>
      </c>
      <c r="CC150" s="217">
        <f>IF(BX150="Yes",VLOOKUP(B150,'ESA 112'!$B$194:$J$219,8,FALSE),MIN(0.135,CB150))</f>
        <v>0.13500000000000001</v>
      </c>
      <c r="CD150" s="156">
        <f t="shared" si="308"/>
        <v>1453.37</v>
      </c>
      <c r="CE150" s="159">
        <f t="shared" si="309"/>
        <v>1717.03</v>
      </c>
      <c r="CF150" s="127" t="s">
        <v>928</v>
      </c>
      <c r="CG150" s="43">
        <f>IFERROR(VLOOKUP($B150,'1819_link'!$A$5:$D$351,2,FALSE),0)</f>
        <v>287.56</v>
      </c>
      <c r="CH150" s="43">
        <f>IFERROR(VLOOKUP($B150,'1819_link'!$A$5:$D$351,3,FALSE),0)</f>
        <v>1582.56</v>
      </c>
      <c r="CI150" s="43">
        <f>IFERROR(VLOOKUP($B150,'1819_link'!$A$5:$D$331,4,FALSE),0)</f>
        <v>10604.41</v>
      </c>
      <c r="CJ150" s="217">
        <f t="shared" si="310"/>
        <v>0.14923602538943703</v>
      </c>
      <c r="CK150" s="217">
        <f>IF(CF150="Yes",VLOOKUP(B150,'ESA 112'!$B$164:$J$190,8,FALSE),MIN(0.135,CJ150))</f>
        <v>0.13500000000000001</v>
      </c>
      <c r="CL150" s="156">
        <f t="shared" si="311"/>
        <v>1431.6</v>
      </c>
      <c r="CM150" s="159">
        <f t="shared" si="312"/>
        <v>1719.1599999999999</v>
      </c>
      <c r="CN150" s="127" t="s">
        <v>928</v>
      </c>
      <c r="CO150" s="43">
        <f>IFERROR(VLOOKUP($B150,'1920_link'!$A$5:$D$350,2,FALSE),0)</f>
        <v>330.89</v>
      </c>
      <c r="CP150" s="43">
        <f>IFERROR(VLOOKUP($B150,'1920_link'!$A$5:$D$350,3,FALSE),0)</f>
        <v>1618.33</v>
      </c>
      <c r="CQ150" s="43">
        <f>IFERROR(VLOOKUP($B150,'1920_link'!$A$5:$D$330,4,FALSE),0)</f>
        <v>10379.199999999999</v>
      </c>
      <c r="CR150" s="217">
        <f t="shared" si="313"/>
        <v>0.15592049483582551</v>
      </c>
      <c r="CS150" s="217">
        <f>IF(CN150="Yes",VLOOKUP(B150,'ESA 112'!$B$134:$J$159,8,FALSE),MIN(0.135,CR150))</f>
        <v>0.13500000000000001</v>
      </c>
      <c r="CT150" s="156">
        <f t="shared" si="314"/>
        <v>1401.19</v>
      </c>
      <c r="CU150" s="159">
        <f t="shared" si="315"/>
        <v>1732.08</v>
      </c>
      <c r="CV150" s="127" t="s">
        <v>928</v>
      </c>
      <c r="CW150" s="43">
        <f>IFERROR(VLOOKUP($B150,'2021_link'!$A$5:$D$351,2,FALSE),0)</f>
        <v>162.66999999999999</v>
      </c>
      <c r="CX150" s="43">
        <f>IFERROR(VLOOKUP($B150,'2021_link'!$A$5:$D$351,3,FALSE),0)</f>
        <v>1571.1100000000001</v>
      </c>
      <c r="CY150" s="160">
        <f>IFERROR(VLOOKUP($B150,'2021_link'!$A$5:$D$351,4,FALSE),0)</f>
        <v>9897.739999999998</v>
      </c>
      <c r="CZ150" s="217">
        <f t="shared" si="340"/>
        <v>0.158734216093775</v>
      </c>
      <c r="DA150" s="217">
        <f>IF(CV150="Yes",VLOOKUP(B150,'ESA 112'!$B$102:$J$130,8,FALSE),MIN(0.135,CZ150))</f>
        <v>0.13500000000000001</v>
      </c>
      <c r="DB150" s="156">
        <f t="shared" si="341"/>
        <v>1336.19</v>
      </c>
      <c r="DC150" s="159">
        <f t="shared" si="342"/>
        <v>1498.8600000000001</v>
      </c>
      <c r="DD150" s="127" t="s">
        <v>928</v>
      </c>
      <c r="DE150" s="43">
        <f>IFERROR(VLOOKUP($B150,'2122_link'!$A$3:$D$352,2,FALSE),0)</f>
        <v>159.88999999999999</v>
      </c>
      <c r="DF150" s="43">
        <f>IFERROR(VLOOKUP($B150,'2122_link'!$A$3:$D$352,3,FALSE),0)</f>
        <v>1509.66</v>
      </c>
      <c r="DG150" s="160">
        <f>IFERROR(VLOOKUP($B150,'2122_link'!$A$3:$D$352,4,FALSE),0)</f>
        <v>9869.8200000000015</v>
      </c>
      <c r="DH150" s="217">
        <f t="shared" si="334"/>
        <v>0.15295719678778336</v>
      </c>
      <c r="DI150" s="217">
        <f>IF(DD150="Yes",VLOOKUP(B150,'ESA 112'!$B$70:$J$99,8,FALSE),MIN(0.135,DH150))</f>
        <v>0.13500000000000001</v>
      </c>
      <c r="DJ150" s="156">
        <f t="shared" si="335"/>
        <v>1332.43</v>
      </c>
      <c r="DK150" s="159">
        <f t="shared" si="336"/>
        <v>1492.3200000000002</v>
      </c>
      <c r="DL150" s="127" t="s">
        <v>928</v>
      </c>
      <c r="DM150" s="43">
        <f>IFERROR(VLOOKUP($B150,'2223_link'!$A$3:$D$352,2,FALSE),0)</f>
        <v>160.56</v>
      </c>
      <c r="DN150" s="43">
        <f>IFERROR(VLOOKUP($B150,'2223_link'!$A$3:$D$352,3,FALSE),0)</f>
        <v>1604</v>
      </c>
      <c r="DO150" s="160">
        <f>IFERROR(VLOOKUP($B150,'2223_link'!$A$3:$D$352,4,FALSE),0)</f>
        <v>9855.7100000000009</v>
      </c>
      <c r="DP150" s="217">
        <f t="shared" si="337"/>
        <v>0.16274829515072986</v>
      </c>
      <c r="DQ150" s="217">
        <f>IF(DL150="Yes",VLOOKUP(B150,'ESA 112'!$B$37:$J$65,8,FALSE),MIN(0.135,DP150))</f>
        <v>0.13500000000000001</v>
      </c>
      <c r="DR150" s="156">
        <f t="shared" si="338"/>
        <v>1330.52</v>
      </c>
      <c r="DS150" s="159">
        <f t="shared" si="339"/>
        <v>1491.08</v>
      </c>
      <c r="DT150" s="127" t="s">
        <v>928</v>
      </c>
      <c r="DU150" s="43">
        <f>IFERROR(VLOOKUP($B150,'2324_link'!$A$3:$D$352,2,FALSE),0)</f>
        <v>160</v>
      </c>
      <c r="DV150" s="43">
        <f>IFERROR(VLOOKUP($B150,'2324_link'!$A$3:$D$352,3,FALSE),0)</f>
        <v>1542.34</v>
      </c>
      <c r="DW150" s="160">
        <f>IFERROR(VLOOKUP($B150,'2324_link'!$A$3:$D$352,4,FALSE),0)</f>
        <v>9454.4</v>
      </c>
      <c r="DX150" s="217">
        <f t="shared" si="295"/>
        <v>0.16313462514807919</v>
      </c>
      <c r="DY150" s="217">
        <f>IF(DT150="Yes",VLOOKUP(B150,'ESA 112'!$B$3:$J$32,8,FALSE),MIN(0.15,DX150))</f>
        <v>0.15</v>
      </c>
      <c r="DZ150" s="156">
        <f t="shared" si="296"/>
        <v>1418.16</v>
      </c>
      <c r="EA150" s="159">
        <f t="shared" si="297"/>
        <v>1578.16</v>
      </c>
      <c r="EB150" s="18"/>
    </row>
    <row r="151" spans="1:132" ht="14.4" x14ac:dyDescent="0.3">
      <c r="A151" s="15" t="s">
        <v>913</v>
      </c>
      <c r="B151" s="15" t="s">
        <v>148</v>
      </c>
      <c r="C151" s="15" t="s">
        <v>149</v>
      </c>
      <c r="D151" s="127" t="s">
        <v>928</v>
      </c>
      <c r="E151" s="154">
        <f>IFERROR(VLOOKUP($B151,'0809_link'!$A$5:$D$319,2,FALSE),0)</f>
        <v>5.12</v>
      </c>
      <c r="F151" s="154">
        <f>IFERROR(VLOOKUP($B151,'0809_link'!$A$5:$D$319,3,FALSE),0)</f>
        <v>26.75</v>
      </c>
      <c r="G151" s="154">
        <f>IFERROR(VLOOKUP(B151,'0809_link'!$A$5:$D$319,4,FALSE),0)</f>
        <v>259.44</v>
      </c>
      <c r="H151" s="50">
        <f t="shared" si="316"/>
        <v>0.1031</v>
      </c>
      <c r="I151" s="155">
        <f>IF(D151="yes",VLOOKUP(B151,'ESA 112'!$B$479:$K$503,8,FALSE),MIN(0.127,H151))</f>
        <v>0.1031</v>
      </c>
      <c r="J151" s="156">
        <f t="shared" si="317"/>
        <v>26.75</v>
      </c>
      <c r="K151" s="157">
        <f t="shared" si="318"/>
        <v>31.87</v>
      </c>
      <c r="L151" s="127" t="s">
        <v>928</v>
      </c>
      <c r="M151" s="43">
        <f>IFERROR(VLOOKUP(B151,'0910_link'!$A$5:$B$302,2,FALSE),0)</f>
        <v>4</v>
      </c>
      <c r="N151" s="43">
        <f>IFERROR(VLOOKUP(B151,'0910_link'!$A$5:$C$302,3,FALSE),0)</f>
        <v>31.5</v>
      </c>
      <c r="O151" s="43">
        <f>IFERROR(VLOOKUP($B151,'0910_link'!$A$5:$D$302,4,FALSE),0)</f>
        <v>281.66999999999996</v>
      </c>
      <c r="P151" s="50">
        <f t="shared" si="319"/>
        <v>0.1118</v>
      </c>
      <c r="Q151" s="158">
        <f>IF(L151="Yes",VLOOKUP(B151,'ESA 112'!$B$449:$K$474,8,FALSE),MIN(0.127,P151))</f>
        <v>0.1118</v>
      </c>
      <c r="R151" s="156">
        <f t="shared" si="320"/>
        <v>31.5</v>
      </c>
      <c r="S151" s="157">
        <f t="shared" si="321"/>
        <v>35.5</v>
      </c>
      <c r="T151" s="127" t="s">
        <v>928</v>
      </c>
      <c r="U151" s="43">
        <f>IFERROR(VLOOKUP($B151,'1011_link'!$A$5:$D$309,2,FALSE),0)</f>
        <v>4.75</v>
      </c>
      <c r="V151" s="43">
        <f>IFERROR(VLOOKUP($B151,'1011_link'!$A$5:$D$309,3,FALSE),0)</f>
        <v>41.25</v>
      </c>
      <c r="W151" s="154">
        <f>IFERROR(VLOOKUP($B151,'1011_link'!$A$5:$D$319,4,FALSE),0)</f>
        <v>305.69</v>
      </c>
      <c r="X151" s="50">
        <f t="shared" si="322"/>
        <v>0.13489999999999999</v>
      </c>
      <c r="Y151" s="158">
        <f>IF(T151="Yes",VLOOKUP(B151,'ESA 112'!$B$416:$J$444,8,FALSE),MIN(0.127,X151))</f>
        <v>0.127</v>
      </c>
      <c r="Z151" s="156">
        <f t="shared" si="323"/>
        <v>38.82</v>
      </c>
      <c r="AA151" s="159">
        <f t="shared" si="324"/>
        <v>43.57</v>
      </c>
      <c r="AB151" s="127" t="s">
        <v>928</v>
      </c>
      <c r="AC151" s="43">
        <f>IFERROR(VLOOKUP($B151,'1112_link'!$A$5:$D$310,2,FALSE),0)</f>
        <v>4.7700000000000005</v>
      </c>
      <c r="AD151" s="43">
        <f>IFERROR(VLOOKUP($B151,'1112_link'!$A$5:$D$310,3,FALSE),0)</f>
        <v>41.89</v>
      </c>
      <c r="AE151" s="154">
        <f>IFERROR(VLOOKUP($B151,'1112_link'!$A$5:$D$331,4,FALSE),0)</f>
        <v>300.77</v>
      </c>
      <c r="AF151" s="50">
        <f t="shared" si="325"/>
        <v>0.13930000000000001</v>
      </c>
      <c r="AG151" s="158">
        <f>IF(AB151="Yes",VLOOKUP(B151,'ESA 112'!$B$383:$J$411,8,FALSE),MIN(0.127,AF151))</f>
        <v>0.127</v>
      </c>
      <c r="AH151" s="156">
        <f t="shared" si="326"/>
        <v>38.200000000000003</v>
      </c>
      <c r="AI151" s="159">
        <f t="shared" si="327"/>
        <v>42.970000000000006</v>
      </c>
      <c r="AJ151" s="127" t="s">
        <v>928</v>
      </c>
      <c r="AK151" s="43">
        <f>IFERROR(VLOOKUP($B151,'1213_link'!$A$5:$D$310,2,FALSE),0)</f>
        <v>5.1099999999999994</v>
      </c>
      <c r="AL151" s="43">
        <f>IFERROR(VLOOKUP($B151,'1213_link'!$A$5:$D$310,3,FALSE),0)</f>
        <v>42.11</v>
      </c>
      <c r="AM151" s="154">
        <f>IFERROR(VLOOKUP($B151,'1213_link'!$A$5:$D$331,4,FALSE),0)</f>
        <v>284.64</v>
      </c>
      <c r="AN151" s="50">
        <f t="shared" si="328"/>
        <v>0.1479</v>
      </c>
      <c r="AO151" s="158">
        <f>IF(AJ151="Yes",VLOOKUP(B151,'ESA 112'!$B$350:$J$378,8,FALSE),MIN(0.127,AN151))</f>
        <v>0.127</v>
      </c>
      <c r="AP151" s="156">
        <f t="shared" si="329"/>
        <v>36.15</v>
      </c>
      <c r="AQ151" s="159">
        <f t="shared" si="330"/>
        <v>41.26</v>
      </c>
      <c r="AR151" s="127" t="s">
        <v>928</v>
      </c>
      <c r="AS151" s="43">
        <f>IFERROR(VLOOKUP($B151,'1314_link'!$A$5:$D$310,2,FALSE),0)</f>
        <v>2.2200000000000002</v>
      </c>
      <c r="AT151" s="43">
        <f>IFERROR(VLOOKUP($B151,'1314_link'!$A$5:$D$310,3,FALSE),0)</f>
        <v>41.22</v>
      </c>
      <c r="AU151" s="154">
        <f>IFERROR(VLOOKUP($B151,'1314_link'!$A$5:$D$331,4,FALSE),0)</f>
        <v>264.63</v>
      </c>
      <c r="AV151" s="158">
        <f t="shared" si="331"/>
        <v>0.15576465253372634</v>
      </c>
      <c r="AW151" s="158">
        <f>IF(AR151="Yes",VLOOKUP(B151,'ESA 112'!$B$318:$J$345,8,FALSE),MIN(0.127,AV151))</f>
        <v>0.127</v>
      </c>
      <c r="AX151" s="156">
        <f t="shared" si="332"/>
        <v>33.61</v>
      </c>
      <c r="AY151" s="159">
        <f t="shared" si="333"/>
        <v>35.83</v>
      </c>
      <c r="AZ151" s="127" t="s">
        <v>928</v>
      </c>
      <c r="BA151" s="43">
        <f>IFERROR(VLOOKUP($B151,'1415_link'!$A$5:$D$311,2,FALSE),0)</f>
        <v>7.45</v>
      </c>
      <c r="BB151" s="43">
        <f>IFERROR(VLOOKUP($B151,'1415_link'!$A$5:$D$311,3,FALSE),0)</f>
        <v>45.89</v>
      </c>
      <c r="BC151" s="160">
        <f>IFERROR(VLOOKUP($B151,'1415_link'!$A$5:$D$332,4,FALSE),0)</f>
        <v>265.7</v>
      </c>
      <c r="BD151" s="158">
        <f t="shared" si="298"/>
        <v>0.17271358675197593</v>
      </c>
      <c r="BE151" s="158">
        <f>IF(AZ151="Yes",VLOOKUP(B151,'ESA 112'!$B$286:$J$314,8,FALSE),MIN(0.127,BD151))</f>
        <v>0.127</v>
      </c>
      <c r="BF151" s="156">
        <f t="shared" si="299"/>
        <v>33.74</v>
      </c>
      <c r="BG151" s="159">
        <f t="shared" si="300"/>
        <v>41.190000000000005</v>
      </c>
      <c r="BH151" s="127" t="s">
        <v>928</v>
      </c>
      <c r="BI151" s="43">
        <f>IFERROR(VLOOKUP($B151,'1516_link'!$A$5:$D$351,2,FALSE),0)</f>
        <v>6</v>
      </c>
      <c r="BJ151" s="43">
        <f>IFERROR(VLOOKUP($B151,'1516_link'!$A$5:$D$351,3,FALSE),0)</f>
        <v>38.67</v>
      </c>
      <c r="BK151" s="160">
        <f>IFERROR(VLOOKUP($B151,'1516_link'!$A$5:$D$351,4,FALSE),0)</f>
        <v>307.73</v>
      </c>
      <c r="BL151" s="217">
        <f t="shared" si="301"/>
        <v>0.12566210639196698</v>
      </c>
      <c r="BM151" s="217">
        <f>IF(BH151="Yes",VLOOKUP(B151,'ESA 112'!$B$255:$J$282,8,FALSE),MIN(0.127,BL151))</f>
        <v>0.12566210639196698</v>
      </c>
      <c r="BN151" s="156">
        <f t="shared" si="302"/>
        <v>38.67</v>
      </c>
      <c r="BO151" s="159">
        <f t="shared" si="303"/>
        <v>44.67</v>
      </c>
      <c r="BP151" s="127" t="s">
        <v>928</v>
      </c>
      <c r="BQ151" s="43">
        <f>IFERROR(VLOOKUP($B151,'1617_link'!$A$5:$D$351,2,FALSE),0)</f>
        <v>6.77</v>
      </c>
      <c r="BR151" s="43">
        <f>IFERROR(VLOOKUP($B151,'1617_link'!$A$5:$D$351,3,FALSE),0)</f>
        <v>43.67</v>
      </c>
      <c r="BS151" s="160">
        <f>IFERROR(VLOOKUP($B151,'1617_link'!$A$5:$D$351,4,FALSE),0)</f>
        <v>333.18</v>
      </c>
      <c r="BT151" s="217">
        <f t="shared" si="304"/>
        <v>0.13107029233447387</v>
      </c>
      <c r="BU151" s="217">
        <f>IF(BP151="Yes",VLOOKUP(B151,'ESA 112'!$B$224:$J$250,8,FALSE),MIN(0.127,BT151))</f>
        <v>0.127</v>
      </c>
      <c r="BV151" s="156">
        <f t="shared" si="305"/>
        <v>42.31</v>
      </c>
      <c r="BW151" s="159">
        <f t="shared" si="306"/>
        <v>49.08</v>
      </c>
      <c r="BX151" s="127" t="s">
        <v>928</v>
      </c>
      <c r="BY151" s="43">
        <f>IFERROR(VLOOKUP($B151,'1718_link'!$A$5:$D$351,2,FALSE),0)</f>
        <v>8.89</v>
      </c>
      <c r="BZ151" s="43">
        <f>IFERROR(VLOOKUP($B151,'1718_link'!$A$5:$D$351,3,FALSE),0)</f>
        <v>50.89</v>
      </c>
      <c r="CA151" s="43">
        <f>IFERROR(VLOOKUP($B151,'1718_link'!$A$5:$D$331,4,FALSE),0)</f>
        <v>311.77</v>
      </c>
      <c r="CB151" s="217">
        <f t="shared" si="307"/>
        <v>0.16322930365333421</v>
      </c>
      <c r="CC151" s="217">
        <f>IF(BX151="Yes",VLOOKUP(B151,'ESA 112'!$B$194:$J$219,8,FALSE),MIN(0.135,CB151))</f>
        <v>0.13500000000000001</v>
      </c>
      <c r="CD151" s="156">
        <f t="shared" si="308"/>
        <v>42.09</v>
      </c>
      <c r="CE151" s="159">
        <f t="shared" si="309"/>
        <v>50.980000000000004</v>
      </c>
      <c r="CF151" s="127" t="s">
        <v>928</v>
      </c>
      <c r="CG151" s="43">
        <f>IFERROR(VLOOKUP($B151,'1819_link'!$A$5:$D$351,2,FALSE),0)</f>
        <v>10.549999999999999</v>
      </c>
      <c r="CH151" s="43">
        <f>IFERROR(VLOOKUP($B151,'1819_link'!$A$5:$D$351,3,FALSE),0)</f>
        <v>50.33</v>
      </c>
      <c r="CI151" s="43">
        <f>IFERROR(VLOOKUP($B151,'1819_link'!$A$5:$D$331,4,FALSE),0)</f>
        <v>298.86</v>
      </c>
      <c r="CJ151" s="217">
        <f t="shared" si="310"/>
        <v>0.16840661179147426</v>
      </c>
      <c r="CK151" s="217">
        <f>IF(CF151="Yes",VLOOKUP(B151,'ESA 112'!$B$164:$J$190,8,FALSE),MIN(0.135,CJ151))</f>
        <v>0.13500000000000001</v>
      </c>
      <c r="CL151" s="156">
        <f t="shared" si="311"/>
        <v>40.35</v>
      </c>
      <c r="CM151" s="159">
        <f t="shared" si="312"/>
        <v>50.9</v>
      </c>
      <c r="CN151" s="127" t="s">
        <v>928</v>
      </c>
      <c r="CO151" s="43">
        <f>IFERROR(VLOOKUP($B151,'1920_link'!$A$5:$D$350,2,FALSE),0)</f>
        <v>10.67</v>
      </c>
      <c r="CP151" s="43">
        <f>IFERROR(VLOOKUP($B151,'1920_link'!$A$5:$D$350,3,FALSE),0)</f>
        <v>66.67</v>
      </c>
      <c r="CQ151" s="43">
        <f>IFERROR(VLOOKUP($B151,'1920_link'!$A$5:$D$330,4,FALSE),0)</f>
        <v>318.64999999999998</v>
      </c>
      <c r="CR151" s="217">
        <f t="shared" si="313"/>
        <v>0.20922642397614941</v>
      </c>
      <c r="CS151" s="217">
        <f>IF(CN151="Yes",VLOOKUP(B151,'ESA 112'!$B$134:$J$159,8,FALSE),MIN(0.135,CR151))</f>
        <v>0.13500000000000001</v>
      </c>
      <c r="CT151" s="156">
        <f t="shared" si="314"/>
        <v>43.02</v>
      </c>
      <c r="CU151" s="159">
        <f t="shared" si="315"/>
        <v>53.690000000000005</v>
      </c>
      <c r="CV151" s="127" t="s">
        <v>928</v>
      </c>
      <c r="CW151" s="43">
        <f>IFERROR(VLOOKUP($B151,'2021_link'!$A$5:$D$351,2,FALSE),0)</f>
        <v>7.78</v>
      </c>
      <c r="CX151" s="43">
        <f>IFERROR(VLOOKUP($B151,'2021_link'!$A$5:$D$351,3,FALSE),0)</f>
        <v>64.22</v>
      </c>
      <c r="CY151" s="160">
        <f>IFERROR(VLOOKUP($B151,'2021_link'!$A$5:$D$351,4,FALSE),0)</f>
        <v>287.12</v>
      </c>
      <c r="CZ151" s="217">
        <f t="shared" si="340"/>
        <v>0.22366954583449428</v>
      </c>
      <c r="DA151" s="217">
        <f>IF(CV151="Yes",VLOOKUP(B151,'ESA 112'!$B$102:$J$130,8,FALSE),MIN(0.135,CZ151))</f>
        <v>0.13500000000000001</v>
      </c>
      <c r="DB151" s="156">
        <f t="shared" si="341"/>
        <v>38.76</v>
      </c>
      <c r="DC151" s="159">
        <f t="shared" si="342"/>
        <v>46.54</v>
      </c>
      <c r="DD151" s="127" t="s">
        <v>928</v>
      </c>
      <c r="DE151" s="43">
        <f>IFERROR(VLOOKUP($B151,'2122_link'!$A$3:$D$352,2,FALSE),0)</f>
        <v>4.8899999999999997</v>
      </c>
      <c r="DF151" s="43">
        <f>IFERROR(VLOOKUP($B151,'2122_link'!$A$3:$D$352,3,FALSE),0)</f>
        <v>59</v>
      </c>
      <c r="DG151" s="160">
        <f>IFERROR(VLOOKUP($B151,'2122_link'!$A$3:$D$352,4,FALSE),0)</f>
        <v>287.27999999999997</v>
      </c>
      <c r="DH151" s="217">
        <f t="shared" si="334"/>
        <v>0.20537454747981065</v>
      </c>
      <c r="DI151" s="217">
        <f>IF(DD151="Yes",VLOOKUP(B151,'ESA 112'!$B$70:$J$99,8,FALSE),MIN(0.135,DH151))</f>
        <v>0.13500000000000001</v>
      </c>
      <c r="DJ151" s="156">
        <f t="shared" si="335"/>
        <v>38.78</v>
      </c>
      <c r="DK151" s="159">
        <f t="shared" si="336"/>
        <v>43.67</v>
      </c>
      <c r="DL151" s="127" t="s">
        <v>928</v>
      </c>
      <c r="DM151" s="43">
        <f>IFERROR(VLOOKUP($B151,'2223_link'!$A$3:$D$352,2,FALSE),0)</f>
        <v>5.78</v>
      </c>
      <c r="DN151" s="43">
        <f>IFERROR(VLOOKUP($B151,'2223_link'!$A$3:$D$352,3,FALSE),0)</f>
        <v>60.11</v>
      </c>
      <c r="DO151" s="160">
        <f>IFERROR(VLOOKUP($B151,'2223_link'!$A$3:$D$352,4,FALSE),0)</f>
        <v>304.45999999999998</v>
      </c>
      <c r="DP151" s="217">
        <f t="shared" si="337"/>
        <v>0.19743151809761547</v>
      </c>
      <c r="DQ151" s="217">
        <f>IF(DL151="Yes",VLOOKUP(B151,'ESA 112'!$B$37:$J$65,8,FALSE),MIN(0.135,DP151))</f>
        <v>0.13500000000000001</v>
      </c>
      <c r="DR151" s="156">
        <f t="shared" si="338"/>
        <v>41.1</v>
      </c>
      <c r="DS151" s="159">
        <f t="shared" si="339"/>
        <v>46.88</v>
      </c>
      <c r="DT151" s="127" t="s">
        <v>928</v>
      </c>
      <c r="DU151" s="43">
        <f>IFERROR(VLOOKUP($B151,'2324_link'!$A$3:$D$352,2,FALSE),0)</f>
        <v>6</v>
      </c>
      <c r="DV151" s="43">
        <f>IFERROR(VLOOKUP($B151,'2324_link'!$A$3:$D$352,3,FALSE),0)</f>
        <v>61.45</v>
      </c>
      <c r="DW151" s="160">
        <f>IFERROR(VLOOKUP($B151,'2324_link'!$A$3:$D$352,4,FALSE),0)</f>
        <v>318.95</v>
      </c>
      <c r="DX151" s="217">
        <f t="shared" si="295"/>
        <v>0.19266342686941529</v>
      </c>
      <c r="DY151" s="217">
        <f>IF(DT151="Yes",VLOOKUP(B151,'ESA 112'!$B$3:$J$32,8,FALSE),MIN(0.15,DX151))</f>
        <v>0.15</v>
      </c>
      <c r="DZ151" s="156">
        <f t="shared" si="296"/>
        <v>47.84</v>
      </c>
      <c r="EA151" s="159">
        <f t="shared" si="297"/>
        <v>53.84</v>
      </c>
      <c r="EB151" s="18"/>
    </row>
    <row r="152" spans="1:132" ht="14.4" x14ac:dyDescent="0.3">
      <c r="A152" s="15" t="s">
        <v>913</v>
      </c>
      <c r="B152" s="15" t="s">
        <v>454</v>
      </c>
      <c r="C152" s="15" t="s">
        <v>455</v>
      </c>
      <c r="D152" s="127" t="s">
        <v>928</v>
      </c>
      <c r="E152" s="154">
        <f>IFERROR(VLOOKUP($B152,'0809_link'!$A$5:$D$319,2,FALSE),0)</f>
        <v>76.75</v>
      </c>
      <c r="F152" s="154">
        <f>IFERROR(VLOOKUP($B152,'0809_link'!$A$5:$D$319,3,FALSE),0)</f>
        <v>962.5</v>
      </c>
      <c r="G152" s="154">
        <f>IFERROR(VLOOKUP(B152,'0809_link'!$A$5:$D$319,4,FALSE),0)</f>
        <v>9060.57</v>
      </c>
      <c r="H152" s="50">
        <f t="shared" si="316"/>
        <v>0.1062</v>
      </c>
      <c r="I152" s="155">
        <f>IF(D152="yes",VLOOKUP(B152,'ESA 112'!$B$479:$K$503,8,FALSE),MIN(0.127,H152))</f>
        <v>0.1062</v>
      </c>
      <c r="J152" s="156">
        <f t="shared" si="317"/>
        <v>962.5</v>
      </c>
      <c r="K152" s="157">
        <f t="shared" si="318"/>
        <v>1039.25</v>
      </c>
      <c r="L152" s="127" t="s">
        <v>928</v>
      </c>
      <c r="M152" s="43">
        <f>IFERROR(VLOOKUP(B152,'0910_link'!$A$5:$B$302,2,FALSE),0)</f>
        <v>82.62</v>
      </c>
      <c r="N152" s="43">
        <f>IFERROR(VLOOKUP(B152,'0910_link'!$A$5:$C$302,3,FALSE),0)</f>
        <v>922.75</v>
      </c>
      <c r="O152" s="43">
        <f>IFERROR(VLOOKUP($B152,'0910_link'!$A$5:$D$302,4,FALSE),0)</f>
        <v>9116.84</v>
      </c>
      <c r="P152" s="50">
        <f t="shared" si="319"/>
        <v>0.1012</v>
      </c>
      <c r="Q152" s="158">
        <f>IF(L152="Yes",VLOOKUP(B152,'ESA 112'!$B$449:$K$474,8,FALSE),MIN(0.127,P152))</f>
        <v>0.1012</v>
      </c>
      <c r="R152" s="156">
        <f t="shared" si="320"/>
        <v>922.75</v>
      </c>
      <c r="S152" s="157">
        <f t="shared" si="321"/>
        <v>1005.37</v>
      </c>
      <c r="T152" s="127" t="s">
        <v>928</v>
      </c>
      <c r="U152" s="43">
        <f>IFERROR(VLOOKUP($B152,'1011_link'!$A$5:$D$309,2,FALSE),0)</f>
        <v>83</v>
      </c>
      <c r="V152" s="43">
        <f>IFERROR(VLOOKUP($B152,'1011_link'!$A$5:$D$309,3,FALSE),0)</f>
        <v>979</v>
      </c>
      <c r="W152" s="154">
        <f>IFERROR(VLOOKUP($B152,'1011_link'!$A$5:$D$319,4,FALSE),0)</f>
        <v>9310.1799999999985</v>
      </c>
      <c r="X152" s="50">
        <f t="shared" si="322"/>
        <v>0.1052</v>
      </c>
      <c r="Y152" s="158">
        <f>IF(T152="Yes",VLOOKUP(B152,'ESA 112'!$B$416:$J$444,8,FALSE),MIN(0.127,X152))</f>
        <v>0.1052</v>
      </c>
      <c r="Z152" s="156">
        <f t="shared" si="323"/>
        <v>979</v>
      </c>
      <c r="AA152" s="159">
        <f t="shared" si="324"/>
        <v>1062</v>
      </c>
      <c r="AB152" s="127" t="s">
        <v>928</v>
      </c>
      <c r="AC152" s="43">
        <f>IFERROR(VLOOKUP($B152,'1112_link'!$A$5:$D$310,2,FALSE),0)</f>
        <v>89.22</v>
      </c>
      <c r="AD152" s="43">
        <f>IFERROR(VLOOKUP($B152,'1112_link'!$A$5:$D$310,3,FALSE),0)</f>
        <v>1052.44</v>
      </c>
      <c r="AE152" s="154">
        <f>IFERROR(VLOOKUP($B152,'1112_link'!$A$5:$D$331,4,FALSE),0)</f>
        <v>9239.6399999999976</v>
      </c>
      <c r="AF152" s="50">
        <f t="shared" si="325"/>
        <v>0.1139</v>
      </c>
      <c r="AG152" s="158">
        <f>IF(AB152="Yes",VLOOKUP(B152,'ESA 112'!$B$383:$J$411,8,FALSE),MIN(0.127,AF152))</f>
        <v>0.1139</v>
      </c>
      <c r="AH152" s="156">
        <f t="shared" si="326"/>
        <v>1052.44</v>
      </c>
      <c r="AI152" s="159">
        <f t="shared" si="327"/>
        <v>1141.6600000000001</v>
      </c>
      <c r="AJ152" s="127" t="s">
        <v>928</v>
      </c>
      <c r="AK152" s="43">
        <f>IFERROR(VLOOKUP($B152,'1213_link'!$A$5:$D$310,2,FALSE),0)</f>
        <v>91.11</v>
      </c>
      <c r="AL152" s="43">
        <f>IFERROR(VLOOKUP($B152,'1213_link'!$A$5:$D$310,3,FALSE),0)</f>
        <v>1114.33</v>
      </c>
      <c r="AM152" s="154">
        <f>IFERROR(VLOOKUP($B152,'1213_link'!$A$5:$D$331,4,FALSE),0)</f>
        <v>9237.4700000000012</v>
      </c>
      <c r="AN152" s="50">
        <f t="shared" si="328"/>
        <v>0.1206</v>
      </c>
      <c r="AO152" s="158">
        <f>IF(AJ152="Yes",VLOOKUP(B152,'ESA 112'!$B$350:$J$378,8,FALSE),MIN(0.127,AN152))</f>
        <v>0.1206</v>
      </c>
      <c r="AP152" s="156">
        <f t="shared" si="329"/>
        <v>1114.33</v>
      </c>
      <c r="AQ152" s="159">
        <f t="shared" si="330"/>
        <v>1205.4399999999998</v>
      </c>
      <c r="AR152" s="127" t="s">
        <v>928</v>
      </c>
      <c r="AS152" s="43">
        <f>IFERROR(VLOOKUP($B152,'1314_link'!$A$5:$D$310,2,FALSE),0)</f>
        <v>92.78</v>
      </c>
      <c r="AT152" s="43">
        <f>IFERROR(VLOOKUP($B152,'1314_link'!$A$5:$D$310,3,FALSE),0)</f>
        <v>1119.8900000000001</v>
      </c>
      <c r="AU152" s="154">
        <f>IFERROR(VLOOKUP($B152,'1314_link'!$A$5:$D$331,4,FALSE),0)</f>
        <v>9379.9299999999967</v>
      </c>
      <c r="AV152" s="158">
        <f t="shared" si="331"/>
        <v>0.11939214898192209</v>
      </c>
      <c r="AW152" s="158">
        <f>IF(AR152="Yes",VLOOKUP(B152,'ESA 112'!$B$318:$J$345,8,FALSE),MIN(0.127,AV152))</f>
        <v>0.11939214898192209</v>
      </c>
      <c r="AX152" s="156">
        <f t="shared" si="332"/>
        <v>1119.8900000000001</v>
      </c>
      <c r="AY152" s="159">
        <f t="shared" si="333"/>
        <v>1212.67</v>
      </c>
      <c r="AZ152" s="127" t="s">
        <v>928</v>
      </c>
      <c r="BA152" s="43">
        <f>IFERROR(VLOOKUP($B152,'1415_link'!$A$5:$D$311,2,FALSE),0)</f>
        <v>104.78</v>
      </c>
      <c r="BB152" s="43">
        <f>IFERROR(VLOOKUP($B152,'1415_link'!$A$5:$D$311,3,FALSE),0)</f>
        <v>1195.44</v>
      </c>
      <c r="BC152" s="160">
        <f>IFERROR(VLOOKUP($B152,'1415_link'!$A$5:$D$332,4,FALSE),0)</f>
        <v>9557.0300000000007</v>
      </c>
      <c r="BD152" s="158">
        <f t="shared" si="298"/>
        <v>0.12508488515783669</v>
      </c>
      <c r="BE152" s="158">
        <f>IF(AZ152="Yes",VLOOKUP(B152,'ESA 112'!$B$286:$J$314,8,FALSE),MIN(0.127,BD152))</f>
        <v>0.12508488515783669</v>
      </c>
      <c r="BF152" s="156">
        <f t="shared" si="299"/>
        <v>1195.44</v>
      </c>
      <c r="BG152" s="159">
        <f t="shared" si="300"/>
        <v>1300.22</v>
      </c>
      <c r="BH152" s="127" t="s">
        <v>928</v>
      </c>
      <c r="BI152" s="43">
        <f>IFERROR(VLOOKUP($B152,'1516_link'!$A$5:$D$351,2,FALSE),0)</f>
        <v>132.32999999999998</v>
      </c>
      <c r="BJ152" s="43">
        <f>IFERROR(VLOOKUP($B152,'1516_link'!$A$5:$D$351,3,FALSE),0)</f>
        <v>1178.44</v>
      </c>
      <c r="BK152" s="160">
        <f>IFERROR(VLOOKUP($B152,'1516_link'!$A$5:$D$351,4,FALSE),0)</f>
        <v>9603.94</v>
      </c>
      <c r="BL152" s="217">
        <f t="shared" si="301"/>
        <v>0.12270380697921894</v>
      </c>
      <c r="BM152" s="217">
        <f>IF(BH152="Yes",VLOOKUP(B152,'ESA 112'!$B$255:$J$282,8,FALSE),MIN(0.127,BL152))</f>
        <v>0.12270380697921894</v>
      </c>
      <c r="BN152" s="156">
        <f t="shared" si="302"/>
        <v>1178.44</v>
      </c>
      <c r="BO152" s="159">
        <f t="shared" si="303"/>
        <v>1310.77</v>
      </c>
      <c r="BP152" s="127" t="s">
        <v>928</v>
      </c>
      <c r="BQ152" s="43">
        <f>IFERROR(VLOOKUP($B152,'1617_link'!$A$5:$D$351,2,FALSE),0)</f>
        <v>160.32999999999998</v>
      </c>
      <c r="BR152" s="43">
        <f>IFERROR(VLOOKUP($B152,'1617_link'!$A$5:$D$351,3,FALSE),0)</f>
        <v>1233.78</v>
      </c>
      <c r="BS152" s="160">
        <f>IFERROR(VLOOKUP($B152,'1617_link'!$A$5:$D$351,4,FALSE),0)</f>
        <v>9807.73</v>
      </c>
      <c r="BT152" s="217">
        <f t="shared" si="304"/>
        <v>0.12579669301663077</v>
      </c>
      <c r="BU152" s="217">
        <f>IF(BP152="Yes",VLOOKUP(B152,'ESA 112'!$B$224:$J$250,8,FALSE),MIN(0.127,BT152))</f>
        <v>0.12579669301663077</v>
      </c>
      <c r="BV152" s="156">
        <f t="shared" si="305"/>
        <v>1233.78</v>
      </c>
      <c r="BW152" s="223">
        <f t="shared" si="306"/>
        <v>1394.11</v>
      </c>
      <c r="BX152" s="127" t="s">
        <v>928</v>
      </c>
      <c r="BY152" s="43">
        <f>IFERROR(VLOOKUP($B152,'1718_link'!$A$5:$D$351,2,FALSE),0)</f>
        <v>181.11</v>
      </c>
      <c r="BZ152" s="43">
        <f>IFERROR(VLOOKUP($B152,'1718_link'!$A$5:$D$351,3,FALSE),0)</f>
        <v>1264</v>
      </c>
      <c r="CA152" s="43">
        <f>IFERROR(VLOOKUP($B152,'1718_link'!$A$5:$D$331,4,FALSE),0)</f>
        <v>10279.74</v>
      </c>
      <c r="CB152" s="217">
        <f t="shared" si="307"/>
        <v>0.12296030833464659</v>
      </c>
      <c r="CC152" s="217">
        <f>IF(BX152="Yes",VLOOKUP(B152,'ESA 112'!$B$194:$J$219,8,FALSE),MIN(0.135,CB152))</f>
        <v>0.12296030833464659</v>
      </c>
      <c r="CD152" s="156">
        <f t="shared" si="308"/>
        <v>1264</v>
      </c>
      <c r="CE152" s="159">
        <f t="shared" si="309"/>
        <v>1445.1100000000001</v>
      </c>
      <c r="CF152" s="127" t="s">
        <v>928</v>
      </c>
      <c r="CG152" s="43">
        <f>IFERROR(VLOOKUP($B152,'1819_link'!$A$5:$D$351,2,FALSE),0)</f>
        <v>185.23000000000002</v>
      </c>
      <c r="CH152" s="43">
        <f>IFERROR(VLOOKUP($B152,'1819_link'!$A$5:$D$351,3,FALSE),0)</f>
        <v>1326.56</v>
      </c>
      <c r="CI152" s="43">
        <f>IFERROR(VLOOKUP($B152,'1819_link'!$A$5:$D$331,4,FALSE),0)</f>
        <v>10548</v>
      </c>
      <c r="CJ152" s="217">
        <f t="shared" si="310"/>
        <v>0.12576412590064467</v>
      </c>
      <c r="CK152" s="217">
        <f>IF(CF152="Yes",VLOOKUP(B152,'ESA 112'!$B$164:$J$190,8,FALSE),MIN(0.135,CJ152))</f>
        <v>0.12576412590064467</v>
      </c>
      <c r="CL152" s="156">
        <f t="shared" si="311"/>
        <v>1326.56</v>
      </c>
      <c r="CM152" s="159">
        <f t="shared" si="312"/>
        <v>1511.79</v>
      </c>
      <c r="CN152" s="127" t="s">
        <v>928</v>
      </c>
      <c r="CO152" s="43">
        <f>IFERROR(VLOOKUP($B152,'1920_link'!$A$5:$D$350,2,FALSE),0)</f>
        <v>234.32999999999998</v>
      </c>
      <c r="CP152" s="43">
        <f>IFERROR(VLOOKUP($B152,'1920_link'!$A$5:$D$350,3,FALSE),0)</f>
        <v>1328.33</v>
      </c>
      <c r="CQ152" s="43">
        <f>IFERROR(VLOOKUP($B152,'1920_link'!$A$5:$D$330,4,FALSE),0)</f>
        <v>10579.99</v>
      </c>
      <c r="CR152" s="217">
        <f t="shared" si="313"/>
        <v>0.12555115836593417</v>
      </c>
      <c r="CS152" s="217">
        <f>IF(CN152="Yes",VLOOKUP(B152,'ESA 112'!$B$134:$J$159,8,FALSE),MIN(0.135,CR152))</f>
        <v>0.12555115836593417</v>
      </c>
      <c r="CT152" s="156">
        <f t="shared" si="314"/>
        <v>1328.33</v>
      </c>
      <c r="CU152" s="159">
        <f t="shared" si="315"/>
        <v>1562.6599999999999</v>
      </c>
      <c r="CV152" s="127" t="s">
        <v>928</v>
      </c>
      <c r="CW152" s="43">
        <f>IFERROR(VLOOKUP($B152,'2021_link'!$A$5:$D$351,2,FALSE),0)</f>
        <v>97.89</v>
      </c>
      <c r="CX152" s="43">
        <f>IFERROR(VLOOKUP($B152,'2021_link'!$A$5:$D$351,3,FALSE),0)</f>
        <v>1309.33</v>
      </c>
      <c r="CY152" s="160">
        <f>IFERROR(VLOOKUP($B152,'2021_link'!$A$5:$D$351,4,FALSE),0)</f>
        <v>10181.510000000002</v>
      </c>
      <c r="CZ152" s="217">
        <f t="shared" si="340"/>
        <v>0.1285988031244874</v>
      </c>
      <c r="DA152" s="217">
        <f>IF(CV152="Yes",VLOOKUP(B152,'ESA 112'!$B$102:$J$130,8,FALSE),MIN(0.135,CZ152))</f>
        <v>0.1285988031244874</v>
      </c>
      <c r="DB152" s="156">
        <f t="shared" si="341"/>
        <v>1309.33</v>
      </c>
      <c r="DC152" s="159">
        <f t="shared" si="342"/>
        <v>1407.22</v>
      </c>
      <c r="DD152" s="127" t="s">
        <v>928</v>
      </c>
      <c r="DE152" s="43">
        <f>IFERROR(VLOOKUP($B152,'2122_link'!$A$3:$D$352,2,FALSE),0)</f>
        <v>98.56</v>
      </c>
      <c r="DF152" s="43">
        <f>IFERROR(VLOOKUP($B152,'2122_link'!$A$3:$D$352,3,FALSE),0)</f>
        <v>1372.78</v>
      </c>
      <c r="DG152" s="160">
        <f>IFERROR(VLOOKUP($B152,'2122_link'!$A$3:$D$352,4,FALSE),0)</f>
        <v>10254.35</v>
      </c>
      <c r="DH152" s="217">
        <f t="shared" si="334"/>
        <v>0.13387294172716943</v>
      </c>
      <c r="DI152" s="217">
        <f>IF(DD152="Yes",VLOOKUP(B152,'ESA 112'!$B$70:$J$99,8,FALSE),MIN(0.135,DH152))</f>
        <v>0.13387294172716943</v>
      </c>
      <c r="DJ152" s="156">
        <f t="shared" si="335"/>
        <v>1372.78</v>
      </c>
      <c r="DK152" s="159">
        <f t="shared" si="336"/>
        <v>1471.34</v>
      </c>
      <c r="DL152" s="127" t="s">
        <v>928</v>
      </c>
      <c r="DM152" s="43">
        <f>IFERROR(VLOOKUP($B152,'2223_link'!$A$3:$D$352,2,FALSE),0)</f>
        <v>103</v>
      </c>
      <c r="DN152" s="43">
        <f>IFERROR(VLOOKUP($B152,'2223_link'!$A$3:$D$352,3,FALSE),0)</f>
        <v>1487.8899999999999</v>
      </c>
      <c r="DO152" s="160">
        <f>IFERROR(VLOOKUP($B152,'2223_link'!$A$3:$D$352,4,FALSE),0)</f>
        <v>10298.179999999998</v>
      </c>
      <c r="DP152" s="217">
        <f t="shared" si="337"/>
        <v>0.14448086943518176</v>
      </c>
      <c r="DQ152" s="217">
        <f>IF(DL152="Yes",VLOOKUP(B152,'ESA 112'!$B$37:$J$65,8,FALSE),MIN(0.135,DP152))</f>
        <v>0.13500000000000001</v>
      </c>
      <c r="DR152" s="156">
        <f t="shared" si="338"/>
        <v>1390.25</v>
      </c>
      <c r="DS152" s="159">
        <f t="shared" si="339"/>
        <v>1493.25</v>
      </c>
      <c r="DT152" s="127" t="s">
        <v>928</v>
      </c>
      <c r="DU152" s="43">
        <f>IFERROR(VLOOKUP($B152,'2324_link'!$A$3:$D$352,2,FALSE),0)</f>
        <v>114.11</v>
      </c>
      <c r="DV152" s="43">
        <f>IFERROR(VLOOKUP($B152,'2324_link'!$A$3:$D$352,3,FALSE),0)</f>
        <v>1625.66</v>
      </c>
      <c r="DW152" s="160">
        <f>IFERROR(VLOOKUP($B152,'2324_link'!$A$3:$D$352,4,FALSE),0)</f>
        <v>10339.11</v>
      </c>
      <c r="DX152" s="217">
        <f t="shared" si="295"/>
        <v>0.15723403658535406</v>
      </c>
      <c r="DY152" s="217">
        <f>IF(DT152="Yes",VLOOKUP(B152,'ESA 112'!$B$3:$J$32,8,FALSE),MIN(0.15,DX152))</f>
        <v>0.15</v>
      </c>
      <c r="DZ152" s="156">
        <f t="shared" si="296"/>
        <v>1550.87</v>
      </c>
      <c r="EA152" s="159">
        <f t="shared" si="297"/>
        <v>1664.9799999999998</v>
      </c>
      <c r="EB152" s="18"/>
    </row>
    <row r="153" spans="1:132" ht="14.4" x14ac:dyDescent="0.3">
      <c r="A153" s="15" t="s">
        <v>913</v>
      </c>
      <c r="B153" s="15" t="s">
        <v>452</v>
      </c>
      <c r="C153" s="15" t="s">
        <v>453</v>
      </c>
      <c r="D153" s="127" t="s">
        <v>928</v>
      </c>
      <c r="E153" s="154">
        <f>IFERROR(VLOOKUP($B153,'0809_link'!$A$5:$D$319,2,FALSE),0)</f>
        <v>34.75</v>
      </c>
      <c r="F153" s="154">
        <f>IFERROR(VLOOKUP($B153,'0809_link'!$A$5:$D$319,3,FALSE),0)</f>
        <v>232.12</v>
      </c>
      <c r="G153" s="154">
        <f>IFERROR(VLOOKUP(B153,'0809_link'!$A$5:$D$319,4,FALSE),0)</f>
        <v>2035.4</v>
      </c>
      <c r="H153" s="50">
        <f t="shared" si="316"/>
        <v>0.114</v>
      </c>
      <c r="I153" s="155">
        <f>IF(D153="yes",VLOOKUP(B153,'ESA 112'!$B$479:$K$503,8,FALSE),MIN(0.127,H153))</f>
        <v>0.114</v>
      </c>
      <c r="J153" s="156">
        <f t="shared" si="317"/>
        <v>232.12</v>
      </c>
      <c r="K153" s="157">
        <f t="shared" si="318"/>
        <v>266.87</v>
      </c>
      <c r="L153" s="127" t="s">
        <v>928</v>
      </c>
      <c r="M153" s="43">
        <f>IFERROR(VLOOKUP(B153,'0910_link'!$A$5:$B$302,2,FALSE),0)</f>
        <v>34.75</v>
      </c>
      <c r="N153" s="43">
        <f>IFERROR(VLOOKUP(B153,'0910_link'!$A$5:$C$302,3,FALSE),0)</f>
        <v>232.25</v>
      </c>
      <c r="O153" s="43">
        <f>IFERROR(VLOOKUP($B153,'0910_link'!$A$5:$D$302,4,FALSE),0)</f>
        <v>1971.0800000000002</v>
      </c>
      <c r="P153" s="50">
        <f t="shared" si="319"/>
        <v>0.1178</v>
      </c>
      <c r="Q153" s="158">
        <f>IF(L153="Yes",VLOOKUP(B153,'ESA 112'!$B$449:$K$474,8,FALSE),MIN(0.127,P153))</f>
        <v>0.1178</v>
      </c>
      <c r="R153" s="156">
        <f t="shared" si="320"/>
        <v>232.25</v>
      </c>
      <c r="S153" s="157">
        <f t="shared" si="321"/>
        <v>267</v>
      </c>
      <c r="T153" s="127" t="s">
        <v>928</v>
      </c>
      <c r="U153" s="43">
        <f>IFERROR(VLOOKUP($B153,'1011_link'!$A$5:$D$309,2,FALSE),0)</f>
        <v>51.12</v>
      </c>
      <c r="V153" s="43">
        <f>IFERROR(VLOOKUP($B153,'1011_link'!$A$5:$D$309,3,FALSE),0)</f>
        <v>222.38</v>
      </c>
      <c r="W153" s="154">
        <f>IFERROR(VLOOKUP($B153,'1011_link'!$A$5:$D$319,4,FALSE),0)</f>
        <v>1911.72</v>
      </c>
      <c r="X153" s="50">
        <f t="shared" si="322"/>
        <v>0.1163</v>
      </c>
      <c r="Y153" s="158">
        <f>IF(T153="Yes",VLOOKUP(B153,'ESA 112'!$B$416:$J$444,8,FALSE),MIN(0.127,X153))</f>
        <v>0.1163</v>
      </c>
      <c r="Z153" s="156">
        <f t="shared" si="323"/>
        <v>222.38</v>
      </c>
      <c r="AA153" s="159">
        <f t="shared" si="324"/>
        <v>273.5</v>
      </c>
      <c r="AB153" s="127" t="s">
        <v>928</v>
      </c>
      <c r="AC153" s="43">
        <f>IFERROR(VLOOKUP($B153,'1112_link'!$A$5:$D$310,2,FALSE),0)</f>
        <v>40.89</v>
      </c>
      <c r="AD153" s="43">
        <f>IFERROR(VLOOKUP($B153,'1112_link'!$A$5:$D$310,3,FALSE),0)</f>
        <v>222.78</v>
      </c>
      <c r="AE153" s="154">
        <f>IFERROR(VLOOKUP($B153,'1112_link'!$A$5:$D$331,4,FALSE),0)</f>
        <v>1813.17</v>
      </c>
      <c r="AF153" s="50">
        <f t="shared" si="325"/>
        <v>0.1229</v>
      </c>
      <c r="AG153" s="158">
        <f>IF(AB153="Yes",VLOOKUP(B153,'ESA 112'!$B$383:$J$411,8,FALSE),MIN(0.127,AF153))</f>
        <v>0.1229</v>
      </c>
      <c r="AH153" s="156">
        <f t="shared" si="326"/>
        <v>222.78</v>
      </c>
      <c r="AI153" s="159">
        <f t="shared" si="327"/>
        <v>263.67</v>
      </c>
      <c r="AJ153" s="127" t="s">
        <v>928</v>
      </c>
      <c r="AK153" s="43">
        <f>IFERROR(VLOOKUP($B153,'1213_link'!$A$5:$D$310,2,FALSE),0)</f>
        <v>43.11</v>
      </c>
      <c r="AL153" s="43">
        <f>IFERROR(VLOOKUP($B153,'1213_link'!$A$5:$D$310,3,FALSE),0)</f>
        <v>227.89</v>
      </c>
      <c r="AM153" s="154">
        <f>IFERROR(VLOOKUP($B153,'1213_link'!$A$5:$D$331,4,FALSE),0)</f>
        <v>1786.46</v>
      </c>
      <c r="AN153" s="50">
        <f t="shared" si="328"/>
        <v>0.12759999999999999</v>
      </c>
      <c r="AO153" s="158">
        <f>IF(AJ153="Yes",VLOOKUP(B153,'ESA 112'!$B$350:$J$378,8,FALSE),MIN(0.127,AN153))</f>
        <v>0.127</v>
      </c>
      <c r="AP153" s="156">
        <f t="shared" si="329"/>
        <v>226.88</v>
      </c>
      <c r="AQ153" s="159">
        <f t="shared" si="330"/>
        <v>269.99</v>
      </c>
      <c r="AR153" s="127" t="s">
        <v>928</v>
      </c>
      <c r="AS153" s="43">
        <f>IFERROR(VLOOKUP($B153,'1314_link'!$A$5:$D$310,2,FALSE),0)</f>
        <v>43.33</v>
      </c>
      <c r="AT153" s="43">
        <f>IFERROR(VLOOKUP($B153,'1314_link'!$A$5:$D$310,3,FALSE),0)</f>
        <v>241</v>
      </c>
      <c r="AU153" s="154">
        <f>IFERROR(VLOOKUP($B153,'1314_link'!$A$5:$D$331,4,FALSE),0)</f>
        <v>1789.1000000000001</v>
      </c>
      <c r="AV153" s="158">
        <f t="shared" si="331"/>
        <v>0.13470460007825164</v>
      </c>
      <c r="AW153" s="158">
        <f>IF(AR153="Yes",VLOOKUP(B153,'ESA 112'!$B$318:$J$345,8,FALSE),MIN(0.127,AV153))</f>
        <v>0.127</v>
      </c>
      <c r="AX153" s="156">
        <f t="shared" si="332"/>
        <v>227.22</v>
      </c>
      <c r="AY153" s="159">
        <f t="shared" si="333"/>
        <v>270.55</v>
      </c>
      <c r="AZ153" s="127" t="s">
        <v>928</v>
      </c>
      <c r="BA153" s="43">
        <f>IFERROR(VLOOKUP($B153,'1415_link'!$A$5:$D$311,2,FALSE),0)</f>
        <v>36.339999999999996</v>
      </c>
      <c r="BB153" s="43">
        <f>IFERROR(VLOOKUP($B153,'1415_link'!$A$5:$D$311,3,FALSE),0)</f>
        <v>229.56</v>
      </c>
      <c r="BC153" s="160">
        <f>IFERROR(VLOOKUP($B153,'1415_link'!$A$5:$D$332,4,FALSE),0)</f>
        <v>1769.48</v>
      </c>
      <c r="BD153" s="158">
        <f t="shared" si="298"/>
        <v>0.12973302891244887</v>
      </c>
      <c r="BE153" s="158">
        <f>IF(AZ153="Yes",VLOOKUP(B153,'ESA 112'!$B$286:$J$314,8,FALSE),MIN(0.127,BD153))</f>
        <v>0.127</v>
      </c>
      <c r="BF153" s="156">
        <f t="shared" si="299"/>
        <v>224.72</v>
      </c>
      <c r="BG153" s="159">
        <f t="shared" si="300"/>
        <v>261.06</v>
      </c>
      <c r="BH153" s="127" t="s">
        <v>928</v>
      </c>
      <c r="BI153" s="43">
        <f>IFERROR(VLOOKUP($B153,'1516_link'!$A$5:$D$351,2,FALSE),0)</f>
        <v>37.44</v>
      </c>
      <c r="BJ153" s="43">
        <f>IFERROR(VLOOKUP($B153,'1516_link'!$A$5:$D$351,3,FALSE),0)</f>
        <v>228.44</v>
      </c>
      <c r="BK153" s="160">
        <f>IFERROR(VLOOKUP($B153,'1516_link'!$A$5:$D$351,4,FALSE),0)</f>
        <v>1819.72</v>
      </c>
      <c r="BL153" s="217">
        <f t="shared" si="301"/>
        <v>0.12553579671597828</v>
      </c>
      <c r="BM153" s="217">
        <f>IF(BH153="Yes",VLOOKUP(B153,'ESA 112'!$B$255:$J$282,8,FALSE),MIN(0.127,BL153))</f>
        <v>0.12553579671597828</v>
      </c>
      <c r="BN153" s="156">
        <f t="shared" si="302"/>
        <v>228.44</v>
      </c>
      <c r="BO153" s="159">
        <f t="shared" si="303"/>
        <v>265.88</v>
      </c>
      <c r="BP153" s="127" t="s">
        <v>928</v>
      </c>
      <c r="BQ153" s="43">
        <f>IFERROR(VLOOKUP($B153,'1617_link'!$A$5:$D$351,2,FALSE),0)</f>
        <v>30.11</v>
      </c>
      <c r="BR153" s="43">
        <f>IFERROR(VLOOKUP($B153,'1617_link'!$A$5:$D$351,3,FALSE),0)</f>
        <v>217.22</v>
      </c>
      <c r="BS153" s="160">
        <f>IFERROR(VLOOKUP($B153,'1617_link'!$A$5:$D$351,4,FALSE),0)</f>
        <v>1854.4099999999999</v>
      </c>
      <c r="BT153" s="217">
        <f t="shared" si="304"/>
        <v>0.11713698696620489</v>
      </c>
      <c r="BU153" s="217">
        <f>IF(BP153="Yes",VLOOKUP(B153,'ESA 112'!$B$224:$J$250,8,FALSE),MIN(0.127,BT153))</f>
        <v>0.11713698696620489</v>
      </c>
      <c r="BV153" s="156">
        <f t="shared" si="305"/>
        <v>217.22</v>
      </c>
      <c r="BW153" s="223">
        <f t="shared" si="306"/>
        <v>247.32999999999998</v>
      </c>
      <c r="BX153" s="127" t="s">
        <v>928</v>
      </c>
      <c r="BY153" s="43">
        <f>IFERROR(VLOOKUP($B153,'1718_link'!$A$5:$D$351,2,FALSE),0)</f>
        <v>38</v>
      </c>
      <c r="BZ153" s="43">
        <f>IFERROR(VLOOKUP($B153,'1718_link'!$A$5:$D$351,3,FALSE),0)</f>
        <v>213</v>
      </c>
      <c r="CA153" s="43">
        <f>IFERROR(VLOOKUP($B153,'1718_link'!$A$5:$D$331,4,FALSE),0)</f>
        <v>1864.4899999999998</v>
      </c>
      <c r="CB153" s="217">
        <f t="shared" si="307"/>
        <v>0.11424035527141471</v>
      </c>
      <c r="CC153" s="217">
        <f>IF(BX153="Yes",VLOOKUP(B153,'ESA 112'!$B$194:$J$219,8,FALSE),MIN(0.135,CB153))</f>
        <v>0.11424035527141471</v>
      </c>
      <c r="CD153" s="156">
        <f t="shared" si="308"/>
        <v>213</v>
      </c>
      <c r="CE153" s="159">
        <f t="shared" si="309"/>
        <v>251</v>
      </c>
      <c r="CF153" s="127" t="s">
        <v>928</v>
      </c>
      <c r="CG153" s="43">
        <f>IFERROR(VLOOKUP($B153,'1819_link'!$A$5:$D$351,2,FALSE),0)</f>
        <v>57.11</v>
      </c>
      <c r="CH153" s="43">
        <f>IFERROR(VLOOKUP($B153,'1819_link'!$A$5:$D$351,3,FALSE),0)</f>
        <v>198.78</v>
      </c>
      <c r="CI153" s="43">
        <f>IFERROR(VLOOKUP($B153,'1819_link'!$A$5:$D$331,4,FALSE),0)</f>
        <v>1834.66</v>
      </c>
      <c r="CJ153" s="217">
        <f t="shared" si="310"/>
        <v>0.10834705067968997</v>
      </c>
      <c r="CK153" s="217">
        <f>IF(CF153="Yes",VLOOKUP(B153,'ESA 112'!$B$164:$J$190,8,FALSE),MIN(0.135,CJ153))</f>
        <v>0.10834705067968997</v>
      </c>
      <c r="CL153" s="156">
        <f t="shared" si="311"/>
        <v>198.78</v>
      </c>
      <c r="CM153" s="159">
        <f t="shared" si="312"/>
        <v>255.89</v>
      </c>
      <c r="CN153" s="127" t="s">
        <v>928</v>
      </c>
      <c r="CO153" s="43">
        <f>IFERROR(VLOOKUP($B153,'1920_link'!$A$5:$D$350,2,FALSE),0)</f>
        <v>65.67</v>
      </c>
      <c r="CP153" s="43">
        <f>IFERROR(VLOOKUP($B153,'1920_link'!$A$5:$D$350,3,FALSE),0)</f>
        <v>214.22</v>
      </c>
      <c r="CQ153" s="43">
        <f>IFERROR(VLOOKUP($B153,'1920_link'!$A$5:$D$330,4,FALSE),0)</f>
        <v>1834.5800000000002</v>
      </c>
      <c r="CR153" s="217">
        <f t="shared" si="313"/>
        <v>0.11676787057528153</v>
      </c>
      <c r="CS153" s="217">
        <f>IF(CN153="Yes",VLOOKUP(B153,'ESA 112'!$B$134:$J$159,8,FALSE),MIN(0.135,CR153))</f>
        <v>0.11676787057528153</v>
      </c>
      <c r="CT153" s="156">
        <f t="shared" si="314"/>
        <v>214.22</v>
      </c>
      <c r="CU153" s="159">
        <f t="shared" si="315"/>
        <v>279.89</v>
      </c>
      <c r="CV153" s="127" t="s">
        <v>928</v>
      </c>
      <c r="CW153" s="43">
        <f>IFERROR(VLOOKUP($B153,'2021_link'!$A$5:$D$351,2,FALSE),0)</f>
        <v>32.78</v>
      </c>
      <c r="CX153" s="43">
        <f>IFERROR(VLOOKUP($B153,'2021_link'!$A$5:$D$351,3,FALSE),0)</f>
        <v>225.33999999999997</v>
      </c>
      <c r="CY153" s="160">
        <f>IFERROR(VLOOKUP($B153,'2021_link'!$A$5:$D$351,4,FALSE),0)</f>
        <v>1732.91</v>
      </c>
      <c r="CZ153" s="217">
        <f t="shared" si="340"/>
        <v>0.13003560484964596</v>
      </c>
      <c r="DA153" s="217">
        <f>IF(CV153="Yes",VLOOKUP(B153,'ESA 112'!$B$102:$J$130,8,FALSE),MIN(0.135,CZ153))</f>
        <v>0.13003560484964596</v>
      </c>
      <c r="DB153" s="156">
        <f t="shared" si="341"/>
        <v>225.34</v>
      </c>
      <c r="DC153" s="159">
        <f t="shared" si="342"/>
        <v>258.12</v>
      </c>
      <c r="DD153" s="127" t="s">
        <v>928</v>
      </c>
      <c r="DE153" s="43">
        <f>IFERROR(VLOOKUP($B153,'2122_link'!$A$3:$D$352,2,FALSE),0)</f>
        <v>26.22</v>
      </c>
      <c r="DF153" s="43">
        <f>IFERROR(VLOOKUP($B153,'2122_link'!$A$3:$D$352,3,FALSE),0)</f>
        <v>232.44</v>
      </c>
      <c r="DG153" s="160">
        <f>IFERROR(VLOOKUP($B153,'2122_link'!$A$3:$D$352,4,FALSE),0)</f>
        <v>1765.72</v>
      </c>
      <c r="DH153" s="217">
        <f t="shared" si="334"/>
        <v>0.13164035067847676</v>
      </c>
      <c r="DI153" s="217">
        <f>IF(DD153="Yes",VLOOKUP(B153,'ESA 112'!$B$70:$J$99,8,FALSE),MIN(0.135,DH153))</f>
        <v>0.13164035067847676</v>
      </c>
      <c r="DJ153" s="156">
        <f t="shared" si="335"/>
        <v>232.44</v>
      </c>
      <c r="DK153" s="159">
        <f t="shared" si="336"/>
        <v>258.65999999999997</v>
      </c>
      <c r="DL153" s="127" t="s">
        <v>928</v>
      </c>
      <c r="DM153" s="43">
        <f>IFERROR(VLOOKUP($B153,'2223_link'!$A$3:$D$352,2,FALSE),0)</f>
        <v>25.89</v>
      </c>
      <c r="DN153" s="43">
        <f>IFERROR(VLOOKUP($B153,'2223_link'!$A$3:$D$352,3,FALSE),0)</f>
        <v>234.67</v>
      </c>
      <c r="DO153" s="160">
        <f>IFERROR(VLOOKUP($B153,'2223_link'!$A$3:$D$352,4,FALSE),0)</f>
        <v>1778.15</v>
      </c>
      <c r="DP153" s="217">
        <f t="shared" si="337"/>
        <v>0.13197424289289428</v>
      </c>
      <c r="DQ153" s="217">
        <f>IF(DL153="Yes",VLOOKUP(B153,'ESA 112'!$B$37:$J$65,8,FALSE),MIN(0.135,DP153))</f>
        <v>0.13197424289289428</v>
      </c>
      <c r="DR153" s="156">
        <f t="shared" si="338"/>
        <v>234.67</v>
      </c>
      <c r="DS153" s="159">
        <f t="shared" si="339"/>
        <v>260.56</v>
      </c>
      <c r="DT153" s="127" t="s">
        <v>928</v>
      </c>
      <c r="DU153" s="43">
        <f>IFERROR(VLOOKUP($B153,'2324_link'!$A$3:$D$352,2,FALSE),0)</f>
        <v>31.33</v>
      </c>
      <c r="DV153" s="43">
        <f>IFERROR(VLOOKUP($B153,'2324_link'!$A$3:$D$352,3,FALSE),0)</f>
        <v>211.10999999999999</v>
      </c>
      <c r="DW153" s="160">
        <f>IFERROR(VLOOKUP($B153,'2324_link'!$A$3:$D$352,4,FALSE),0)</f>
        <v>1738.8700000000001</v>
      </c>
      <c r="DX153" s="217">
        <f t="shared" si="295"/>
        <v>0.12140643061298428</v>
      </c>
      <c r="DY153" s="217">
        <f>IF(DT153="Yes",VLOOKUP(B153,'ESA 112'!$B$3:$J$32,8,FALSE),MIN(0.15,DX153))</f>
        <v>0.12140643061298428</v>
      </c>
      <c r="DZ153" s="156">
        <f t="shared" si="296"/>
        <v>211.11</v>
      </c>
      <c r="EA153" s="159">
        <f t="shared" si="297"/>
        <v>242.44</v>
      </c>
      <c r="EB153" s="18"/>
    </row>
    <row r="154" spans="1:132" ht="14.4" x14ac:dyDescent="0.3">
      <c r="A154" s="15" t="s">
        <v>913</v>
      </c>
      <c r="B154" s="15" t="s">
        <v>190</v>
      </c>
      <c r="C154" s="15" t="s">
        <v>191</v>
      </c>
      <c r="D154" s="127" t="s">
        <v>928</v>
      </c>
      <c r="E154" s="154">
        <f>IFERROR(VLOOKUP($B154,'0809_link'!$A$5:$D$319,2,FALSE),0)</f>
        <v>46.62</v>
      </c>
      <c r="F154" s="154">
        <f>IFERROR(VLOOKUP($B154,'0809_link'!$A$5:$D$319,3,FALSE),0)</f>
        <v>351.24</v>
      </c>
      <c r="G154" s="154">
        <f>IFERROR(VLOOKUP(B154,'0809_link'!$A$5:$D$319,4,FALSE),0)</f>
        <v>3887.6700000000005</v>
      </c>
      <c r="H154" s="50">
        <f t="shared" si="316"/>
        <v>9.0300000000000005E-2</v>
      </c>
      <c r="I154" s="155">
        <f>IF(D154="yes",VLOOKUP(B154,'ESA 112'!$B$479:$K$503,8,FALSE),MIN(0.127,H154))</f>
        <v>9.0300000000000005E-2</v>
      </c>
      <c r="J154" s="156">
        <f t="shared" si="317"/>
        <v>351.24</v>
      </c>
      <c r="K154" s="157">
        <f t="shared" si="318"/>
        <v>397.86</v>
      </c>
      <c r="L154" s="127" t="s">
        <v>928</v>
      </c>
      <c r="M154" s="43">
        <f>IFERROR(VLOOKUP(B154,'0910_link'!$A$5:$B$302,2,FALSE),0)</f>
        <v>33.25</v>
      </c>
      <c r="N154" s="43">
        <f>IFERROR(VLOOKUP(B154,'0910_link'!$A$5:$C$302,3,FALSE),0)</f>
        <v>376.5</v>
      </c>
      <c r="O154" s="43">
        <f>IFERROR(VLOOKUP($B154,'0910_link'!$A$5:$D$302,4,FALSE),0)</f>
        <v>3957.4700000000007</v>
      </c>
      <c r="P154" s="50">
        <f t="shared" si="319"/>
        <v>9.5100000000000004E-2</v>
      </c>
      <c r="Q154" s="158">
        <f>IF(L154="Yes",VLOOKUP(B154,'ESA 112'!$B$449:$K$474,8,FALSE),MIN(0.127,P154))</f>
        <v>9.5100000000000004E-2</v>
      </c>
      <c r="R154" s="156">
        <f t="shared" si="320"/>
        <v>376.5</v>
      </c>
      <c r="S154" s="157">
        <f t="shared" si="321"/>
        <v>409.75</v>
      </c>
      <c r="T154" s="127" t="s">
        <v>928</v>
      </c>
      <c r="U154" s="43">
        <f>IFERROR(VLOOKUP($B154,'1011_link'!$A$5:$D$309,2,FALSE),0)</f>
        <v>28.240000000000002</v>
      </c>
      <c r="V154" s="43">
        <f>IFERROR(VLOOKUP($B154,'1011_link'!$A$5:$D$309,3,FALSE),0)</f>
        <v>393.76</v>
      </c>
      <c r="W154" s="154">
        <f>IFERROR(VLOOKUP($B154,'1011_link'!$A$5:$D$319,4,FALSE),0)</f>
        <v>4045.38</v>
      </c>
      <c r="X154" s="50">
        <f t="shared" si="322"/>
        <v>9.7299999999999998E-2</v>
      </c>
      <c r="Y154" s="158">
        <f>IF(T154="Yes",VLOOKUP(B154,'ESA 112'!$B$416:$J$444,8,FALSE),MIN(0.127,X154))</f>
        <v>9.7299999999999998E-2</v>
      </c>
      <c r="Z154" s="156">
        <f t="shared" si="323"/>
        <v>393.76</v>
      </c>
      <c r="AA154" s="159">
        <f t="shared" si="324"/>
        <v>422</v>
      </c>
      <c r="AB154" s="127" t="s">
        <v>928</v>
      </c>
      <c r="AC154" s="43">
        <f>IFERROR(VLOOKUP($B154,'1112_link'!$A$5:$D$310,2,FALSE),0)</f>
        <v>39.67</v>
      </c>
      <c r="AD154" s="43">
        <f>IFERROR(VLOOKUP($B154,'1112_link'!$A$5:$D$310,3,FALSE),0)</f>
        <v>401.89</v>
      </c>
      <c r="AE154" s="154">
        <f>IFERROR(VLOOKUP($B154,'1112_link'!$A$5:$D$331,4,FALSE),0)</f>
        <v>4130.6400000000003</v>
      </c>
      <c r="AF154" s="50">
        <f t="shared" si="325"/>
        <v>9.7299999999999998E-2</v>
      </c>
      <c r="AG154" s="158">
        <f>IF(AB154="Yes",VLOOKUP(B154,'ESA 112'!$B$383:$J$411,8,FALSE),MIN(0.127,AF154))</f>
        <v>9.7299999999999998E-2</v>
      </c>
      <c r="AH154" s="156">
        <f t="shared" si="326"/>
        <v>401.89</v>
      </c>
      <c r="AI154" s="159">
        <f t="shared" si="327"/>
        <v>441.56</v>
      </c>
      <c r="AJ154" s="127" t="s">
        <v>928</v>
      </c>
      <c r="AK154" s="43">
        <f>IFERROR(VLOOKUP($B154,'1213_link'!$A$5:$D$310,2,FALSE),0)</f>
        <v>31.660000000000004</v>
      </c>
      <c r="AL154" s="43">
        <f>IFERROR(VLOOKUP($B154,'1213_link'!$A$5:$D$310,3,FALSE),0)</f>
        <v>414.44</v>
      </c>
      <c r="AM154" s="154">
        <f>IFERROR(VLOOKUP($B154,'1213_link'!$A$5:$D$331,4,FALSE),0)</f>
        <v>4123.95</v>
      </c>
      <c r="AN154" s="50">
        <f t="shared" si="328"/>
        <v>0.10050000000000001</v>
      </c>
      <c r="AO154" s="158">
        <f>IF(AJ154="Yes",VLOOKUP(B154,'ESA 112'!$B$350:$J$378,8,FALSE),MIN(0.127,AN154))</f>
        <v>0.10050000000000001</v>
      </c>
      <c r="AP154" s="156">
        <f t="shared" si="329"/>
        <v>414.44</v>
      </c>
      <c r="AQ154" s="159">
        <f t="shared" si="330"/>
        <v>446.1</v>
      </c>
      <c r="AR154" s="127" t="s">
        <v>928</v>
      </c>
      <c r="AS154" s="43">
        <f>IFERROR(VLOOKUP($B154,'1314_link'!$A$5:$D$310,2,FALSE),0)</f>
        <v>34.89</v>
      </c>
      <c r="AT154" s="43">
        <f>IFERROR(VLOOKUP($B154,'1314_link'!$A$5:$D$310,3,FALSE),0)</f>
        <v>437.23</v>
      </c>
      <c r="AU154" s="154">
        <f>IFERROR(VLOOKUP($B154,'1314_link'!$A$5:$D$331,4,FALSE),0)</f>
        <v>4140.1789999999992</v>
      </c>
      <c r="AV154" s="158">
        <f t="shared" si="331"/>
        <v>0.10560654503102404</v>
      </c>
      <c r="AW154" s="158">
        <f>IF(AR154="Yes",VLOOKUP(B154,'ESA 112'!$B$318:$J$345,8,FALSE),MIN(0.127,AV154))</f>
        <v>0.10560654503102404</v>
      </c>
      <c r="AX154" s="156">
        <f t="shared" si="332"/>
        <v>437.23</v>
      </c>
      <c r="AY154" s="159">
        <f t="shared" si="333"/>
        <v>472.12</v>
      </c>
      <c r="AZ154" s="127" t="s">
        <v>928</v>
      </c>
      <c r="BA154" s="43">
        <f>IFERROR(VLOOKUP($B154,'1415_link'!$A$5:$D$311,2,FALSE),0)</f>
        <v>40.78</v>
      </c>
      <c r="BB154" s="43">
        <f>IFERROR(VLOOKUP($B154,'1415_link'!$A$5:$D$311,3,FALSE),0)</f>
        <v>413.89</v>
      </c>
      <c r="BC154" s="160">
        <f>IFERROR(VLOOKUP($B154,'1415_link'!$A$5:$D$332,4,FALSE),0)</f>
        <v>4240.01</v>
      </c>
      <c r="BD154" s="158">
        <f t="shared" si="298"/>
        <v>9.7615335812887227E-2</v>
      </c>
      <c r="BE154" s="158">
        <f>IF(AZ154="Yes",VLOOKUP(B154,'ESA 112'!$B$286:$J$314,8,FALSE),MIN(0.127,BD154))</f>
        <v>9.7615335812887227E-2</v>
      </c>
      <c r="BF154" s="156">
        <f t="shared" si="299"/>
        <v>413.89</v>
      </c>
      <c r="BG154" s="159">
        <f t="shared" si="300"/>
        <v>454.66999999999996</v>
      </c>
      <c r="BH154" s="127" t="s">
        <v>928</v>
      </c>
      <c r="BI154" s="43">
        <f>IFERROR(VLOOKUP($B154,'1516_link'!$A$5:$D$351,2,FALSE),0)</f>
        <v>42.67</v>
      </c>
      <c r="BJ154" s="43">
        <f>IFERROR(VLOOKUP($B154,'1516_link'!$A$5:$D$351,3,FALSE),0)</f>
        <v>371.23</v>
      </c>
      <c r="BK154" s="160">
        <f>IFERROR(VLOOKUP($B154,'1516_link'!$A$5:$D$351,4,FALSE),0)</f>
        <v>4256.42</v>
      </c>
      <c r="BL154" s="217">
        <f t="shared" si="301"/>
        <v>8.7216487094788575E-2</v>
      </c>
      <c r="BM154" s="217">
        <f>IF(BH154="Yes",VLOOKUP(B154,'ESA 112'!$B$255:$J$282,8,FALSE),MIN(0.127,BL154))</f>
        <v>8.7216487094788575E-2</v>
      </c>
      <c r="BN154" s="156">
        <f t="shared" si="302"/>
        <v>371.23</v>
      </c>
      <c r="BO154" s="159">
        <f t="shared" si="303"/>
        <v>413.90000000000003</v>
      </c>
      <c r="BP154" s="127" t="s">
        <v>928</v>
      </c>
      <c r="BQ154" s="43">
        <f>IFERROR(VLOOKUP($B154,'1617_link'!$A$5:$D$351,2,FALSE),0)</f>
        <v>48.67</v>
      </c>
      <c r="BR154" s="43">
        <f>IFERROR(VLOOKUP($B154,'1617_link'!$A$5:$D$351,3,FALSE),0)</f>
        <v>361.44</v>
      </c>
      <c r="BS154" s="160">
        <f>IFERROR(VLOOKUP($B154,'1617_link'!$A$5:$D$351,4,FALSE),0)</f>
        <v>4408.0899999999992</v>
      </c>
      <c r="BT154" s="217">
        <f t="shared" si="304"/>
        <v>8.1994696115551199E-2</v>
      </c>
      <c r="BU154" s="217">
        <f>IF(BP154="Yes",VLOOKUP(B154,'ESA 112'!$B$224:$J$250,8,FALSE),MIN(0.127,BT154))</f>
        <v>8.1994696115551199E-2</v>
      </c>
      <c r="BV154" s="156">
        <f t="shared" si="305"/>
        <v>361.44</v>
      </c>
      <c r="BW154" s="159">
        <f t="shared" si="306"/>
        <v>410.11</v>
      </c>
      <c r="BX154" s="127" t="s">
        <v>928</v>
      </c>
      <c r="BY154" s="43">
        <f>IFERROR(VLOOKUP($B154,'1718_link'!$A$5:$D$351,2,FALSE),0)</f>
        <v>54.34</v>
      </c>
      <c r="BZ154" s="43">
        <f>IFERROR(VLOOKUP($B154,'1718_link'!$A$5:$D$351,3,FALSE),0)</f>
        <v>383.44</v>
      </c>
      <c r="CA154" s="43">
        <f>IFERROR(VLOOKUP($B154,'1718_link'!$A$5:$D$331,4,FALSE),0)</f>
        <v>4457.7400000000007</v>
      </c>
      <c r="CB154" s="217">
        <f t="shared" si="307"/>
        <v>8.6016681098493836E-2</v>
      </c>
      <c r="CC154" s="217">
        <f>IF(BX154="Yes",VLOOKUP(B154,'ESA 112'!$B$194:$J$219,8,FALSE),MIN(0.135,CB154))</f>
        <v>8.6016681098493836E-2</v>
      </c>
      <c r="CD154" s="156">
        <f t="shared" si="308"/>
        <v>383.44</v>
      </c>
      <c r="CE154" s="159">
        <f t="shared" si="309"/>
        <v>437.78</v>
      </c>
      <c r="CF154" s="127" t="s">
        <v>928</v>
      </c>
      <c r="CG154" s="43">
        <f>IFERROR(VLOOKUP($B154,'1819_link'!$A$5:$D$351,2,FALSE),0)</f>
        <v>62.33</v>
      </c>
      <c r="CH154" s="43">
        <f>IFERROR(VLOOKUP($B154,'1819_link'!$A$5:$D$351,3,FALSE),0)</f>
        <v>395.78</v>
      </c>
      <c r="CI154" s="43">
        <f>IFERROR(VLOOKUP($B154,'1819_link'!$A$5:$D$331,4,FALSE),0)</f>
        <v>4431.0000000000009</v>
      </c>
      <c r="CJ154" s="217">
        <f t="shared" si="310"/>
        <v>8.9320695102685602E-2</v>
      </c>
      <c r="CK154" s="217">
        <f>IF(CF154="Yes",VLOOKUP(B154,'ESA 112'!$B$164:$J$190,8,FALSE),MIN(0.135,CJ154))</f>
        <v>8.9320695102685602E-2</v>
      </c>
      <c r="CL154" s="156">
        <f t="shared" si="311"/>
        <v>395.78</v>
      </c>
      <c r="CM154" s="159">
        <f t="shared" si="312"/>
        <v>458.10999999999996</v>
      </c>
      <c r="CN154" s="127" t="s">
        <v>928</v>
      </c>
      <c r="CO154" s="43">
        <f>IFERROR(VLOOKUP($B154,'1920_link'!$A$5:$D$350,2,FALSE),0)</f>
        <v>75.22</v>
      </c>
      <c r="CP154" s="43">
        <f>IFERROR(VLOOKUP($B154,'1920_link'!$A$5:$D$350,3,FALSE),0)</f>
        <v>402.67</v>
      </c>
      <c r="CQ154" s="43">
        <f>IFERROR(VLOOKUP($B154,'1920_link'!$A$5:$D$330,4,FALSE),0)</f>
        <v>4377.53</v>
      </c>
      <c r="CR154" s="217">
        <f t="shared" si="313"/>
        <v>9.19856631479396E-2</v>
      </c>
      <c r="CS154" s="217">
        <f>IF(CN154="Yes",VLOOKUP(B154,'ESA 112'!$B$134:$J$159,8,FALSE),MIN(0.135,CR154))</f>
        <v>9.19856631479396E-2</v>
      </c>
      <c r="CT154" s="156">
        <f t="shared" si="314"/>
        <v>402.67</v>
      </c>
      <c r="CU154" s="159">
        <f t="shared" si="315"/>
        <v>477.89</v>
      </c>
      <c r="CV154" s="127" t="s">
        <v>928</v>
      </c>
      <c r="CW154" s="43">
        <f>IFERROR(VLOOKUP($B154,'2021_link'!$A$5:$D$351,2,FALSE),0)</f>
        <v>33.44</v>
      </c>
      <c r="CX154" s="43">
        <f>IFERROR(VLOOKUP($B154,'2021_link'!$A$5:$D$351,3,FALSE),0)</f>
        <v>389.78000000000003</v>
      </c>
      <c r="CY154" s="160">
        <f>IFERROR(VLOOKUP($B154,'2021_link'!$A$5:$D$351,4,FALSE),0)</f>
        <v>4086.2899999999995</v>
      </c>
      <c r="CZ154" s="217">
        <f t="shared" si="340"/>
        <v>9.5387258368838254E-2</v>
      </c>
      <c r="DA154" s="217">
        <f>IF(CV154="Yes",VLOOKUP(B154,'ESA 112'!$B$102:$J$130,8,FALSE),MIN(0.135,CZ154))</f>
        <v>9.5387258368838254E-2</v>
      </c>
      <c r="DB154" s="156">
        <f t="shared" si="341"/>
        <v>389.78</v>
      </c>
      <c r="DC154" s="159">
        <f t="shared" si="342"/>
        <v>423.21999999999997</v>
      </c>
      <c r="DD154" s="127" t="s">
        <v>928</v>
      </c>
      <c r="DE154" s="43">
        <f>IFERROR(VLOOKUP($B154,'2122_link'!$A$3:$D$352,2,FALSE),0)</f>
        <v>25.67</v>
      </c>
      <c r="DF154" s="43">
        <f>IFERROR(VLOOKUP($B154,'2122_link'!$A$3:$D$352,3,FALSE),0)</f>
        <v>397.45000000000005</v>
      </c>
      <c r="DG154" s="160">
        <f>IFERROR(VLOOKUP($B154,'2122_link'!$A$3:$D$352,4,FALSE),0)</f>
        <v>4011.2900000000004</v>
      </c>
      <c r="DH154" s="217">
        <f t="shared" si="334"/>
        <v>9.9082838687803682E-2</v>
      </c>
      <c r="DI154" s="217">
        <f>IF(DD154="Yes",VLOOKUP(B154,'ESA 112'!$B$70:$J$99,8,FALSE),MIN(0.135,DH154))</f>
        <v>9.9082838687803682E-2</v>
      </c>
      <c r="DJ154" s="156">
        <f t="shared" si="335"/>
        <v>397.45</v>
      </c>
      <c r="DK154" s="159">
        <f t="shared" si="336"/>
        <v>423.12</v>
      </c>
      <c r="DL154" s="127" t="s">
        <v>928</v>
      </c>
      <c r="DM154" s="43">
        <f>IFERROR(VLOOKUP($B154,'2223_link'!$A$3:$D$352,2,FALSE),0)</f>
        <v>23.89</v>
      </c>
      <c r="DN154" s="43">
        <f>IFERROR(VLOOKUP($B154,'2223_link'!$A$3:$D$352,3,FALSE),0)</f>
        <v>427.65999999999997</v>
      </c>
      <c r="DO154" s="160">
        <f>IFERROR(VLOOKUP($B154,'2223_link'!$A$3:$D$352,4,FALSE),0)</f>
        <v>3993.2</v>
      </c>
      <c r="DP154" s="217">
        <f t="shared" si="337"/>
        <v>0.10709706501051788</v>
      </c>
      <c r="DQ154" s="217">
        <f>IF(DL154="Yes",VLOOKUP(B154,'ESA 112'!$B$37:$J$65,8,FALSE),MIN(0.135,DP154))</f>
        <v>0.10709706501051788</v>
      </c>
      <c r="DR154" s="156">
        <f t="shared" si="338"/>
        <v>427.66</v>
      </c>
      <c r="DS154" s="159">
        <f t="shared" si="339"/>
        <v>451.55</v>
      </c>
      <c r="DT154" s="127" t="s">
        <v>928</v>
      </c>
      <c r="DU154" s="43">
        <f>IFERROR(VLOOKUP($B154,'2324_link'!$A$3:$D$352,2,FALSE),0)</f>
        <v>26.56</v>
      </c>
      <c r="DV154" s="43">
        <f>IFERROR(VLOOKUP($B154,'2324_link'!$A$3:$D$352,3,FALSE),0)</f>
        <v>422.89</v>
      </c>
      <c r="DW154" s="160">
        <f>IFERROR(VLOOKUP($B154,'2324_link'!$A$3:$D$352,4,FALSE),0)</f>
        <v>3935.2799999999997</v>
      </c>
      <c r="DX154" s="217">
        <f t="shared" si="295"/>
        <v>0.10746122258136652</v>
      </c>
      <c r="DY154" s="217">
        <f>IF(DT154="Yes",VLOOKUP(B154,'ESA 112'!$B$3:$J$32,8,FALSE),MIN(0.15,DX154))</f>
        <v>0.10746122258136652</v>
      </c>
      <c r="DZ154" s="156">
        <f t="shared" si="296"/>
        <v>422.89</v>
      </c>
      <c r="EA154" s="159">
        <f t="shared" si="297"/>
        <v>449.45</v>
      </c>
      <c r="EB154" s="18"/>
    </row>
    <row r="155" spans="1:132" ht="14.4" x14ac:dyDescent="0.3">
      <c r="A155" s="15" t="s">
        <v>913</v>
      </c>
      <c r="B155" s="15" t="s">
        <v>536</v>
      </c>
      <c r="C155" s="15" t="s">
        <v>537</v>
      </c>
      <c r="D155" s="127" t="s">
        <v>928</v>
      </c>
      <c r="E155" s="154">
        <f>IFERROR(VLOOKUP($B155,'0809_link'!$A$5:$D$319,2,FALSE),0)</f>
        <v>24.25</v>
      </c>
      <c r="F155" s="154">
        <f>IFERROR(VLOOKUP($B155,'0809_link'!$A$5:$D$319,3,FALSE),0)</f>
        <v>176.12</v>
      </c>
      <c r="G155" s="154">
        <f>IFERROR(VLOOKUP(B155,'0809_link'!$A$5:$D$319,4,FALSE),0)</f>
        <v>1869.14</v>
      </c>
      <c r="H155" s="50">
        <f t="shared" si="316"/>
        <v>9.4200000000000006E-2</v>
      </c>
      <c r="I155" s="155">
        <f>IF(D155="yes",VLOOKUP(B155,'ESA 112'!$B$479:$K$503,8,FALSE),MIN(0.127,H155))</f>
        <v>9.4200000000000006E-2</v>
      </c>
      <c r="J155" s="156">
        <f t="shared" si="317"/>
        <v>176.12</v>
      </c>
      <c r="K155" s="157">
        <f t="shared" si="318"/>
        <v>200.37</v>
      </c>
      <c r="L155" s="127" t="s">
        <v>928</v>
      </c>
      <c r="M155" s="43">
        <f>IFERROR(VLOOKUP(B155,'0910_link'!$A$5:$B$302,2,FALSE),0)</f>
        <v>14.5</v>
      </c>
      <c r="N155" s="43">
        <f>IFERROR(VLOOKUP(B155,'0910_link'!$A$5:$C$302,3,FALSE),0)</f>
        <v>164.13</v>
      </c>
      <c r="O155" s="43">
        <f>IFERROR(VLOOKUP($B155,'0910_link'!$A$5:$D$302,4,FALSE),0)</f>
        <v>2071.1999999999998</v>
      </c>
      <c r="P155" s="50">
        <f t="shared" si="319"/>
        <v>7.9200000000000007E-2</v>
      </c>
      <c r="Q155" s="158">
        <f>IF(L155="Yes",VLOOKUP(B155,'ESA 112'!$B$449:$K$474,8,FALSE),MIN(0.127,P155))</f>
        <v>7.9200000000000007E-2</v>
      </c>
      <c r="R155" s="156">
        <f t="shared" si="320"/>
        <v>164.13</v>
      </c>
      <c r="S155" s="157">
        <f t="shared" si="321"/>
        <v>178.63</v>
      </c>
      <c r="T155" s="127" t="s">
        <v>928</v>
      </c>
      <c r="U155" s="43">
        <f>IFERROR(VLOOKUP($B155,'1011_link'!$A$5:$D$309,2,FALSE),0)</f>
        <v>17.38</v>
      </c>
      <c r="V155" s="43">
        <f>IFERROR(VLOOKUP($B155,'1011_link'!$A$5:$D$309,3,FALSE),0)</f>
        <v>157.12</v>
      </c>
      <c r="W155" s="154">
        <f>IFERROR(VLOOKUP($B155,'1011_link'!$A$5:$D$319,4,FALSE),0)</f>
        <v>2260.29</v>
      </c>
      <c r="X155" s="50">
        <f t="shared" si="322"/>
        <v>6.9500000000000006E-2</v>
      </c>
      <c r="Y155" s="158">
        <f>IF(T155="Yes",VLOOKUP(B155,'ESA 112'!$B$416:$J$444,8,FALSE),MIN(0.127,X155))</f>
        <v>6.9500000000000006E-2</v>
      </c>
      <c r="Z155" s="156">
        <f t="shared" si="323"/>
        <v>157.12</v>
      </c>
      <c r="AA155" s="159">
        <f t="shared" si="324"/>
        <v>174.5</v>
      </c>
      <c r="AB155" s="127" t="s">
        <v>928</v>
      </c>
      <c r="AC155" s="43">
        <f>IFERROR(VLOOKUP($B155,'1112_link'!$A$5:$D$310,2,FALSE),0)</f>
        <v>31.439999999999998</v>
      </c>
      <c r="AD155" s="43">
        <f>IFERROR(VLOOKUP($B155,'1112_link'!$A$5:$D$310,3,FALSE),0)</f>
        <v>161.78</v>
      </c>
      <c r="AE155" s="154">
        <f>IFERROR(VLOOKUP($B155,'1112_link'!$A$5:$D$331,4,FALSE),0)</f>
        <v>2068.6000000000004</v>
      </c>
      <c r="AF155" s="50">
        <f t="shared" si="325"/>
        <v>7.8200000000000006E-2</v>
      </c>
      <c r="AG155" s="158">
        <f>IF(AB155="Yes",VLOOKUP(B155,'ESA 112'!$B$383:$J$411,8,FALSE),MIN(0.127,AF155))</f>
        <v>7.8200000000000006E-2</v>
      </c>
      <c r="AH155" s="156">
        <f t="shared" si="326"/>
        <v>161.78</v>
      </c>
      <c r="AI155" s="159">
        <f t="shared" si="327"/>
        <v>193.22</v>
      </c>
      <c r="AJ155" s="127" t="s">
        <v>928</v>
      </c>
      <c r="AK155" s="43">
        <f>IFERROR(VLOOKUP($B155,'1213_link'!$A$5:$D$310,2,FALSE),0)</f>
        <v>42</v>
      </c>
      <c r="AL155" s="43">
        <f>IFERROR(VLOOKUP($B155,'1213_link'!$A$5:$D$310,3,FALSE),0)</f>
        <v>164.89</v>
      </c>
      <c r="AM155" s="154">
        <f>IFERROR(VLOOKUP($B155,'1213_link'!$A$5:$D$331,4,FALSE),0)</f>
        <v>2235.2600000000002</v>
      </c>
      <c r="AN155" s="50">
        <f t="shared" si="328"/>
        <v>7.3800000000000004E-2</v>
      </c>
      <c r="AO155" s="158">
        <f>IF(AJ155="Yes",VLOOKUP(B155,'ESA 112'!$B$350:$J$378,8,FALSE),MIN(0.127,AN155))</f>
        <v>7.3800000000000004E-2</v>
      </c>
      <c r="AP155" s="156">
        <f t="shared" si="329"/>
        <v>164.89</v>
      </c>
      <c r="AQ155" s="159">
        <f t="shared" si="330"/>
        <v>206.89</v>
      </c>
      <c r="AR155" s="127" t="s">
        <v>928</v>
      </c>
      <c r="AS155" s="43">
        <f>IFERROR(VLOOKUP($B155,'1314_link'!$A$5:$D$310,2,FALSE),0)</f>
        <v>38.56</v>
      </c>
      <c r="AT155" s="43">
        <f>IFERROR(VLOOKUP($B155,'1314_link'!$A$5:$D$310,3,FALSE),0)</f>
        <v>168.44</v>
      </c>
      <c r="AU155" s="154">
        <f>IFERROR(VLOOKUP($B155,'1314_link'!$A$5:$D$331,4,FALSE),0)</f>
        <v>1695.44</v>
      </c>
      <c r="AV155" s="158">
        <f t="shared" si="331"/>
        <v>9.9348841598641061E-2</v>
      </c>
      <c r="AW155" s="158">
        <f>IF(AR155="Yes",VLOOKUP(B155,'ESA 112'!$B$318:$J$345,8,FALSE),MIN(0.127,AV155))</f>
        <v>9.9348841598641061E-2</v>
      </c>
      <c r="AX155" s="156">
        <f t="shared" si="332"/>
        <v>168.44</v>
      </c>
      <c r="AY155" s="159">
        <f t="shared" si="333"/>
        <v>207</v>
      </c>
      <c r="AZ155" s="127" t="s">
        <v>928</v>
      </c>
      <c r="BA155" s="43">
        <f>IFERROR(VLOOKUP($B155,'1415_link'!$A$5:$D$311,2,FALSE),0)</f>
        <v>30.78</v>
      </c>
      <c r="BB155" s="43">
        <f>IFERROR(VLOOKUP($B155,'1415_link'!$A$5:$D$311,3,FALSE),0)</f>
        <v>182.22</v>
      </c>
      <c r="BC155" s="160">
        <f>IFERROR(VLOOKUP($B155,'1415_link'!$A$5:$D$332,4,FALSE),0)</f>
        <v>1653.87</v>
      </c>
      <c r="BD155" s="158">
        <f t="shared" si="298"/>
        <v>0.11017794627147237</v>
      </c>
      <c r="BE155" s="158">
        <f>IF(AZ155="Yes",VLOOKUP(B155,'ESA 112'!$B$286:$J$314,8,FALSE),MIN(0.127,BD155))</f>
        <v>0.11017794627147237</v>
      </c>
      <c r="BF155" s="156">
        <f t="shared" si="299"/>
        <v>182.22</v>
      </c>
      <c r="BG155" s="159">
        <f t="shared" si="300"/>
        <v>213</v>
      </c>
      <c r="BH155" s="127" t="s">
        <v>928</v>
      </c>
      <c r="BI155" s="43">
        <f>IFERROR(VLOOKUP($B155,'1516_link'!$A$5:$D$351,2,FALSE),0)</f>
        <v>25</v>
      </c>
      <c r="BJ155" s="43">
        <f>IFERROR(VLOOKUP($B155,'1516_link'!$A$5:$D$351,3,FALSE),0)</f>
        <v>182.78</v>
      </c>
      <c r="BK155" s="160">
        <f>IFERROR(VLOOKUP($B155,'1516_link'!$A$5:$D$351,4,FALSE),0)</f>
        <v>1722.95</v>
      </c>
      <c r="BL155" s="217">
        <f t="shared" si="301"/>
        <v>0.10608549290461128</v>
      </c>
      <c r="BM155" s="217">
        <f>IF(BH155="Yes",VLOOKUP(B155,'ESA 112'!$B$255:$J$282,8,FALSE),MIN(0.127,BL155))</f>
        <v>0.10608549290461128</v>
      </c>
      <c r="BN155" s="156">
        <f t="shared" si="302"/>
        <v>182.78</v>
      </c>
      <c r="BO155" s="159">
        <f t="shared" si="303"/>
        <v>207.78</v>
      </c>
      <c r="BP155" s="127" t="s">
        <v>928</v>
      </c>
      <c r="BQ155" s="43">
        <f>IFERROR(VLOOKUP($B155,'1617_link'!$A$5:$D$351,2,FALSE),0)</f>
        <v>29.22</v>
      </c>
      <c r="BR155" s="43">
        <f>IFERROR(VLOOKUP($B155,'1617_link'!$A$5:$D$351,3,FALSE),0)</f>
        <v>177.89</v>
      </c>
      <c r="BS155" s="160">
        <f>IFERROR(VLOOKUP($B155,'1617_link'!$A$5:$D$351,4,FALSE),0)</f>
        <v>1705.74</v>
      </c>
      <c r="BT155" s="217">
        <f t="shared" si="304"/>
        <v>0.10428904756879712</v>
      </c>
      <c r="BU155" s="217">
        <f>IF(BP155="Yes",VLOOKUP(B155,'ESA 112'!$B$224:$J$250,8,FALSE),MIN(0.127,BT155))</f>
        <v>0.10428904756879712</v>
      </c>
      <c r="BV155" s="156">
        <f t="shared" si="305"/>
        <v>177.89</v>
      </c>
      <c r="BW155" s="223">
        <f t="shared" si="306"/>
        <v>207.10999999999999</v>
      </c>
      <c r="BX155" s="127" t="s">
        <v>928</v>
      </c>
      <c r="BY155" s="43">
        <f>IFERROR(VLOOKUP($B155,'1718_link'!$A$5:$D$351,2,FALSE),0)</f>
        <v>31.560000000000002</v>
      </c>
      <c r="BZ155" s="43">
        <f>IFERROR(VLOOKUP($B155,'1718_link'!$A$5:$D$351,3,FALSE),0)</f>
        <v>182.33</v>
      </c>
      <c r="CA155" s="43">
        <f>IFERROR(VLOOKUP($B155,'1718_link'!$A$5:$D$331,4,FALSE),0)</f>
        <v>1750.94</v>
      </c>
      <c r="CB155" s="217">
        <f t="shared" si="307"/>
        <v>0.10413263732623619</v>
      </c>
      <c r="CC155" s="217">
        <f>IF(BX155="Yes",VLOOKUP(B155,'ESA 112'!$B$194:$J$219,8,FALSE),MIN(0.135,CB155))</f>
        <v>0.10413263732623619</v>
      </c>
      <c r="CD155" s="156">
        <f t="shared" si="308"/>
        <v>182.33</v>
      </c>
      <c r="CE155" s="159">
        <f t="shared" si="309"/>
        <v>213.89000000000001</v>
      </c>
      <c r="CF155" s="127" t="s">
        <v>928</v>
      </c>
      <c r="CG155" s="43">
        <f>IFERROR(VLOOKUP($B155,'1819_link'!$A$5:$D$351,2,FALSE),0)</f>
        <v>44.11</v>
      </c>
      <c r="CH155" s="43">
        <f>IFERROR(VLOOKUP($B155,'1819_link'!$A$5:$D$351,3,FALSE),0)</f>
        <v>177.78</v>
      </c>
      <c r="CI155" s="43">
        <f>IFERROR(VLOOKUP($B155,'1819_link'!$A$5:$D$331,4,FALSE),0)</f>
        <v>1726.09</v>
      </c>
      <c r="CJ155" s="217">
        <f t="shared" si="310"/>
        <v>0.10299578816863547</v>
      </c>
      <c r="CK155" s="217">
        <f>IF(CF155="Yes",VLOOKUP(B155,'ESA 112'!$B$164:$J$190,8,FALSE),MIN(0.135,CJ155))</f>
        <v>0.10299578816863547</v>
      </c>
      <c r="CL155" s="156">
        <f t="shared" si="311"/>
        <v>177.78</v>
      </c>
      <c r="CM155" s="159">
        <f t="shared" si="312"/>
        <v>221.89</v>
      </c>
      <c r="CN155" s="127" t="s">
        <v>928</v>
      </c>
      <c r="CO155" s="43">
        <f>IFERROR(VLOOKUP($B155,'1920_link'!$A$5:$D$350,2,FALSE),0)</f>
        <v>43.11</v>
      </c>
      <c r="CP155" s="43">
        <f>IFERROR(VLOOKUP($B155,'1920_link'!$A$5:$D$350,3,FALSE),0)</f>
        <v>187.89</v>
      </c>
      <c r="CQ155" s="43">
        <f>IFERROR(VLOOKUP($B155,'1920_link'!$A$5:$D$330,4,FALSE),0)</f>
        <v>1796.4199999999998</v>
      </c>
      <c r="CR155" s="217">
        <f t="shared" si="313"/>
        <v>0.10459135391500875</v>
      </c>
      <c r="CS155" s="217">
        <f>IF(CN155="Yes",VLOOKUP(B155,'ESA 112'!$B$134:$J$159,8,FALSE),MIN(0.135,CR155))</f>
        <v>0.10459135391500875</v>
      </c>
      <c r="CT155" s="156">
        <f t="shared" si="314"/>
        <v>187.89</v>
      </c>
      <c r="CU155" s="159">
        <f t="shared" si="315"/>
        <v>231</v>
      </c>
      <c r="CV155" s="127" t="s">
        <v>928</v>
      </c>
      <c r="CW155" s="43">
        <f>IFERROR(VLOOKUP($B155,'2021_link'!$A$5:$D$351,2,FALSE),0)</f>
        <v>25.56</v>
      </c>
      <c r="CX155" s="43">
        <f>IFERROR(VLOOKUP($B155,'2021_link'!$A$5:$D$351,3,FALSE),0)</f>
        <v>183.44</v>
      </c>
      <c r="CY155" s="160">
        <f>IFERROR(VLOOKUP($B155,'2021_link'!$A$5:$D$351,4,FALSE),0)</f>
        <v>1800.6200000000001</v>
      </c>
      <c r="CZ155" s="217">
        <f t="shared" si="340"/>
        <v>0.10187602048183403</v>
      </c>
      <c r="DA155" s="217">
        <f>IF(CV155="Yes",VLOOKUP(B155,'ESA 112'!$B$102:$J$130,8,FALSE),MIN(0.135,CZ155))</f>
        <v>0.10187602048183403</v>
      </c>
      <c r="DB155" s="156">
        <f t="shared" si="341"/>
        <v>183.44</v>
      </c>
      <c r="DC155" s="159">
        <f t="shared" si="342"/>
        <v>209</v>
      </c>
      <c r="DD155" s="127" t="s">
        <v>928</v>
      </c>
      <c r="DE155" s="43">
        <f>IFERROR(VLOOKUP($B155,'2122_link'!$A$3:$D$352,2,FALSE),0)</f>
        <v>15.11</v>
      </c>
      <c r="DF155" s="43">
        <f>IFERROR(VLOOKUP($B155,'2122_link'!$A$3:$D$352,3,FALSE),0)</f>
        <v>191.11</v>
      </c>
      <c r="DG155" s="160">
        <f>IFERROR(VLOOKUP($B155,'2122_link'!$A$3:$D$352,4,FALSE),0)</f>
        <v>1733.85</v>
      </c>
      <c r="DH155" s="217">
        <f t="shared" si="334"/>
        <v>0.11022291432361508</v>
      </c>
      <c r="DI155" s="217">
        <f>IF(DD155="Yes",VLOOKUP(B155,'ESA 112'!$B$70:$J$99,8,FALSE),MIN(0.135,DH155))</f>
        <v>0.11022291432361508</v>
      </c>
      <c r="DJ155" s="156">
        <f t="shared" si="335"/>
        <v>191.11</v>
      </c>
      <c r="DK155" s="159">
        <f t="shared" si="336"/>
        <v>206.22000000000003</v>
      </c>
      <c r="DL155" s="127" t="s">
        <v>928</v>
      </c>
      <c r="DM155" s="43">
        <f>IFERROR(VLOOKUP($B155,'2223_link'!$A$3:$D$352,2,FALSE),0)</f>
        <v>17.440000000000001</v>
      </c>
      <c r="DN155" s="43">
        <f>IFERROR(VLOOKUP($B155,'2223_link'!$A$3:$D$352,3,FALSE),0)</f>
        <v>196.89</v>
      </c>
      <c r="DO155" s="160">
        <f>IFERROR(VLOOKUP($B155,'2223_link'!$A$3:$D$352,4,FALSE),0)</f>
        <v>1792.47</v>
      </c>
      <c r="DP155" s="217">
        <f t="shared" si="337"/>
        <v>0.10984284255803443</v>
      </c>
      <c r="DQ155" s="217">
        <f>IF(DL155="Yes",VLOOKUP(B155,'ESA 112'!$B$37:$J$65,8,FALSE),MIN(0.135,DP155))</f>
        <v>0.10984284255803443</v>
      </c>
      <c r="DR155" s="156">
        <f t="shared" si="338"/>
        <v>196.89</v>
      </c>
      <c r="DS155" s="159">
        <f t="shared" si="339"/>
        <v>214.32999999999998</v>
      </c>
      <c r="DT155" s="127" t="s">
        <v>928</v>
      </c>
      <c r="DU155" s="43">
        <f>IFERROR(VLOOKUP($B155,'2324_link'!$A$3:$D$352,2,FALSE),0)</f>
        <v>23.78</v>
      </c>
      <c r="DV155" s="43">
        <f>IFERROR(VLOOKUP($B155,'2324_link'!$A$3:$D$352,3,FALSE),0)</f>
        <v>214.11</v>
      </c>
      <c r="DW155" s="160">
        <f>IFERROR(VLOOKUP($B155,'2324_link'!$A$3:$D$352,4,FALSE),0)</f>
        <v>1864.31</v>
      </c>
      <c r="DX155" s="217">
        <f t="shared" si="295"/>
        <v>0.11484677977375009</v>
      </c>
      <c r="DY155" s="217">
        <f>IF(DT155="Yes",VLOOKUP(B155,'ESA 112'!$B$3:$J$32,8,FALSE),MIN(0.15,DX155))</f>
        <v>0.11484677977375009</v>
      </c>
      <c r="DZ155" s="156">
        <f t="shared" si="296"/>
        <v>214.11</v>
      </c>
      <c r="EA155" s="159">
        <f t="shared" si="297"/>
        <v>237.89000000000001</v>
      </c>
      <c r="EB155" s="18"/>
    </row>
    <row r="156" spans="1:132" ht="14.4" x14ac:dyDescent="0.3">
      <c r="A156" s="15" t="s">
        <v>913</v>
      </c>
      <c r="B156" s="15" t="s">
        <v>332</v>
      </c>
      <c r="C156" s="15" t="s">
        <v>333</v>
      </c>
      <c r="D156" s="127" t="s">
        <v>929</v>
      </c>
      <c r="E156" s="154">
        <f>IFERROR(VLOOKUP($B156,'0809_link'!$A$5:$D$319,2,FALSE),0)</f>
        <v>5.38</v>
      </c>
      <c r="F156" s="154">
        <f>IFERROR(VLOOKUP($B156,'0809_link'!$A$5:$D$319,3,FALSE),0)</f>
        <v>49.38</v>
      </c>
      <c r="G156" s="154">
        <f>IFERROR(VLOOKUP(B156,'0809_link'!$A$5:$D$319,4,FALSE),0)</f>
        <v>524.49</v>
      </c>
      <c r="H156" s="50">
        <f t="shared" si="316"/>
        <v>9.4100000000000003E-2</v>
      </c>
      <c r="I156" s="155">
        <f>IF(D156="yes",VLOOKUP(B156,'ESA 112'!$B$479:$K$503,8,FALSE),MIN(0.127,H156))</f>
        <v>9.1300000000000006E-2</v>
      </c>
      <c r="J156" s="156">
        <f t="shared" si="317"/>
        <v>47.89</v>
      </c>
      <c r="K156" s="157">
        <f t="shared" si="318"/>
        <v>54.760000000000005</v>
      </c>
      <c r="L156" s="127" t="s">
        <v>929</v>
      </c>
      <c r="M156" s="43">
        <f>IFERROR(VLOOKUP(B156,'0910_link'!$A$5:$B$302,2,FALSE),0)</f>
        <v>10</v>
      </c>
      <c r="N156" s="43">
        <f>IFERROR(VLOOKUP(B156,'0910_link'!$A$5:$C$302,3,FALSE),0)</f>
        <v>47.38</v>
      </c>
      <c r="O156" s="43">
        <f>IFERROR(VLOOKUP($B156,'0910_link'!$A$5:$D$302,4,FALSE),0)</f>
        <v>509.5</v>
      </c>
      <c r="P156" s="50">
        <f t="shared" si="319"/>
        <v>9.2999999999999999E-2</v>
      </c>
      <c r="Q156" s="158">
        <f>IF(L156="Yes",VLOOKUP(B156,'ESA 112'!$B$449:$K$474,8,FALSE),MIN(0.127,P156))</f>
        <v>9.2999999999999999E-2</v>
      </c>
      <c r="R156" s="156">
        <f t="shared" si="320"/>
        <v>47.38</v>
      </c>
      <c r="S156" s="157">
        <f t="shared" si="321"/>
        <v>57.38</v>
      </c>
      <c r="T156" s="127" t="s">
        <v>929</v>
      </c>
      <c r="U156" s="43">
        <f>IFERROR(VLOOKUP($B156,'1011_link'!$A$5:$D$309,2,FALSE),0)</f>
        <v>11.12</v>
      </c>
      <c r="V156" s="43">
        <f>IFERROR(VLOOKUP($B156,'1011_link'!$A$5:$D$309,3,FALSE),0)</f>
        <v>56.12</v>
      </c>
      <c r="W156" s="154">
        <f>IFERROR(VLOOKUP($B156,'1011_link'!$A$5:$D$319,4,FALSE),0)</f>
        <v>534.01</v>
      </c>
      <c r="X156" s="50">
        <f t="shared" si="322"/>
        <v>0.1051</v>
      </c>
      <c r="Y156" s="158">
        <f>IF(T156="Yes",VLOOKUP(B156,'ESA 112'!$B$416:$J$444,8,FALSE),MIN(0.127,X156))</f>
        <v>0.104</v>
      </c>
      <c r="Z156" s="156">
        <f t="shared" si="323"/>
        <v>55.54</v>
      </c>
      <c r="AA156" s="159">
        <f t="shared" si="324"/>
        <v>66.66</v>
      </c>
      <c r="AB156" s="127" t="s">
        <v>929</v>
      </c>
      <c r="AC156" s="43">
        <f>IFERROR(VLOOKUP($B156,'1112_link'!$A$5:$D$310,2,FALSE),0)</f>
        <v>12</v>
      </c>
      <c r="AD156" s="43">
        <f>IFERROR(VLOOKUP($B156,'1112_link'!$A$5:$D$310,3,FALSE),0)</f>
        <v>55</v>
      </c>
      <c r="AE156" s="154">
        <f>IFERROR(VLOOKUP($B156,'1112_link'!$A$5:$D$331,4,FALSE),0)</f>
        <v>542.53</v>
      </c>
      <c r="AF156" s="50">
        <f t="shared" si="325"/>
        <v>0.1014</v>
      </c>
      <c r="AG156" s="158">
        <f>IF(AB156="Yes",VLOOKUP(B156,'ESA 112'!$B$383:$J$411,8,FALSE),MIN(0.127,AF156))</f>
        <v>9.8400000000000001E-2</v>
      </c>
      <c r="AH156" s="156">
        <f t="shared" si="326"/>
        <v>53.38</v>
      </c>
      <c r="AI156" s="159">
        <f t="shared" si="327"/>
        <v>65.38</v>
      </c>
      <c r="AJ156" s="127" t="s">
        <v>929</v>
      </c>
      <c r="AK156" s="43">
        <f>IFERROR(VLOOKUP($B156,'1213_link'!$A$5:$D$310,2,FALSE),0)</f>
        <v>9.77</v>
      </c>
      <c r="AL156" s="43">
        <f>IFERROR(VLOOKUP($B156,'1213_link'!$A$5:$D$310,3,FALSE),0)</f>
        <v>59.78</v>
      </c>
      <c r="AM156" s="154">
        <f>IFERROR(VLOOKUP($B156,'1213_link'!$A$5:$D$331,4,FALSE),0)</f>
        <v>556.2399999999999</v>
      </c>
      <c r="AN156" s="50">
        <f t="shared" si="328"/>
        <v>0.1075</v>
      </c>
      <c r="AO156" s="158">
        <f>IF(AJ156="Yes",VLOOKUP(B156,'ESA 112'!$B$350:$J$378,8,FALSE),MIN(0.127,AN156))</f>
        <v>0.1019</v>
      </c>
      <c r="AP156" s="156">
        <f t="shared" si="329"/>
        <v>56.68</v>
      </c>
      <c r="AQ156" s="159">
        <f t="shared" si="330"/>
        <v>66.45</v>
      </c>
      <c r="AR156" s="127" t="s">
        <v>929</v>
      </c>
      <c r="AS156" s="43">
        <f>IFERROR(VLOOKUP($B156,'1314_link'!$A$5:$D$310,2,FALSE),0)</f>
        <v>11.549999999999999</v>
      </c>
      <c r="AT156" s="43">
        <f>IFERROR(VLOOKUP($B156,'1314_link'!$A$5:$D$310,3,FALSE),0)</f>
        <v>55.89</v>
      </c>
      <c r="AU156" s="154">
        <f>IFERROR(VLOOKUP($B156,'1314_link'!$A$5:$D$331,4,FALSE),0)</f>
        <v>584.93000000000006</v>
      </c>
      <c r="AV156" s="158">
        <f t="shared" si="331"/>
        <v>9.5549894859213919E-2</v>
      </c>
      <c r="AW156" s="158">
        <f>IF(AR156="Yes",VLOOKUP(B156,'ESA 112'!$B$318:$J$345,8,FALSE),MIN(0.127,AV156))</f>
        <v>9.2499999999999999E-2</v>
      </c>
      <c r="AX156" s="156">
        <f t="shared" si="332"/>
        <v>54.11</v>
      </c>
      <c r="AY156" s="159">
        <f t="shared" si="333"/>
        <v>65.66</v>
      </c>
      <c r="AZ156" s="127" t="s">
        <v>929</v>
      </c>
      <c r="BA156" s="43">
        <f>IFERROR(VLOOKUP($B156,'1415_link'!$A$5:$D$311,2,FALSE),0)</f>
        <v>12.66</v>
      </c>
      <c r="BB156" s="43">
        <f>IFERROR(VLOOKUP($B156,'1415_link'!$A$5:$D$311,3,FALSE),0)</f>
        <v>53.67</v>
      </c>
      <c r="BC156" s="160">
        <f>IFERROR(VLOOKUP($B156,'1415_link'!$A$5:$D$332,4,FALSE),0)</f>
        <v>592.13000000000011</v>
      </c>
      <c r="BD156" s="158">
        <f t="shared" si="298"/>
        <v>9.0638879975681E-2</v>
      </c>
      <c r="BE156" s="158">
        <f>IF(AZ156="Yes",VLOOKUP(B156,'ESA 112'!$B$286:$J$314,8,FALSE),MIN(0.127,BD156))</f>
        <v>8.9499999999999996E-2</v>
      </c>
      <c r="BF156" s="156">
        <f t="shared" si="299"/>
        <v>53</v>
      </c>
      <c r="BG156" s="159">
        <f t="shared" si="300"/>
        <v>65.66</v>
      </c>
      <c r="BH156" s="127" t="s">
        <v>929</v>
      </c>
      <c r="BI156" s="43">
        <f>IFERROR(VLOOKUP($B156,'1516_link'!$A$5:$D$351,2,FALSE),0)</f>
        <v>7</v>
      </c>
      <c r="BJ156" s="43">
        <f>IFERROR(VLOOKUP($B156,'1516_link'!$A$5:$D$351,3,FALSE),0)</f>
        <v>62.11</v>
      </c>
      <c r="BK156" s="160">
        <f>IFERROR(VLOOKUP($B156,'1516_link'!$A$5:$D$351,4,FALSE),0)</f>
        <v>596.20000000000005</v>
      </c>
      <c r="BL156" s="217">
        <f t="shared" si="301"/>
        <v>0.10417645085541763</v>
      </c>
      <c r="BM156" s="217">
        <f>IF(BH156="Yes",VLOOKUP(B156,'ESA 112'!$B$255:$J$282,8,FALSE),MIN(0.127,BL156))</f>
        <v>0.1026</v>
      </c>
      <c r="BN156" s="156">
        <f t="shared" si="302"/>
        <v>61.17</v>
      </c>
      <c r="BO156" s="159">
        <f t="shared" si="303"/>
        <v>68.17</v>
      </c>
      <c r="BP156" s="127" t="s">
        <v>929</v>
      </c>
      <c r="BQ156" s="43">
        <f>IFERROR(VLOOKUP($B156,'1617_link'!$A$5:$D$351,2,FALSE),0)</f>
        <v>6.7799999999999994</v>
      </c>
      <c r="BR156" s="43">
        <f>IFERROR(VLOOKUP($B156,'1617_link'!$A$5:$D$351,3,FALSE),0)</f>
        <v>73.44</v>
      </c>
      <c r="BS156" s="160">
        <f>IFERROR(VLOOKUP($B156,'1617_link'!$A$5:$D$351,4,FALSE),0)</f>
        <v>613.57999999999993</v>
      </c>
      <c r="BT156" s="217">
        <f t="shared" si="304"/>
        <v>0.11969099383943416</v>
      </c>
      <c r="BU156" s="217">
        <f>IF(BP156="Yes",VLOOKUP(B156,'ESA 112'!$B$224:$J$250,8,FALSE),MIN(0.127,BT156))</f>
        <v>0.1172</v>
      </c>
      <c r="BV156" s="156">
        <f t="shared" si="305"/>
        <v>71.91</v>
      </c>
      <c r="BW156" s="223">
        <f t="shared" si="306"/>
        <v>78.69</v>
      </c>
      <c r="BX156" s="127" t="s">
        <v>929</v>
      </c>
      <c r="BY156" s="43">
        <f>IFERROR(VLOOKUP($B156,'1718_link'!$A$5:$D$351,2,FALSE),0)</f>
        <v>7.66</v>
      </c>
      <c r="BZ156" s="43">
        <f>IFERROR(VLOOKUP($B156,'1718_link'!$A$5:$D$351,3,FALSE),0)</f>
        <v>81.56</v>
      </c>
      <c r="CA156" s="43">
        <f>IFERROR(VLOOKUP($B156,'1718_link'!$A$5:$D$331,4,FALSE),0)</f>
        <v>643.47</v>
      </c>
      <c r="CB156" s="217">
        <f t="shared" si="307"/>
        <v>0.12675027584813589</v>
      </c>
      <c r="CC156" s="217">
        <f>IF(BX156="Yes",VLOOKUP(B156,'ESA 112'!$B$194:$J$219,8,FALSE),MIN(0.135,CB156))</f>
        <v>0.12180000000000001</v>
      </c>
      <c r="CD156" s="156">
        <f t="shared" si="308"/>
        <v>78.37</v>
      </c>
      <c r="CE156" s="159">
        <f t="shared" si="309"/>
        <v>86.03</v>
      </c>
      <c r="CF156" s="127" t="s">
        <v>929</v>
      </c>
      <c r="CG156" s="43">
        <f>IFERROR(VLOOKUP($B156,'1819_link'!$A$5:$D$351,2,FALSE),0)</f>
        <v>8.5500000000000007</v>
      </c>
      <c r="CH156" s="43">
        <f>IFERROR(VLOOKUP($B156,'1819_link'!$A$5:$D$351,3,FALSE),0)</f>
        <v>75.22</v>
      </c>
      <c r="CI156" s="43">
        <f>IFERROR(VLOOKUP($B156,'1819_link'!$A$5:$D$331,4,FALSE),0)</f>
        <v>691.61</v>
      </c>
      <c r="CJ156" s="217">
        <f t="shared" si="310"/>
        <v>0.10876071774555024</v>
      </c>
      <c r="CK156" s="217">
        <f>IF(CF156="Yes",VLOOKUP(B156,'ESA 112'!$B$164:$J$190,8,FALSE),MIN(0.135,CJ156))</f>
        <v>9.9099999999999994E-2</v>
      </c>
      <c r="CL156" s="156">
        <f t="shared" si="311"/>
        <v>68.540000000000006</v>
      </c>
      <c r="CM156" s="159">
        <f t="shared" si="312"/>
        <v>77.09</v>
      </c>
      <c r="CN156" s="127" t="s">
        <v>929</v>
      </c>
      <c r="CO156" s="43">
        <f>IFERROR(VLOOKUP($B156,'1920_link'!$A$5:$D$350,2,FALSE),0)</f>
        <v>18.11</v>
      </c>
      <c r="CP156" s="43">
        <f>IFERROR(VLOOKUP($B156,'1920_link'!$A$5:$D$350,3,FALSE),0)</f>
        <v>72.78</v>
      </c>
      <c r="CQ156" s="43">
        <f>IFERROR(VLOOKUP($B156,'1920_link'!$A$5:$D$330,4,FALSE),0)</f>
        <v>696.6099999999999</v>
      </c>
      <c r="CR156" s="217">
        <f t="shared" si="313"/>
        <v>0.10447739768306515</v>
      </c>
      <c r="CS156" s="217">
        <f>IF(CN156="Yes",VLOOKUP(B156,'ESA 112'!$B$134:$J$159,8,FALSE),MIN(0.135,CR156))</f>
        <v>9.3299999999999994E-2</v>
      </c>
      <c r="CT156" s="156">
        <f t="shared" si="314"/>
        <v>64.989999999999995</v>
      </c>
      <c r="CU156" s="159">
        <f t="shared" si="315"/>
        <v>83.1</v>
      </c>
      <c r="CV156" s="127" t="s">
        <v>929</v>
      </c>
      <c r="CW156" s="43">
        <f>IFERROR(VLOOKUP($B156,'2021_link'!$A$5:$D$351,2,FALSE),0)</f>
        <v>6.89</v>
      </c>
      <c r="CX156" s="43">
        <f>IFERROR(VLOOKUP($B156,'2021_link'!$A$5:$D$351,3,FALSE),0)</f>
        <v>79.66</v>
      </c>
      <c r="CY156" s="160">
        <f>IFERROR(VLOOKUP($B156,'2021_link'!$A$5:$D$351,4,FALSE),0)</f>
        <v>679.99</v>
      </c>
      <c r="CZ156" s="217">
        <f t="shared" si="340"/>
        <v>0.1171487815997294</v>
      </c>
      <c r="DA156" s="217">
        <f>IF(CV156="Yes",VLOOKUP(B156,'ESA 112'!$B$102:$J$130,8,FALSE),MIN(0.135,CZ156))</f>
        <v>0.10489999999999999</v>
      </c>
      <c r="DB156" s="156">
        <f t="shared" si="341"/>
        <v>71.33</v>
      </c>
      <c r="DC156" s="159">
        <f t="shared" si="342"/>
        <v>78.22</v>
      </c>
      <c r="DD156" s="127" t="s">
        <v>929</v>
      </c>
      <c r="DE156" s="43">
        <f>IFERROR(VLOOKUP($B156,'2122_link'!$A$3:$D$352,2,FALSE),0)</f>
        <v>8.33</v>
      </c>
      <c r="DF156" s="43">
        <f>IFERROR(VLOOKUP($B156,'2122_link'!$A$3:$D$352,3,FALSE),0)</f>
        <v>76.66</v>
      </c>
      <c r="DG156" s="160">
        <f>IFERROR(VLOOKUP($B156,'2122_link'!$A$3:$D$352,4,FALSE),0)</f>
        <v>717.55000000000007</v>
      </c>
      <c r="DH156" s="217">
        <f t="shared" si="334"/>
        <v>0.106835760574176</v>
      </c>
      <c r="DI156" s="217">
        <f>IF(DD156="Yes",VLOOKUP(B156,'ESA 112'!$B$70:$J$99,8,FALSE),MIN(0.135,DH156))</f>
        <v>9.4399999999999998E-2</v>
      </c>
      <c r="DJ156" s="156">
        <f t="shared" si="335"/>
        <v>67.739999999999995</v>
      </c>
      <c r="DK156" s="159">
        <f t="shared" si="336"/>
        <v>76.069999999999993</v>
      </c>
      <c r="DL156" s="127" t="s">
        <v>929</v>
      </c>
      <c r="DM156" s="43">
        <f>IFERROR(VLOOKUP($B156,'2223_link'!$A$3:$D$352,2,FALSE),0)</f>
        <v>4.67</v>
      </c>
      <c r="DN156" s="43">
        <f>IFERROR(VLOOKUP($B156,'2223_link'!$A$3:$D$352,3,FALSE),0)</f>
        <v>70.89</v>
      </c>
      <c r="DO156" s="160">
        <f>IFERROR(VLOOKUP($B156,'2223_link'!$A$3:$D$352,4,FALSE),0)</f>
        <v>736.68999999999994</v>
      </c>
      <c r="DP156" s="217">
        <f t="shared" si="337"/>
        <v>9.6227721293895674E-2</v>
      </c>
      <c r="DQ156" s="217">
        <f>IF(DL156="Yes",VLOOKUP(B156,'ESA 112'!$B$37:$J$65,8,FALSE),MIN(0.135,DP156))</f>
        <v>8.6599999999999996E-2</v>
      </c>
      <c r="DR156" s="156">
        <f t="shared" si="338"/>
        <v>63.8</v>
      </c>
      <c r="DS156" s="159">
        <f t="shared" si="339"/>
        <v>68.47</v>
      </c>
      <c r="DT156" s="127" t="s">
        <v>929</v>
      </c>
      <c r="DU156" s="43">
        <f>IFERROR(VLOOKUP($B156,'2324_link'!$A$3:$D$352,2,FALSE),0)</f>
        <v>6.67</v>
      </c>
      <c r="DV156" s="43">
        <f>IFERROR(VLOOKUP($B156,'2324_link'!$A$3:$D$352,3,FALSE),0)</f>
        <v>83.66</v>
      </c>
      <c r="DW156" s="160">
        <f>IFERROR(VLOOKUP($B156,'2324_link'!$A$3:$D$352,4,FALSE),0)</f>
        <v>751.97</v>
      </c>
      <c r="DX156" s="217">
        <f t="shared" si="295"/>
        <v>0.11125443834195513</v>
      </c>
      <c r="DY156" s="217">
        <f>IF(DT156="Yes",VLOOKUP(B156,'ESA 112'!$B$3:$J$32,8,FALSE),MIN(0.15,DX156))</f>
        <v>9.6199999999999994E-2</v>
      </c>
      <c r="DZ156" s="156">
        <f t="shared" si="296"/>
        <v>72.34</v>
      </c>
      <c r="EA156" s="159">
        <f t="shared" si="297"/>
        <v>79.010000000000005</v>
      </c>
      <c r="EB156" s="18"/>
    </row>
    <row r="157" spans="1:132" ht="14.4" x14ac:dyDescent="0.3">
      <c r="A157" s="15" t="s">
        <v>913</v>
      </c>
      <c r="B157" s="15" t="s">
        <v>412</v>
      </c>
      <c r="C157" s="15" t="s">
        <v>413</v>
      </c>
      <c r="D157" s="127" t="s">
        <v>929</v>
      </c>
      <c r="E157" s="154">
        <f>IFERROR(VLOOKUP($B157,'0809_link'!$A$5:$D$319,2,FALSE),0)</f>
        <v>0.62</v>
      </c>
      <c r="F157" s="154">
        <f>IFERROR(VLOOKUP($B157,'0809_link'!$A$5:$D$319,3,FALSE),0)</f>
        <v>13.38</v>
      </c>
      <c r="G157" s="154">
        <f>IFERROR(VLOOKUP(B157,'0809_link'!$A$5:$D$319,4,FALSE),0)</f>
        <v>54.01</v>
      </c>
      <c r="H157" s="50">
        <f t="shared" si="316"/>
        <v>0.2477</v>
      </c>
      <c r="I157" s="155">
        <f>IF(D157="yes",VLOOKUP(B157,'ESA 112'!$B$479:$K$503,8,FALSE),MIN(0.127,H157))</f>
        <v>0.2404</v>
      </c>
      <c r="J157" s="156">
        <f t="shared" si="317"/>
        <v>12.98</v>
      </c>
      <c r="K157" s="157">
        <f t="shared" si="318"/>
        <v>14</v>
      </c>
      <c r="L157" s="127" t="s">
        <v>929</v>
      </c>
      <c r="M157" s="43">
        <f>IFERROR(VLOOKUP(B157,'0910_link'!$A$5:$B$302,2,FALSE),0)</f>
        <v>0</v>
      </c>
      <c r="N157" s="43">
        <f>IFERROR(VLOOKUP(B157,'0910_link'!$A$5:$C$302,3,FALSE),0)</f>
        <v>12.5</v>
      </c>
      <c r="O157" s="43">
        <f>IFERROR(VLOOKUP($B157,'0910_link'!$A$5:$D$302,4,FALSE),0)</f>
        <v>56.5</v>
      </c>
      <c r="P157" s="50">
        <f t="shared" si="319"/>
        <v>0.22120000000000001</v>
      </c>
      <c r="Q157" s="158">
        <f>IF(L157="Yes",VLOOKUP(B157,'ESA 112'!$B$449:$K$474,8,FALSE),MIN(0.127,P157))</f>
        <v>0.22120000000000001</v>
      </c>
      <c r="R157" s="156">
        <f t="shared" si="320"/>
        <v>12.5</v>
      </c>
      <c r="S157" s="157">
        <f t="shared" si="321"/>
        <v>12.5</v>
      </c>
      <c r="T157" s="127" t="s">
        <v>929</v>
      </c>
      <c r="U157" s="43">
        <f>IFERROR(VLOOKUP($B157,'1011_link'!$A$5:$D$309,2,FALSE),0)</f>
        <v>0</v>
      </c>
      <c r="V157" s="43">
        <f>IFERROR(VLOOKUP($B157,'1011_link'!$A$5:$D$309,3,FALSE),0)</f>
        <v>8</v>
      </c>
      <c r="W157" s="154">
        <f>IFERROR(VLOOKUP($B157,'1011_link'!$A$5:$D$319,4,FALSE),0)</f>
        <v>57.66</v>
      </c>
      <c r="X157" s="50">
        <f t="shared" si="322"/>
        <v>0.13869999999999999</v>
      </c>
      <c r="Y157" s="158">
        <f>IF(T157="Yes",VLOOKUP(B157,'ESA 112'!$B$416:$J$444,8,FALSE),MIN(0.127,X157))</f>
        <v>0.13730000000000001</v>
      </c>
      <c r="Z157" s="156">
        <f t="shared" si="323"/>
        <v>7.92</v>
      </c>
      <c r="AA157" s="159">
        <f t="shared" si="324"/>
        <v>7.92</v>
      </c>
      <c r="AB157" s="127" t="s">
        <v>929</v>
      </c>
      <c r="AC157" s="43">
        <f>IFERROR(VLOOKUP($B157,'1112_link'!$A$5:$D$310,2,FALSE),0)</f>
        <v>0</v>
      </c>
      <c r="AD157" s="43">
        <f>IFERROR(VLOOKUP($B157,'1112_link'!$A$5:$D$310,3,FALSE),0)</f>
        <v>9.44</v>
      </c>
      <c r="AE157" s="154">
        <f>IFERROR(VLOOKUP($B157,'1112_link'!$A$5:$D$331,4,FALSE),0)</f>
        <v>56.05</v>
      </c>
      <c r="AF157" s="50">
        <f t="shared" si="325"/>
        <v>0.16839999999999999</v>
      </c>
      <c r="AG157" s="158">
        <f>IF(AB157="Yes",VLOOKUP(B157,'ESA 112'!$B$383:$J$411,8,FALSE),MIN(0.127,AF157))</f>
        <v>0.16350000000000001</v>
      </c>
      <c r="AH157" s="156">
        <f t="shared" si="326"/>
        <v>9.16</v>
      </c>
      <c r="AI157" s="159">
        <f t="shared" si="327"/>
        <v>9.16</v>
      </c>
      <c r="AJ157" s="127" t="s">
        <v>929</v>
      </c>
      <c r="AK157" s="43">
        <f>IFERROR(VLOOKUP($B157,'1213_link'!$A$5:$D$310,2,FALSE),0)</f>
        <v>0.56000000000000005</v>
      </c>
      <c r="AL157" s="43">
        <f>IFERROR(VLOOKUP($B157,'1213_link'!$A$5:$D$310,3,FALSE),0)</f>
        <v>2.11</v>
      </c>
      <c r="AM157" s="154">
        <f>IFERROR(VLOOKUP($B157,'1213_link'!$A$5:$D$331,4,FALSE),0)</f>
        <v>26.6</v>
      </c>
      <c r="AN157" s="50">
        <f t="shared" si="328"/>
        <v>7.9299999999999995E-2</v>
      </c>
      <c r="AO157" s="158">
        <f>IF(AJ157="Yes",VLOOKUP(B157,'ESA 112'!$B$350:$J$378,8,FALSE),MIN(0.127,AN157))</f>
        <v>7.5200000000000003E-2</v>
      </c>
      <c r="AP157" s="156">
        <f t="shared" si="329"/>
        <v>2</v>
      </c>
      <c r="AQ157" s="159">
        <f t="shared" si="330"/>
        <v>2.56</v>
      </c>
      <c r="AR157" s="127" t="s">
        <v>929</v>
      </c>
      <c r="AS157" s="43">
        <f>IFERROR(VLOOKUP($B157,'1314_link'!$A$5:$D$310,2,FALSE),0)</f>
        <v>0.67</v>
      </c>
      <c r="AT157" s="43">
        <f>IFERROR(VLOOKUP($B157,'1314_link'!$A$5:$D$310,3,FALSE),0)</f>
        <v>1.78</v>
      </c>
      <c r="AU157" s="154">
        <f>IFERROR(VLOOKUP($B157,'1314_link'!$A$5:$D$331,4,FALSE),0)</f>
        <v>22.85</v>
      </c>
      <c r="AV157" s="158">
        <f t="shared" si="331"/>
        <v>7.7899343544857766E-2</v>
      </c>
      <c r="AW157" s="158">
        <f>IF(AR157="Yes",VLOOKUP(B157,'ESA 112'!$B$318:$J$345,8,FALSE),MIN(0.127,AV157))</f>
        <v>7.5399999999999995E-2</v>
      </c>
      <c r="AX157" s="156">
        <f t="shared" si="332"/>
        <v>1.72</v>
      </c>
      <c r="AY157" s="159">
        <f t="shared" si="333"/>
        <v>2.39</v>
      </c>
      <c r="AZ157" s="127" t="s">
        <v>929</v>
      </c>
      <c r="BA157" s="43">
        <f>IFERROR(VLOOKUP($B157,'1415_link'!$A$5:$D$311,2,FALSE),0)</f>
        <v>0</v>
      </c>
      <c r="BB157" s="43">
        <f>IFERROR(VLOOKUP($B157,'1415_link'!$A$5:$D$311,3,FALSE),0)</f>
        <v>5.44</v>
      </c>
      <c r="BC157" s="160">
        <f>IFERROR(VLOOKUP($B157,'1415_link'!$A$5:$D$332,4,FALSE),0)</f>
        <v>19.79</v>
      </c>
      <c r="BD157" s="158">
        <f t="shared" si="298"/>
        <v>0.27488630621526028</v>
      </c>
      <c r="BE157" s="158">
        <f>IF(AZ157="Yes",VLOOKUP(B157,'ESA 112'!$B$286:$J$314,8,FALSE),MIN(0.127,BD157))</f>
        <v>0.27139999999999997</v>
      </c>
      <c r="BF157" s="156">
        <f t="shared" si="299"/>
        <v>5.37</v>
      </c>
      <c r="BG157" s="159">
        <f t="shared" si="300"/>
        <v>5.37</v>
      </c>
      <c r="BH157" s="127" t="s">
        <v>929</v>
      </c>
      <c r="BI157" s="43">
        <f>IFERROR(VLOOKUP($B157,'1516_link'!$A$5:$D$351,2,FALSE),0)</f>
        <v>0.11</v>
      </c>
      <c r="BJ157" s="43">
        <f>IFERROR(VLOOKUP($B157,'1516_link'!$A$5:$D$351,3,FALSE),0)</f>
        <v>4.33</v>
      </c>
      <c r="BK157" s="160">
        <f>IFERROR(VLOOKUP($B157,'1516_link'!$A$5:$D$351,4,FALSE),0)</f>
        <v>20.14</v>
      </c>
      <c r="BL157" s="217">
        <f t="shared" si="301"/>
        <v>0.21499503475670306</v>
      </c>
      <c r="BM157" s="217">
        <f>IF(BH157="Yes",VLOOKUP(B157,'ESA 112'!$B$255:$J$282,8,FALSE),MIN(0.127,BL157))</f>
        <v>0.21179999999999999</v>
      </c>
      <c r="BN157" s="156">
        <f t="shared" si="302"/>
        <v>4.2699999999999996</v>
      </c>
      <c r="BO157" s="159">
        <f t="shared" si="303"/>
        <v>4.38</v>
      </c>
      <c r="BP157" s="127" t="s">
        <v>929</v>
      </c>
      <c r="BQ157" s="43">
        <f>IFERROR(VLOOKUP($B157,'1617_link'!$A$5:$D$351,2,FALSE),0)</f>
        <v>1.8900000000000001</v>
      </c>
      <c r="BR157" s="43">
        <f>IFERROR(VLOOKUP($B157,'1617_link'!$A$5:$D$351,3,FALSE),0)</f>
        <v>4.78</v>
      </c>
      <c r="BS157" s="160">
        <f>IFERROR(VLOOKUP($B157,'1617_link'!$A$5:$D$351,4,FALSE),0)</f>
        <v>18.8</v>
      </c>
      <c r="BT157" s="217">
        <f t="shared" si="304"/>
        <v>0.25425531914893618</v>
      </c>
      <c r="BU157" s="217">
        <f>IF(BP157="Yes",VLOOKUP(B157,'ESA 112'!$B$224:$J$250,8,FALSE),MIN(0.127,BT157))</f>
        <v>0.24890000000000001</v>
      </c>
      <c r="BV157" s="156">
        <f t="shared" si="305"/>
        <v>4.68</v>
      </c>
      <c r="BW157" s="223">
        <f t="shared" si="306"/>
        <v>6.57</v>
      </c>
      <c r="BX157" s="127" t="s">
        <v>929</v>
      </c>
      <c r="BY157" s="43">
        <f>IFERROR(VLOOKUP($B157,'1718_link'!$A$5:$D$351,2,FALSE),0)</f>
        <v>3</v>
      </c>
      <c r="BZ157" s="43">
        <f>IFERROR(VLOOKUP($B157,'1718_link'!$A$5:$D$351,3,FALSE),0)</f>
        <v>5</v>
      </c>
      <c r="CA157" s="43">
        <f>IFERROR(VLOOKUP($B157,'1718_link'!$A$5:$D$331,4,FALSE),0)</f>
        <v>29.78</v>
      </c>
      <c r="CB157" s="217">
        <f t="shared" si="307"/>
        <v>0.16789791806581597</v>
      </c>
      <c r="CC157" s="217">
        <f>IF(BX157="Yes",VLOOKUP(B157,'ESA 112'!$B$194:$J$219,8,FALSE),MIN(0.135,CB157))</f>
        <v>0.1613</v>
      </c>
      <c r="CD157" s="156">
        <f t="shared" si="308"/>
        <v>4.8</v>
      </c>
      <c r="CE157" s="159">
        <f t="shared" si="309"/>
        <v>7.8</v>
      </c>
      <c r="CF157" s="127" t="s">
        <v>929</v>
      </c>
      <c r="CG157" s="43">
        <f>IFERROR(VLOOKUP($B157,'1819_link'!$A$5:$D$351,2,FALSE),0)</f>
        <v>2.11</v>
      </c>
      <c r="CH157" s="43">
        <f>IFERROR(VLOOKUP($B157,'1819_link'!$A$5:$D$351,3,FALSE),0)</f>
        <v>8</v>
      </c>
      <c r="CI157" s="43">
        <f>IFERROR(VLOOKUP($B157,'1819_link'!$A$5:$D$331,4,FALSE),0)</f>
        <v>43.22</v>
      </c>
      <c r="CJ157" s="217">
        <f t="shared" si="310"/>
        <v>0.18509949097639983</v>
      </c>
      <c r="CK157" s="217">
        <f>IF(CF157="Yes",VLOOKUP(B157,'ESA 112'!$B$164:$J$190,8,FALSE),MIN(0.135,CJ157))</f>
        <v>0.1686</v>
      </c>
      <c r="CL157" s="156">
        <f t="shared" si="311"/>
        <v>7.29</v>
      </c>
      <c r="CM157" s="159">
        <f t="shared" si="312"/>
        <v>9.4</v>
      </c>
      <c r="CN157" s="127" t="s">
        <v>929</v>
      </c>
      <c r="CO157" s="43">
        <f>IFERROR(VLOOKUP($B157,'1920_link'!$A$5:$D$350,2,FALSE),0)</f>
        <v>0</v>
      </c>
      <c r="CP157" s="43">
        <f>IFERROR(VLOOKUP($B157,'1920_link'!$A$5:$D$350,3,FALSE),0)</f>
        <v>5.89</v>
      </c>
      <c r="CQ157" s="43">
        <f>IFERROR(VLOOKUP($B157,'1920_link'!$A$5:$D$330,4,FALSE),0)</f>
        <v>50.51</v>
      </c>
      <c r="CR157" s="217">
        <f t="shared" si="313"/>
        <v>0.11661057216392794</v>
      </c>
      <c r="CS157" s="217">
        <f>IF(CN157="Yes",VLOOKUP(B157,'ESA 112'!$B$134:$J$159,8,FALSE),MIN(0.135,CR157))</f>
        <v>0.1041</v>
      </c>
      <c r="CT157" s="156">
        <f t="shared" si="314"/>
        <v>5.26</v>
      </c>
      <c r="CU157" s="159">
        <f t="shared" si="315"/>
        <v>5.26</v>
      </c>
      <c r="CV157" s="127" t="s">
        <v>929</v>
      </c>
      <c r="CW157" s="43">
        <f>IFERROR(VLOOKUP($B157,'2021_link'!$A$5:$D$351,2,FALSE),0)</f>
        <v>1</v>
      </c>
      <c r="CX157" s="43">
        <f>IFERROR(VLOOKUP($B157,'2021_link'!$A$5:$D$351,3,FALSE),0)</f>
        <v>6.66</v>
      </c>
      <c r="CY157" s="160">
        <f>IFERROR(VLOOKUP($B157,'2021_link'!$A$5:$D$351,4,FALSE),0)</f>
        <v>41.31</v>
      </c>
      <c r="CZ157" s="217">
        <f t="shared" si="340"/>
        <v>0.16122004357298475</v>
      </c>
      <c r="DA157" s="217">
        <f>IF(CV157="Yes",VLOOKUP(B157,'ESA 112'!$B$102:$J$130,8,FALSE),MIN(0.135,CZ157))</f>
        <v>0.1444</v>
      </c>
      <c r="DB157" s="156">
        <f t="shared" si="341"/>
        <v>5.97</v>
      </c>
      <c r="DC157" s="159">
        <f t="shared" si="342"/>
        <v>6.97</v>
      </c>
      <c r="DD157" s="127" t="s">
        <v>929</v>
      </c>
      <c r="DE157" s="43">
        <f>IFERROR(VLOOKUP($B157,'2122_link'!$A$3:$D$352,2,FALSE),0)</f>
        <v>0</v>
      </c>
      <c r="DF157" s="43">
        <f>IFERROR(VLOOKUP($B157,'2122_link'!$A$3:$D$352,3,FALSE),0)</f>
        <v>5.44</v>
      </c>
      <c r="DG157" s="160">
        <f>IFERROR(VLOOKUP($B157,'2122_link'!$A$3:$D$352,4,FALSE),0)</f>
        <v>52.75</v>
      </c>
      <c r="DH157" s="217">
        <f t="shared" si="334"/>
        <v>0.10312796208530807</v>
      </c>
      <c r="DI157" s="217">
        <f>IF(DD157="Yes",VLOOKUP(B157,'ESA 112'!$B$70:$J$99,8,FALSE),MIN(0.135,DH157))</f>
        <v>9.11E-2</v>
      </c>
      <c r="DJ157" s="156">
        <f t="shared" si="335"/>
        <v>4.8099999999999996</v>
      </c>
      <c r="DK157" s="159">
        <f t="shared" si="336"/>
        <v>4.8099999999999996</v>
      </c>
      <c r="DL157" s="127" t="s">
        <v>929</v>
      </c>
      <c r="DM157" s="43">
        <f>IFERROR(VLOOKUP($B157,'2223_link'!$A$3:$D$352,2,FALSE),0)</f>
        <v>0</v>
      </c>
      <c r="DN157" s="43">
        <f>IFERROR(VLOOKUP($B157,'2223_link'!$A$3:$D$352,3,FALSE),0)</f>
        <v>5</v>
      </c>
      <c r="DO157" s="160">
        <f>IFERROR(VLOOKUP($B157,'2223_link'!$A$3:$D$352,4,FALSE),0)</f>
        <v>68.05</v>
      </c>
      <c r="DP157" s="217">
        <f t="shared" si="337"/>
        <v>7.3475385745775168E-2</v>
      </c>
      <c r="DQ157" s="217">
        <f>IF(DL157="Yes",VLOOKUP(B157,'ESA 112'!$B$37:$J$65,8,FALSE),MIN(0.135,DP157))</f>
        <v>6.6100000000000006E-2</v>
      </c>
      <c r="DR157" s="156">
        <f t="shared" si="338"/>
        <v>4.5</v>
      </c>
      <c r="DS157" s="159">
        <f t="shared" si="339"/>
        <v>4.5</v>
      </c>
      <c r="DT157" s="127" t="s">
        <v>929</v>
      </c>
      <c r="DU157" s="43">
        <f>IFERROR(VLOOKUP($B157,'2324_link'!$A$3:$D$352,2,FALSE),0)</f>
        <v>0</v>
      </c>
      <c r="DV157" s="43">
        <f>IFERROR(VLOOKUP($B157,'2324_link'!$A$3:$D$352,3,FALSE),0)</f>
        <v>5.22</v>
      </c>
      <c r="DW157" s="160">
        <f>IFERROR(VLOOKUP($B157,'2324_link'!$A$3:$D$352,4,FALSE),0)</f>
        <v>67.739999999999995</v>
      </c>
      <c r="DX157" s="217">
        <f t="shared" si="295"/>
        <v>7.7059344552701511E-2</v>
      </c>
      <c r="DY157" s="217">
        <f>IF(DT157="Yes",VLOOKUP(B157,'ESA 112'!$B$3:$J$32,8,FALSE),MIN(0.15,DX157))</f>
        <v>7.3499999999999996E-2</v>
      </c>
      <c r="DZ157" s="156">
        <f t="shared" si="296"/>
        <v>4.9800000000000004</v>
      </c>
      <c r="EA157" s="159">
        <f t="shared" si="297"/>
        <v>4.9800000000000004</v>
      </c>
      <c r="EB157" s="18"/>
    </row>
    <row r="158" spans="1:132" ht="14.4" x14ac:dyDescent="0.3">
      <c r="A158" s="15" t="s">
        <v>913</v>
      </c>
      <c r="B158" s="15" t="s">
        <v>430</v>
      </c>
      <c r="C158" s="15" t="s">
        <v>431</v>
      </c>
      <c r="D158" s="127" t="s">
        <v>928</v>
      </c>
      <c r="E158" s="154">
        <f>IFERROR(VLOOKUP($B158,'0809_link'!$A$5:$D$319,2,FALSE),0)</f>
        <v>76.25</v>
      </c>
      <c r="F158" s="154">
        <f>IFERROR(VLOOKUP($B158,'0809_link'!$A$5:$D$319,3,FALSE),0)</f>
        <v>642</v>
      </c>
      <c r="G158" s="154">
        <f>IFERROR(VLOOKUP(B158,'0809_link'!$A$5:$D$319,4,FALSE),0)</f>
        <v>7538.9800000000005</v>
      </c>
      <c r="H158" s="50">
        <f t="shared" si="316"/>
        <v>8.5199999999999998E-2</v>
      </c>
      <c r="I158" s="155">
        <f>IF(D158="yes",VLOOKUP(B158,'ESA 112'!$B$479:$K$503,8,FALSE),MIN(0.127,H158))</f>
        <v>8.5199999999999998E-2</v>
      </c>
      <c r="J158" s="156">
        <f t="shared" si="317"/>
        <v>642</v>
      </c>
      <c r="K158" s="157">
        <f t="shared" si="318"/>
        <v>718.25</v>
      </c>
      <c r="L158" s="127" t="s">
        <v>928</v>
      </c>
      <c r="M158" s="43">
        <f>IFERROR(VLOOKUP(B158,'0910_link'!$A$5:$B$302,2,FALSE),0)</f>
        <v>69.5</v>
      </c>
      <c r="N158" s="43">
        <f>IFERROR(VLOOKUP(B158,'0910_link'!$A$5:$C$302,3,FALSE),0)</f>
        <v>679.12</v>
      </c>
      <c r="O158" s="43">
        <f>IFERROR(VLOOKUP($B158,'0910_link'!$A$5:$D$302,4,FALSE),0)</f>
        <v>7679.91</v>
      </c>
      <c r="P158" s="50">
        <f t="shared" si="319"/>
        <v>8.8400000000000006E-2</v>
      </c>
      <c r="Q158" s="158">
        <f>IF(L158="Yes",VLOOKUP(B158,'ESA 112'!$B$449:$K$474,8,FALSE),MIN(0.127,P158))</f>
        <v>8.8400000000000006E-2</v>
      </c>
      <c r="R158" s="156">
        <f t="shared" si="320"/>
        <v>679.12</v>
      </c>
      <c r="S158" s="157">
        <f t="shared" si="321"/>
        <v>748.62</v>
      </c>
      <c r="T158" s="127" t="s">
        <v>928</v>
      </c>
      <c r="U158" s="43">
        <f>IFERROR(VLOOKUP($B158,'1011_link'!$A$5:$D$309,2,FALSE),0)</f>
        <v>73</v>
      </c>
      <c r="V158" s="43">
        <f>IFERROR(VLOOKUP($B158,'1011_link'!$A$5:$D$309,3,FALSE),0)</f>
        <v>745.5</v>
      </c>
      <c r="W158" s="154">
        <f>IFERROR(VLOOKUP($B158,'1011_link'!$A$5:$D$319,4,FALSE),0)</f>
        <v>7593.24</v>
      </c>
      <c r="X158" s="50">
        <f t="shared" si="322"/>
        <v>9.8199999999999996E-2</v>
      </c>
      <c r="Y158" s="158">
        <f>IF(T158="Yes",VLOOKUP(B158,'ESA 112'!$B$416:$J$444,8,FALSE),MIN(0.127,X158))</f>
        <v>9.8199999999999996E-2</v>
      </c>
      <c r="Z158" s="156">
        <f t="shared" si="323"/>
        <v>745.5</v>
      </c>
      <c r="AA158" s="159">
        <f t="shared" si="324"/>
        <v>818.5</v>
      </c>
      <c r="AB158" s="127" t="s">
        <v>928</v>
      </c>
      <c r="AC158" s="43">
        <f>IFERROR(VLOOKUP($B158,'1112_link'!$A$5:$D$310,2,FALSE),0)</f>
        <v>92</v>
      </c>
      <c r="AD158" s="43">
        <f>IFERROR(VLOOKUP($B158,'1112_link'!$A$5:$D$310,3,FALSE),0)</f>
        <v>797.78</v>
      </c>
      <c r="AE158" s="154">
        <f>IFERROR(VLOOKUP($B158,'1112_link'!$A$5:$D$331,4,FALSE),0)</f>
        <v>7353.630000000001</v>
      </c>
      <c r="AF158" s="50">
        <f t="shared" si="325"/>
        <v>0.1085</v>
      </c>
      <c r="AG158" s="158">
        <f>IF(AB158="Yes",VLOOKUP(B158,'ESA 112'!$B$383:$J$411,8,FALSE),MIN(0.127,AF158))</f>
        <v>0.1085</v>
      </c>
      <c r="AH158" s="156">
        <f t="shared" si="326"/>
        <v>797.78</v>
      </c>
      <c r="AI158" s="159">
        <f t="shared" si="327"/>
        <v>889.78</v>
      </c>
      <c r="AJ158" s="127" t="s">
        <v>928</v>
      </c>
      <c r="AK158" s="43">
        <f>IFERROR(VLOOKUP($B158,'1213_link'!$A$5:$D$310,2,FALSE),0)</f>
        <v>104.89</v>
      </c>
      <c r="AL158" s="43">
        <f>IFERROR(VLOOKUP($B158,'1213_link'!$A$5:$D$310,3,FALSE),0)</f>
        <v>822.78</v>
      </c>
      <c r="AM158" s="154">
        <f>IFERROR(VLOOKUP($B158,'1213_link'!$A$5:$D$331,4,FALSE),0)</f>
        <v>7040.53</v>
      </c>
      <c r="AN158" s="50">
        <f t="shared" si="328"/>
        <v>0.1169</v>
      </c>
      <c r="AO158" s="158">
        <f>IF(AJ158="Yes",VLOOKUP(B158,'ESA 112'!$B$350:$J$378,8,FALSE),MIN(0.127,AN158))</f>
        <v>0.1169</v>
      </c>
      <c r="AP158" s="156">
        <f t="shared" si="329"/>
        <v>822.78</v>
      </c>
      <c r="AQ158" s="159">
        <f t="shared" si="330"/>
        <v>927.67</v>
      </c>
      <c r="AR158" s="127" t="s">
        <v>928</v>
      </c>
      <c r="AS158" s="43">
        <f>IFERROR(VLOOKUP($B158,'1314_link'!$A$5:$D$310,2,FALSE),0)</f>
        <v>96.33</v>
      </c>
      <c r="AT158" s="43">
        <f>IFERROR(VLOOKUP($B158,'1314_link'!$A$5:$D$310,3,FALSE),0)</f>
        <v>794.11</v>
      </c>
      <c r="AU158" s="154">
        <f>IFERROR(VLOOKUP($B158,'1314_link'!$A$5:$D$331,4,FALSE),0)</f>
        <v>6875.5929999999998</v>
      </c>
      <c r="AV158" s="158">
        <f t="shared" si="331"/>
        <v>0.11549694695424817</v>
      </c>
      <c r="AW158" s="158">
        <f>IF(AR158="Yes",VLOOKUP(B158,'ESA 112'!$B$318:$J$345,8,FALSE),MIN(0.127,AV158))</f>
        <v>0.11549694695424817</v>
      </c>
      <c r="AX158" s="156">
        <f t="shared" si="332"/>
        <v>794.11</v>
      </c>
      <c r="AY158" s="159">
        <f t="shared" si="333"/>
        <v>890.44</v>
      </c>
      <c r="AZ158" s="127" t="s">
        <v>928</v>
      </c>
      <c r="BA158" s="43">
        <f>IFERROR(VLOOKUP($B158,'1415_link'!$A$5:$D$311,2,FALSE),0)</f>
        <v>81.45</v>
      </c>
      <c r="BB158" s="43">
        <f>IFERROR(VLOOKUP($B158,'1415_link'!$A$5:$D$311,3,FALSE),0)</f>
        <v>834</v>
      </c>
      <c r="BC158" s="160">
        <f>IFERROR(VLOOKUP($B158,'1415_link'!$A$5:$D$332,4,FALSE),0)</f>
        <v>6861.64</v>
      </c>
      <c r="BD158" s="158">
        <f t="shared" si="298"/>
        <v>0.12154528654957124</v>
      </c>
      <c r="BE158" s="158">
        <f>IF(AZ158="Yes",VLOOKUP(B158,'ESA 112'!$B$286:$J$314,8,FALSE),MIN(0.127,BD158))</f>
        <v>0.12154528654957124</v>
      </c>
      <c r="BF158" s="156">
        <f t="shared" si="299"/>
        <v>834</v>
      </c>
      <c r="BG158" s="159">
        <f t="shared" si="300"/>
        <v>915.45</v>
      </c>
      <c r="BH158" s="127" t="s">
        <v>928</v>
      </c>
      <c r="BI158" s="43">
        <f>IFERROR(VLOOKUP($B158,'1516_link'!$A$5:$D$351,2,FALSE),0)</f>
        <v>84</v>
      </c>
      <c r="BJ158" s="43">
        <f>IFERROR(VLOOKUP($B158,'1516_link'!$A$5:$D$351,3,FALSE),0)</f>
        <v>777.78</v>
      </c>
      <c r="BK158" s="160">
        <f>IFERROR(VLOOKUP($B158,'1516_link'!$A$5:$D$351,4,FALSE),0)</f>
        <v>6639.9999999999991</v>
      </c>
      <c r="BL158" s="217">
        <f t="shared" si="301"/>
        <v>0.11713554216867471</v>
      </c>
      <c r="BM158" s="217">
        <f>IF(BH158="Yes",VLOOKUP(B158,'ESA 112'!$B$255:$J$282,8,FALSE),MIN(0.127,BL158))</f>
        <v>0.11713554216867471</v>
      </c>
      <c r="BN158" s="156">
        <f t="shared" si="302"/>
        <v>777.78</v>
      </c>
      <c r="BO158" s="159">
        <f t="shared" si="303"/>
        <v>861.78</v>
      </c>
      <c r="BP158" s="127" t="s">
        <v>928</v>
      </c>
      <c r="BQ158" s="43">
        <f>IFERROR(VLOOKUP($B158,'1617_link'!$A$5:$D$351,2,FALSE),0)</f>
        <v>99.77</v>
      </c>
      <c r="BR158" s="43">
        <f>IFERROR(VLOOKUP($B158,'1617_link'!$A$5:$D$351,3,FALSE),0)</f>
        <v>731</v>
      </c>
      <c r="BS158" s="160">
        <f>IFERROR(VLOOKUP($B158,'1617_link'!$A$5:$D$351,4,FALSE),0)</f>
        <v>6788.42</v>
      </c>
      <c r="BT158" s="217">
        <f t="shared" si="304"/>
        <v>0.10768337845919963</v>
      </c>
      <c r="BU158" s="217">
        <f>IF(BP158="Yes",VLOOKUP(B158,'ESA 112'!$B$224:$J$250,8,FALSE),MIN(0.127,BT158))</f>
        <v>0.10768337845919963</v>
      </c>
      <c r="BV158" s="156">
        <f t="shared" si="305"/>
        <v>731</v>
      </c>
      <c r="BW158" s="223">
        <f t="shared" si="306"/>
        <v>830.77</v>
      </c>
      <c r="BX158" s="127" t="s">
        <v>928</v>
      </c>
      <c r="BY158" s="43">
        <f>IFERROR(VLOOKUP($B158,'1718_link'!$A$5:$D$351,2,FALSE),0)</f>
        <v>117</v>
      </c>
      <c r="BZ158" s="43">
        <f>IFERROR(VLOOKUP($B158,'1718_link'!$A$5:$D$351,3,FALSE),0)</f>
        <v>724.33</v>
      </c>
      <c r="CA158" s="43">
        <f>IFERROR(VLOOKUP($B158,'1718_link'!$A$5:$D$331,4,FALSE),0)</f>
        <v>6763.82</v>
      </c>
      <c r="CB158" s="217">
        <f t="shared" si="307"/>
        <v>0.10708889355423416</v>
      </c>
      <c r="CC158" s="217">
        <f>IF(BX158="Yes",VLOOKUP(B158,'ESA 112'!$B$194:$J$219,8,FALSE),MIN(0.135,CB158))</f>
        <v>0.10708889355423416</v>
      </c>
      <c r="CD158" s="156">
        <f t="shared" si="308"/>
        <v>724.33</v>
      </c>
      <c r="CE158" s="159">
        <f t="shared" si="309"/>
        <v>841.33</v>
      </c>
      <c r="CF158" s="127" t="s">
        <v>928</v>
      </c>
      <c r="CG158" s="43">
        <f>IFERROR(VLOOKUP($B158,'1819_link'!$A$5:$D$351,2,FALSE),0)</f>
        <v>119</v>
      </c>
      <c r="CH158" s="43">
        <f>IFERROR(VLOOKUP($B158,'1819_link'!$A$5:$D$351,3,FALSE),0)</f>
        <v>731</v>
      </c>
      <c r="CI158" s="43">
        <f>IFERROR(VLOOKUP($B158,'1819_link'!$A$5:$D$331,4,FALSE),0)</f>
        <v>6643.05</v>
      </c>
      <c r="CJ158" s="217">
        <f t="shared" si="310"/>
        <v>0.11003981604835128</v>
      </c>
      <c r="CK158" s="217">
        <f>IF(CF158="Yes",VLOOKUP(B158,'ESA 112'!$B$164:$J$190,8,FALSE),MIN(0.135,CJ158))</f>
        <v>0.11003981604835128</v>
      </c>
      <c r="CL158" s="156">
        <f t="shared" si="311"/>
        <v>731</v>
      </c>
      <c r="CM158" s="159">
        <f t="shared" si="312"/>
        <v>850</v>
      </c>
      <c r="CN158" s="127" t="s">
        <v>928</v>
      </c>
      <c r="CO158" s="43">
        <f>IFERROR(VLOOKUP($B158,'1920_link'!$A$5:$D$350,2,FALSE),0)</f>
        <v>112.55</v>
      </c>
      <c r="CP158" s="43">
        <f>IFERROR(VLOOKUP($B158,'1920_link'!$A$5:$D$350,3,FALSE),0)</f>
        <v>800</v>
      </c>
      <c r="CQ158" s="43">
        <f>IFERROR(VLOOKUP($B158,'1920_link'!$A$5:$D$330,4,FALSE),0)</f>
        <v>6576.8700000000008</v>
      </c>
      <c r="CR158" s="217">
        <f t="shared" si="313"/>
        <v>0.1216384085438818</v>
      </c>
      <c r="CS158" s="217">
        <f>IF(CN158="Yes",VLOOKUP(B158,'ESA 112'!$B$134:$J$159,8,FALSE),MIN(0.135,CR158))</f>
        <v>0.1216384085438818</v>
      </c>
      <c r="CT158" s="156">
        <f t="shared" si="314"/>
        <v>800</v>
      </c>
      <c r="CU158" s="159">
        <f t="shared" si="315"/>
        <v>912.55</v>
      </c>
      <c r="CV158" s="127" t="s">
        <v>928</v>
      </c>
      <c r="CW158" s="43">
        <f>IFERROR(VLOOKUP($B158,'2021_link'!$A$5:$D$351,2,FALSE),0)</f>
        <v>52.33</v>
      </c>
      <c r="CX158" s="43">
        <f>IFERROR(VLOOKUP($B158,'2021_link'!$A$5:$D$351,3,FALSE),0)</f>
        <v>734.78</v>
      </c>
      <c r="CY158" s="160">
        <f>IFERROR(VLOOKUP($B158,'2021_link'!$A$5:$D$351,4,FALSE),0)</f>
        <v>6026.2</v>
      </c>
      <c r="CZ158" s="217">
        <f t="shared" si="340"/>
        <v>0.12193090172911619</v>
      </c>
      <c r="DA158" s="217">
        <f>IF(CV158="Yes",VLOOKUP(B158,'ESA 112'!$B$102:$J$130,8,FALSE),MIN(0.135,CZ158))</f>
        <v>0.12193090172911619</v>
      </c>
      <c r="DB158" s="156">
        <f t="shared" si="341"/>
        <v>734.78</v>
      </c>
      <c r="DC158" s="159">
        <f t="shared" si="342"/>
        <v>787.11</v>
      </c>
      <c r="DD158" s="127" t="s">
        <v>928</v>
      </c>
      <c r="DE158" s="43">
        <f>IFERROR(VLOOKUP($B158,'2122_link'!$A$3:$D$352,2,FALSE),0)</f>
        <v>36.11</v>
      </c>
      <c r="DF158" s="43">
        <f>IFERROR(VLOOKUP($B158,'2122_link'!$A$3:$D$352,3,FALSE),0)</f>
        <v>727</v>
      </c>
      <c r="DG158" s="160">
        <f>IFERROR(VLOOKUP($B158,'2122_link'!$A$3:$D$352,4,FALSE),0)</f>
        <v>5849.8200000000006</v>
      </c>
      <c r="DH158" s="217">
        <f t="shared" si="334"/>
        <v>0.12427732819129476</v>
      </c>
      <c r="DI158" s="217">
        <f>IF(DD158="Yes",VLOOKUP(B158,'ESA 112'!$B$70:$J$99,8,FALSE),MIN(0.135,DH158))</f>
        <v>0.12427732819129476</v>
      </c>
      <c r="DJ158" s="156">
        <f t="shared" si="335"/>
        <v>727</v>
      </c>
      <c r="DK158" s="159">
        <f t="shared" si="336"/>
        <v>763.11</v>
      </c>
      <c r="DL158" s="127" t="s">
        <v>928</v>
      </c>
      <c r="DM158" s="43">
        <f>IFERROR(VLOOKUP($B158,'2223_link'!$A$3:$D$352,2,FALSE),0)</f>
        <v>58.56</v>
      </c>
      <c r="DN158" s="43">
        <f>IFERROR(VLOOKUP($B158,'2223_link'!$A$3:$D$352,3,FALSE),0)</f>
        <v>749.89</v>
      </c>
      <c r="DO158" s="160">
        <f>IFERROR(VLOOKUP($B158,'2223_link'!$A$3:$D$352,4,FALSE),0)</f>
        <v>5552.71</v>
      </c>
      <c r="DP158" s="217">
        <f t="shared" si="337"/>
        <v>0.13504937228848615</v>
      </c>
      <c r="DQ158" s="217">
        <f>IF(DL158="Yes",VLOOKUP(B158,'ESA 112'!$B$37:$J$65,8,FALSE),MIN(0.135,DP158))</f>
        <v>0.13500000000000001</v>
      </c>
      <c r="DR158" s="156">
        <f t="shared" si="338"/>
        <v>749.62</v>
      </c>
      <c r="DS158" s="159">
        <f t="shared" si="339"/>
        <v>808.18000000000006</v>
      </c>
      <c r="DT158" s="127" t="s">
        <v>928</v>
      </c>
      <c r="DU158" s="43">
        <f>IFERROR(VLOOKUP($B158,'2324_link'!$A$3:$D$352,2,FALSE),0)</f>
        <v>68.44</v>
      </c>
      <c r="DV158" s="43">
        <f>IFERROR(VLOOKUP($B158,'2324_link'!$A$3:$D$352,3,FALSE),0)</f>
        <v>762.11</v>
      </c>
      <c r="DW158" s="160">
        <f>IFERROR(VLOOKUP($B158,'2324_link'!$A$3:$D$352,4,FALSE),0)</f>
        <v>5540.5400000000009</v>
      </c>
      <c r="DX158" s="217">
        <f t="shared" si="295"/>
        <v>0.13755157439527554</v>
      </c>
      <c r="DY158" s="217">
        <f>IF(DT158="Yes",VLOOKUP(B158,'ESA 112'!$B$3:$J$32,8,FALSE),MIN(0.15,DX158))</f>
        <v>0.13755157439527554</v>
      </c>
      <c r="DZ158" s="156">
        <f t="shared" si="296"/>
        <v>762.11</v>
      </c>
      <c r="EA158" s="159">
        <f t="shared" si="297"/>
        <v>830.55</v>
      </c>
      <c r="EB158" s="18"/>
    </row>
    <row r="159" spans="1:132" ht="14.4" x14ac:dyDescent="0.3">
      <c r="A159" s="15" t="s">
        <v>907</v>
      </c>
      <c r="B159" s="15" t="s">
        <v>150</v>
      </c>
      <c r="C159" s="15" t="s">
        <v>151</v>
      </c>
      <c r="D159" s="127" t="s">
        <v>928</v>
      </c>
      <c r="E159" s="154">
        <f>IFERROR(VLOOKUP($B159,'0809_link'!$A$5:$D$319,2,FALSE),0)</f>
        <v>18.38</v>
      </c>
      <c r="F159" s="154">
        <f>IFERROR(VLOOKUP($B159,'0809_link'!$A$5:$D$319,3,FALSE),0)</f>
        <v>143</v>
      </c>
      <c r="G159" s="154">
        <f>IFERROR(VLOOKUP(B159,'0809_link'!$A$5:$D$319,4,FALSE),0)</f>
        <v>1251.1200000000001</v>
      </c>
      <c r="H159" s="50">
        <f t="shared" si="316"/>
        <v>0.1143</v>
      </c>
      <c r="I159" s="155">
        <f>IF(D159="yes",VLOOKUP(B159,'ESA 112'!$B$479:$K$503,8,FALSE),MIN(0.127,H159))</f>
        <v>0.1143</v>
      </c>
      <c r="J159" s="156">
        <f t="shared" si="317"/>
        <v>143</v>
      </c>
      <c r="K159" s="157">
        <f t="shared" si="318"/>
        <v>161.38</v>
      </c>
      <c r="L159" s="127" t="s">
        <v>928</v>
      </c>
      <c r="M159" s="43">
        <f>IFERROR(VLOOKUP(B159,'0910_link'!$A$5:$B$302,2,FALSE),0)</f>
        <v>14.5</v>
      </c>
      <c r="N159" s="43">
        <f>IFERROR(VLOOKUP(B159,'0910_link'!$A$5:$C$302,3,FALSE),0)</f>
        <v>138.38</v>
      </c>
      <c r="O159" s="43">
        <f>IFERROR(VLOOKUP($B159,'0910_link'!$A$5:$D$302,4,FALSE),0)</f>
        <v>1208.18</v>
      </c>
      <c r="P159" s="50">
        <f t="shared" si="319"/>
        <v>0.1145</v>
      </c>
      <c r="Q159" s="158">
        <f>IF(L159="Yes",VLOOKUP(B159,'ESA 112'!$B$449:$K$474,8,FALSE),MIN(0.127,P159))</f>
        <v>0.1145</v>
      </c>
      <c r="R159" s="156">
        <f t="shared" si="320"/>
        <v>138.38</v>
      </c>
      <c r="S159" s="157">
        <f t="shared" si="321"/>
        <v>152.88</v>
      </c>
      <c r="T159" s="127" t="s">
        <v>928</v>
      </c>
      <c r="U159" s="43">
        <f>IFERROR(VLOOKUP($B159,'1011_link'!$A$5:$D$309,2,FALSE),0)</f>
        <v>12.25</v>
      </c>
      <c r="V159" s="43">
        <f>IFERROR(VLOOKUP($B159,'1011_link'!$A$5:$D$309,3,FALSE),0)</f>
        <v>150.5</v>
      </c>
      <c r="W159" s="154">
        <f>IFERROR(VLOOKUP($B159,'1011_link'!$A$5:$D$319,4,FALSE),0)</f>
        <v>1210.3400000000001</v>
      </c>
      <c r="X159" s="50">
        <f t="shared" si="322"/>
        <v>0.12429999999999999</v>
      </c>
      <c r="Y159" s="158">
        <f>IF(T159="Yes",VLOOKUP(B159,'ESA 112'!$B$416:$J$444,8,FALSE),MIN(0.127,X159))</f>
        <v>0.12429999999999999</v>
      </c>
      <c r="Z159" s="156">
        <f t="shared" si="323"/>
        <v>150.5</v>
      </c>
      <c r="AA159" s="159">
        <f t="shared" si="324"/>
        <v>162.75</v>
      </c>
      <c r="AB159" s="127" t="s">
        <v>928</v>
      </c>
      <c r="AC159" s="43">
        <f>IFERROR(VLOOKUP($B159,'1112_link'!$A$5:$D$310,2,FALSE),0)</f>
        <v>17.89</v>
      </c>
      <c r="AD159" s="43">
        <f>IFERROR(VLOOKUP($B159,'1112_link'!$A$5:$D$310,3,FALSE),0)</f>
        <v>147.56</v>
      </c>
      <c r="AE159" s="154">
        <f>IFERROR(VLOOKUP($B159,'1112_link'!$A$5:$D$331,4,FALSE),0)</f>
        <v>1193.58</v>
      </c>
      <c r="AF159" s="50">
        <f t="shared" si="325"/>
        <v>0.1236</v>
      </c>
      <c r="AG159" s="158">
        <f>IF(AB159="Yes",VLOOKUP(B159,'ESA 112'!$B$383:$J$411,8,FALSE),MIN(0.127,AF159))</f>
        <v>0.1236</v>
      </c>
      <c r="AH159" s="156">
        <f t="shared" si="326"/>
        <v>147.56</v>
      </c>
      <c r="AI159" s="159">
        <f t="shared" si="327"/>
        <v>165.45</v>
      </c>
      <c r="AJ159" s="127" t="s">
        <v>928</v>
      </c>
      <c r="AK159" s="43">
        <f>IFERROR(VLOOKUP($B159,'1213_link'!$A$5:$D$310,2,FALSE),0)</f>
        <v>25.78</v>
      </c>
      <c r="AL159" s="43">
        <f>IFERROR(VLOOKUP($B159,'1213_link'!$A$5:$D$310,3,FALSE),0)</f>
        <v>149.22</v>
      </c>
      <c r="AM159" s="154">
        <f>IFERROR(VLOOKUP($B159,'1213_link'!$A$5:$D$331,4,FALSE),0)</f>
        <v>1221.3999999999999</v>
      </c>
      <c r="AN159" s="50">
        <f t="shared" si="328"/>
        <v>0.1222</v>
      </c>
      <c r="AO159" s="158">
        <f>IF(AJ159="Yes",VLOOKUP(B159,'ESA 112'!$B$350:$J$378,8,FALSE),MIN(0.127,AN159))</f>
        <v>0.1222</v>
      </c>
      <c r="AP159" s="156">
        <f t="shared" si="329"/>
        <v>149.22</v>
      </c>
      <c r="AQ159" s="159">
        <f t="shared" si="330"/>
        <v>175</v>
      </c>
      <c r="AR159" s="127" t="s">
        <v>928</v>
      </c>
      <c r="AS159" s="43">
        <f>IFERROR(VLOOKUP($B159,'1314_link'!$A$5:$D$310,2,FALSE),0)</f>
        <v>31.89</v>
      </c>
      <c r="AT159" s="43">
        <f>IFERROR(VLOOKUP($B159,'1314_link'!$A$5:$D$310,3,FALSE),0)</f>
        <v>158.44</v>
      </c>
      <c r="AU159" s="154">
        <f>IFERROR(VLOOKUP($B159,'1314_link'!$A$5:$D$331,4,FALSE),0)</f>
        <v>1243.8699999999999</v>
      </c>
      <c r="AV159" s="158">
        <f t="shared" si="331"/>
        <v>0.12737665511669227</v>
      </c>
      <c r="AW159" s="158">
        <f>IF(AR159="Yes",VLOOKUP(B159,'ESA 112'!$B$318:$J$345,8,FALSE),MIN(0.127,AV159))</f>
        <v>0.127</v>
      </c>
      <c r="AX159" s="156">
        <f t="shared" si="332"/>
        <v>157.97</v>
      </c>
      <c r="AY159" s="159">
        <f t="shared" si="333"/>
        <v>189.86</v>
      </c>
      <c r="AZ159" s="127" t="s">
        <v>928</v>
      </c>
      <c r="BA159" s="43">
        <f>IFERROR(VLOOKUP($B159,'1415_link'!$A$5:$D$311,2,FALSE),0)</f>
        <v>28.33</v>
      </c>
      <c r="BB159" s="43">
        <f>IFERROR(VLOOKUP($B159,'1415_link'!$A$5:$D$311,3,FALSE),0)</f>
        <v>160.66999999999999</v>
      </c>
      <c r="BC159" s="160">
        <f>IFERROR(VLOOKUP($B159,'1415_link'!$A$5:$D$332,4,FALSE),0)</f>
        <v>1259.8200000000002</v>
      </c>
      <c r="BD159" s="158">
        <f t="shared" si="298"/>
        <v>0.12753409217189754</v>
      </c>
      <c r="BE159" s="158">
        <f>IF(AZ159="Yes",VLOOKUP(B159,'ESA 112'!$B$286:$J$314,8,FALSE),MIN(0.127,BD159))</f>
        <v>0.127</v>
      </c>
      <c r="BF159" s="156">
        <f t="shared" si="299"/>
        <v>160</v>
      </c>
      <c r="BG159" s="159">
        <f t="shared" si="300"/>
        <v>188.32999999999998</v>
      </c>
      <c r="BH159" s="127" t="s">
        <v>928</v>
      </c>
      <c r="BI159" s="43">
        <f>IFERROR(VLOOKUP($B159,'1516_link'!$A$5:$D$351,2,FALSE),0)</f>
        <v>34.78</v>
      </c>
      <c r="BJ159" s="43">
        <f>IFERROR(VLOOKUP($B159,'1516_link'!$A$5:$D$351,3,FALSE),0)</f>
        <v>155.33000000000001</v>
      </c>
      <c r="BK159" s="160">
        <f>IFERROR(VLOOKUP($B159,'1516_link'!$A$5:$D$351,4,FALSE),0)</f>
        <v>1353.9300000000003</v>
      </c>
      <c r="BL159" s="217">
        <f t="shared" si="301"/>
        <v>0.11472528121837908</v>
      </c>
      <c r="BM159" s="217">
        <f>IF(BH159="Yes",VLOOKUP(B159,'ESA 112'!$B$255:$J$282,8,FALSE),MIN(0.127,BL159))</f>
        <v>0.11472528121837908</v>
      </c>
      <c r="BN159" s="156">
        <f t="shared" si="302"/>
        <v>155.33000000000001</v>
      </c>
      <c r="BO159" s="159">
        <f t="shared" si="303"/>
        <v>190.11</v>
      </c>
      <c r="BP159" s="127" t="s">
        <v>928</v>
      </c>
      <c r="BQ159" s="43">
        <f>IFERROR(VLOOKUP($B159,'1617_link'!$A$5:$D$351,2,FALSE),0)</f>
        <v>30</v>
      </c>
      <c r="BR159" s="43">
        <f>IFERROR(VLOOKUP($B159,'1617_link'!$A$5:$D$351,3,FALSE),0)</f>
        <v>164.11</v>
      </c>
      <c r="BS159" s="160">
        <f>IFERROR(VLOOKUP($B159,'1617_link'!$A$5:$D$351,4,FALSE),0)</f>
        <v>1394.1100000000001</v>
      </c>
      <c r="BT159" s="217">
        <f t="shared" si="304"/>
        <v>0.1177166794585793</v>
      </c>
      <c r="BU159" s="217">
        <f>IF(BP159="Yes",VLOOKUP(B159,'ESA 112'!$B$224:$J$250,8,FALSE),MIN(0.127,BT159))</f>
        <v>0.1177166794585793</v>
      </c>
      <c r="BV159" s="156">
        <f t="shared" si="305"/>
        <v>164.11</v>
      </c>
      <c r="BW159" s="159">
        <f t="shared" si="306"/>
        <v>194.11</v>
      </c>
      <c r="BX159" s="127" t="s">
        <v>928</v>
      </c>
      <c r="BY159" s="43">
        <f>IFERROR(VLOOKUP($B159,'1718_link'!$A$5:$D$351,2,FALSE),0)</f>
        <v>26.439999999999998</v>
      </c>
      <c r="BZ159" s="43">
        <f>IFERROR(VLOOKUP($B159,'1718_link'!$A$5:$D$351,3,FALSE),0)</f>
        <v>160.11000000000001</v>
      </c>
      <c r="CA159" s="43">
        <f>IFERROR(VLOOKUP($B159,'1718_link'!$A$5:$D$331,4,FALSE),0)</f>
        <v>1386.22</v>
      </c>
      <c r="CB159" s="217">
        <f t="shared" si="307"/>
        <v>0.11550114700408305</v>
      </c>
      <c r="CC159" s="217">
        <f>IF(BX159="Yes",VLOOKUP(B159,'ESA 112'!$B$194:$J$219,8,FALSE),MIN(0.135,CB159))</f>
        <v>0.11550114700408305</v>
      </c>
      <c r="CD159" s="156">
        <f t="shared" si="308"/>
        <v>160.11000000000001</v>
      </c>
      <c r="CE159" s="159">
        <f t="shared" si="309"/>
        <v>186.55</v>
      </c>
      <c r="CF159" s="127" t="s">
        <v>928</v>
      </c>
      <c r="CG159" s="43">
        <f>IFERROR(VLOOKUP($B159,'1819_link'!$A$5:$D$351,2,FALSE),0)</f>
        <v>38.56</v>
      </c>
      <c r="CH159" s="43">
        <f>IFERROR(VLOOKUP($B159,'1819_link'!$A$5:$D$351,3,FALSE),0)</f>
        <v>175.33</v>
      </c>
      <c r="CI159" s="43">
        <f>IFERROR(VLOOKUP($B159,'1819_link'!$A$5:$D$331,4,FALSE),0)</f>
        <v>1391.3799999999999</v>
      </c>
      <c r="CJ159" s="217">
        <f t="shared" si="310"/>
        <v>0.12601158562003192</v>
      </c>
      <c r="CK159" s="217">
        <f>IF(CF159="Yes",VLOOKUP(B159,'ESA 112'!$B$164:$J$190,8,FALSE),MIN(0.135,CJ159))</f>
        <v>0.12601158562003192</v>
      </c>
      <c r="CL159" s="156">
        <f t="shared" si="311"/>
        <v>175.33</v>
      </c>
      <c r="CM159" s="159">
        <f t="shared" si="312"/>
        <v>213.89000000000001</v>
      </c>
      <c r="CN159" s="127" t="s">
        <v>928</v>
      </c>
      <c r="CO159" s="43">
        <f>IFERROR(VLOOKUP($B159,'1920_link'!$A$5:$D$350,2,FALSE),0)</f>
        <v>37.33</v>
      </c>
      <c r="CP159" s="43">
        <f>IFERROR(VLOOKUP($B159,'1920_link'!$A$5:$D$350,3,FALSE),0)</f>
        <v>193.11</v>
      </c>
      <c r="CQ159" s="43">
        <f>IFERROR(VLOOKUP($B159,'1920_link'!$A$5:$D$330,4,FALSE),0)</f>
        <v>1427.8400000000001</v>
      </c>
      <c r="CR159" s="217">
        <f t="shared" si="313"/>
        <v>0.13524624607799193</v>
      </c>
      <c r="CS159" s="217">
        <f>IF(CN159="Yes",VLOOKUP(B159,'ESA 112'!$B$134:$J$159,8,FALSE),MIN(0.135,CR159))</f>
        <v>0.13500000000000001</v>
      </c>
      <c r="CT159" s="156">
        <f t="shared" si="314"/>
        <v>192.76</v>
      </c>
      <c r="CU159" s="159">
        <f t="shared" si="315"/>
        <v>230.08999999999997</v>
      </c>
      <c r="CV159" s="127" t="s">
        <v>928</v>
      </c>
      <c r="CW159" s="43">
        <f>IFERROR(VLOOKUP($B159,'2021_link'!$A$5:$D$351,2,FALSE),0)</f>
        <v>18.11</v>
      </c>
      <c r="CX159" s="43">
        <f>IFERROR(VLOOKUP($B159,'2021_link'!$A$5:$D$351,3,FALSE),0)</f>
        <v>191.22</v>
      </c>
      <c r="CY159" s="160">
        <f>IFERROR(VLOOKUP($B159,'2021_link'!$A$5:$D$351,4,FALSE),0)</f>
        <v>1369.62</v>
      </c>
      <c r="CZ159" s="217">
        <f t="shared" si="340"/>
        <v>0.13961536776624175</v>
      </c>
      <c r="DA159" s="217">
        <f>IF(CV159="Yes",VLOOKUP(B159,'ESA 112'!$B$102:$J$130,8,FALSE),MIN(0.135,CZ159))</f>
        <v>0.13500000000000001</v>
      </c>
      <c r="DB159" s="156">
        <f t="shared" si="341"/>
        <v>184.9</v>
      </c>
      <c r="DC159" s="159">
        <f t="shared" si="342"/>
        <v>203.01</v>
      </c>
      <c r="DD159" s="127" t="s">
        <v>928</v>
      </c>
      <c r="DE159" s="43">
        <f>IFERROR(VLOOKUP($B159,'2122_link'!$A$3:$D$352,2,FALSE),0)</f>
        <v>27.33</v>
      </c>
      <c r="DF159" s="43">
        <f>IFERROR(VLOOKUP($B159,'2122_link'!$A$3:$D$352,3,FALSE),0)</f>
        <v>193.78</v>
      </c>
      <c r="DG159" s="160">
        <f>IFERROR(VLOOKUP($B159,'2122_link'!$A$3:$D$352,4,FALSE),0)</f>
        <v>1351.31</v>
      </c>
      <c r="DH159" s="217">
        <f t="shared" si="334"/>
        <v>0.14340158808859552</v>
      </c>
      <c r="DI159" s="217">
        <f>IF(DD159="Yes",VLOOKUP(B159,'ESA 112'!$B$70:$J$99,8,FALSE),MIN(0.135,DH159))</f>
        <v>0.13500000000000001</v>
      </c>
      <c r="DJ159" s="156">
        <f t="shared" si="335"/>
        <v>182.43</v>
      </c>
      <c r="DK159" s="159">
        <f t="shared" si="336"/>
        <v>209.76</v>
      </c>
      <c r="DL159" s="127" t="s">
        <v>928</v>
      </c>
      <c r="DM159" s="43">
        <f>IFERROR(VLOOKUP($B159,'2223_link'!$A$3:$D$352,2,FALSE),0)</f>
        <v>24.78</v>
      </c>
      <c r="DN159" s="43">
        <f>IFERROR(VLOOKUP($B159,'2223_link'!$A$3:$D$352,3,FALSE),0)</f>
        <v>212.89</v>
      </c>
      <c r="DO159" s="160">
        <f>IFERROR(VLOOKUP($B159,'2223_link'!$A$3:$D$352,4,FALSE),0)</f>
        <v>1413.4900000000002</v>
      </c>
      <c r="DP159" s="217">
        <f t="shared" si="337"/>
        <v>0.1506130216697677</v>
      </c>
      <c r="DQ159" s="217">
        <f>IF(DL159="Yes",VLOOKUP(B159,'ESA 112'!$B$37:$J$65,8,FALSE),MIN(0.135,DP159))</f>
        <v>0.13500000000000001</v>
      </c>
      <c r="DR159" s="156">
        <f t="shared" si="338"/>
        <v>190.82</v>
      </c>
      <c r="DS159" s="159">
        <f t="shared" si="339"/>
        <v>215.6</v>
      </c>
      <c r="DT159" s="127" t="s">
        <v>928</v>
      </c>
      <c r="DU159" s="43">
        <f>IFERROR(VLOOKUP($B159,'2324_link'!$A$3:$D$352,2,FALSE),0)</f>
        <v>14.56</v>
      </c>
      <c r="DV159" s="43">
        <f>IFERROR(VLOOKUP($B159,'2324_link'!$A$3:$D$352,3,FALSE),0)</f>
        <v>231.76999999999998</v>
      </c>
      <c r="DW159" s="160">
        <f>IFERROR(VLOOKUP($B159,'2324_link'!$A$3:$D$352,4,FALSE),0)</f>
        <v>1465.6299999999999</v>
      </c>
      <c r="DX159" s="217">
        <f t="shared" si="295"/>
        <v>0.15813677394703984</v>
      </c>
      <c r="DY159" s="217">
        <f>IF(DT159="Yes",VLOOKUP(B159,'ESA 112'!$B$3:$J$32,8,FALSE),MIN(0.15,DX159))</f>
        <v>0.15</v>
      </c>
      <c r="DZ159" s="156">
        <f t="shared" si="296"/>
        <v>219.84</v>
      </c>
      <c r="EA159" s="159">
        <f t="shared" si="297"/>
        <v>234.4</v>
      </c>
      <c r="EB159" s="18"/>
    </row>
    <row r="160" spans="1:132" ht="14.4" x14ac:dyDescent="0.3">
      <c r="A160" s="15" t="s">
        <v>907</v>
      </c>
      <c r="B160" s="15" t="s">
        <v>272</v>
      </c>
      <c r="C160" s="15" t="s">
        <v>273</v>
      </c>
      <c r="D160" s="127" t="s">
        <v>928</v>
      </c>
      <c r="E160" s="154">
        <f>IFERROR(VLOOKUP($B160,'0809_link'!$A$5:$D$319,2,FALSE),0)</f>
        <v>3.87</v>
      </c>
      <c r="F160" s="154">
        <f>IFERROR(VLOOKUP($B160,'0809_link'!$A$5:$D$319,3,FALSE),0)</f>
        <v>58.38</v>
      </c>
      <c r="G160" s="154">
        <f>IFERROR(VLOOKUP(B160,'0809_link'!$A$5:$D$319,4,FALSE),0)</f>
        <v>348.85999999999996</v>
      </c>
      <c r="H160" s="50">
        <f t="shared" si="316"/>
        <v>0.1673</v>
      </c>
      <c r="I160" s="155">
        <f>IF(D160="yes",VLOOKUP(B160,'ESA 112'!$B$479:$K$503,8,FALSE),MIN(0.127,H160))</f>
        <v>0.127</v>
      </c>
      <c r="J160" s="156">
        <f t="shared" si="317"/>
        <v>44.31</v>
      </c>
      <c r="K160" s="157">
        <f t="shared" si="318"/>
        <v>48.190942</v>
      </c>
      <c r="L160" s="127" t="s">
        <v>928</v>
      </c>
      <c r="M160" s="43">
        <f>IFERROR(VLOOKUP(B160,'0910_link'!$A$5:$B$302,2,FALSE),0)</f>
        <v>4.38</v>
      </c>
      <c r="N160" s="43">
        <f>IFERROR(VLOOKUP(B160,'0910_link'!$A$5:$C$302,3,FALSE),0)</f>
        <v>56.12</v>
      </c>
      <c r="O160" s="43">
        <f>IFERROR(VLOOKUP($B160,'0910_link'!$A$5:$D$302,4,FALSE),0)</f>
        <v>316.79999999999995</v>
      </c>
      <c r="P160" s="50">
        <f t="shared" si="319"/>
        <v>0.17710000000000001</v>
      </c>
      <c r="Q160" s="158">
        <f>IF(L160="Yes",VLOOKUP(B160,'ESA 112'!$B$449:$K$474,8,FALSE),MIN(0.127,P160))</f>
        <v>0.127</v>
      </c>
      <c r="R160" s="156">
        <f t="shared" si="320"/>
        <v>40.229999999999997</v>
      </c>
      <c r="S160" s="157">
        <f t="shared" si="321"/>
        <v>44.628320000000002</v>
      </c>
      <c r="T160" s="127" t="s">
        <v>928</v>
      </c>
      <c r="U160" s="43">
        <f>IFERROR(VLOOKUP($B160,'1011_link'!$A$5:$D$309,2,FALSE),0)</f>
        <v>5.12</v>
      </c>
      <c r="V160" s="43">
        <f>IFERROR(VLOOKUP($B160,'1011_link'!$A$5:$D$309,3,FALSE),0)</f>
        <v>53.62</v>
      </c>
      <c r="W160" s="154">
        <f>IFERROR(VLOOKUP($B160,'1011_link'!$A$5:$D$319,4,FALSE),0)</f>
        <v>289.45</v>
      </c>
      <c r="X160" s="50">
        <f t="shared" si="322"/>
        <v>0.1852</v>
      </c>
      <c r="Y160" s="158">
        <f>IF(T160="Yes",VLOOKUP(B160,'ESA 112'!$B$416:$J$444,8,FALSE),MIN(0.127,X160))</f>
        <v>0.127</v>
      </c>
      <c r="Z160" s="156">
        <f t="shared" si="323"/>
        <v>36.76</v>
      </c>
      <c r="AA160" s="159">
        <f t="shared" si="324"/>
        <v>41.879999999999995</v>
      </c>
      <c r="AB160" s="127" t="s">
        <v>928</v>
      </c>
      <c r="AC160" s="43">
        <f>IFERROR(VLOOKUP($B160,'1112_link'!$A$5:$D$310,2,FALSE),0)</f>
        <v>4.1100000000000003</v>
      </c>
      <c r="AD160" s="43">
        <f>IFERROR(VLOOKUP($B160,'1112_link'!$A$5:$D$310,3,FALSE),0)</f>
        <v>56.34</v>
      </c>
      <c r="AE160" s="154">
        <f>IFERROR(VLOOKUP($B160,'1112_link'!$A$5:$D$331,4,FALSE),0)</f>
        <v>289.09999999999997</v>
      </c>
      <c r="AF160" s="50">
        <f t="shared" si="325"/>
        <v>0.19489999999999999</v>
      </c>
      <c r="AG160" s="158">
        <f>IF(AB160="Yes",VLOOKUP(B160,'ESA 112'!$B$383:$J$411,8,FALSE),MIN(0.127,AF160))</f>
        <v>0.127</v>
      </c>
      <c r="AH160" s="156">
        <f t="shared" si="326"/>
        <v>36.72</v>
      </c>
      <c r="AI160" s="159">
        <f t="shared" si="327"/>
        <v>40.83</v>
      </c>
      <c r="AJ160" s="127" t="s">
        <v>928</v>
      </c>
      <c r="AK160" s="43">
        <f>IFERROR(VLOOKUP($B160,'1213_link'!$A$5:$D$310,2,FALSE),0)</f>
        <v>3.89</v>
      </c>
      <c r="AL160" s="43">
        <f>IFERROR(VLOOKUP($B160,'1213_link'!$A$5:$D$310,3,FALSE),0)</f>
        <v>56.11</v>
      </c>
      <c r="AM160" s="154">
        <f>IFERROR(VLOOKUP($B160,'1213_link'!$A$5:$D$331,4,FALSE),0)</f>
        <v>292.49</v>
      </c>
      <c r="AN160" s="50">
        <f t="shared" si="328"/>
        <v>0.1918</v>
      </c>
      <c r="AO160" s="158">
        <f>IF(AJ160="Yes",VLOOKUP(B160,'ESA 112'!$B$350:$J$378,8,FALSE),MIN(0.127,AN160))</f>
        <v>0.127</v>
      </c>
      <c r="AP160" s="156">
        <f t="shared" si="329"/>
        <v>37.15</v>
      </c>
      <c r="AQ160" s="159">
        <f t="shared" si="330"/>
        <v>41.04</v>
      </c>
      <c r="AR160" s="127" t="s">
        <v>928</v>
      </c>
      <c r="AS160" s="43">
        <f>IFERROR(VLOOKUP($B160,'1314_link'!$A$5:$D$310,2,FALSE),0)</f>
        <v>6</v>
      </c>
      <c r="AT160" s="43">
        <f>IFERROR(VLOOKUP($B160,'1314_link'!$A$5:$D$310,3,FALSE),0)</f>
        <v>50.22</v>
      </c>
      <c r="AU160" s="154">
        <f>IFERROR(VLOOKUP($B160,'1314_link'!$A$5:$D$331,4,FALSE),0)</f>
        <v>293.56</v>
      </c>
      <c r="AV160" s="158">
        <f t="shared" si="331"/>
        <v>0.17107235318163236</v>
      </c>
      <c r="AW160" s="158">
        <f>IF(AR160="Yes",VLOOKUP(B160,'ESA 112'!$B$318:$J$345,8,FALSE),MIN(0.127,AV160))</f>
        <v>0.127</v>
      </c>
      <c r="AX160" s="156">
        <f t="shared" si="332"/>
        <v>37.28</v>
      </c>
      <c r="AY160" s="159">
        <f t="shared" si="333"/>
        <v>43.28</v>
      </c>
      <c r="AZ160" s="127" t="s">
        <v>928</v>
      </c>
      <c r="BA160" s="43">
        <f>IFERROR(VLOOKUP($B160,'1415_link'!$A$5:$D$311,2,FALSE),0)</f>
        <v>7.7799999999999994</v>
      </c>
      <c r="BB160" s="43">
        <f>IFERROR(VLOOKUP($B160,'1415_link'!$A$5:$D$311,3,FALSE),0)</f>
        <v>52</v>
      </c>
      <c r="BC160" s="160">
        <f>IFERROR(VLOOKUP($B160,'1415_link'!$A$5:$D$332,4,FALSE),0)</f>
        <v>309.3</v>
      </c>
      <c r="BD160" s="158">
        <f t="shared" si="298"/>
        <v>0.16812156482379567</v>
      </c>
      <c r="BE160" s="158">
        <f>IF(AZ160="Yes",VLOOKUP(B160,'ESA 112'!$B$286:$J$314,8,FALSE),MIN(0.127,BD160))</f>
        <v>0.127</v>
      </c>
      <c r="BF160" s="156">
        <f t="shared" si="299"/>
        <v>39.28</v>
      </c>
      <c r="BG160" s="159">
        <f t="shared" si="300"/>
        <v>47.06</v>
      </c>
      <c r="BH160" s="127" t="s">
        <v>928</v>
      </c>
      <c r="BI160" s="43">
        <f>IFERROR(VLOOKUP($B160,'1516_link'!$A$5:$D$351,2,FALSE),0)</f>
        <v>8</v>
      </c>
      <c r="BJ160" s="43">
        <f>IFERROR(VLOOKUP($B160,'1516_link'!$A$5:$D$351,3,FALSE),0)</f>
        <v>50.67</v>
      </c>
      <c r="BK160" s="160">
        <f>IFERROR(VLOOKUP($B160,'1516_link'!$A$5:$D$351,4,FALSE),0)</f>
        <v>318.28999999999996</v>
      </c>
      <c r="BL160" s="217">
        <f t="shared" si="301"/>
        <v>0.15919444531716362</v>
      </c>
      <c r="BM160" s="217">
        <f>IF(BH160="Yes",VLOOKUP(B160,'ESA 112'!$B$255:$J$282,8,FALSE),MIN(0.127,BL160))</f>
        <v>0.127</v>
      </c>
      <c r="BN160" s="156">
        <f t="shared" si="302"/>
        <v>40.42</v>
      </c>
      <c r="BO160" s="159">
        <f t="shared" si="303"/>
        <v>48.42</v>
      </c>
      <c r="BP160" s="127" t="s">
        <v>928</v>
      </c>
      <c r="BQ160" s="43">
        <f>IFERROR(VLOOKUP($B160,'1617_link'!$A$5:$D$351,2,FALSE),0)</f>
        <v>6</v>
      </c>
      <c r="BR160" s="43">
        <f>IFERROR(VLOOKUP($B160,'1617_link'!$A$5:$D$351,3,FALSE),0)</f>
        <v>48.44</v>
      </c>
      <c r="BS160" s="160">
        <f>IFERROR(VLOOKUP($B160,'1617_link'!$A$5:$D$351,4,FALSE),0)</f>
        <v>322.34000000000003</v>
      </c>
      <c r="BT160" s="217">
        <f t="shared" si="304"/>
        <v>0.15027610597505736</v>
      </c>
      <c r="BU160" s="217">
        <f>IF(BP160="Yes",VLOOKUP(B160,'ESA 112'!$B$224:$J$250,8,FALSE),MIN(0.127,BT160))</f>
        <v>0.127</v>
      </c>
      <c r="BV160" s="156">
        <f t="shared" si="305"/>
        <v>40.94</v>
      </c>
      <c r="BW160" s="223">
        <f t="shared" si="306"/>
        <v>46.94</v>
      </c>
      <c r="BX160" s="127" t="s">
        <v>928</v>
      </c>
      <c r="BY160" s="43">
        <f>IFERROR(VLOOKUP($B160,'1718_link'!$A$5:$D$351,2,FALSE),0)</f>
        <v>12</v>
      </c>
      <c r="BZ160" s="43">
        <f>IFERROR(VLOOKUP($B160,'1718_link'!$A$5:$D$351,3,FALSE),0)</f>
        <v>42.769999999999996</v>
      </c>
      <c r="CA160" s="43">
        <f>IFERROR(VLOOKUP($B160,'1718_link'!$A$5:$D$331,4,FALSE),0)</f>
        <v>303.04000000000008</v>
      </c>
      <c r="CB160" s="217">
        <f t="shared" si="307"/>
        <v>0.14113648363252371</v>
      </c>
      <c r="CC160" s="217">
        <f>IF(BX160="Yes",VLOOKUP(B160,'ESA 112'!$B$194:$J$219,8,FALSE),MIN(0.135,CB160))</f>
        <v>0.13500000000000001</v>
      </c>
      <c r="CD160" s="156">
        <f t="shared" si="308"/>
        <v>40.909999999999997</v>
      </c>
      <c r="CE160" s="159">
        <f t="shared" si="309"/>
        <v>52.91</v>
      </c>
      <c r="CF160" s="127" t="s">
        <v>928</v>
      </c>
      <c r="CG160" s="43">
        <f>IFERROR(VLOOKUP($B160,'1819_link'!$A$5:$D$351,2,FALSE),0)</f>
        <v>12.22</v>
      </c>
      <c r="CH160" s="43">
        <f>IFERROR(VLOOKUP($B160,'1819_link'!$A$5:$D$351,3,FALSE),0)</f>
        <v>44.89</v>
      </c>
      <c r="CI160" s="43">
        <f>IFERROR(VLOOKUP($B160,'1819_link'!$A$5:$D$331,4,FALSE),0)</f>
        <v>314.14999999999998</v>
      </c>
      <c r="CJ160" s="217">
        <f t="shared" si="310"/>
        <v>0.14289352220276938</v>
      </c>
      <c r="CK160" s="217">
        <f>IF(CF160="Yes",VLOOKUP(B160,'ESA 112'!$B$164:$J$190,8,FALSE),MIN(0.135,CJ160))</f>
        <v>0.13500000000000001</v>
      </c>
      <c r="CL160" s="156">
        <f t="shared" si="311"/>
        <v>42.41</v>
      </c>
      <c r="CM160" s="159">
        <f t="shared" si="312"/>
        <v>54.629999999999995</v>
      </c>
      <c r="CN160" s="127" t="s">
        <v>928</v>
      </c>
      <c r="CO160" s="43">
        <f>IFERROR(VLOOKUP($B160,'1920_link'!$A$5:$D$350,2,FALSE),0)</f>
        <v>11.66</v>
      </c>
      <c r="CP160" s="43">
        <f>IFERROR(VLOOKUP($B160,'1920_link'!$A$5:$D$350,3,FALSE),0)</f>
        <v>52.11</v>
      </c>
      <c r="CQ160" s="43">
        <f>IFERROR(VLOOKUP($B160,'1920_link'!$A$5:$D$330,4,FALSE),0)</f>
        <v>342.74</v>
      </c>
      <c r="CR160" s="217">
        <f t="shared" si="313"/>
        <v>0.15203944681099374</v>
      </c>
      <c r="CS160" s="217">
        <f>IF(CN160="Yes",VLOOKUP(B160,'ESA 112'!$B$134:$J$159,8,FALSE),MIN(0.135,CR160))</f>
        <v>0.13500000000000001</v>
      </c>
      <c r="CT160" s="156">
        <f t="shared" si="314"/>
        <v>46.27</v>
      </c>
      <c r="CU160" s="159">
        <f t="shared" si="315"/>
        <v>57.930000000000007</v>
      </c>
      <c r="CV160" s="127" t="s">
        <v>928</v>
      </c>
      <c r="CW160" s="43">
        <f>IFERROR(VLOOKUP($B160,'2021_link'!$A$5:$D$351,2,FALSE),0)</f>
        <v>3.11</v>
      </c>
      <c r="CX160" s="43">
        <f>IFERROR(VLOOKUP($B160,'2021_link'!$A$5:$D$351,3,FALSE),0)</f>
        <v>47.44</v>
      </c>
      <c r="CY160" s="160">
        <f>IFERROR(VLOOKUP($B160,'2021_link'!$A$5:$D$351,4,FALSE),0)</f>
        <v>316.29000000000002</v>
      </c>
      <c r="CZ160" s="217">
        <f t="shared" si="340"/>
        <v>0.14998893420595022</v>
      </c>
      <c r="DA160" s="217">
        <f>IF(CV160="Yes",VLOOKUP(B160,'ESA 112'!$B$102:$J$130,8,FALSE),MIN(0.135,CZ160))</f>
        <v>0.13500000000000001</v>
      </c>
      <c r="DB160" s="156">
        <f t="shared" si="341"/>
        <v>42.7</v>
      </c>
      <c r="DC160" s="159">
        <f t="shared" si="342"/>
        <v>45.81</v>
      </c>
      <c r="DD160" s="127" t="s">
        <v>928</v>
      </c>
      <c r="DE160" s="43">
        <f>IFERROR(VLOOKUP($B160,'2122_link'!$A$3:$D$352,2,FALSE),0)</f>
        <v>4</v>
      </c>
      <c r="DF160" s="43">
        <f>IFERROR(VLOOKUP($B160,'2122_link'!$A$3:$D$352,3,FALSE),0)</f>
        <v>43.23</v>
      </c>
      <c r="DG160" s="160">
        <f>IFERROR(VLOOKUP($B160,'2122_link'!$A$3:$D$352,4,FALSE),0)</f>
        <v>392.49999999999994</v>
      </c>
      <c r="DH160" s="217">
        <f t="shared" si="334"/>
        <v>0.11014012738853504</v>
      </c>
      <c r="DI160" s="217">
        <f>IF(DD160="Yes",VLOOKUP(B160,'ESA 112'!$B$70:$J$99,8,FALSE),MIN(0.135,DH160))</f>
        <v>0.11014012738853504</v>
      </c>
      <c r="DJ160" s="156">
        <f t="shared" si="335"/>
        <v>43.23</v>
      </c>
      <c r="DK160" s="159">
        <f t="shared" si="336"/>
        <v>47.23</v>
      </c>
      <c r="DL160" s="127" t="s">
        <v>928</v>
      </c>
      <c r="DM160" s="43">
        <f>IFERROR(VLOOKUP($B160,'2223_link'!$A$3:$D$352,2,FALSE),0)</f>
        <v>4.4400000000000004</v>
      </c>
      <c r="DN160" s="43">
        <f>IFERROR(VLOOKUP($B160,'2223_link'!$A$3:$D$352,3,FALSE),0)</f>
        <v>43.33</v>
      </c>
      <c r="DO160" s="160">
        <f>IFERROR(VLOOKUP($B160,'2223_link'!$A$3:$D$352,4,FALSE),0)</f>
        <v>413.54999999999995</v>
      </c>
      <c r="DP160" s="217">
        <f t="shared" si="337"/>
        <v>0.10477572240357878</v>
      </c>
      <c r="DQ160" s="217">
        <f>IF(DL160="Yes",VLOOKUP(B160,'ESA 112'!$B$37:$J$65,8,FALSE),MIN(0.135,DP160))</f>
        <v>0.10477572240357878</v>
      </c>
      <c r="DR160" s="156">
        <f t="shared" si="338"/>
        <v>43.33</v>
      </c>
      <c r="DS160" s="159">
        <f t="shared" si="339"/>
        <v>47.769999999999996</v>
      </c>
      <c r="DT160" s="127" t="s">
        <v>928</v>
      </c>
      <c r="DU160" s="43">
        <f>IFERROR(VLOOKUP($B160,'2324_link'!$A$3:$D$352,2,FALSE),0)</f>
        <v>5.56</v>
      </c>
      <c r="DV160" s="43">
        <f>IFERROR(VLOOKUP($B160,'2324_link'!$A$3:$D$352,3,FALSE),0)</f>
        <v>54.230000000000004</v>
      </c>
      <c r="DW160" s="160">
        <f>IFERROR(VLOOKUP($B160,'2324_link'!$A$3:$D$352,4,FALSE),0)</f>
        <v>433.95</v>
      </c>
      <c r="DX160" s="217">
        <f t="shared" si="295"/>
        <v>0.1249683143219265</v>
      </c>
      <c r="DY160" s="217">
        <f>IF(DT160="Yes",VLOOKUP(B160,'ESA 112'!$B$3:$J$32,8,FALSE),MIN(0.15,DX160))</f>
        <v>0.1249683143219265</v>
      </c>
      <c r="DZ160" s="156">
        <f t="shared" si="296"/>
        <v>54.23</v>
      </c>
      <c r="EA160" s="159">
        <f t="shared" si="297"/>
        <v>59.79</v>
      </c>
      <c r="EB160" s="18"/>
    </row>
    <row r="161" spans="1:132" ht="14.4" x14ac:dyDescent="0.3">
      <c r="A161" s="15" t="s">
        <v>907</v>
      </c>
      <c r="B161" s="15" t="s">
        <v>134</v>
      </c>
      <c r="C161" s="15" t="s">
        <v>135</v>
      </c>
      <c r="D161" s="127" t="s">
        <v>928</v>
      </c>
      <c r="E161" s="154">
        <f>IFERROR(VLOOKUP($B161,'0809_link'!$A$5:$D$319,2,FALSE),0)</f>
        <v>187</v>
      </c>
      <c r="F161" s="154">
        <f>IFERROR(VLOOKUP($B161,'0809_link'!$A$5:$D$319,3,FALSE),0)</f>
        <v>737.38</v>
      </c>
      <c r="G161" s="154">
        <f>IFERROR(VLOOKUP(B161,'0809_link'!$A$5:$D$319,4,FALSE),0)</f>
        <v>7084.82</v>
      </c>
      <c r="H161" s="50">
        <f t="shared" si="316"/>
        <v>0.1041</v>
      </c>
      <c r="I161" s="155">
        <f>IF(D161="yes",VLOOKUP(B161,'ESA 112'!$B$479:$K$503,8,FALSE),MIN(0.127,H161))</f>
        <v>0.1041</v>
      </c>
      <c r="J161" s="156">
        <f t="shared" si="317"/>
        <v>737.38</v>
      </c>
      <c r="K161" s="157">
        <f t="shared" si="318"/>
        <v>924.38</v>
      </c>
      <c r="L161" s="127" t="s">
        <v>928</v>
      </c>
      <c r="M161" s="43">
        <f>IFERROR(VLOOKUP(B161,'0910_link'!$A$5:$B$302,2,FALSE),0)</f>
        <v>171.5</v>
      </c>
      <c r="N161" s="43">
        <f>IFERROR(VLOOKUP(B161,'0910_link'!$A$5:$C$302,3,FALSE),0)</f>
        <v>778.62</v>
      </c>
      <c r="O161" s="43">
        <f>IFERROR(VLOOKUP($B161,'0910_link'!$A$5:$D$302,4,FALSE),0)</f>
        <v>7268.12</v>
      </c>
      <c r="P161" s="50">
        <f t="shared" si="319"/>
        <v>0.1071</v>
      </c>
      <c r="Q161" s="158">
        <f>IF(L161="Yes",VLOOKUP(B161,'ESA 112'!$B$449:$K$474,8,FALSE),MIN(0.127,P161))</f>
        <v>0.1071</v>
      </c>
      <c r="R161" s="156">
        <f t="shared" si="320"/>
        <v>778.62</v>
      </c>
      <c r="S161" s="157">
        <f t="shared" si="321"/>
        <v>950.12</v>
      </c>
      <c r="T161" s="127" t="s">
        <v>928</v>
      </c>
      <c r="U161" s="43">
        <f>IFERROR(VLOOKUP($B161,'1011_link'!$A$5:$D$309,2,FALSE),0)</f>
        <v>172</v>
      </c>
      <c r="V161" s="43">
        <f>IFERROR(VLOOKUP($B161,'1011_link'!$A$5:$D$309,3,FALSE),0)</f>
        <v>836.62</v>
      </c>
      <c r="W161" s="154">
        <f>IFERROR(VLOOKUP($B161,'1011_link'!$A$5:$D$319,4,FALSE),0)</f>
        <v>7409.45</v>
      </c>
      <c r="X161" s="50">
        <f t="shared" si="322"/>
        <v>0.1129</v>
      </c>
      <c r="Y161" s="158">
        <f>IF(T161="Yes",VLOOKUP(B161,'ESA 112'!$B$416:$J$444,8,FALSE),MIN(0.127,X161))</f>
        <v>0.1129</v>
      </c>
      <c r="Z161" s="156">
        <f t="shared" si="323"/>
        <v>836.62</v>
      </c>
      <c r="AA161" s="159">
        <f t="shared" si="324"/>
        <v>1008.62</v>
      </c>
      <c r="AB161" s="127" t="s">
        <v>928</v>
      </c>
      <c r="AC161" s="43">
        <f>IFERROR(VLOOKUP($B161,'1112_link'!$A$5:$D$310,2,FALSE),0)</f>
        <v>173.78</v>
      </c>
      <c r="AD161" s="43">
        <f>IFERROR(VLOOKUP($B161,'1112_link'!$A$5:$D$310,3,FALSE),0)</f>
        <v>827</v>
      </c>
      <c r="AE161" s="154">
        <f>IFERROR(VLOOKUP($B161,'1112_link'!$A$5:$D$331,4,FALSE),0)</f>
        <v>7479.69</v>
      </c>
      <c r="AF161" s="50">
        <f t="shared" si="325"/>
        <v>0.1106</v>
      </c>
      <c r="AG161" s="158">
        <f>IF(AB161="Yes",VLOOKUP(B161,'ESA 112'!$B$383:$J$411,8,FALSE),MIN(0.127,AF161))</f>
        <v>0.1106</v>
      </c>
      <c r="AH161" s="156">
        <f t="shared" si="326"/>
        <v>827</v>
      </c>
      <c r="AI161" s="159">
        <f t="shared" si="327"/>
        <v>1000.78</v>
      </c>
      <c r="AJ161" s="127" t="s">
        <v>928</v>
      </c>
      <c r="AK161" s="43">
        <f>IFERROR(VLOOKUP($B161,'1213_link'!$A$5:$D$310,2,FALSE),0)</f>
        <v>146.32999999999998</v>
      </c>
      <c r="AL161" s="43">
        <f>IFERROR(VLOOKUP($B161,'1213_link'!$A$5:$D$310,3,FALSE),0)</f>
        <v>861.67</v>
      </c>
      <c r="AM161" s="154">
        <f>IFERROR(VLOOKUP($B161,'1213_link'!$A$5:$D$331,4,FALSE),0)</f>
        <v>7573.45</v>
      </c>
      <c r="AN161" s="50">
        <f t="shared" si="328"/>
        <v>0.1138</v>
      </c>
      <c r="AO161" s="158">
        <f>IF(AJ161="Yes",VLOOKUP(B161,'ESA 112'!$B$350:$J$378,8,FALSE),MIN(0.127,AN161))</f>
        <v>0.1138</v>
      </c>
      <c r="AP161" s="156">
        <f t="shared" si="329"/>
        <v>861.67</v>
      </c>
      <c r="AQ161" s="159">
        <f t="shared" si="330"/>
        <v>1008</v>
      </c>
      <c r="AR161" s="127" t="s">
        <v>928</v>
      </c>
      <c r="AS161" s="43">
        <f>IFERROR(VLOOKUP($B161,'1314_link'!$A$5:$D$310,2,FALSE),0)</f>
        <v>157.56</v>
      </c>
      <c r="AT161" s="43">
        <f>IFERROR(VLOOKUP($B161,'1314_link'!$A$5:$D$310,3,FALSE),0)</f>
        <v>884.67</v>
      </c>
      <c r="AU161" s="154">
        <f>IFERROR(VLOOKUP($B161,'1314_link'!$A$5:$D$331,4,FALSE),0)</f>
        <v>7912.4100000000017</v>
      </c>
      <c r="AV161" s="158">
        <f t="shared" si="331"/>
        <v>0.11180790681979318</v>
      </c>
      <c r="AW161" s="158">
        <f>IF(AR161="Yes",VLOOKUP(B161,'ESA 112'!$B$318:$J$345,8,FALSE),MIN(0.127,AV161))</f>
        <v>0.11180790681979318</v>
      </c>
      <c r="AX161" s="156">
        <f t="shared" si="332"/>
        <v>884.67</v>
      </c>
      <c r="AY161" s="159">
        <f t="shared" si="333"/>
        <v>1042.23</v>
      </c>
      <c r="AZ161" s="127" t="s">
        <v>928</v>
      </c>
      <c r="BA161" s="43">
        <f>IFERROR(VLOOKUP($B161,'1415_link'!$A$5:$D$311,2,FALSE),0)</f>
        <v>162.11000000000001</v>
      </c>
      <c r="BB161" s="43">
        <f>IFERROR(VLOOKUP($B161,'1415_link'!$A$5:$D$311,3,FALSE),0)</f>
        <v>907.89</v>
      </c>
      <c r="BC161" s="160">
        <f>IFERROR(VLOOKUP($B161,'1415_link'!$A$5:$D$332,4,FALSE),0)</f>
        <v>8049.4000000000015</v>
      </c>
      <c r="BD161" s="158">
        <f t="shared" si="298"/>
        <v>0.11278977315079383</v>
      </c>
      <c r="BE161" s="158">
        <f>IF(AZ161="Yes",VLOOKUP(B161,'ESA 112'!$B$286:$J$314,8,FALSE),MIN(0.127,BD161))</f>
        <v>0.11278977315079383</v>
      </c>
      <c r="BF161" s="156">
        <f t="shared" si="299"/>
        <v>907.89</v>
      </c>
      <c r="BG161" s="159">
        <f t="shared" si="300"/>
        <v>1070</v>
      </c>
      <c r="BH161" s="127" t="s">
        <v>928</v>
      </c>
      <c r="BI161" s="43">
        <f>IFERROR(VLOOKUP($B161,'1516_link'!$A$5:$D$351,2,FALSE),0)</f>
        <v>154.44</v>
      </c>
      <c r="BJ161" s="43">
        <f>IFERROR(VLOOKUP($B161,'1516_link'!$A$5:$D$351,3,FALSE),0)</f>
        <v>961.33</v>
      </c>
      <c r="BK161" s="160">
        <f>IFERROR(VLOOKUP($B161,'1516_link'!$A$5:$D$351,4,FALSE),0)</f>
        <v>8255.5400000000027</v>
      </c>
      <c r="BL161" s="217">
        <f t="shared" si="301"/>
        <v>0.11644665279315462</v>
      </c>
      <c r="BM161" s="217">
        <f>IF(BH161="Yes",VLOOKUP(B161,'ESA 112'!$B$255:$J$282,8,FALSE),MIN(0.127,BL161))</f>
        <v>0.11644665279315462</v>
      </c>
      <c r="BN161" s="156">
        <f t="shared" si="302"/>
        <v>961.33</v>
      </c>
      <c r="BO161" s="159">
        <f t="shared" si="303"/>
        <v>1115.77</v>
      </c>
      <c r="BP161" s="127" t="s">
        <v>928</v>
      </c>
      <c r="BQ161" s="43">
        <f>IFERROR(VLOOKUP($B161,'1617_link'!$A$5:$D$351,2,FALSE),0)</f>
        <v>162.11000000000001</v>
      </c>
      <c r="BR161" s="43">
        <f>IFERROR(VLOOKUP($B161,'1617_link'!$A$5:$D$351,3,FALSE),0)</f>
        <v>978.56</v>
      </c>
      <c r="BS161" s="160">
        <f>IFERROR(VLOOKUP($B161,'1617_link'!$A$5:$D$351,4,FALSE),0)</f>
        <v>8449.369999999999</v>
      </c>
      <c r="BT161" s="217">
        <f t="shared" si="304"/>
        <v>0.11581455185416191</v>
      </c>
      <c r="BU161" s="217">
        <f>IF(BP161="Yes",VLOOKUP(B161,'ESA 112'!$B$224:$J$250,8,FALSE),MIN(0.127,BT161))</f>
        <v>0.11581455185416191</v>
      </c>
      <c r="BV161" s="156">
        <f t="shared" si="305"/>
        <v>978.56</v>
      </c>
      <c r="BW161" s="159">
        <f t="shared" si="306"/>
        <v>1140.67</v>
      </c>
      <c r="BX161" s="127" t="s">
        <v>928</v>
      </c>
      <c r="BY161" s="43">
        <f>IFERROR(VLOOKUP($B161,'1718_link'!$A$5:$D$351,2,FALSE),0)</f>
        <v>158</v>
      </c>
      <c r="BZ161" s="43">
        <f>IFERROR(VLOOKUP($B161,'1718_link'!$A$5:$D$351,3,FALSE),0)</f>
        <v>1000.56</v>
      </c>
      <c r="CA161" s="43">
        <f>IFERROR(VLOOKUP($B161,'1718_link'!$A$5:$D$331,4,FALSE),0)</f>
        <v>8532.2599999999984</v>
      </c>
      <c r="CB161" s="217">
        <f t="shared" si="307"/>
        <v>0.11726787509991493</v>
      </c>
      <c r="CC161" s="217">
        <f>IF(BX161="Yes",VLOOKUP(B161,'ESA 112'!$B$194:$J$219,8,FALSE),MIN(0.135,CB161))</f>
        <v>0.11726787509991493</v>
      </c>
      <c r="CD161" s="156">
        <f t="shared" si="308"/>
        <v>1000.56</v>
      </c>
      <c r="CE161" s="159">
        <f t="shared" si="309"/>
        <v>1158.56</v>
      </c>
      <c r="CF161" s="127" t="s">
        <v>928</v>
      </c>
      <c r="CG161" s="43">
        <f>IFERROR(VLOOKUP($B161,'1819_link'!$A$5:$D$351,2,FALSE),0)</f>
        <v>168.67000000000002</v>
      </c>
      <c r="CH161" s="43">
        <f>IFERROR(VLOOKUP($B161,'1819_link'!$A$5:$D$351,3,FALSE),0)</f>
        <v>1021.56</v>
      </c>
      <c r="CI161" s="43">
        <f>IFERROR(VLOOKUP($B161,'1819_link'!$A$5:$D$331,4,FALSE),0)</f>
        <v>8572.35</v>
      </c>
      <c r="CJ161" s="217">
        <f t="shared" si="310"/>
        <v>0.11916918931214893</v>
      </c>
      <c r="CK161" s="217">
        <f>IF(CF161="Yes",VLOOKUP(B161,'ESA 112'!$B$164:$J$190,8,FALSE),MIN(0.135,CJ161))</f>
        <v>0.11916918931214893</v>
      </c>
      <c r="CL161" s="156">
        <f t="shared" si="311"/>
        <v>1021.56</v>
      </c>
      <c r="CM161" s="159">
        <f t="shared" si="312"/>
        <v>1190.23</v>
      </c>
      <c r="CN161" s="127" t="s">
        <v>928</v>
      </c>
      <c r="CO161" s="43">
        <f>IFERROR(VLOOKUP($B161,'1920_link'!$A$5:$D$350,2,FALSE),0)</f>
        <v>157.32999999999998</v>
      </c>
      <c r="CP161" s="43">
        <f>IFERROR(VLOOKUP($B161,'1920_link'!$A$5:$D$350,3,FALSE),0)</f>
        <v>1062.56</v>
      </c>
      <c r="CQ161" s="43">
        <f>IFERROR(VLOOKUP($B161,'1920_link'!$A$5:$D$330,4,FALSE),0)</f>
        <v>8682.4600000000009</v>
      </c>
      <c r="CR161" s="217">
        <f t="shared" si="313"/>
        <v>0.12238006279326365</v>
      </c>
      <c r="CS161" s="217">
        <f>IF(CN161="Yes",VLOOKUP(B161,'ESA 112'!$B$134:$J$159,8,FALSE),MIN(0.135,CR161))</f>
        <v>0.12238006279326365</v>
      </c>
      <c r="CT161" s="156">
        <f t="shared" si="314"/>
        <v>1062.56</v>
      </c>
      <c r="CU161" s="159">
        <f t="shared" si="315"/>
        <v>1219.8899999999999</v>
      </c>
      <c r="CV161" s="127" t="s">
        <v>928</v>
      </c>
      <c r="CW161" s="43">
        <f>IFERROR(VLOOKUP($B161,'2021_link'!$A$5:$D$351,2,FALSE),0)</f>
        <v>113.89</v>
      </c>
      <c r="CX161" s="43">
        <f>IFERROR(VLOOKUP($B161,'2021_link'!$A$5:$D$351,3,FALSE),0)</f>
        <v>1030.33</v>
      </c>
      <c r="CY161" s="160">
        <f>IFERROR(VLOOKUP($B161,'2021_link'!$A$5:$D$351,4,FALSE),0)</f>
        <v>8037.87</v>
      </c>
      <c r="CZ161" s="217">
        <f t="shared" si="340"/>
        <v>0.12818445682749285</v>
      </c>
      <c r="DA161" s="217">
        <f>IF(CV161="Yes",VLOOKUP(B161,'ESA 112'!$B$102:$J$130,8,FALSE),MIN(0.135,CZ161))</f>
        <v>0.12818445682749285</v>
      </c>
      <c r="DB161" s="156">
        <f t="shared" si="341"/>
        <v>1030.33</v>
      </c>
      <c r="DC161" s="159">
        <f t="shared" si="342"/>
        <v>1144.22</v>
      </c>
      <c r="DD161" s="127" t="s">
        <v>928</v>
      </c>
      <c r="DE161" s="43">
        <f>IFERROR(VLOOKUP($B161,'2122_link'!$A$3:$D$352,2,FALSE),0)</f>
        <v>127.89</v>
      </c>
      <c r="DF161" s="43">
        <f>IFERROR(VLOOKUP($B161,'2122_link'!$A$3:$D$352,3,FALSE),0)</f>
        <v>1100.78</v>
      </c>
      <c r="DG161" s="160">
        <f>IFERROR(VLOOKUP($B161,'2122_link'!$A$3:$D$352,4,FALSE),0)</f>
        <v>8247.7800000000007</v>
      </c>
      <c r="DH161" s="217">
        <f t="shared" si="334"/>
        <v>0.13346379268118208</v>
      </c>
      <c r="DI161" s="217">
        <f>IF(DD161="Yes",VLOOKUP(B161,'ESA 112'!$B$70:$J$99,8,FALSE),MIN(0.135,DH161))</f>
        <v>0.13346379268118208</v>
      </c>
      <c r="DJ161" s="156">
        <f t="shared" si="335"/>
        <v>1100.78</v>
      </c>
      <c r="DK161" s="159">
        <f t="shared" si="336"/>
        <v>1228.67</v>
      </c>
      <c r="DL161" s="127" t="s">
        <v>928</v>
      </c>
      <c r="DM161" s="43">
        <f>IFERROR(VLOOKUP($B161,'2223_link'!$A$3:$D$352,2,FALSE),0)</f>
        <v>132.33000000000001</v>
      </c>
      <c r="DN161" s="43">
        <f>IFERROR(VLOOKUP($B161,'2223_link'!$A$3:$D$352,3,FALSE),0)</f>
        <v>1199.8899999999999</v>
      </c>
      <c r="DO161" s="160">
        <f>IFERROR(VLOOKUP($B161,'2223_link'!$A$3:$D$352,4,FALSE),0)</f>
        <v>8418.6000000000022</v>
      </c>
      <c r="DP161" s="217">
        <f t="shared" si="337"/>
        <v>0.1425284489107452</v>
      </c>
      <c r="DQ161" s="217">
        <f>IF(DL161="Yes",VLOOKUP(B161,'ESA 112'!$B$37:$J$65,8,FALSE),MIN(0.135,DP161))</f>
        <v>0.13500000000000001</v>
      </c>
      <c r="DR161" s="156">
        <f t="shared" si="338"/>
        <v>1136.51</v>
      </c>
      <c r="DS161" s="159">
        <f t="shared" si="339"/>
        <v>1268.8399999999999</v>
      </c>
      <c r="DT161" s="127" t="s">
        <v>928</v>
      </c>
      <c r="DU161" s="43">
        <f>IFERROR(VLOOKUP($B161,'2324_link'!$A$3:$D$352,2,FALSE),0)</f>
        <v>143</v>
      </c>
      <c r="DV161" s="43">
        <f>IFERROR(VLOOKUP($B161,'2324_link'!$A$3:$D$352,3,FALSE),0)</f>
        <v>1298.78</v>
      </c>
      <c r="DW161" s="160">
        <f>IFERROR(VLOOKUP($B161,'2324_link'!$A$3:$D$352,4,FALSE),0)</f>
        <v>8494.6</v>
      </c>
      <c r="DX161" s="217">
        <f t="shared" si="295"/>
        <v>0.15289478021331199</v>
      </c>
      <c r="DY161" s="217">
        <f>IF(DT161="Yes",VLOOKUP(B161,'ESA 112'!$B$3:$J$32,8,FALSE),MIN(0.15,DX161))</f>
        <v>0.15</v>
      </c>
      <c r="DZ161" s="156">
        <f t="shared" si="296"/>
        <v>1274.19</v>
      </c>
      <c r="EA161" s="159">
        <f t="shared" si="297"/>
        <v>1417.19</v>
      </c>
      <c r="EB161" s="18"/>
    </row>
    <row r="162" spans="1:132" ht="14.4" x14ac:dyDescent="0.3">
      <c r="A162" s="15" t="s">
        <v>907</v>
      </c>
      <c r="B162" s="15" t="s">
        <v>270</v>
      </c>
      <c r="C162" s="15" t="s">
        <v>271</v>
      </c>
      <c r="D162" s="127" t="s">
        <v>928</v>
      </c>
      <c r="E162" s="154">
        <f>IFERROR(VLOOKUP($B162,'0809_link'!$A$5:$D$319,2,FALSE),0)</f>
        <v>3.38</v>
      </c>
      <c r="F162" s="154">
        <f>IFERROR(VLOOKUP($B162,'0809_link'!$A$5:$D$319,3,FALSE),0)</f>
        <v>73.5</v>
      </c>
      <c r="G162" s="154">
        <f>IFERROR(VLOOKUP(B162,'0809_link'!$A$5:$D$319,4,FALSE),0)</f>
        <v>614.59</v>
      </c>
      <c r="H162" s="50">
        <f t="shared" si="316"/>
        <v>0.1196</v>
      </c>
      <c r="I162" s="155">
        <f>IF(D162="yes",VLOOKUP(B162,'ESA 112'!$B$479:$K$503,8,FALSE),MIN(0.127,H162))</f>
        <v>0.1196</v>
      </c>
      <c r="J162" s="156">
        <f t="shared" si="317"/>
        <v>73.5</v>
      </c>
      <c r="K162" s="157">
        <f t="shared" si="318"/>
        <v>76.88</v>
      </c>
      <c r="L162" s="127" t="s">
        <v>928</v>
      </c>
      <c r="M162" s="43">
        <f>IFERROR(VLOOKUP(B162,'0910_link'!$A$5:$B$302,2,FALSE),0)</f>
        <v>6.38</v>
      </c>
      <c r="N162" s="43">
        <f>IFERROR(VLOOKUP(B162,'0910_link'!$A$5:$C$302,3,FALSE),0)</f>
        <v>66</v>
      </c>
      <c r="O162" s="43">
        <f>IFERROR(VLOOKUP($B162,'0910_link'!$A$5:$D$302,4,FALSE),0)</f>
        <v>579.32000000000005</v>
      </c>
      <c r="P162" s="50">
        <f t="shared" si="319"/>
        <v>0.1139</v>
      </c>
      <c r="Q162" s="158">
        <f>IF(L162="Yes",VLOOKUP(B162,'ESA 112'!$B$449:$K$474,8,FALSE),MIN(0.127,P162))</f>
        <v>0.1139</v>
      </c>
      <c r="R162" s="156">
        <f t="shared" si="320"/>
        <v>66</v>
      </c>
      <c r="S162" s="157">
        <f t="shared" si="321"/>
        <v>72.38</v>
      </c>
      <c r="T162" s="127" t="s">
        <v>928</v>
      </c>
      <c r="U162" s="43">
        <f>IFERROR(VLOOKUP($B162,'1011_link'!$A$5:$D$309,2,FALSE),0)</f>
        <v>5.62</v>
      </c>
      <c r="V162" s="43">
        <f>IFERROR(VLOOKUP($B162,'1011_link'!$A$5:$D$309,3,FALSE),0)</f>
        <v>71.38</v>
      </c>
      <c r="W162" s="154">
        <f>IFERROR(VLOOKUP($B162,'1011_link'!$A$5:$D$319,4,FALSE),0)</f>
        <v>558.17999999999995</v>
      </c>
      <c r="X162" s="50">
        <f t="shared" si="322"/>
        <v>0.12790000000000001</v>
      </c>
      <c r="Y162" s="158">
        <f>IF(T162="Yes",VLOOKUP(B162,'ESA 112'!$B$416:$J$444,8,FALSE),MIN(0.127,X162))</f>
        <v>0.127</v>
      </c>
      <c r="Z162" s="156">
        <f t="shared" si="323"/>
        <v>70.89</v>
      </c>
      <c r="AA162" s="159">
        <f t="shared" si="324"/>
        <v>76.510000000000005</v>
      </c>
      <c r="AB162" s="127" t="s">
        <v>928</v>
      </c>
      <c r="AC162" s="43">
        <f>IFERROR(VLOOKUP($B162,'1112_link'!$A$5:$D$310,2,FALSE),0)</f>
        <v>10.219999999999999</v>
      </c>
      <c r="AD162" s="43">
        <f>IFERROR(VLOOKUP($B162,'1112_link'!$A$5:$D$310,3,FALSE),0)</f>
        <v>86.33</v>
      </c>
      <c r="AE162" s="154">
        <f>IFERROR(VLOOKUP($B162,'1112_link'!$A$5:$D$331,4,FALSE),0)</f>
        <v>542.88</v>
      </c>
      <c r="AF162" s="50">
        <f t="shared" si="325"/>
        <v>0.159</v>
      </c>
      <c r="AG162" s="158">
        <f>IF(AB162="Yes",VLOOKUP(B162,'ESA 112'!$B$383:$J$411,8,FALSE),MIN(0.127,AF162))</f>
        <v>0.127</v>
      </c>
      <c r="AH162" s="156">
        <f t="shared" si="326"/>
        <v>68.95</v>
      </c>
      <c r="AI162" s="159">
        <f t="shared" si="327"/>
        <v>79.17</v>
      </c>
      <c r="AJ162" s="127" t="s">
        <v>928</v>
      </c>
      <c r="AK162" s="43">
        <f>IFERROR(VLOOKUP($B162,'1213_link'!$A$5:$D$310,2,FALSE),0)</f>
        <v>6.5500000000000007</v>
      </c>
      <c r="AL162" s="43">
        <f>IFERROR(VLOOKUP($B162,'1213_link'!$A$5:$D$310,3,FALSE),0)</f>
        <v>85.56</v>
      </c>
      <c r="AM162" s="154">
        <f>IFERROR(VLOOKUP($B162,'1213_link'!$A$5:$D$331,4,FALSE),0)</f>
        <v>514</v>
      </c>
      <c r="AN162" s="50">
        <f t="shared" si="328"/>
        <v>0.16650000000000001</v>
      </c>
      <c r="AO162" s="158">
        <f>IF(AJ162="Yes",VLOOKUP(B162,'ESA 112'!$B$350:$J$378,8,FALSE),MIN(0.127,AN162))</f>
        <v>0.127</v>
      </c>
      <c r="AP162" s="156">
        <f t="shared" si="329"/>
        <v>65.28</v>
      </c>
      <c r="AQ162" s="159">
        <f t="shared" si="330"/>
        <v>71.83</v>
      </c>
      <c r="AR162" s="127" t="s">
        <v>928</v>
      </c>
      <c r="AS162" s="43">
        <f>IFERROR(VLOOKUP($B162,'1314_link'!$A$5:$D$310,2,FALSE),0)</f>
        <v>5.33</v>
      </c>
      <c r="AT162" s="43">
        <f>IFERROR(VLOOKUP($B162,'1314_link'!$A$5:$D$310,3,FALSE),0)</f>
        <v>87</v>
      </c>
      <c r="AU162" s="154">
        <f>IFERROR(VLOOKUP($B162,'1314_link'!$A$5:$D$331,4,FALSE),0)</f>
        <v>527.57000000000005</v>
      </c>
      <c r="AV162" s="158">
        <f t="shared" si="331"/>
        <v>0.16490702655571771</v>
      </c>
      <c r="AW162" s="158">
        <f>IF(AR162="Yes",VLOOKUP(B162,'ESA 112'!$B$318:$J$345,8,FALSE),MIN(0.127,AV162))</f>
        <v>0.127</v>
      </c>
      <c r="AX162" s="156">
        <f t="shared" si="332"/>
        <v>67</v>
      </c>
      <c r="AY162" s="159">
        <f t="shared" si="333"/>
        <v>72.33</v>
      </c>
      <c r="AZ162" s="127" t="s">
        <v>928</v>
      </c>
      <c r="BA162" s="43">
        <f>IFERROR(VLOOKUP($B162,'1415_link'!$A$5:$D$311,2,FALSE),0)</f>
        <v>10.45</v>
      </c>
      <c r="BB162" s="43">
        <f>IFERROR(VLOOKUP($B162,'1415_link'!$A$5:$D$311,3,FALSE),0)</f>
        <v>87.67</v>
      </c>
      <c r="BC162" s="160">
        <f>IFERROR(VLOOKUP($B162,'1415_link'!$A$5:$D$332,4,FALSE),0)</f>
        <v>516.66000000000008</v>
      </c>
      <c r="BD162" s="158">
        <f t="shared" si="298"/>
        <v>0.1696860604652963</v>
      </c>
      <c r="BE162" s="158">
        <f>IF(AZ162="Yes",VLOOKUP(B162,'ESA 112'!$B$286:$J$314,8,FALSE),MIN(0.127,BD162))</f>
        <v>0.127</v>
      </c>
      <c r="BF162" s="156">
        <f t="shared" si="299"/>
        <v>65.62</v>
      </c>
      <c r="BG162" s="159">
        <f t="shared" si="300"/>
        <v>76.070000000000007</v>
      </c>
      <c r="BH162" s="127" t="s">
        <v>928</v>
      </c>
      <c r="BI162" s="43">
        <f>IFERROR(VLOOKUP($B162,'1516_link'!$A$5:$D$351,2,FALSE),0)</f>
        <v>10</v>
      </c>
      <c r="BJ162" s="43">
        <f>IFERROR(VLOOKUP($B162,'1516_link'!$A$5:$D$351,3,FALSE),0)</f>
        <v>89.67</v>
      </c>
      <c r="BK162" s="160">
        <f>IFERROR(VLOOKUP($B162,'1516_link'!$A$5:$D$351,4,FALSE),0)</f>
        <v>517.9</v>
      </c>
      <c r="BL162" s="217">
        <f t="shared" si="301"/>
        <v>0.17314153311450087</v>
      </c>
      <c r="BM162" s="217">
        <f>IF(BH162="Yes",VLOOKUP(B162,'ESA 112'!$B$255:$J$282,8,FALSE),MIN(0.127,BL162))</f>
        <v>0.127</v>
      </c>
      <c r="BN162" s="156">
        <f t="shared" si="302"/>
        <v>65.77</v>
      </c>
      <c r="BO162" s="159">
        <f t="shared" si="303"/>
        <v>75.77</v>
      </c>
      <c r="BP162" s="127" t="s">
        <v>928</v>
      </c>
      <c r="BQ162" s="43">
        <f>IFERROR(VLOOKUP($B162,'1617_link'!$A$5:$D$351,2,FALSE),0)</f>
        <v>16.89</v>
      </c>
      <c r="BR162" s="43">
        <f>IFERROR(VLOOKUP($B162,'1617_link'!$A$5:$D$351,3,FALSE),0)</f>
        <v>84</v>
      </c>
      <c r="BS162" s="160">
        <f>IFERROR(VLOOKUP($B162,'1617_link'!$A$5:$D$351,4,FALSE),0)</f>
        <v>509.41</v>
      </c>
      <c r="BT162" s="217">
        <f t="shared" si="304"/>
        <v>0.16489664513849353</v>
      </c>
      <c r="BU162" s="217">
        <f>IF(BP162="Yes",VLOOKUP(B162,'ESA 112'!$B$224:$J$250,8,FALSE),MIN(0.127,BT162))</f>
        <v>0.127</v>
      </c>
      <c r="BV162" s="156">
        <f t="shared" si="305"/>
        <v>64.7</v>
      </c>
      <c r="BW162" s="223">
        <f t="shared" si="306"/>
        <v>81.59</v>
      </c>
      <c r="BX162" s="127" t="s">
        <v>928</v>
      </c>
      <c r="BY162" s="43">
        <f>IFERROR(VLOOKUP($B162,'1718_link'!$A$5:$D$351,2,FALSE),0)</f>
        <v>11.22</v>
      </c>
      <c r="BZ162" s="43">
        <f>IFERROR(VLOOKUP($B162,'1718_link'!$A$5:$D$351,3,FALSE),0)</f>
        <v>98.12</v>
      </c>
      <c r="CA162" s="43">
        <f>IFERROR(VLOOKUP($B162,'1718_link'!$A$5:$D$331,4,FALSE),0)</f>
        <v>522.97000000000014</v>
      </c>
      <c r="CB162" s="217">
        <f t="shared" si="307"/>
        <v>0.18762070482054416</v>
      </c>
      <c r="CC162" s="217">
        <f>IF(BX162="Yes",VLOOKUP(B162,'ESA 112'!$B$194:$J$219,8,FALSE),MIN(0.135,CB162))</f>
        <v>0.13500000000000001</v>
      </c>
      <c r="CD162" s="156">
        <f t="shared" si="308"/>
        <v>70.599999999999994</v>
      </c>
      <c r="CE162" s="159">
        <f t="shared" si="309"/>
        <v>81.819999999999993</v>
      </c>
      <c r="CF162" s="127" t="s">
        <v>928</v>
      </c>
      <c r="CG162" s="43">
        <f>IFERROR(VLOOKUP($B162,'1819_link'!$A$5:$D$351,2,FALSE),0)</f>
        <v>14.56</v>
      </c>
      <c r="CH162" s="43">
        <f>IFERROR(VLOOKUP($B162,'1819_link'!$A$5:$D$351,3,FALSE),0)</f>
        <v>88.44</v>
      </c>
      <c r="CI162" s="43">
        <f>IFERROR(VLOOKUP($B162,'1819_link'!$A$5:$D$331,4,FALSE),0)</f>
        <v>523.24</v>
      </c>
      <c r="CJ162" s="217">
        <f t="shared" si="310"/>
        <v>0.16902377494075377</v>
      </c>
      <c r="CK162" s="217">
        <f>IF(CF162="Yes",VLOOKUP(B162,'ESA 112'!$B$164:$J$190,8,FALSE),MIN(0.135,CJ162))</f>
        <v>0.13500000000000001</v>
      </c>
      <c r="CL162" s="156">
        <f t="shared" si="311"/>
        <v>70.64</v>
      </c>
      <c r="CM162" s="159">
        <f t="shared" si="312"/>
        <v>85.2</v>
      </c>
      <c r="CN162" s="127" t="s">
        <v>928</v>
      </c>
      <c r="CO162" s="43">
        <f>IFERROR(VLOOKUP($B162,'1920_link'!$A$5:$D$350,2,FALSE),0)</f>
        <v>13.450000000000001</v>
      </c>
      <c r="CP162" s="43">
        <f>IFERROR(VLOOKUP($B162,'1920_link'!$A$5:$D$350,3,FALSE),0)</f>
        <v>98.22</v>
      </c>
      <c r="CQ162" s="43">
        <f>IFERROR(VLOOKUP($B162,'1920_link'!$A$5:$D$330,4,FALSE),0)</f>
        <v>561.30000000000007</v>
      </c>
      <c r="CR162" s="217">
        <f t="shared" si="313"/>
        <v>0.174986638161411</v>
      </c>
      <c r="CS162" s="217">
        <f>IF(CN162="Yes",VLOOKUP(B162,'ESA 112'!$B$134:$J$159,8,FALSE),MIN(0.135,CR162))</f>
        <v>0.13500000000000001</v>
      </c>
      <c r="CT162" s="156">
        <f t="shared" si="314"/>
        <v>75.78</v>
      </c>
      <c r="CU162" s="159">
        <f t="shared" si="315"/>
        <v>89.23</v>
      </c>
      <c r="CV162" s="127" t="s">
        <v>928</v>
      </c>
      <c r="CW162" s="43">
        <f>IFERROR(VLOOKUP($B162,'2021_link'!$A$5:$D$351,2,FALSE),0)</f>
        <v>5.22</v>
      </c>
      <c r="CX162" s="43">
        <f>IFERROR(VLOOKUP($B162,'2021_link'!$A$5:$D$351,3,FALSE),0)</f>
        <v>100.22</v>
      </c>
      <c r="CY162" s="160">
        <f>IFERROR(VLOOKUP($B162,'2021_link'!$A$5:$D$351,4,FALSE),0)</f>
        <v>553.66</v>
      </c>
      <c r="CZ162" s="217">
        <f t="shared" si="340"/>
        <v>0.1810136184662067</v>
      </c>
      <c r="DA162" s="217">
        <f>IF(CV162="Yes",VLOOKUP(B162,'ESA 112'!$B$102:$J$130,8,FALSE),MIN(0.135,CZ162))</f>
        <v>0.13500000000000001</v>
      </c>
      <c r="DB162" s="156">
        <f t="shared" si="341"/>
        <v>74.739999999999995</v>
      </c>
      <c r="DC162" s="159">
        <f t="shared" si="342"/>
        <v>79.959999999999994</v>
      </c>
      <c r="DD162" s="127" t="s">
        <v>928</v>
      </c>
      <c r="DE162" s="43">
        <f>IFERROR(VLOOKUP($B162,'2122_link'!$A$3:$D$352,2,FALSE),0)</f>
        <v>2.89</v>
      </c>
      <c r="DF162" s="43">
        <f>IFERROR(VLOOKUP($B162,'2122_link'!$A$3:$D$352,3,FALSE),0)</f>
        <v>93.78</v>
      </c>
      <c r="DG162" s="160">
        <f>IFERROR(VLOOKUP($B162,'2122_link'!$A$3:$D$352,4,FALSE),0)</f>
        <v>575.9</v>
      </c>
      <c r="DH162" s="217">
        <f t="shared" si="334"/>
        <v>0.1628407709671818</v>
      </c>
      <c r="DI162" s="217">
        <f>IF(DD162="Yes",VLOOKUP(B162,'ESA 112'!$B$70:$J$99,8,FALSE),MIN(0.135,DH162))</f>
        <v>0.13500000000000001</v>
      </c>
      <c r="DJ162" s="156">
        <f t="shared" si="335"/>
        <v>77.75</v>
      </c>
      <c r="DK162" s="159">
        <f t="shared" si="336"/>
        <v>80.64</v>
      </c>
      <c r="DL162" s="127" t="s">
        <v>928</v>
      </c>
      <c r="DM162" s="43">
        <f>IFERROR(VLOOKUP($B162,'2223_link'!$A$3:$D$352,2,FALSE),0)</f>
        <v>2.2200000000000002</v>
      </c>
      <c r="DN162" s="43">
        <f>IFERROR(VLOOKUP($B162,'2223_link'!$A$3:$D$352,3,FALSE),0)</f>
        <v>102.78</v>
      </c>
      <c r="DO162" s="160">
        <f>IFERROR(VLOOKUP($B162,'2223_link'!$A$3:$D$352,4,FALSE),0)</f>
        <v>598.54000000000008</v>
      </c>
      <c r="DP162" s="217">
        <f t="shared" si="337"/>
        <v>0.1717178467604504</v>
      </c>
      <c r="DQ162" s="217">
        <f>IF(DL162="Yes",VLOOKUP(B162,'ESA 112'!$B$37:$J$65,8,FALSE),MIN(0.135,DP162))</f>
        <v>0.13500000000000001</v>
      </c>
      <c r="DR162" s="156">
        <f t="shared" si="338"/>
        <v>80.8</v>
      </c>
      <c r="DS162" s="159">
        <f t="shared" si="339"/>
        <v>83.02</v>
      </c>
      <c r="DT162" s="127" t="s">
        <v>928</v>
      </c>
      <c r="DU162" s="43">
        <f>IFERROR(VLOOKUP($B162,'2324_link'!$A$3:$D$352,2,FALSE),0)</f>
        <v>1</v>
      </c>
      <c r="DV162" s="43">
        <f>IFERROR(VLOOKUP($B162,'2324_link'!$A$3:$D$352,3,FALSE),0)</f>
        <v>120.89</v>
      </c>
      <c r="DW162" s="160">
        <f>IFERROR(VLOOKUP($B162,'2324_link'!$A$3:$D$352,4,FALSE),0)</f>
        <v>618.85</v>
      </c>
      <c r="DX162" s="217">
        <f t="shared" si="295"/>
        <v>0.19534620667366889</v>
      </c>
      <c r="DY162" s="217">
        <f>IF(DT162="Yes",VLOOKUP(B162,'ESA 112'!$B$3:$J$32,8,FALSE),MIN(0.15,DX162))</f>
        <v>0.15</v>
      </c>
      <c r="DZ162" s="156">
        <f t="shared" si="296"/>
        <v>92.83</v>
      </c>
      <c r="EA162" s="159">
        <f t="shared" si="297"/>
        <v>93.83</v>
      </c>
      <c r="EB162" s="18"/>
    </row>
    <row r="163" spans="1:132" ht="14.4" x14ac:dyDescent="0.3">
      <c r="A163" s="15" t="s">
        <v>907</v>
      </c>
      <c r="B163" s="15" t="s">
        <v>596</v>
      </c>
      <c r="C163" s="15" t="s">
        <v>597</v>
      </c>
      <c r="D163" s="127" t="s">
        <v>928</v>
      </c>
      <c r="E163" s="154">
        <f>IFERROR(VLOOKUP($B163,'0809_link'!$A$5:$D$319,2,FALSE),0)</f>
        <v>18</v>
      </c>
      <c r="F163" s="154">
        <f>IFERROR(VLOOKUP($B163,'0809_link'!$A$5:$D$319,3,FALSE),0)</f>
        <v>130.88</v>
      </c>
      <c r="G163" s="154">
        <f>IFERROR(VLOOKUP(B163,'0809_link'!$A$5:$D$319,4,FALSE),0)</f>
        <v>907.84999999999991</v>
      </c>
      <c r="H163" s="50">
        <f t="shared" si="316"/>
        <v>0.14419999999999999</v>
      </c>
      <c r="I163" s="155">
        <f>IF(D163="yes",VLOOKUP(B163,'ESA 112'!$B$479:$K$503,8,FALSE),MIN(0.127,H163))</f>
        <v>0.127</v>
      </c>
      <c r="J163" s="156">
        <f t="shared" si="317"/>
        <v>115.3</v>
      </c>
      <c r="K163" s="157">
        <f t="shared" si="318"/>
        <v>133.26498000000001</v>
      </c>
      <c r="L163" s="127" t="s">
        <v>928</v>
      </c>
      <c r="M163" s="43">
        <f>IFERROR(VLOOKUP(B163,'0910_link'!$A$5:$B$302,2,FALSE),0)</f>
        <v>18.12</v>
      </c>
      <c r="N163" s="43">
        <f>IFERROR(VLOOKUP(B163,'0910_link'!$A$5:$C$302,3,FALSE),0)</f>
        <v>136.12</v>
      </c>
      <c r="O163" s="43">
        <f>IFERROR(VLOOKUP($B163,'0910_link'!$A$5:$D$302,4,FALSE),0)</f>
        <v>944.76</v>
      </c>
      <c r="P163" s="50">
        <f t="shared" si="319"/>
        <v>0.14410000000000001</v>
      </c>
      <c r="Q163" s="158">
        <f>IF(L163="Yes",VLOOKUP(B163,'ESA 112'!$B$449:$K$474,8,FALSE),MIN(0.127,P163))</f>
        <v>0.127</v>
      </c>
      <c r="R163" s="156">
        <f t="shared" si="320"/>
        <v>119.98</v>
      </c>
      <c r="S163" s="157">
        <f t="shared" si="321"/>
        <v>138.08460400000001</v>
      </c>
      <c r="T163" s="127" t="s">
        <v>928</v>
      </c>
      <c r="U163" s="43">
        <f>IFERROR(VLOOKUP($B163,'1011_link'!$A$5:$D$309,2,FALSE),0)</f>
        <v>15.62</v>
      </c>
      <c r="V163" s="43">
        <f>IFERROR(VLOOKUP($B163,'1011_link'!$A$5:$D$309,3,FALSE),0)</f>
        <v>134.75</v>
      </c>
      <c r="W163" s="154">
        <f>IFERROR(VLOOKUP($B163,'1011_link'!$A$5:$D$319,4,FALSE),0)</f>
        <v>964.12</v>
      </c>
      <c r="X163" s="50">
        <f t="shared" si="322"/>
        <v>0.13980000000000001</v>
      </c>
      <c r="Y163" s="158">
        <f>IF(T163="Yes",VLOOKUP(B163,'ESA 112'!$B$416:$J$444,8,FALSE),MIN(0.127,X163))</f>
        <v>0.127</v>
      </c>
      <c r="Z163" s="156">
        <f t="shared" si="323"/>
        <v>122.44</v>
      </c>
      <c r="AA163" s="159">
        <f t="shared" si="324"/>
        <v>138.06</v>
      </c>
      <c r="AB163" s="127" t="s">
        <v>928</v>
      </c>
      <c r="AC163" s="43">
        <f>IFERROR(VLOOKUP($B163,'1112_link'!$A$5:$D$310,2,FALSE),0)</f>
        <v>11.23</v>
      </c>
      <c r="AD163" s="43">
        <f>IFERROR(VLOOKUP($B163,'1112_link'!$A$5:$D$310,3,FALSE),0)</f>
        <v>146.11000000000001</v>
      </c>
      <c r="AE163" s="154">
        <f>IFERROR(VLOOKUP($B163,'1112_link'!$A$5:$D$331,4,FALSE),0)</f>
        <v>996.4799999999999</v>
      </c>
      <c r="AF163" s="50">
        <f t="shared" si="325"/>
        <v>0.14660000000000001</v>
      </c>
      <c r="AG163" s="158">
        <f>IF(AB163="Yes",VLOOKUP(B163,'ESA 112'!$B$383:$J$411,8,FALSE),MIN(0.127,AF163))</f>
        <v>0.127</v>
      </c>
      <c r="AH163" s="156">
        <f t="shared" si="326"/>
        <v>126.55</v>
      </c>
      <c r="AI163" s="159">
        <f t="shared" si="327"/>
        <v>137.78</v>
      </c>
      <c r="AJ163" s="127" t="s">
        <v>928</v>
      </c>
      <c r="AK163" s="43">
        <f>IFERROR(VLOOKUP($B163,'1213_link'!$A$5:$D$310,2,FALSE),0)</f>
        <v>12.34</v>
      </c>
      <c r="AL163" s="43">
        <f>IFERROR(VLOOKUP($B163,'1213_link'!$A$5:$D$310,3,FALSE),0)</f>
        <v>139.33000000000001</v>
      </c>
      <c r="AM163" s="154">
        <f>IFERROR(VLOOKUP($B163,'1213_link'!$A$5:$D$331,4,FALSE),0)</f>
        <v>959.73</v>
      </c>
      <c r="AN163" s="50">
        <f t="shared" si="328"/>
        <v>0.1452</v>
      </c>
      <c r="AO163" s="158">
        <f>IF(AJ163="Yes",VLOOKUP(B163,'ESA 112'!$B$350:$J$378,8,FALSE),MIN(0.127,AN163))</f>
        <v>0.127</v>
      </c>
      <c r="AP163" s="156">
        <f t="shared" si="329"/>
        <v>121.89</v>
      </c>
      <c r="AQ163" s="159">
        <f t="shared" si="330"/>
        <v>134.22999999999999</v>
      </c>
      <c r="AR163" s="127" t="s">
        <v>928</v>
      </c>
      <c r="AS163" s="43">
        <f>IFERROR(VLOOKUP($B163,'1314_link'!$A$5:$D$310,2,FALSE),0)</f>
        <v>15.22</v>
      </c>
      <c r="AT163" s="43">
        <f>IFERROR(VLOOKUP($B163,'1314_link'!$A$5:$D$310,3,FALSE),0)</f>
        <v>137.78</v>
      </c>
      <c r="AU163" s="154">
        <f>IFERROR(VLOOKUP($B163,'1314_link'!$A$5:$D$331,4,FALSE),0)</f>
        <v>975.98</v>
      </c>
      <c r="AV163" s="158">
        <f t="shared" si="331"/>
        <v>0.14117092563372199</v>
      </c>
      <c r="AW163" s="158">
        <f>IF(AR163="Yes",VLOOKUP(B163,'ESA 112'!$B$318:$J$345,8,FALSE),MIN(0.127,AV163))</f>
        <v>0.127</v>
      </c>
      <c r="AX163" s="156">
        <f t="shared" si="332"/>
        <v>123.95</v>
      </c>
      <c r="AY163" s="159">
        <f t="shared" si="333"/>
        <v>139.17000000000002</v>
      </c>
      <c r="AZ163" s="127" t="s">
        <v>928</v>
      </c>
      <c r="BA163" s="43">
        <f>IFERROR(VLOOKUP($B163,'1415_link'!$A$5:$D$311,2,FALSE),0)</f>
        <v>14.67</v>
      </c>
      <c r="BB163" s="43">
        <f>IFERROR(VLOOKUP($B163,'1415_link'!$A$5:$D$311,3,FALSE),0)</f>
        <v>137.33000000000001</v>
      </c>
      <c r="BC163" s="160">
        <f>IFERROR(VLOOKUP($B163,'1415_link'!$A$5:$D$332,4,FALSE),0)</f>
        <v>945.94</v>
      </c>
      <c r="BD163" s="158">
        <f t="shared" si="298"/>
        <v>0.14517834112100134</v>
      </c>
      <c r="BE163" s="158">
        <f>IF(AZ163="Yes",VLOOKUP(B163,'ESA 112'!$B$286:$J$314,8,FALSE),MIN(0.127,BD163))</f>
        <v>0.127</v>
      </c>
      <c r="BF163" s="156">
        <f t="shared" si="299"/>
        <v>120.13</v>
      </c>
      <c r="BG163" s="159">
        <f t="shared" si="300"/>
        <v>134.79999999999998</v>
      </c>
      <c r="BH163" s="127" t="s">
        <v>928</v>
      </c>
      <c r="BI163" s="43">
        <f>IFERROR(VLOOKUP($B163,'1516_link'!$A$5:$D$351,2,FALSE),0)</f>
        <v>14.110000000000001</v>
      </c>
      <c r="BJ163" s="43">
        <f>IFERROR(VLOOKUP($B163,'1516_link'!$A$5:$D$351,3,FALSE),0)</f>
        <v>132.78</v>
      </c>
      <c r="BK163" s="160">
        <f>IFERROR(VLOOKUP($B163,'1516_link'!$A$5:$D$351,4,FALSE),0)</f>
        <v>924.06999999999994</v>
      </c>
      <c r="BL163" s="217">
        <f t="shared" si="301"/>
        <v>0.14369041306394539</v>
      </c>
      <c r="BM163" s="217">
        <f>IF(BH163="Yes",VLOOKUP(B163,'ESA 112'!$B$255:$J$282,8,FALSE),MIN(0.127,BL163))</f>
        <v>0.127</v>
      </c>
      <c r="BN163" s="156">
        <f t="shared" si="302"/>
        <v>117.36</v>
      </c>
      <c r="BO163" s="159">
        <f t="shared" si="303"/>
        <v>131.47</v>
      </c>
      <c r="BP163" s="127" t="s">
        <v>928</v>
      </c>
      <c r="BQ163" s="43">
        <f>IFERROR(VLOOKUP($B163,'1617_link'!$A$5:$D$351,2,FALSE),0)</f>
        <v>11.11</v>
      </c>
      <c r="BR163" s="43">
        <f>IFERROR(VLOOKUP($B163,'1617_link'!$A$5:$D$351,3,FALSE),0)</f>
        <v>140.33000000000001</v>
      </c>
      <c r="BS163" s="160">
        <f>IFERROR(VLOOKUP($B163,'1617_link'!$A$5:$D$351,4,FALSE),0)</f>
        <v>932.37999999999988</v>
      </c>
      <c r="BT163" s="217">
        <f t="shared" si="304"/>
        <v>0.15050730388897235</v>
      </c>
      <c r="BU163" s="217">
        <f>IF(BP163="Yes",VLOOKUP(B163,'ESA 112'!$B$224:$J$250,8,FALSE),MIN(0.127,BT163))</f>
        <v>0.127</v>
      </c>
      <c r="BV163" s="156">
        <f t="shared" si="305"/>
        <v>118.41</v>
      </c>
      <c r="BW163" s="223">
        <f t="shared" si="306"/>
        <v>129.51999999999998</v>
      </c>
      <c r="BX163" s="127" t="s">
        <v>928</v>
      </c>
      <c r="BY163" s="43">
        <f>IFERROR(VLOOKUP($B163,'1718_link'!$A$5:$D$351,2,FALSE),0)</f>
        <v>13.55</v>
      </c>
      <c r="BZ163" s="43">
        <f>IFERROR(VLOOKUP($B163,'1718_link'!$A$5:$D$351,3,FALSE),0)</f>
        <v>130.11000000000001</v>
      </c>
      <c r="CA163" s="43">
        <f>IFERROR(VLOOKUP($B163,'1718_link'!$A$5:$D$331,4,FALSE),0)</f>
        <v>906.36</v>
      </c>
      <c r="CB163" s="217">
        <f t="shared" si="307"/>
        <v>0.1435522309016285</v>
      </c>
      <c r="CC163" s="217">
        <f>IF(BX163="Yes",VLOOKUP(B163,'ESA 112'!$B$194:$J$219,8,FALSE),MIN(0.135,CB163))</f>
        <v>0.13500000000000001</v>
      </c>
      <c r="CD163" s="156">
        <f t="shared" si="308"/>
        <v>122.36</v>
      </c>
      <c r="CE163" s="159">
        <f t="shared" si="309"/>
        <v>135.91</v>
      </c>
      <c r="CF163" s="127" t="s">
        <v>928</v>
      </c>
      <c r="CG163" s="43">
        <f>IFERROR(VLOOKUP($B163,'1819_link'!$A$5:$D$351,2,FALSE),0)</f>
        <v>16.330000000000002</v>
      </c>
      <c r="CH163" s="43">
        <f>IFERROR(VLOOKUP($B163,'1819_link'!$A$5:$D$351,3,FALSE),0)</f>
        <v>125.78</v>
      </c>
      <c r="CI163" s="43">
        <f>IFERROR(VLOOKUP($B163,'1819_link'!$A$5:$D$331,4,FALSE),0)</f>
        <v>893.18999999999994</v>
      </c>
      <c r="CJ163" s="217">
        <f t="shared" si="310"/>
        <v>0.14082110189321423</v>
      </c>
      <c r="CK163" s="217">
        <f>IF(CF163="Yes",VLOOKUP(B163,'ESA 112'!$B$164:$J$190,8,FALSE),MIN(0.135,CJ163))</f>
        <v>0.13500000000000001</v>
      </c>
      <c r="CL163" s="156">
        <f t="shared" si="311"/>
        <v>120.58</v>
      </c>
      <c r="CM163" s="159">
        <f t="shared" si="312"/>
        <v>136.91</v>
      </c>
      <c r="CN163" s="127" t="s">
        <v>928</v>
      </c>
      <c r="CO163" s="43">
        <f>IFERROR(VLOOKUP($B163,'1920_link'!$A$5:$D$350,2,FALSE),0)</f>
        <v>21.78</v>
      </c>
      <c r="CP163" s="43">
        <f>IFERROR(VLOOKUP($B163,'1920_link'!$A$5:$D$350,3,FALSE),0)</f>
        <v>113.78</v>
      </c>
      <c r="CQ163" s="43">
        <f>IFERROR(VLOOKUP($B163,'1920_link'!$A$5:$D$330,4,FALSE),0)</f>
        <v>869</v>
      </c>
      <c r="CR163" s="217">
        <f t="shared" si="313"/>
        <v>0.13093210586881474</v>
      </c>
      <c r="CS163" s="217">
        <f>IF(CN163="Yes",VLOOKUP(B163,'ESA 112'!$B$134:$J$159,8,FALSE),MIN(0.135,CR163))</f>
        <v>0.13093210586881474</v>
      </c>
      <c r="CT163" s="156">
        <f t="shared" si="314"/>
        <v>113.78</v>
      </c>
      <c r="CU163" s="159">
        <f t="shared" si="315"/>
        <v>135.56</v>
      </c>
      <c r="CV163" s="127" t="s">
        <v>928</v>
      </c>
      <c r="CW163" s="43">
        <f>IFERROR(VLOOKUP($B163,'2021_link'!$A$5:$D$351,2,FALSE),0)</f>
        <v>8.44</v>
      </c>
      <c r="CX163" s="43">
        <f>IFERROR(VLOOKUP($B163,'2021_link'!$A$5:$D$351,3,FALSE),0)</f>
        <v>112.22</v>
      </c>
      <c r="CY163" s="160">
        <f>IFERROR(VLOOKUP($B163,'2021_link'!$A$5:$D$351,4,FALSE),0)</f>
        <v>857.7700000000001</v>
      </c>
      <c r="CZ163" s="217">
        <f t="shared" si="340"/>
        <v>0.13082761113118899</v>
      </c>
      <c r="DA163" s="217">
        <f>IF(CV163="Yes",VLOOKUP(B163,'ESA 112'!$B$102:$J$130,8,FALSE),MIN(0.135,CZ163))</f>
        <v>0.13082761113118899</v>
      </c>
      <c r="DB163" s="156">
        <f t="shared" si="341"/>
        <v>112.22</v>
      </c>
      <c r="DC163" s="159">
        <f t="shared" si="342"/>
        <v>120.66</v>
      </c>
      <c r="DD163" s="127" t="s">
        <v>928</v>
      </c>
      <c r="DE163" s="43">
        <f>IFERROR(VLOOKUP($B163,'2122_link'!$A$3:$D$352,2,FALSE),0)</f>
        <v>7</v>
      </c>
      <c r="DF163" s="43">
        <f>IFERROR(VLOOKUP($B163,'2122_link'!$A$3:$D$352,3,FALSE),0)</f>
        <v>127.22</v>
      </c>
      <c r="DG163" s="160">
        <f>IFERROR(VLOOKUP($B163,'2122_link'!$A$3:$D$352,4,FALSE),0)</f>
        <v>843.35</v>
      </c>
      <c r="DH163" s="217">
        <f t="shared" si="334"/>
        <v>0.15085077370012451</v>
      </c>
      <c r="DI163" s="217">
        <f>IF(DD163="Yes",VLOOKUP(B163,'ESA 112'!$B$70:$J$99,8,FALSE),MIN(0.135,DH163))</f>
        <v>0.13500000000000001</v>
      </c>
      <c r="DJ163" s="156">
        <f t="shared" si="335"/>
        <v>113.85</v>
      </c>
      <c r="DK163" s="159">
        <f t="shared" si="336"/>
        <v>120.85</v>
      </c>
      <c r="DL163" s="127" t="s">
        <v>928</v>
      </c>
      <c r="DM163" s="43">
        <f>IFERROR(VLOOKUP($B163,'2223_link'!$A$3:$D$352,2,FALSE),0)</f>
        <v>5.67</v>
      </c>
      <c r="DN163" s="43">
        <f>IFERROR(VLOOKUP($B163,'2223_link'!$A$3:$D$352,3,FALSE),0)</f>
        <v>121.22</v>
      </c>
      <c r="DO163" s="160">
        <f>IFERROR(VLOOKUP($B163,'2223_link'!$A$3:$D$352,4,FALSE),0)</f>
        <v>887.4899999999999</v>
      </c>
      <c r="DP163" s="217">
        <f t="shared" si="337"/>
        <v>0.13658745450652968</v>
      </c>
      <c r="DQ163" s="217">
        <f>IF(DL163="Yes",VLOOKUP(B163,'ESA 112'!$B$37:$J$65,8,FALSE),MIN(0.135,DP163))</f>
        <v>0.13500000000000001</v>
      </c>
      <c r="DR163" s="156">
        <f t="shared" si="338"/>
        <v>119.81</v>
      </c>
      <c r="DS163" s="159">
        <f t="shared" si="339"/>
        <v>125.48</v>
      </c>
      <c r="DT163" s="127" t="s">
        <v>928</v>
      </c>
      <c r="DU163" s="43">
        <f>IFERROR(VLOOKUP($B163,'2324_link'!$A$3:$D$352,2,FALSE),0)</f>
        <v>7.56</v>
      </c>
      <c r="DV163" s="43">
        <f>IFERROR(VLOOKUP($B163,'2324_link'!$A$3:$D$352,3,FALSE),0)</f>
        <v>118.44</v>
      </c>
      <c r="DW163" s="160">
        <f>IFERROR(VLOOKUP($B163,'2324_link'!$A$3:$D$352,4,FALSE),0)</f>
        <v>870.62</v>
      </c>
      <c r="DX163" s="217">
        <f t="shared" si="295"/>
        <v>0.13604098228848407</v>
      </c>
      <c r="DY163" s="217">
        <f>IF(DT163="Yes",VLOOKUP(B163,'ESA 112'!$B$3:$J$32,8,FALSE),MIN(0.15,DX163))</f>
        <v>0.13604098228848407</v>
      </c>
      <c r="DZ163" s="156">
        <f t="shared" si="296"/>
        <v>118.44</v>
      </c>
      <c r="EA163" s="159">
        <f t="shared" si="297"/>
        <v>126</v>
      </c>
      <c r="EB163" s="18"/>
    </row>
    <row r="164" spans="1:132" ht="14.4" x14ac:dyDescent="0.3">
      <c r="A164" s="15" t="s">
        <v>907</v>
      </c>
      <c r="B164" s="15" t="s">
        <v>540</v>
      </c>
      <c r="C164" s="15" t="s">
        <v>541</v>
      </c>
      <c r="D164" s="127" t="s">
        <v>928</v>
      </c>
      <c r="E164" s="154">
        <f>IFERROR(VLOOKUP($B164,'0809_link'!$A$5:$D$319,2,FALSE),0)</f>
        <v>36</v>
      </c>
      <c r="F164" s="154">
        <f>IFERROR(VLOOKUP($B164,'0809_link'!$A$5:$D$319,3,FALSE),0)</f>
        <v>287.5</v>
      </c>
      <c r="G164" s="154">
        <f>IFERROR(VLOOKUP(B164,'0809_link'!$A$5:$D$319,4,FALSE),0)</f>
        <v>2059.94</v>
      </c>
      <c r="H164" s="50">
        <f t="shared" si="316"/>
        <v>0.1396</v>
      </c>
      <c r="I164" s="155">
        <f>IF(D164="yes",VLOOKUP(B164,'ESA 112'!$B$479:$K$503,8,FALSE),MIN(0.127,H164))</f>
        <v>0.127</v>
      </c>
      <c r="J164" s="156">
        <f t="shared" si="317"/>
        <v>261.61</v>
      </c>
      <c r="K164" s="157">
        <f t="shared" si="318"/>
        <v>297.54475600000001</v>
      </c>
      <c r="L164" s="127" t="s">
        <v>928</v>
      </c>
      <c r="M164" s="43">
        <f>IFERROR(VLOOKUP(B164,'0910_link'!$A$5:$B$302,2,FALSE),0)</f>
        <v>36.619999999999997</v>
      </c>
      <c r="N164" s="43">
        <f>IFERROR(VLOOKUP(B164,'0910_link'!$A$5:$C$302,3,FALSE),0)</f>
        <v>291.63</v>
      </c>
      <c r="O164" s="43">
        <f>IFERROR(VLOOKUP($B164,'0910_link'!$A$5:$D$302,4,FALSE),0)</f>
        <v>2039.18</v>
      </c>
      <c r="P164" s="50">
        <f t="shared" si="319"/>
        <v>0.14299999999999999</v>
      </c>
      <c r="Q164" s="158">
        <f>IF(L164="Yes",VLOOKUP(B164,'ESA 112'!$B$449:$K$474,8,FALSE),MIN(0.127,P164))</f>
        <v>0.127</v>
      </c>
      <c r="R164" s="156">
        <f t="shared" si="320"/>
        <v>258.98</v>
      </c>
      <c r="S164" s="157">
        <f t="shared" si="321"/>
        <v>295.62312000000003</v>
      </c>
      <c r="T164" s="127" t="s">
        <v>928</v>
      </c>
      <c r="U164" s="43">
        <f>IFERROR(VLOOKUP($B164,'1011_link'!$A$5:$D$309,2,FALSE),0)</f>
        <v>43.62</v>
      </c>
      <c r="V164" s="43">
        <f>IFERROR(VLOOKUP($B164,'1011_link'!$A$5:$D$309,3,FALSE),0)</f>
        <v>296.62</v>
      </c>
      <c r="W164" s="154">
        <f>IFERROR(VLOOKUP($B164,'1011_link'!$A$5:$D$319,4,FALSE),0)</f>
        <v>1992.29</v>
      </c>
      <c r="X164" s="50">
        <f t="shared" si="322"/>
        <v>0.1489</v>
      </c>
      <c r="Y164" s="158">
        <f>IF(T164="Yes",VLOOKUP(B164,'ESA 112'!$B$416:$J$444,8,FALSE),MIN(0.127,X164))</f>
        <v>0.127</v>
      </c>
      <c r="Z164" s="156">
        <f t="shared" si="323"/>
        <v>253.02</v>
      </c>
      <c r="AA164" s="159">
        <f t="shared" si="324"/>
        <v>296.64</v>
      </c>
      <c r="AB164" s="127" t="s">
        <v>928</v>
      </c>
      <c r="AC164" s="43">
        <f>IFERROR(VLOOKUP($B164,'1112_link'!$A$5:$D$310,2,FALSE),0)</f>
        <v>35</v>
      </c>
      <c r="AD164" s="43">
        <f>IFERROR(VLOOKUP($B164,'1112_link'!$A$5:$D$310,3,FALSE),0)</f>
        <v>288.33</v>
      </c>
      <c r="AE164" s="154">
        <f>IFERROR(VLOOKUP($B164,'1112_link'!$A$5:$D$331,4,FALSE),0)</f>
        <v>1897.93</v>
      </c>
      <c r="AF164" s="50">
        <f t="shared" si="325"/>
        <v>0.15190000000000001</v>
      </c>
      <c r="AG164" s="158">
        <f>IF(AB164="Yes",VLOOKUP(B164,'ESA 112'!$B$383:$J$411,8,FALSE),MIN(0.127,AF164))</f>
        <v>0.127</v>
      </c>
      <c r="AH164" s="156">
        <f t="shared" si="326"/>
        <v>241.04</v>
      </c>
      <c r="AI164" s="159">
        <f t="shared" si="327"/>
        <v>276.03999999999996</v>
      </c>
      <c r="AJ164" s="127" t="s">
        <v>928</v>
      </c>
      <c r="AK164" s="43">
        <f>IFERROR(VLOOKUP($B164,'1213_link'!$A$5:$D$310,2,FALSE),0)</f>
        <v>40.11</v>
      </c>
      <c r="AL164" s="43">
        <f>IFERROR(VLOOKUP($B164,'1213_link'!$A$5:$D$310,3,FALSE),0)</f>
        <v>294.33</v>
      </c>
      <c r="AM164" s="154">
        <f>IFERROR(VLOOKUP($B164,'1213_link'!$A$5:$D$331,4,FALSE),0)</f>
        <v>1798.23</v>
      </c>
      <c r="AN164" s="50">
        <f t="shared" si="328"/>
        <v>0.16370000000000001</v>
      </c>
      <c r="AO164" s="158">
        <f>IF(AJ164="Yes",VLOOKUP(B164,'ESA 112'!$B$350:$J$378,8,FALSE),MIN(0.127,AN164))</f>
        <v>0.127</v>
      </c>
      <c r="AP164" s="156">
        <f t="shared" si="329"/>
        <v>228.38</v>
      </c>
      <c r="AQ164" s="159">
        <f t="shared" si="330"/>
        <v>268.49</v>
      </c>
      <c r="AR164" s="127" t="s">
        <v>928</v>
      </c>
      <c r="AS164" s="43">
        <f>IFERROR(VLOOKUP($B164,'1314_link'!$A$5:$D$310,2,FALSE),0)</f>
        <v>43.66</v>
      </c>
      <c r="AT164" s="43">
        <f>IFERROR(VLOOKUP($B164,'1314_link'!$A$5:$D$310,3,FALSE),0)</f>
        <v>317.10999999999996</v>
      </c>
      <c r="AU164" s="154">
        <f>IFERROR(VLOOKUP($B164,'1314_link'!$A$5:$D$331,4,FALSE),0)</f>
        <v>1783.39</v>
      </c>
      <c r="AV164" s="158">
        <f t="shared" si="331"/>
        <v>0.17781304145475749</v>
      </c>
      <c r="AW164" s="158">
        <f>IF(AR164="Yes",VLOOKUP(B164,'ESA 112'!$B$318:$J$345,8,FALSE),MIN(0.127,AV164))</f>
        <v>0.127</v>
      </c>
      <c r="AX164" s="156">
        <f t="shared" si="332"/>
        <v>226.49</v>
      </c>
      <c r="AY164" s="159">
        <f t="shared" si="333"/>
        <v>270.14999999999998</v>
      </c>
      <c r="AZ164" s="127" t="s">
        <v>928</v>
      </c>
      <c r="BA164" s="43">
        <f>IFERROR(VLOOKUP($B164,'1415_link'!$A$5:$D$311,2,FALSE),0)</f>
        <v>39.340000000000003</v>
      </c>
      <c r="BB164" s="43">
        <f>IFERROR(VLOOKUP($B164,'1415_link'!$A$5:$D$311,3,FALSE),0)</f>
        <v>302.77999999999997</v>
      </c>
      <c r="BC164" s="160">
        <f>IFERROR(VLOOKUP($B164,'1415_link'!$A$5:$D$332,4,FALSE),0)</f>
        <v>1792.7</v>
      </c>
      <c r="BD164" s="158">
        <f t="shared" si="298"/>
        <v>0.16889607854074856</v>
      </c>
      <c r="BE164" s="158">
        <f>IF(AZ164="Yes",VLOOKUP(B164,'ESA 112'!$B$286:$J$314,8,FALSE),MIN(0.127,BD164))</f>
        <v>0.127</v>
      </c>
      <c r="BF164" s="156">
        <f t="shared" si="299"/>
        <v>227.67</v>
      </c>
      <c r="BG164" s="159">
        <f t="shared" si="300"/>
        <v>267.01</v>
      </c>
      <c r="BH164" s="127" t="s">
        <v>928</v>
      </c>
      <c r="BI164" s="43">
        <f>IFERROR(VLOOKUP($B164,'1516_link'!$A$5:$D$351,2,FALSE),0)</f>
        <v>36.450000000000003</v>
      </c>
      <c r="BJ164" s="43">
        <f>IFERROR(VLOOKUP($B164,'1516_link'!$A$5:$D$351,3,FALSE),0)</f>
        <v>299.89</v>
      </c>
      <c r="BK164" s="160">
        <f>IFERROR(VLOOKUP($B164,'1516_link'!$A$5:$D$351,4,FALSE),0)</f>
        <v>1860.04</v>
      </c>
      <c r="BL164" s="217">
        <f t="shared" si="301"/>
        <v>0.16122771553299928</v>
      </c>
      <c r="BM164" s="217">
        <f>IF(BH164="Yes",VLOOKUP(B164,'ESA 112'!$B$255:$J$282,8,FALSE),MIN(0.127,BL164))</f>
        <v>0.127</v>
      </c>
      <c r="BN164" s="156">
        <f t="shared" si="302"/>
        <v>236.23</v>
      </c>
      <c r="BO164" s="159">
        <f t="shared" si="303"/>
        <v>272.68</v>
      </c>
      <c r="BP164" s="127" t="s">
        <v>928</v>
      </c>
      <c r="BQ164" s="43">
        <f>IFERROR(VLOOKUP($B164,'1617_link'!$A$5:$D$351,2,FALSE),0)</f>
        <v>40.89</v>
      </c>
      <c r="BR164" s="43">
        <f>IFERROR(VLOOKUP($B164,'1617_link'!$A$5:$D$351,3,FALSE),0)</f>
        <v>305.11</v>
      </c>
      <c r="BS164" s="160">
        <f>IFERROR(VLOOKUP($B164,'1617_link'!$A$5:$D$351,4,FALSE),0)</f>
        <v>1853.96</v>
      </c>
      <c r="BT164" s="217">
        <f t="shared" si="304"/>
        <v>0.16457205117694018</v>
      </c>
      <c r="BU164" s="217">
        <f>IF(BP164="Yes",VLOOKUP(B164,'ESA 112'!$B$224:$J$250,8,FALSE),MIN(0.127,BT164))</f>
        <v>0.127</v>
      </c>
      <c r="BV164" s="156">
        <f t="shared" si="305"/>
        <v>235.45</v>
      </c>
      <c r="BW164" s="223">
        <f t="shared" si="306"/>
        <v>276.33999999999997</v>
      </c>
      <c r="BX164" s="127" t="s">
        <v>928</v>
      </c>
      <c r="BY164" s="43">
        <f>IFERROR(VLOOKUP($B164,'1718_link'!$A$5:$D$351,2,FALSE),0)</f>
        <v>38.11</v>
      </c>
      <c r="BZ164" s="43">
        <f>IFERROR(VLOOKUP($B164,'1718_link'!$A$5:$D$351,3,FALSE),0)</f>
        <v>318.77999999999997</v>
      </c>
      <c r="CA164" s="43">
        <f>IFERROR(VLOOKUP($B164,'1718_link'!$A$5:$D$331,4,FALSE),0)</f>
        <v>1814.37</v>
      </c>
      <c r="CB164" s="217">
        <f t="shared" si="307"/>
        <v>0.17569734949321253</v>
      </c>
      <c r="CC164" s="217">
        <f>IF(BX164="Yes",VLOOKUP(B164,'ESA 112'!$B$194:$J$219,8,FALSE),MIN(0.135,CB164))</f>
        <v>0.13500000000000001</v>
      </c>
      <c r="CD164" s="156">
        <f t="shared" si="308"/>
        <v>244.94</v>
      </c>
      <c r="CE164" s="159">
        <f t="shared" si="309"/>
        <v>283.05</v>
      </c>
      <c r="CF164" s="127" t="s">
        <v>928</v>
      </c>
      <c r="CG164" s="43">
        <f>IFERROR(VLOOKUP($B164,'1819_link'!$A$5:$D$351,2,FALSE),0)</f>
        <v>52.22</v>
      </c>
      <c r="CH164" s="43">
        <f>IFERROR(VLOOKUP($B164,'1819_link'!$A$5:$D$351,3,FALSE),0)</f>
        <v>322</v>
      </c>
      <c r="CI164" s="43">
        <f>IFERROR(VLOOKUP($B164,'1819_link'!$A$5:$D$331,4,FALSE),0)</f>
        <v>1832.1000000000001</v>
      </c>
      <c r="CJ164" s="217">
        <f t="shared" si="310"/>
        <v>0.17575459854811418</v>
      </c>
      <c r="CK164" s="217">
        <f>IF(CF164="Yes",VLOOKUP(B164,'ESA 112'!$B$164:$J$190,8,FALSE),MIN(0.135,CJ164))</f>
        <v>0.13500000000000001</v>
      </c>
      <c r="CL164" s="156">
        <f t="shared" si="311"/>
        <v>247.33</v>
      </c>
      <c r="CM164" s="159">
        <f t="shared" si="312"/>
        <v>299.55</v>
      </c>
      <c r="CN164" s="127" t="s">
        <v>928</v>
      </c>
      <c r="CO164" s="43">
        <f>IFERROR(VLOOKUP($B164,'1920_link'!$A$5:$D$350,2,FALSE),0)</f>
        <v>56</v>
      </c>
      <c r="CP164" s="43">
        <f>IFERROR(VLOOKUP($B164,'1920_link'!$A$5:$D$350,3,FALSE),0)</f>
        <v>328.11</v>
      </c>
      <c r="CQ164" s="43">
        <f>IFERROR(VLOOKUP($B164,'1920_link'!$A$5:$D$330,4,FALSE),0)</f>
        <v>1787.05</v>
      </c>
      <c r="CR164" s="217">
        <f t="shared" si="313"/>
        <v>0.18360426401052013</v>
      </c>
      <c r="CS164" s="217">
        <f>IF(CN164="Yes",VLOOKUP(B164,'ESA 112'!$B$134:$J$159,8,FALSE),MIN(0.135,CR164))</f>
        <v>0.13500000000000001</v>
      </c>
      <c r="CT164" s="156">
        <f t="shared" si="314"/>
        <v>241.25</v>
      </c>
      <c r="CU164" s="159">
        <f t="shared" si="315"/>
        <v>297.25</v>
      </c>
      <c r="CV164" s="127" t="s">
        <v>928</v>
      </c>
      <c r="CW164" s="43">
        <f>IFERROR(VLOOKUP($B164,'2021_link'!$A$5:$D$351,2,FALSE),0)</f>
        <v>21.89</v>
      </c>
      <c r="CX164" s="43">
        <f>IFERROR(VLOOKUP($B164,'2021_link'!$A$5:$D$351,3,FALSE),0)</f>
        <v>304.56</v>
      </c>
      <c r="CY164" s="160">
        <f>IFERROR(VLOOKUP($B164,'2021_link'!$A$5:$D$351,4,FALSE),0)</f>
        <v>1684.11</v>
      </c>
      <c r="CZ164" s="217">
        <f t="shared" si="340"/>
        <v>0.18084329408411565</v>
      </c>
      <c r="DA164" s="217">
        <f>IF(CV164="Yes",VLOOKUP(B164,'ESA 112'!$B$102:$J$130,8,FALSE),MIN(0.135,CZ164))</f>
        <v>0.13500000000000001</v>
      </c>
      <c r="DB164" s="156">
        <f t="shared" si="341"/>
        <v>227.35</v>
      </c>
      <c r="DC164" s="159">
        <f t="shared" si="342"/>
        <v>249.24</v>
      </c>
      <c r="DD164" s="127" t="s">
        <v>928</v>
      </c>
      <c r="DE164" s="43">
        <f>IFERROR(VLOOKUP($B164,'2122_link'!$A$3:$D$352,2,FALSE),0)</f>
        <v>27.11</v>
      </c>
      <c r="DF164" s="43">
        <f>IFERROR(VLOOKUP($B164,'2122_link'!$A$3:$D$352,3,FALSE),0)</f>
        <v>285.89</v>
      </c>
      <c r="DG164" s="160">
        <f>IFERROR(VLOOKUP($B164,'2122_link'!$A$3:$D$352,4,FALSE),0)</f>
        <v>1631.48</v>
      </c>
      <c r="DH164" s="217">
        <f t="shared" si="334"/>
        <v>0.17523353029151445</v>
      </c>
      <c r="DI164" s="217">
        <f>IF(DD164="Yes",VLOOKUP(B164,'ESA 112'!$B$70:$J$99,8,FALSE),MIN(0.135,DH164))</f>
        <v>0.13500000000000001</v>
      </c>
      <c r="DJ164" s="156">
        <f t="shared" si="335"/>
        <v>220.25</v>
      </c>
      <c r="DK164" s="159">
        <f t="shared" si="336"/>
        <v>247.36</v>
      </c>
      <c r="DL164" s="127" t="s">
        <v>928</v>
      </c>
      <c r="DM164" s="43">
        <f>IFERROR(VLOOKUP($B164,'2223_link'!$A$3:$D$352,2,FALSE),0)</f>
        <v>28.11</v>
      </c>
      <c r="DN164" s="43">
        <f>IFERROR(VLOOKUP($B164,'2223_link'!$A$3:$D$352,3,FALSE),0)</f>
        <v>296.33</v>
      </c>
      <c r="DO164" s="160">
        <f>IFERROR(VLOOKUP($B164,'2223_link'!$A$3:$D$352,4,FALSE),0)</f>
        <v>1618.6000000000001</v>
      </c>
      <c r="DP164" s="217">
        <f t="shared" si="337"/>
        <v>0.18307796861485232</v>
      </c>
      <c r="DQ164" s="217">
        <f>IF(DL164="Yes",VLOOKUP(B164,'ESA 112'!$B$37:$J$65,8,FALSE),MIN(0.135,DP164))</f>
        <v>0.13500000000000001</v>
      </c>
      <c r="DR164" s="156">
        <f t="shared" si="338"/>
        <v>218.51</v>
      </c>
      <c r="DS164" s="159">
        <f t="shared" si="339"/>
        <v>246.62</v>
      </c>
      <c r="DT164" s="127" t="s">
        <v>928</v>
      </c>
      <c r="DU164" s="43">
        <f>IFERROR(VLOOKUP($B164,'2324_link'!$A$3:$D$352,2,FALSE),0)</f>
        <v>36.22</v>
      </c>
      <c r="DV164" s="43">
        <f>IFERROR(VLOOKUP($B164,'2324_link'!$A$3:$D$352,3,FALSE),0)</f>
        <v>292.77999999999997</v>
      </c>
      <c r="DW164" s="160">
        <f>IFERROR(VLOOKUP($B164,'2324_link'!$A$3:$D$352,4,FALSE),0)</f>
        <v>1560.7</v>
      </c>
      <c r="DX164" s="217">
        <f t="shared" si="295"/>
        <v>0.18759530979688599</v>
      </c>
      <c r="DY164" s="217">
        <f>IF(DT164="Yes",VLOOKUP(B164,'ESA 112'!$B$3:$J$32,8,FALSE),MIN(0.15,DX164))</f>
        <v>0.15</v>
      </c>
      <c r="DZ164" s="156">
        <f t="shared" si="296"/>
        <v>234.11</v>
      </c>
      <c r="EA164" s="159">
        <f t="shared" si="297"/>
        <v>270.33000000000004</v>
      </c>
      <c r="EB164" s="18"/>
    </row>
    <row r="165" spans="1:132" ht="14.4" x14ac:dyDescent="0.3">
      <c r="A165" s="15" t="s">
        <v>907</v>
      </c>
      <c r="B165" s="15" t="s">
        <v>410</v>
      </c>
      <c r="C165" s="15" t="s">
        <v>411</v>
      </c>
      <c r="D165" s="127" t="s">
        <v>929</v>
      </c>
      <c r="E165" s="154">
        <f>IFERROR(VLOOKUP($B165,'0809_link'!$A$5:$D$319,2,FALSE),0)</f>
        <v>0</v>
      </c>
      <c r="F165" s="154">
        <f>IFERROR(VLOOKUP($B165,'0809_link'!$A$5:$D$319,3,FALSE),0)</f>
        <v>7.25</v>
      </c>
      <c r="G165" s="154">
        <f>IFERROR(VLOOKUP(B165,'0809_link'!$A$5:$D$319,4,FALSE),0)</f>
        <v>37.39</v>
      </c>
      <c r="H165" s="50">
        <f t="shared" si="316"/>
        <v>0.19389999999999999</v>
      </c>
      <c r="I165" s="155">
        <f>IF(D165="yes",VLOOKUP(B165,'ESA 112'!$B$479:$K$503,8,FALSE),MIN(0.127,H165))</f>
        <v>0.18809999999999999</v>
      </c>
      <c r="J165" s="156">
        <f t="shared" si="317"/>
        <v>7.03</v>
      </c>
      <c r="K165" s="157">
        <f t="shared" si="318"/>
        <v>7.25</v>
      </c>
      <c r="L165" s="127" t="s">
        <v>929</v>
      </c>
      <c r="M165" s="43">
        <f>IFERROR(VLOOKUP(B165,'0910_link'!$A$5:$B$302,2,FALSE),0)</f>
        <v>0</v>
      </c>
      <c r="N165" s="43">
        <f>IFERROR(VLOOKUP(B165,'0910_link'!$A$5:$C$302,3,FALSE),0)</f>
        <v>5.88</v>
      </c>
      <c r="O165" s="43">
        <f>IFERROR(VLOOKUP($B165,'0910_link'!$A$5:$D$302,4,FALSE),0)</f>
        <v>44.6</v>
      </c>
      <c r="P165" s="50">
        <f t="shared" si="319"/>
        <v>0.1318</v>
      </c>
      <c r="Q165" s="158">
        <f>IF(L165="Yes",VLOOKUP(B165,'ESA 112'!$B$449:$K$474,8,FALSE),MIN(0.127,P165))</f>
        <v>0.1318</v>
      </c>
      <c r="R165" s="156">
        <f t="shared" si="320"/>
        <v>5.88</v>
      </c>
      <c r="S165" s="157">
        <f t="shared" si="321"/>
        <v>5.88</v>
      </c>
      <c r="T165" s="127" t="s">
        <v>929</v>
      </c>
      <c r="U165" s="43">
        <f>IFERROR(VLOOKUP($B165,'1011_link'!$A$5:$D$309,2,FALSE),0)</f>
        <v>0</v>
      </c>
      <c r="V165" s="43">
        <f>IFERROR(VLOOKUP($B165,'1011_link'!$A$5:$D$309,3,FALSE),0)</f>
        <v>4.5</v>
      </c>
      <c r="W165" s="154">
        <f>IFERROR(VLOOKUP($B165,'1011_link'!$A$5:$D$319,4,FALSE),0)</f>
        <v>52.04</v>
      </c>
      <c r="X165" s="50">
        <f t="shared" si="322"/>
        <v>8.6499999999999994E-2</v>
      </c>
      <c r="Y165" s="158">
        <f>IF(T165="Yes",VLOOKUP(B165,'ESA 112'!$B$416:$J$444,8,FALSE),MIN(0.127,X165))</f>
        <v>8.5599999999999996E-2</v>
      </c>
      <c r="Z165" s="156">
        <f t="shared" si="323"/>
        <v>4.45</v>
      </c>
      <c r="AA165" s="159">
        <f t="shared" si="324"/>
        <v>4.45</v>
      </c>
      <c r="AB165" s="127" t="s">
        <v>929</v>
      </c>
      <c r="AC165" s="43">
        <f>IFERROR(VLOOKUP($B165,'1112_link'!$A$5:$D$310,2,FALSE),0)</f>
        <v>2</v>
      </c>
      <c r="AD165" s="43">
        <f>IFERROR(VLOOKUP($B165,'1112_link'!$A$5:$D$310,3,FALSE),0)</f>
        <v>1.22</v>
      </c>
      <c r="AE165" s="154">
        <f>IFERROR(VLOOKUP($B165,'1112_link'!$A$5:$D$331,4,FALSE),0)</f>
        <v>50.75</v>
      </c>
      <c r="AF165" s="50">
        <f t="shared" si="325"/>
        <v>2.4E-2</v>
      </c>
      <c r="AG165" s="158">
        <f>IF(AB165="Yes",VLOOKUP(B165,'ESA 112'!$B$383:$J$411,8,FALSE),MIN(0.127,AF165))</f>
        <v>2.3300000000000001E-2</v>
      </c>
      <c r="AH165" s="156">
        <f t="shared" si="326"/>
        <v>1.18</v>
      </c>
      <c r="AI165" s="159">
        <f t="shared" si="327"/>
        <v>3.1799999999999997</v>
      </c>
      <c r="AJ165" s="127" t="s">
        <v>929</v>
      </c>
      <c r="AK165" s="43">
        <f>IFERROR(VLOOKUP($B165,'1213_link'!$A$5:$D$310,2,FALSE),0)</f>
        <v>0.22</v>
      </c>
      <c r="AL165" s="43">
        <f>IFERROR(VLOOKUP($B165,'1213_link'!$A$5:$D$310,3,FALSE),0)</f>
        <v>1.22</v>
      </c>
      <c r="AM165" s="154">
        <f>IFERROR(VLOOKUP($B165,'1213_link'!$A$5:$D$331,4,FALSE),0)</f>
        <v>41.35</v>
      </c>
      <c r="AN165" s="50">
        <f t="shared" si="328"/>
        <v>2.9499999999999998E-2</v>
      </c>
      <c r="AO165" s="158">
        <f>IF(AJ165="Yes",VLOOKUP(B165,'ESA 112'!$B$350:$J$378,8,FALSE),MIN(0.127,AN165))</f>
        <v>2.8000000000000001E-2</v>
      </c>
      <c r="AP165" s="156">
        <f t="shared" si="329"/>
        <v>1.1599999999999999</v>
      </c>
      <c r="AQ165" s="159">
        <f t="shared" si="330"/>
        <v>1.38</v>
      </c>
      <c r="AR165" s="127" t="s">
        <v>929</v>
      </c>
      <c r="AS165" s="43">
        <f>IFERROR(VLOOKUP($B165,'1314_link'!$A$5:$D$310,2,FALSE),0)</f>
        <v>0</v>
      </c>
      <c r="AT165" s="43">
        <f>IFERROR(VLOOKUP($B165,'1314_link'!$A$5:$D$310,3,FALSE),0)</f>
        <v>3.78</v>
      </c>
      <c r="AU165" s="154">
        <f>IFERROR(VLOOKUP($B165,'1314_link'!$A$5:$D$331,4,FALSE),0)</f>
        <v>58.85</v>
      </c>
      <c r="AV165" s="158">
        <f t="shared" si="331"/>
        <v>6.4231096006796939E-2</v>
      </c>
      <c r="AW165" s="158">
        <f>IF(AR165="Yes",VLOOKUP(B165,'ESA 112'!$B$318:$J$345,8,FALSE),MIN(0.127,AV165))</f>
        <v>6.2199999999999998E-2</v>
      </c>
      <c r="AX165" s="156">
        <f t="shared" si="332"/>
        <v>3.66</v>
      </c>
      <c r="AY165" s="159">
        <f t="shared" si="333"/>
        <v>3.66</v>
      </c>
      <c r="AZ165" s="127" t="s">
        <v>929</v>
      </c>
      <c r="BA165" s="43">
        <f>IFERROR(VLOOKUP($B165,'1415_link'!$A$5:$D$311,2,FALSE),0)</f>
        <v>0</v>
      </c>
      <c r="BB165" s="43">
        <f>IFERROR(VLOOKUP($B165,'1415_link'!$A$5:$D$311,3,FALSE),0)</f>
        <v>1.89</v>
      </c>
      <c r="BC165" s="160">
        <f>IFERROR(VLOOKUP($B165,'1415_link'!$A$5:$D$332,4,FALSE),0)</f>
        <v>57.45</v>
      </c>
      <c r="BD165" s="158">
        <f t="shared" si="298"/>
        <v>3.2898172323759786E-2</v>
      </c>
      <c r="BE165" s="158">
        <f>IF(AZ165="Yes",VLOOKUP(B165,'ESA 112'!$B$286:$J$314,8,FALSE),MIN(0.127,BD165))</f>
        <v>3.2500000000000001E-2</v>
      </c>
      <c r="BF165" s="156">
        <f t="shared" si="299"/>
        <v>1.87</v>
      </c>
      <c r="BG165" s="159">
        <f t="shared" si="300"/>
        <v>1.87</v>
      </c>
      <c r="BH165" s="127" t="s">
        <v>929</v>
      </c>
      <c r="BI165" s="43">
        <f>IFERROR(VLOOKUP($B165,'1516_link'!$A$5:$D$351,2,FALSE),0)</f>
        <v>0.11</v>
      </c>
      <c r="BJ165" s="43">
        <f>IFERROR(VLOOKUP($B165,'1516_link'!$A$5:$D$351,3,FALSE),0)</f>
        <v>2.33</v>
      </c>
      <c r="BK165" s="160">
        <f>IFERROR(VLOOKUP($B165,'1516_link'!$A$5:$D$351,4,FALSE),0)</f>
        <v>52.65</v>
      </c>
      <c r="BL165" s="217">
        <f t="shared" si="301"/>
        <v>4.4254510921177589E-2</v>
      </c>
      <c r="BM165" s="217">
        <f>IF(BH165="Yes",VLOOKUP(B165,'ESA 112'!$B$255:$J$282,8,FALSE),MIN(0.127,BL165))</f>
        <v>4.36E-2</v>
      </c>
      <c r="BN165" s="156">
        <f t="shared" si="302"/>
        <v>2.2999999999999998</v>
      </c>
      <c r="BO165" s="159">
        <f t="shared" si="303"/>
        <v>2.4099999999999997</v>
      </c>
      <c r="BP165" s="127" t="s">
        <v>929</v>
      </c>
      <c r="BQ165" s="43">
        <f>IFERROR(VLOOKUP($B165,'1617_link'!$A$5:$D$351,2,FALSE),0)</f>
        <v>0.56000000000000005</v>
      </c>
      <c r="BR165" s="43">
        <f>IFERROR(VLOOKUP($B165,'1617_link'!$A$5:$D$351,3,FALSE),0)</f>
        <v>5.78</v>
      </c>
      <c r="BS165" s="160">
        <f>IFERROR(VLOOKUP($B165,'1617_link'!$A$5:$D$351,4,FALSE),0)</f>
        <v>61.8</v>
      </c>
      <c r="BT165" s="217">
        <f t="shared" si="304"/>
        <v>9.35275080906149E-2</v>
      </c>
      <c r="BU165" s="217">
        <f>IF(BP165="Yes",VLOOKUP(B165,'ESA 112'!$B$224:$J$250,8,FALSE),MIN(0.127,BT165))</f>
        <v>9.1499999999999998E-2</v>
      </c>
      <c r="BV165" s="156">
        <f t="shared" si="305"/>
        <v>5.65</v>
      </c>
      <c r="BW165" s="223">
        <f t="shared" si="306"/>
        <v>6.2100000000000009</v>
      </c>
      <c r="BX165" s="127" t="s">
        <v>929</v>
      </c>
      <c r="BY165" s="43">
        <f>IFERROR(VLOOKUP($B165,'1718_link'!$A$5:$D$351,2,FALSE),0)</f>
        <v>1</v>
      </c>
      <c r="BZ165" s="43">
        <f>IFERROR(VLOOKUP($B165,'1718_link'!$A$5:$D$351,3,FALSE),0)</f>
        <v>6.89</v>
      </c>
      <c r="CA165" s="43">
        <f>IFERROR(VLOOKUP($B165,'1718_link'!$A$5:$D$331,4,FALSE),0)</f>
        <v>63.5</v>
      </c>
      <c r="CB165" s="217">
        <f t="shared" si="307"/>
        <v>0.10850393700787402</v>
      </c>
      <c r="CC165" s="217">
        <f>IF(BX165="Yes",VLOOKUP(B165,'ESA 112'!$B$194:$J$219,8,FALSE),MIN(0.135,CB165))</f>
        <v>0.1042</v>
      </c>
      <c r="CD165" s="156">
        <f t="shared" si="308"/>
        <v>6.62</v>
      </c>
      <c r="CE165" s="159">
        <f t="shared" si="309"/>
        <v>7.62</v>
      </c>
      <c r="CF165" s="127" t="s">
        <v>929</v>
      </c>
      <c r="CG165" s="43">
        <f>IFERROR(VLOOKUP($B165,'1819_link'!$A$5:$D$351,2,FALSE),0)</f>
        <v>0</v>
      </c>
      <c r="CH165" s="43">
        <f>IFERROR(VLOOKUP($B165,'1819_link'!$A$5:$D$351,3,FALSE),0)</f>
        <v>8.89</v>
      </c>
      <c r="CI165" s="43">
        <f>IFERROR(VLOOKUP($B165,'1819_link'!$A$5:$D$331,4,FALSE),0)</f>
        <v>63.5</v>
      </c>
      <c r="CJ165" s="217">
        <f t="shared" si="310"/>
        <v>0.14000000000000001</v>
      </c>
      <c r="CK165" s="217">
        <f>IF(CF165="Yes",VLOOKUP(B165,'ESA 112'!$B$164:$J$190,8,FALSE),MIN(0.135,CJ165))</f>
        <v>0.1275</v>
      </c>
      <c r="CL165" s="156">
        <f t="shared" si="311"/>
        <v>8.1</v>
      </c>
      <c r="CM165" s="159">
        <f t="shared" si="312"/>
        <v>8.1</v>
      </c>
      <c r="CN165" s="127" t="s">
        <v>929</v>
      </c>
      <c r="CO165" s="43">
        <f>IFERROR(VLOOKUP($B165,'1920_link'!$A$5:$D$350,2,FALSE),0)</f>
        <v>0</v>
      </c>
      <c r="CP165" s="43">
        <f>IFERROR(VLOOKUP($B165,'1920_link'!$A$5:$D$350,3,FALSE),0)</f>
        <v>8.67</v>
      </c>
      <c r="CQ165" s="43">
        <f>IFERROR(VLOOKUP($B165,'1920_link'!$A$5:$D$330,4,FALSE),0)</f>
        <v>64.8</v>
      </c>
      <c r="CR165" s="217">
        <f t="shared" si="313"/>
        <v>0.1337962962962963</v>
      </c>
      <c r="CS165" s="217">
        <f>IF(CN165="Yes",VLOOKUP(B165,'ESA 112'!$B$134:$J$159,8,FALSE),MIN(0.135,CR165))</f>
        <v>0.11940000000000001</v>
      </c>
      <c r="CT165" s="156">
        <f t="shared" si="314"/>
        <v>7.74</v>
      </c>
      <c r="CU165" s="159">
        <f t="shared" si="315"/>
        <v>7.74</v>
      </c>
      <c r="CV165" s="127" t="s">
        <v>929</v>
      </c>
      <c r="CW165" s="43">
        <f>IFERROR(VLOOKUP($B165,'2021_link'!$A$5:$D$351,2,FALSE),0)</f>
        <v>0</v>
      </c>
      <c r="CX165" s="43">
        <f>IFERROR(VLOOKUP($B165,'2021_link'!$A$5:$D$351,3,FALSE),0)</f>
        <v>7.56</v>
      </c>
      <c r="CY165" s="160">
        <f>IFERROR(VLOOKUP($B165,'2021_link'!$A$5:$D$351,4,FALSE),0)</f>
        <v>65.5</v>
      </c>
      <c r="CZ165" s="217">
        <f t="shared" si="340"/>
        <v>0.11541984732824427</v>
      </c>
      <c r="DA165" s="217">
        <f>IF(CV165="Yes",VLOOKUP(B165,'ESA 112'!$B$102:$J$130,8,FALSE),MIN(0.135,CZ165))</f>
        <v>0.10340000000000001</v>
      </c>
      <c r="DB165" s="156">
        <f t="shared" si="341"/>
        <v>6.77</v>
      </c>
      <c r="DC165" s="159">
        <f t="shared" si="342"/>
        <v>6.77</v>
      </c>
      <c r="DD165" s="127" t="s">
        <v>929</v>
      </c>
      <c r="DE165" s="43">
        <f>IFERROR(VLOOKUP($B165,'2122_link'!$A$3:$D$352,2,FALSE),0)</f>
        <v>0</v>
      </c>
      <c r="DF165" s="43">
        <f>IFERROR(VLOOKUP($B165,'2122_link'!$A$3:$D$352,3,FALSE),0)</f>
        <v>4.78</v>
      </c>
      <c r="DG165" s="160">
        <f>IFERROR(VLOOKUP($B165,'2122_link'!$A$3:$D$352,4,FALSE),0)</f>
        <v>58.9</v>
      </c>
      <c r="DH165" s="217">
        <f t="shared" si="334"/>
        <v>8.1154499151103565E-2</v>
      </c>
      <c r="DI165" s="217">
        <f>IF(DD165="Yes",VLOOKUP(B165,'ESA 112'!$B$70:$J$99,8,FALSE),MIN(0.135,DH165))</f>
        <v>7.17E-2</v>
      </c>
      <c r="DJ165" s="156">
        <f t="shared" si="335"/>
        <v>4.22</v>
      </c>
      <c r="DK165" s="159">
        <f t="shared" si="336"/>
        <v>4.22</v>
      </c>
      <c r="DL165" s="127" t="s">
        <v>929</v>
      </c>
      <c r="DM165" s="43">
        <f>IFERROR(VLOOKUP($B165,'2223_link'!$A$3:$D$352,2,FALSE),0)</f>
        <v>0</v>
      </c>
      <c r="DN165" s="43">
        <f>IFERROR(VLOOKUP($B165,'2223_link'!$A$3:$D$352,3,FALSE),0)</f>
        <v>6.44</v>
      </c>
      <c r="DO165" s="160">
        <f>IFERROR(VLOOKUP($B165,'2223_link'!$A$3:$D$352,4,FALSE),0)</f>
        <v>68.5</v>
      </c>
      <c r="DP165" s="217">
        <f t="shared" si="337"/>
        <v>9.4014598540145988E-2</v>
      </c>
      <c r="DQ165" s="217">
        <f>IF(DL165="Yes",VLOOKUP(B165,'ESA 112'!$B$37:$J$65,8,FALSE),MIN(0.135,DP165))</f>
        <v>8.4599999999999995E-2</v>
      </c>
      <c r="DR165" s="156">
        <f t="shared" si="338"/>
        <v>5.8</v>
      </c>
      <c r="DS165" s="159">
        <f t="shared" si="339"/>
        <v>5.8</v>
      </c>
      <c r="DT165" s="127" t="s">
        <v>929</v>
      </c>
      <c r="DU165" s="43">
        <f>IFERROR(VLOOKUP($B165,'2324_link'!$A$3:$D$352,2,FALSE),0)</f>
        <v>0</v>
      </c>
      <c r="DV165" s="43">
        <f>IFERROR(VLOOKUP($B165,'2324_link'!$A$3:$D$352,3,FALSE),0)</f>
        <v>7.8900000000000006</v>
      </c>
      <c r="DW165" s="160">
        <f>IFERROR(VLOOKUP($B165,'2324_link'!$A$3:$D$352,4,FALSE),0)</f>
        <v>66</v>
      </c>
      <c r="DX165" s="217">
        <f t="shared" si="295"/>
        <v>0.11954545454545455</v>
      </c>
      <c r="DY165" s="217">
        <f>IF(DT165="Yes",VLOOKUP(B165,'ESA 112'!$B$3:$J$32,8,FALSE),MIN(0.15,DX165))</f>
        <v>9.4E-2</v>
      </c>
      <c r="DZ165" s="156">
        <f t="shared" si="296"/>
        <v>6.2</v>
      </c>
      <c r="EA165" s="159">
        <f t="shared" si="297"/>
        <v>6.2</v>
      </c>
      <c r="EB165" s="18"/>
    </row>
    <row r="166" spans="1:132" ht="14.4" x14ac:dyDescent="0.3">
      <c r="A166" s="15" t="s">
        <v>907</v>
      </c>
      <c r="B166" s="15" t="s">
        <v>406</v>
      </c>
      <c r="C166" s="15" t="s">
        <v>407</v>
      </c>
      <c r="D166" s="127" t="s">
        <v>928</v>
      </c>
      <c r="E166" s="154">
        <f>IFERROR(VLOOKUP($B166,'0809_link'!$A$5:$D$319,2,FALSE),0)</f>
        <v>93.75</v>
      </c>
      <c r="F166" s="154">
        <f>IFERROR(VLOOKUP($B166,'0809_link'!$A$5:$D$319,3,FALSE),0)</f>
        <v>707.37</v>
      </c>
      <c r="G166" s="154">
        <f>IFERROR(VLOOKUP(B166,'0809_link'!$A$5:$D$319,4,FALSE),0)</f>
        <v>5743.8200000000006</v>
      </c>
      <c r="H166" s="50">
        <f t="shared" si="316"/>
        <v>0.1232</v>
      </c>
      <c r="I166" s="155">
        <f>IF(D166="yes",VLOOKUP(B166,'ESA 112'!$B$479:$K$503,8,FALSE),MIN(0.127,H166))</f>
        <v>0.1232</v>
      </c>
      <c r="J166" s="156">
        <f t="shared" si="317"/>
        <v>707.37</v>
      </c>
      <c r="K166" s="157">
        <f t="shared" si="318"/>
        <v>801.12</v>
      </c>
      <c r="L166" s="127" t="s">
        <v>928</v>
      </c>
      <c r="M166" s="43">
        <f>IFERROR(VLOOKUP(B166,'0910_link'!$A$5:$B$302,2,FALSE),0)</f>
        <v>102.5</v>
      </c>
      <c r="N166" s="43">
        <f>IFERROR(VLOOKUP(B166,'0910_link'!$A$5:$C$302,3,FALSE),0)</f>
        <v>723</v>
      </c>
      <c r="O166" s="43">
        <f>IFERROR(VLOOKUP($B166,'0910_link'!$A$5:$D$302,4,FALSE),0)</f>
        <v>5818.61</v>
      </c>
      <c r="P166" s="50">
        <f t="shared" si="319"/>
        <v>0.12429999999999999</v>
      </c>
      <c r="Q166" s="158">
        <f>IF(L166="Yes",VLOOKUP(B166,'ESA 112'!$B$449:$K$474,8,FALSE),MIN(0.127,P166))</f>
        <v>0.12429999999999999</v>
      </c>
      <c r="R166" s="156">
        <f t="shared" si="320"/>
        <v>723</v>
      </c>
      <c r="S166" s="157">
        <f t="shared" si="321"/>
        <v>825.5</v>
      </c>
      <c r="T166" s="127" t="s">
        <v>928</v>
      </c>
      <c r="U166" s="43">
        <f>IFERROR(VLOOKUP($B166,'1011_link'!$A$5:$D$309,2,FALSE),0)</f>
        <v>114.75</v>
      </c>
      <c r="V166" s="43">
        <f>IFERROR(VLOOKUP($B166,'1011_link'!$A$5:$D$309,3,FALSE),0)</f>
        <v>751.5</v>
      </c>
      <c r="W166" s="154">
        <f>IFERROR(VLOOKUP($B166,'1011_link'!$A$5:$D$319,4,FALSE),0)</f>
        <v>5948.81</v>
      </c>
      <c r="X166" s="50">
        <f t="shared" si="322"/>
        <v>0.1263</v>
      </c>
      <c r="Y166" s="158">
        <f>IF(T166="Yes",VLOOKUP(B166,'ESA 112'!$B$416:$J$444,8,FALSE),MIN(0.127,X166))</f>
        <v>0.1263</v>
      </c>
      <c r="Z166" s="156">
        <f t="shared" si="323"/>
        <v>751.5</v>
      </c>
      <c r="AA166" s="159">
        <f t="shared" si="324"/>
        <v>866.25</v>
      </c>
      <c r="AB166" s="127" t="s">
        <v>928</v>
      </c>
      <c r="AC166" s="43">
        <f>IFERROR(VLOOKUP($B166,'1112_link'!$A$5:$D$310,2,FALSE),0)</f>
        <v>104.11</v>
      </c>
      <c r="AD166" s="43">
        <f>IFERROR(VLOOKUP($B166,'1112_link'!$A$5:$D$310,3,FALSE),0)</f>
        <v>760.33</v>
      </c>
      <c r="AE166" s="154">
        <f>IFERROR(VLOOKUP($B166,'1112_link'!$A$5:$D$331,4,FALSE),0)</f>
        <v>6062.15</v>
      </c>
      <c r="AF166" s="50">
        <f t="shared" si="325"/>
        <v>0.12540000000000001</v>
      </c>
      <c r="AG166" s="158">
        <f>IF(AB166="Yes",VLOOKUP(B166,'ESA 112'!$B$383:$J$411,8,FALSE),MIN(0.127,AF166))</f>
        <v>0.12540000000000001</v>
      </c>
      <c r="AH166" s="156">
        <f t="shared" si="326"/>
        <v>760.33</v>
      </c>
      <c r="AI166" s="159">
        <f t="shared" si="327"/>
        <v>864.44</v>
      </c>
      <c r="AJ166" s="127" t="s">
        <v>928</v>
      </c>
      <c r="AK166" s="43">
        <f>IFERROR(VLOOKUP($B166,'1213_link'!$A$5:$D$310,2,FALSE),0)</f>
        <v>107.89</v>
      </c>
      <c r="AL166" s="43">
        <f>IFERROR(VLOOKUP($B166,'1213_link'!$A$5:$D$310,3,FALSE),0)</f>
        <v>743.11</v>
      </c>
      <c r="AM166" s="154">
        <f>IFERROR(VLOOKUP($B166,'1213_link'!$A$5:$D$331,4,FALSE),0)</f>
        <v>6059.49</v>
      </c>
      <c r="AN166" s="50">
        <f t="shared" si="328"/>
        <v>0.1226</v>
      </c>
      <c r="AO166" s="158">
        <f>IF(AJ166="Yes",VLOOKUP(B166,'ESA 112'!$B$350:$J$378,8,FALSE),MIN(0.127,AN166))</f>
        <v>0.1226</v>
      </c>
      <c r="AP166" s="156">
        <f t="shared" si="329"/>
        <v>743.11</v>
      </c>
      <c r="AQ166" s="159">
        <f t="shared" si="330"/>
        <v>851</v>
      </c>
      <c r="AR166" s="127" t="s">
        <v>928</v>
      </c>
      <c r="AS166" s="43">
        <f>IFERROR(VLOOKUP($B166,'1314_link'!$A$5:$D$310,2,FALSE),0)</f>
        <v>106.78</v>
      </c>
      <c r="AT166" s="43">
        <f>IFERROR(VLOOKUP($B166,'1314_link'!$A$5:$D$310,3,FALSE),0)</f>
        <v>759.89</v>
      </c>
      <c r="AU166" s="154">
        <f>IFERROR(VLOOKUP($B166,'1314_link'!$A$5:$D$331,4,FALSE),0)</f>
        <v>6320.54</v>
      </c>
      <c r="AV166" s="158">
        <f t="shared" si="331"/>
        <v>0.12022548706281425</v>
      </c>
      <c r="AW166" s="158">
        <f>IF(AR166="Yes",VLOOKUP(B166,'ESA 112'!$B$318:$J$345,8,FALSE),MIN(0.127,AV166))</f>
        <v>0.12022548706281425</v>
      </c>
      <c r="AX166" s="156">
        <f t="shared" si="332"/>
        <v>759.89</v>
      </c>
      <c r="AY166" s="159">
        <f t="shared" si="333"/>
        <v>866.67</v>
      </c>
      <c r="AZ166" s="127" t="s">
        <v>928</v>
      </c>
      <c r="BA166" s="43">
        <f>IFERROR(VLOOKUP($B166,'1415_link'!$A$5:$D$311,2,FALSE),0)</f>
        <v>116.45</v>
      </c>
      <c r="BB166" s="43">
        <f>IFERROR(VLOOKUP($B166,'1415_link'!$A$5:$D$311,3,FALSE),0)</f>
        <v>787.78</v>
      </c>
      <c r="BC166" s="160">
        <f>IFERROR(VLOOKUP($B166,'1415_link'!$A$5:$D$332,4,FALSE),0)</f>
        <v>6485.5899999999992</v>
      </c>
      <c r="BD166" s="158">
        <f t="shared" si="298"/>
        <v>0.12146620430832046</v>
      </c>
      <c r="BE166" s="158">
        <f>IF(AZ166="Yes",VLOOKUP(B166,'ESA 112'!$B$286:$J$314,8,FALSE),MIN(0.127,BD166))</f>
        <v>0.12146620430832046</v>
      </c>
      <c r="BF166" s="156">
        <f t="shared" si="299"/>
        <v>787.78</v>
      </c>
      <c r="BG166" s="159">
        <f t="shared" si="300"/>
        <v>904.23</v>
      </c>
      <c r="BH166" s="127" t="s">
        <v>928</v>
      </c>
      <c r="BI166" s="43">
        <f>IFERROR(VLOOKUP($B166,'1516_link'!$A$5:$D$351,2,FALSE),0)</f>
        <v>115.45</v>
      </c>
      <c r="BJ166" s="43">
        <f>IFERROR(VLOOKUP($B166,'1516_link'!$A$5:$D$351,3,FALSE),0)</f>
        <v>775.7700000000001</v>
      </c>
      <c r="BK166" s="160">
        <f>IFERROR(VLOOKUP($B166,'1516_link'!$A$5:$D$351,4,FALSE),0)</f>
        <v>6558.5600000000022</v>
      </c>
      <c r="BL166" s="217">
        <f t="shared" si="301"/>
        <v>0.11828358664096994</v>
      </c>
      <c r="BM166" s="217">
        <f>IF(BH166="Yes",VLOOKUP(B166,'ESA 112'!$B$255:$J$282,8,FALSE),MIN(0.127,BL166))</f>
        <v>0.11828358664096994</v>
      </c>
      <c r="BN166" s="156">
        <f t="shared" si="302"/>
        <v>775.77</v>
      </c>
      <c r="BO166" s="159">
        <f t="shared" si="303"/>
        <v>891.22</v>
      </c>
      <c r="BP166" s="127" t="s">
        <v>928</v>
      </c>
      <c r="BQ166" s="43">
        <f>IFERROR(VLOOKUP($B166,'1617_link'!$A$5:$D$351,2,FALSE),0)</f>
        <v>121.45</v>
      </c>
      <c r="BR166" s="43">
        <f>IFERROR(VLOOKUP($B166,'1617_link'!$A$5:$D$351,3,FALSE),0)</f>
        <v>796.44</v>
      </c>
      <c r="BS166" s="160">
        <f>IFERROR(VLOOKUP($B166,'1617_link'!$A$5:$D$351,4,FALSE),0)</f>
        <v>6565.72</v>
      </c>
      <c r="BT166" s="217">
        <f t="shared" si="304"/>
        <v>0.12130276649019453</v>
      </c>
      <c r="BU166" s="217">
        <f>IF(BP166="Yes",VLOOKUP(B166,'ESA 112'!$B$224:$J$250,8,FALSE),MIN(0.127,BT166))</f>
        <v>0.12130276649019453</v>
      </c>
      <c r="BV166" s="156">
        <f t="shared" si="305"/>
        <v>796.44</v>
      </c>
      <c r="BW166" s="223">
        <f t="shared" si="306"/>
        <v>917.8900000000001</v>
      </c>
      <c r="BX166" s="127" t="s">
        <v>928</v>
      </c>
      <c r="BY166" s="43">
        <f>IFERROR(VLOOKUP($B166,'1718_link'!$A$5:$D$351,2,FALSE),0)</f>
        <v>135</v>
      </c>
      <c r="BZ166" s="43">
        <f>IFERROR(VLOOKUP($B166,'1718_link'!$A$5:$D$351,3,FALSE),0)</f>
        <v>831.78</v>
      </c>
      <c r="CA166" s="43">
        <f>IFERROR(VLOOKUP($B166,'1718_link'!$A$5:$D$331,4,FALSE),0)</f>
        <v>6663.69</v>
      </c>
      <c r="CB166" s="217">
        <f t="shared" si="307"/>
        <v>0.12482273335044097</v>
      </c>
      <c r="CC166" s="217">
        <f>IF(BX166="Yes",VLOOKUP(B166,'ESA 112'!$B$194:$J$219,8,FALSE),MIN(0.135,CB166))</f>
        <v>0.12482273335044097</v>
      </c>
      <c r="CD166" s="156">
        <f t="shared" si="308"/>
        <v>831.78</v>
      </c>
      <c r="CE166" s="159">
        <f t="shared" si="309"/>
        <v>966.78</v>
      </c>
      <c r="CF166" s="127" t="s">
        <v>928</v>
      </c>
      <c r="CG166" s="43">
        <f>IFERROR(VLOOKUP($B166,'1819_link'!$A$5:$D$351,2,FALSE),0)</f>
        <v>139.32999999999998</v>
      </c>
      <c r="CH166" s="43">
        <f>IFERROR(VLOOKUP($B166,'1819_link'!$A$5:$D$351,3,FALSE),0)</f>
        <v>847.78</v>
      </c>
      <c r="CI166" s="43">
        <f>IFERROR(VLOOKUP($B166,'1819_link'!$A$5:$D$331,4,FALSE),0)</f>
        <v>6676.5400000000009</v>
      </c>
      <c r="CJ166" s="217">
        <f t="shared" si="310"/>
        <v>0.12697894418366398</v>
      </c>
      <c r="CK166" s="217">
        <f>IF(CF166="Yes",VLOOKUP(B166,'ESA 112'!$B$164:$J$190,8,FALSE),MIN(0.135,CJ166))</f>
        <v>0.12697894418366398</v>
      </c>
      <c r="CL166" s="156">
        <f t="shared" si="311"/>
        <v>847.78</v>
      </c>
      <c r="CM166" s="159">
        <f t="shared" si="312"/>
        <v>987.1099999999999</v>
      </c>
      <c r="CN166" s="127" t="s">
        <v>928</v>
      </c>
      <c r="CO166" s="43">
        <f>IFERROR(VLOOKUP($B166,'1920_link'!$A$5:$D$350,2,FALSE),0)</f>
        <v>148.76999999999998</v>
      </c>
      <c r="CP166" s="43">
        <f>IFERROR(VLOOKUP($B166,'1920_link'!$A$5:$D$350,3,FALSE),0)</f>
        <v>882.33</v>
      </c>
      <c r="CQ166" s="43">
        <f>IFERROR(VLOOKUP($B166,'1920_link'!$A$5:$D$330,4,FALSE),0)</f>
        <v>6657.76</v>
      </c>
      <c r="CR166" s="217">
        <f t="shared" si="313"/>
        <v>0.13252655547811876</v>
      </c>
      <c r="CS166" s="217">
        <f>IF(CN166="Yes",VLOOKUP(B166,'ESA 112'!$B$134:$J$159,8,FALSE),MIN(0.135,CR166))</f>
        <v>0.13252655547811876</v>
      </c>
      <c r="CT166" s="156">
        <f t="shared" si="314"/>
        <v>882.33</v>
      </c>
      <c r="CU166" s="159">
        <f t="shared" si="315"/>
        <v>1031.0999999999999</v>
      </c>
      <c r="CV166" s="127" t="s">
        <v>928</v>
      </c>
      <c r="CW166" s="43">
        <f>IFERROR(VLOOKUP($B166,'2021_link'!$A$5:$D$351,2,FALSE),0)</f>
        <v>104.78</v>
      </c>
      <c r="CX166" s="43">
        <f>IFERROR(VLOOKUP($B166,'2021_link'!$A$5:$D$351,3,FALSE),0)</f>
        <v>861.22</v>
      </c>
      <c r="CY166" s="160">
        <f>IFERROR(VLOOKUP($B166,'2021_link'!$A$5:$D$351,4,FALSE),0)</f>
        <v>6407.7</v>
      </c>
      <c r="CZ166" s="217">
        <f t="shared" si="340"/>
        <v>0.13440392028340903</v>
      </c>
      <c r="DA166" s="217">
        <f>IF(CV166="Yes",VLOOKUP(B166,'ESA 112'!$B$102:$J$130,8,FALSE),MIN(0.135,CZ166))</f>
        <v>0.13440392028340903</v>
      </c>
      <c r="DB166" s="156">
        <f t="shared" si="341"/>
        <v>861.22</v>
      </c>
      <c r="DC166" s="159">
        <f t="shared" si="342"/>
        <v>966</v>
      </c>
      <c r="DD166" s="127" t="s">
        <v>928</v>
      </c>
      <c r="DE166" s="43">
        <f>IFERROR(VLOOKUP($B166,'2122_link'!$A$3:$D$352,2,FALSE),0)</f>
        <v>95.89</v>
      </c>
      <c r="DF166" s="43">
        <f>IFERROR(VLOOKUP($B166,'2122_link'!$A$3:$D$352,3,FALSE),0)</f>
        <v>860.22</v>
      </c>
      <c r="DG166" s="160">
        <f>IFERROR(VLOOKUP($B166,'2122_link'!$A$3:$D$352,4,FALSE),0)</f>
        <v>6419.41</v>
      </c>
      <c r="DH166" s="217">
        <f t="shared" si="334"/>
        <v>0.13400296912021512</v>
      </c>
      <c r="DI166" s="217">
        <f>IF(DD166="Yes",VLOOKUP(B166,'ESA 112'!$B$70:$J$99,8,FALSE),MIN(0.135,DH166))</f>
        <v>0.13400296912021512</v>
      </c>
      <c r="DJ166" s="156">
        <f t="shared" si="335"/>
        <v>860.22</v>
      </c>
      <c r="DK166" s="159">
        <f t="shared" si="336"/>
        <v>956.11</v>
      </c>
      <c r="DL166" s="127" t="s">
        <v>928</v>
      </c>
      <c r="DM166" s="43">
        <f>IFERROR(VLOOKUP($B166,'2223_link'!$A$3:$D$352,2,FALSE),0)</f>
        <v>131.44</v>
      </c>
      <c r="DN166" s="43">
        <f>IFERROR(VLOOKUP($B166,'2223_link'!$A$3:$D$352,3,FALSE),0)</f>
        <v>874.67</v>
      </c>
      <c r="DO166" s="160">
        <f>IFERROR(VLOOKUP($B166,'2223_link'!$A$3:$D$352,4,FALSE),0)</f>
        <v>6450.3400000000011</v>
      </c>
      <c r="DP166" s="217">
        <f t="shared" si="337"/>
        <v>0.13560060399916901</v>
      </c>
      <c r="DQ166" s="217">
        <f>IF(DL166="Yes",VLOOKUP(B166,'ESA 112'!$B$37:$J$65,8,FALSE),MIN(0.135,DP166))</f>
        <v>0.13500000000000001</v>
      </c>
      <c r="DR166" s="156">
        <f t="shared" si="338"/>
        <v>870.8</v>
      </c>
      <c r="DS166" s="159">
        <f t="shared" si="339"/>
        <v>1002.24</v>
      </c>
      <c r="DT166" s="127" t="s">
        <v>928</v>
      </c>
      <c r="DU166" s="43">
        <f>IFERROR(VLOOKUP($B166,'2324_link'!$A$3:$D$352,2,FALSE),0)</f>
        <v>147.11000000000001</v>
      </c>
      <c r="DV166" s="43">
        <f>IFERROR(VLOOKUP($B166,'2324_link'!$A$3:$D$352,3,FALSE),0)</f>
        <v>927.89</v>
      </c>
      <c r="DW166" s="160">
        <f>IFERROR(VLOOKUP($B166,'2324_link'!$A$3:$D$352,4,FALSE),0)</f>
        <v>6404.7999999999993</v>
      </c>
      <c r="DX166" s="217">
        <f t="shared" si="295"/>
        <v>0.14487415688233826</v>
      </c>
      <c r="DY166" s="217">
        <f>IF(DT166="Yes",VLOOKUP(B166,'ESA 112'!$B$3:$J$32,8,FALSE),MIN(0.15,DX166))</f>
        <v>0.14487415688233826</v>
      </c>
      <c r="DZ166" s="156">
        <f t="shared" si="296"/>
        <v>927.89</v>
      </c>
      <c r="EA166" s="159">
        <f t="shared" si="297"/>
        <v>1075</v>
      </c>
      <c r="EB166" s="18"/>
    </row>
    <row r="167" spans="1:132" ht="15.6" x14ac:dyDescent="0.3">
      <c r="A167" s="15" t="s">
        <v>913</v>
      </c>
      <c r="B167" s="240" t="s">
        <v>949</v>
      </c>
      <c r="C167" s="15" t="s">
        <v>953</v>
      </c>
      <c r="D167" s="33"/>
      <c r="E167" s="252"/>
      <c r="F167" s="252"/>
      <c r="G167" s="252"/>
      <c r="H167" s="35"/>
      <c r="I167" s="35"/>
      <c r="J167" s="34"/>
      <c r="K167" s="36"/>
      <c r="L167" s="33"/>
      <c r="M167" s="34"/>
      <c r="N167" s="34"/>
      <c r="O167" s="241"/>
      <c r="P167" s="35"/>
      <c r="Q167" s="35"/>
      <c r="R167" s="38"/>
      <c r="S167" s="36"/>
      <c r="T167" s="33"/>
      <c r="U167" s="34"/>
      <c r="V167" s="34"/>
      <c r="W167" s="37"/>
      <c r="X167" s="35"/>
      <c r="Y167" s="35"/>
      <c r="Z167" s="36"/>
      <c r="AA167" s="38"/>
      <c r="AB167" s="33"/>
      <c r="AC167" s="34"/>
      <c r="AD167" s="34"/>
      <c r="AE167" s="37"/>
      <c r="AF167" s="35"/>
      <c r="AG167" s="35"/>
      <c r="AH167" s="36"/>
      <c r="AI167" s="38"/>
      <c r="AJ167" s="33"/>
      <c r="AK167" s="34"/>
      <c r="AL167" s="34"/>
      <c r="AM167" s="37"/>
      <c r="AN167" s="35"/>
      <c r="AO167" s="35"/>
      <c r="AP167" s="36"/>
      <c r="AQ167" s="38"/>
      <c r="AR167" s="33"/>
      <c r="AS167" s="34"/>
      <c r="AT167" s="34"/>
      <c r="AU167" s="37"/>
      <c r="AV167" s="35"/>
      <c r="AW167" s="35"/>
      <c r="AX167" s="36"/>
      <c r="AY167" s="38"/>
      <c r="AZ167" s="29" t="s">
        <v>928</v>
      </c>
      <c r="BA167" s="31">
        <f>IFERROR(VLOOKUP($B167,'1415_link'!$A$5:$D$311,2,FALSE),0)</f>
        <v>0</v>
      </c>
      <c r="BB167" s="31">
        <f>IFERROR(VLOOKUP($B167,'1415_link'!$A$5:$D$311,3,FALSE),0)</f>
        <v>0</v>
      </c>
      <c r="BC167" s="32">
        <f>IFERROR(VLOOKUP($B167,'1415_link'!$A$5:$D$332,4,FALSE),0)</f>
        <v>384.88</v>
      </c>
      <c r="BD167" s="30">
        <f t="shared" si="298"/>
        <v>0</v>
      </c>
      <c r="BE167" s="158">
        <f>IF(AZ167="Yes",VLOOKUP(B167,'ESA 112'!$B$286:$J$314,8,FALSE),MIN(0.127,BD167))</f>
        <v>0</v>
      </c>
      <c r="BF167" s="156">
        <f t="shared" si="299"/>
        <v>0</v>
      </c>
      <c r="BG167" s="159">
        <f t="shared" si="300"/>
        <v>0</v>
      </c>
      <c r="BH167" s="29" t="s">
        <v>928</v>
      </c>
      <c r="BI167" s="43">
        <f>IFERROR(VLOOKUP($B167,'1516_link'!$A$5:$D$351,2,FALSE),0)</f>
        <v>0</v>
      </c>
      <c r="BJ167" s="43">
        <f>IFERROR(VLOOKUP($B167,'1516_link'!$A$5:$D$351,3,FALSE),0)</f>
        <v>0</v>
      </c>
      <c r="BK167" s="160">
        <f>IFERROR(VLOOKUP($B167,'1516_link'!$A$5:$D$351,4,FALSE),0)</f>
        <v>416.69</v>
      </c>
      <c r="BL167" s="217">
        <f t="shared" si="301"/>
        <v>0</v>
      </c>
      <c r="BM167" s="217">
        <f>IF(BH167="Yes",VLOOKUP(B167,'ESA 112'!$B$255:$J$282,8,FALSE),MIN(0.127,BL167))</f>
        <v>0</v>
      </c>
      <c r="BN167" s="156">
        <f t="shared" si="302"/>
        <v>0</v>
      </c>
      <c r="BO167" s="159">
        <f t="shared" si="303"/>
        <v>0</v>
      </c>
      <c r="BP167" s="127" t="s">
        <v>928</v>
      </c>
      <c r="BQ167" s="43">
        <f>IFERROR(VLOOKUP($B167,'1617_link'!$A$5:$D$351,2,FALSE),0)</f>
        <v>0</v>
      </c>
      <c r="BR167" s="43">
        <f>IFERROR(VLOOKUP($B167,'1617_link'!$A$5:$D$351,3,FALSE),0)</f>
        <v>0</v>
      </c>
      <c r="BS167" s="160">
        <f>IFERROR(VLOOKUP($B167,'1617_link'!$A$5:$D$351,4,FALSE),0)</f>
        <v>465.06</v>
      </c>
      <c r="BT167" s="217">
        <f t="shared" si="304"/>
        <v>0</v>
      </c>
      <c r="BU167" s="217">
        <f>IF(BP167="Yes",VLOOKUP(B167,'ESA 112'!$B$224:$J$250,8,FALSE),MIN(0.127,BT167))</f>
        <v>0</v>
      </c>
      <c r="BV167" s="157">
        <f>IF(BU167=0.127,((BQ167+BR167)-((BT167-BU167)*BS167)),BQ167+BR167)</f>
        <v>0</v>
      </c>
      <c r="BW167" s="159">
        <f>BS167*BU167</f>
        <v>0</v>
      </c>
      <c r="BX167" s="127" t="s">
        <v>928</v>
      </c>
      <c r="BY167" s="43">
        <f>IFERROR(VLOOKUP($B167,'1718_link'!$A$5:$D$351,2,FALSE),0)</f>
        <v>0</v>
      </c>
      <c r="BZ167" s="43">
        <f>IFERROR(VLOOKUP($B167,'1718_link'!$A$5:$D$351,3,FALSE),0)</f>
        <v>0</v>
      </c>
      <c r="CA167" s="43">
        <f>IFERROR(VLOOKUP($B167,'1718_link'!$A$5:$D$331,4,FALSE),0)</f>
        <v>490.18</v>
      </c>
      <c r="CB167" s="217">
        <f t="shared" si="307"/>
        <v>0</v>
      </c>
      <c r="CC167" s="217">
        <f>IF(BX167="Yes",VLOOKUP(B167,'ESA 112'!$B$194:$J$219,8,FALSE),MIN(0.135,CB167))</f>
        <v>0</v>
      </c>
      <c r="CD167" s="156">
        <f t="shared" si="308"/>
        <v>0</v>
      </c>
      <c r="CE167" s="159">
        <f t="shared" si="309"/>
        <v>0</v>
      </c>
      <c r="CF167" s="127" t="s">
        <v>928</v>
      </c>
      <c r="CG167" s="43">
        <f>IFERROR(VLOOKUP($B167,'1819_link'!$A$5:$D$351,2,FALSE),0)</f>
        <v>0</v>
      </c>
      <c r="CH167" s="43">
        <f>IFERROR(VLOOKUP($B167,'1819_link'!$A$5:$D$351,3,FALSE),0)</f>
        <v>0</v>
      </c>
      <c r="CI167" s="43">
        <f>IFERROR(VLOOKUP($B167,'1819_link'!$A$5:$D$331,4,FALSE),0)</f>
        <v>524.19000000000005</v>
      </c>
      <c r="CJ167" s="217">
        <f t="shared" si="310"/>
        <v>0</v>
      </c>
      <c r="CK167" s="217">
        <f>IF(CF167="Yes",VLOOKUP(B167,'ESA 112'!$B$164:$J$190,8,FALSE),MIN(0.135,CJ167))</f>
        <v>0</v>
      </c>
      <c r="CL167" s="43">
        <f t="shared" si="311"/>
        <v>0</v>
      </c>
      <c r="CM167" s="159">
        <f t="shared" si="312"/>
        <v>0</v>
      </c>
      <c r="CN167" s="127" t="s">
        <v>928</v>
      </c>
      <c r="CO167" s="43">
        <f>IFERROR(VLOOKUP($B167,'1920_link'!$A$5:$D$350,2,FALSE),0)</f>
        <v>0</v>
      </c>
      <c r="CP167" s="43">
        <f>IFERROR(VLOOKUP($B167,'1920_link'!$A$5:$D$350,3,FALSE),0)</f>
        <v>0</v>
      </c>
      <c r="CQ167" s="43">
        <f>IFERROR(VLOOKUP($B167,'1920_link'!$A$5:$D$330,4,FALSE),0)</f>
        <v>533.69999999999993</v>
      </c>
      <c r="CR167" s="217">
        <f t="shared" si="313"/>
        <v>0</v>
      </c>
      <c r="CS167" s="217">
        <f>IF(CN167="Yes",VLOOKUP(B167,'ESA 112'!$B$134:$J$159,8,FALSE),MIN(0.135,CR167))</f>
        <v>0</v>
      </c>
      <c r="CT167" s="156">
        <f t="shared" si="314"/>
        <v>0</v>
      </c>
      <c r="CU167" s="159">
        <f t="shared" si="315"/>
        <v>0</v>
      </c>
      <c r="CV167" s="29" t="s">
        <v>928</v>
      </c>
      <c r="CW167" s="43">
        <f>IFERROR(VLOOKUP($B167,'2021_link'!$A$5:$D$351,2,FALSE),0)</f>
        <v>0</v>
      </c>
      <c r="CX167" s="43">
        <f>IFERROR(VLOOKUP($B167,'2021_link'!$A$5:$D$351,3,FALSE),0)</f>
        <v>0</v>
      </c>
      <c r="CY167" s="160">
        <f>IFERROR(VLOOKUP($B167,'2021_link'!$A$5:$D$351,4,FALSE),0)</f>
        <v>557.57999999999993</v>
      </c>
      <c r="CZ167" s="217">
        <f t="shared" si="340"/>
        <v>0</v>
      </c>
      <c r="DA167" s="217">
        <f>IF(CV167="Yes",VLOOKUP(B167,'ESA 112'!$B$102:$J$130,8,FALSE),MIN(0.135,CZ167))</f>
        <v>0</v>
      </c>
      <c r="DB167" s="156">
        <f t="shared" si="341"/>
        <v>0</v>
      </c>
      <c r="DC167" s="159">
        <f t="shared" si="342"/>
        <v>0</v>
      </c>
      <c r="DD167" s="127" t="s">
        <v>928</v>
      </c>
      <c r="DE167" s="43">
        <f>IFERROR(VLOOKUP($B167,'2122_link'!$A$3:$D$352,2,FALSE),0)</f>
        <v>0</v>
      </c>
      <c r="DF167" s="43">
        <f>IFERROR(VLOOKUP($B167,'2122_link'!$A$3:$D$352,3,FALSE),0)</f>
        <v>0</v>
      </c>
      <c r="DG167" s="160">
        <f>IFERROR(VLOOKUP($B167,'2122_link'!$A$3:$D$352,4,FALSE),0)</f>
        <v>535.05999999999995</v>
      </c>
      <c r="DH167" s="217">
        <f t="shared" si="334"/>
        <v>0</v>
      </c>
      <c r="DI167" s="217">
        <f>IF(DD167="Yes",VLOOKUP(B167,'ESA 112'!$B$70:$J$99,8,FALSE),MIN(0.135,DH167))</f>
        <v>0</v>
      </c>
      <c r="DJ167" s="156">
        <f t="shared" si="335"/>
        <v>0</v>
      </c>
      <c r="DK167" s="159">
        <f t="shared" si="336"/>
        <v>0</v>
      </c>
      <c r="DL167" s="127" t="s">
        <v>928</v>
      </c>
      <c r="DM167" s="43">
        <f>IFERROR(VLOOKUP($B167,'2223_link'!$A$3:$D$352,2,FALSE),0)</f>
        <v>0</v>
      </c>
      <c r="DN167" s="43">
        <f>IFERROR(VLOOKUP($B167,'2223_link'!$A$3:$D$352,3,FALSE),0)</f>
        <v>136.22999999999999</v>
      </c>
      <c r="DO167" s="160">
        <f>IFERROR(VLOOKUP($B167,'2223_link'!$A$3:$D$352,4,FALSE),0)</f>
        <v>552.06000000000006</v>
      </c>
      <c r="DP167" s="217">
        <f t="shared" si="337"/>
        <v>0.24676665579828275</v>
      </c>
      <c r="DQ167" s="217">
        <f>IF(DL167="Yes",VLOOKUP(B167,'ESA 112'!$B$37:$J$65,8,FALSE),MIN(0.135,DP167))</f>
        <v>0.13500000000000001</v>
      </c>
      <c r="DR167" s="156">
        <f t="shared" si="338"/>
        <v>74.53</v>
      </c>
      <c r="DS167" s="159">
        <f t="shared" si="339"/>
        <v>74.53</v>
      </c>
      <c r="DT167" s="127" t="s">
        <v>928</v>
      </c>
      <c r="DU167" s="43">
        <f>IFERROR(VLOOKUP($B167,'2324_link'!$A$3:$D$352,2,FALSE),0)</f>
        <v>0</v>
      </c>
      <c r="DV167" s="43">
        <f>IFERROR(VLOOKUP($B167,'2324_link'!$A$3:$D$352,3,FALSE),0)</f>
        <v>132.44</v>
      </c>
      <c r="DW167" s="160">
        <f>IFERROR(VLOOKUP($B167,'2324_link'!$A$3:$D$352,4,FALSE),0)</f>
        <v>534.64</v>
      </c>
      <c r="DX167" s="217">
        <f t="shared" ref="DX167:DX198" si="343">DV167/DW167</f>
        <v>0.24771809067783929</v>
      </c>
      <c r="DY167" s="217">
        <f>IF(DT167="Yes",VLOOKUP(B167,'ESA 112'!$B$3:$J$32,8,FALSE),MIN(0.15,DX167))</f>
        <v>0.15</v>
      </c>
      <c r="DZ167" s="156">
        <f t="shared" ref="DZ167:DZ198" si="344">ROUND(IF(DX167=DY167,DV167,DW167*DY167),2)</f>
        <v>80.2</v>
      </c>
      <c r="EA167" s="159">
        <f t="shared" ref="EA167:EA198" si="345">DZ167+DU167</f>
        <v>80.2</v>
      </c>
      <c r="EB167" s="18"/>
    </row>
    <row r="168" spans="1:132" ht="14.4" x14ac:dyDescent="0.3">
      <c r="A168" s="15" t="s">
        <v>913</v>
      </c>
      <c r="B168" s="15" t="s">
        <v>420</v>
      </c>
      <c r="C168" s="15" t="s">
        <v>421</v>
      </c>
      <c r="D168" s="127" t="s">
        <v>928</v>
      </c>
      <c r="E168" s="154">
        <f>IFERROR(VLOOKUP($B168,'0809_link'!$A$5:$D$319,2,FALSE),0)</f>
        <v>199.88</v>
      </c>
      <c r="F168" s="154">
        <f>IFERROR(VLOOKUP($B168,'0809_link'!$A$5:$D$319,3,FALSE),0)</f>
        <v>1501.87</v>
      </c>
      <c r="G168" s="154">
        <f>IFERROR(VLOOKUP(B168,'0809_link'!$A$5:$D$319,4,FALSE),0)</f>
        <v>13694.52</v>
      </c>
      <c r="H168" s="50">
        <f t="shared" ref="H168:H203" si="346">IF(F168=0,0,ROUND((F168/G168),4))</f>
        <v>0.10970000000000001</v>
      </c>
      <c r="I168" s="155">
        <f>IF(D168="yes",VLOOKUP(B168,'ESA 112'!$B$479:$K$503,8,FALSE),MIN(0.127,H168))</f>
        <v>0.10970000000000001</v>
      </c>
      <c r="J168" s="156">
        <f t="shared" ref="J168:J203" si="347">ROUND(IF(H168=I168,F168,G168*I168),2)</f>
        <v>1501.87</v>
      </c>
      <c r="K168" s="157">
        <f t="shared" ref="K168:K203" si="348">IF(I168=0.127,((E168+F168)-((H168-I168)*G168)),E168+F168)</f>
        <v>1701.75</v>
      </c>
      <c r="L168" s="127" t="s">
        <v>928</v>
      </c>
      <c r="M168" s="43">
        <f>IFERROR(VLOOKUP(B168,'0910_link'!$A$5:$B$302,2,FALSE),0)</f>
        <v>202.24</v>
      </c>
      <c r="N168" s="43">
        <f>IFERROR(VLOOKUP(B168,'0910_link'!$A$5:$C$302,3,FALSE),0)</f>
        <v>1570.7600000000002</v>
      </c>
      <c r="O168" s="43">
        <f>IFERROR(VLOOKUP($B168,'0910_link'!$A$5:$D$302,4,FALSE),0)</f>
        <v>13662.939999999999</v>
      </c>
      <c r="P168" s="50">
        <f t="shared" ref="P168:P203" si="349">IF(N168=0,0,ROUND((N168/O168),4))</f>
        <v>0.115</v>
      </c>
      <c r="Q168" s="158">
        <f>IF(L168="Yes",VLOOKUP(B168,'ESA 112'!$B$449:$K$474,8,FALSE),MIN(0.127,P168))</f>
        <v>0.115</v>
      </c>
      <c r="R168" s="156">
        <f t="shared" ref="R168:R203" si="350">ROUND(IF(P168=Q168,N168,O168*Q168),2)</f>
        <v>1570.76</v>
      </c>
      <c r="S168" s="157">
        <f t="shared" ref="S168:S203" si="351">IF(Q168=0.127,((M168+N168)-((P168-Q168)*O168)),M168+N168)</f>
        <v>1773.0000000000002</v>
      </c>
      <c r="T168" s="127" t="s">
        <v>928</v>
      </c>
      <c r="U168" s="43">
        <f>IFERROR(VLOOKUP($B168,'1011_link'!$A$5:$D$309,2,FALSE),0)</f>
        <v>258.75</v>
      </c>
      <c r="V168" s="43">
        <f>IFERROR(VLOOKUP($B168,'1011_link'!$A$5:$D$309,3,FALSE),0)</f>
        <v>1660.12</v>
      </c>
      <c r="W168" s="154">
        <f>IFERROR(VLOOKUP($B168,'1011_link'!$A$5:$D$319,4,FALSE),0)</f>
        <v>13893.01</v>
      </c>
      <c r="X168" s="50">
        <f t="shared" ref="X168:X203" si="352">IF(V168=0,0,ROUND((V168/W168),4))</f>
        <v>0.1195</v>
      </c>
      <c r="Y168" s="158">
        <f>IF(T168="Yes",VLOOKUP(B168,'ESA 112'!$B$416:$J$444,8,FALSE),MIN(0.127,X168))</f>
        <v>0.1195</v>
      </c>
      <c r="Z168" s="156">
        <f t="shared" ref="Z168:Z203" si="353">ROUND(IF(X168=Y168,V168,W168*Y168),2)</f>
        <v>1660.12</v>
      </c>
      <c r="AA168" s="159">
        <f t="shared" ref="AA168:AA203" si="354">Z168+U168</f>
        <v>1918.87</v>
      </c>
      <c r="AB168" s="127" t="s">
        <v>928</v>
      </c>
      <c r="AC168" s="43">
        <f>IFERROR(VLOOKUP($B168,'1112_link'!$A$5:$D$310,2,FALSE),0)</f>
        <v>274.22000000000003</v>
      </c>
      <c r="AD168" s="43">
        <f>IFERROR(VLOOKUP($B168,'1112_link'!$A$5:$D$310,3,FALSE),0)</f>
        <v>1718</v>
      </c>
      <c r="AE168" s="154">
        <f>IFERROR(VLOOKUP($B168,'1112_link'!$A$5:$D$331,4,FALSE),0)</f>
        <v>14064.71</v>
      </c>
      <c r="AF168" s="50">
        <f t="shared" ref="AF168:AF203" si="355">IF(AD168=0,0,ROUND((AD168/AE168),4))</f>
        <v>0.1221</v>
      </c>
      <c r="AG168" s="158">
        <f>IF(AB168="Yes",VLOOKUP(B168,'ESA 112'!$B$383:$J$411,8,FALSE),MIN(0.127,AF168))</f>
        <v>0.1221</v>
      </c>
      <c r="AH168" s="156">
        <f t="shared" ref="AH168:AH203" si="356">ROUND(IF(AF168=AG168,AD168,AE168*AG168),2)</f>
        <v>1718</v>
      </c>
      <c r="AI168" s="159">
        <f t="shared" ref="AI168:AI203" si="357">AH168+AC168</f>
        <v>1992.22</v>
      </c>
      <c r="AJ168" s="127" t="s">
        <v>928</v>
      </c>
      <c r="AK168" s="43">
        <f>IFERROR(VLOOKUP($B168,'1213_link'!$A$5:$D$310,2,FALSE),0)</f>
        <v>265.77999999999997</v>
      </c>
      <c r="AL168" s="43">
        <f>IFERROR(VLOOKUP($B168,'1213_link'!$A$5:$D$310,3,FALSE),0)</f>
        <v>1750.78</v>
      </c>
      <c r="AM168" s="154">
        <f>IFERROR(VLOOKUP($B168,'1213_link'!$A$5:$D$331,4,FALSE),0)</f>
        <v>14124.58</v>
      </c>
      <c r="AN168" s="50">
        <f t="shared" ref="AN168:AN203" si="358">IF(AL168=0,0,ROUND((AL168/AM168),4))</f>
        <v>0.124</v>
      </c>
      <c r="AO168" s="158">
        <f>IF(AJ168="Yes",VLOOKUP(B168,'ESA 112'!$B$350:$J$378,8,FALSE),MIN(0.127,AN168))</f>
        <v>0.124</v>
      </c>
      <c r="AP168" s="156">
        <f t="shared" ref="AP168:AP203" si="359">ROUND(IF(AN168=AO168,AL168,AM168*AO168),2)</f>
        <v>1750.78</v>
      </c>
      <c r="AQ168" s="159">
        <f t="shared" ref="AQ168:AQ203" si="360">AP168+AK168</f>
        <v>2016.56</v>
      </c>
      <c r="AR168" s="127" t="s">
        <v>928</v>
      </c>
      <c r="AS168" s="43">
        <f>IFERROR(VLOOKUP($B168,'1314_link'!$A$5:$D$310,2,FALSE),0)</f>
        <v>246.88</v>
      </c>
      <c r="AT168" s="43">
        <f>IFERROR(VLOOKUP($B168,'1314_link'!$A$5:$D$310,3,FALSE),0)</f>
        <v>1832.33</v>
      </c>
      <c r="AU168" s="154">
        <f>IFERROR(VLOOKUP($B168,'1314_link'!$A$5:$D$331,4,FALSE),0)</f>
        <v>14259.995999999999</v>
      </c>
      <c r="AV168" s="158">
        <f t="shared" ref="AV168:AV203" si="361">AT168/AU168</f>
        <v>0.12849442594514052</v>
      </c>
      <c r="AW168" s="158">
        <f>IF(AR168="Yes",VLOOKUP(B168,'ESA 112'!$B$318:$J$345,8,FALSE),MIN(0.127,AV168))</f>
        <v>0.127</v>
      </c>
      <c r="AX168" s="156">
        <f t="shared" ref="AX168:AX203" si="362">ROUND(IF(AV168=AW168,AT168,AU168*AW168),2)</f>
        <v>1811.02</v>
      </c>
      <c r="AY168" s="159">
        <f t="shared" ref="AY168:AY203" si="363">AX168+AS168</f>
        <v>2057.9</v>
      </c>
      <c r="AZ168" s="127" t="s">
        <v>928</v>
      </c>
      <c r="BA168" s="43">
        <f>IFERROR(VLOOKUP($B168,'1415_link'!$A$5:$D$311,2,FALSE),0)</f>
        <v>262.11</v>
      </c>
      <c r="BB168" s="43">
        <f>IFERROR(VLOOKUP($B168,'1415_link'!$A$5:$D$311,3,FALSE),0)</f>
        <v>1876</v>
      </c>
      <c r="BC168" s="160">
        <f>IFERROR(VLOOKUP($B168,'1415_link'!$A$5:$D$332,4,FALSE),0)</f>
        <v>14410.03</v>
      </c>
      <c r="BD168" s="158">
        <f t="shared" si="298"/>
        <v>0.13018709884712246</v>
      </c>
      <c r="BE168" s="158">
        <f>IF(AZ168="Yes",VLOOKUP(B168,'ESA 112'!$B$286:$J$314,8,FALSE),MIN(0.127,BD168))</f>
        <v>0.127</v>
      </c>
      <c r="BF168" s="156">
        <f t="shared" si="299"/>
        <v>1830.07</v>
      </c>
      <c r="BG168" s="159">
        <f t="shared" si="300"/>
        <v>2092.1799999999998</v>
      </c>
      <c r="BH168" s="127" t="s">
        <v>928</v>
      </c>
      <c r="BI168" s="43">
        <f>IFERROR(VLOOKUP($B168,'1516_link'!$A$5:$D$351,2,FALSE),0)</f>
        <v>267.89</v>
      </c>
      <c r="BJ168" s="43">
        <f>IFERROR(VLOOKUP($B168,'1516_link'!$A$5:$D$351,3,FALSE),0)</f>
        <v>1916.22</v>
      </c>
      <c r="BK168" s="160">
        <f>IFERROR(VLOOKUP($B168,'1516_link'!$A$5:$D$351,4,FALSE),0)</f>
        <v>14722.280000000002</v>
      </c>
      <c r="BL168" s="217">
        <f t="shared" si="301"/>
        <v>0.13015782881455859</v>
      </c>
      <c r="BM168" s="217">
        <f>IF(BH168="Yes",VLOOKUP(B168,'ESA 112'!$B$255:$J$282,8,FALSE),MIN(0.127,BL168))</f>
        <v>0.127</v>
      </c>
      <c r="BN168" s="156">
        <f t="shared" si="302"/>
        <v>1869.73</v>
      </c>
      <c r="BO168" s="159">
        <f t="shared" si="303"/>
        <v>2137.62</v>
      </c>
      <c r="BP168" s="127" t="s">
        <v>928</v>
      </c>
      <c r="BQ168" s="43">
        <f>IFERROR(VLOOKUP($B168,'1617_link'!$A$5:$D$351,2,FALSE),0)</f>
        <v>292.33999999999997</v>
      </c>
      <c r="BR168" s="43">
        <f>IFERROR(VLOOKUP($B168,'1617_link'!$A$5:$D$351,3,FALSE),0)</f>
        <v>1988.23</v>
      </c>
      <c r="BS168" s="160">
        <f>IFERROR(VLOOKUP($B168,'1617_link'!$A$5:$D$351,4,FALSE),0)</f>
        <v>14894.82</v>
      </c>
      <c r="BT168" s="217">
        <f t="shared" si="304"/>
        <v>0.1334846611103726</v>
      </c>
      <c r="BU168" s="217">
        <f>IF(BP168="Yes",VLOOKUP(B168,'ESA 112'!$B$224:$J$250,8,FALSE),MIN(0.127,BT168))</f>
        <v>0.127</v>
      </c>
      <c r="BV168" s="156">
        <f t="shared" ref="BV168:BV203" si="364">ROUND(IF(BT168=BU168,BR168,BS168*BU168),2)</f>
        <v>1891.64</v>
      </c>
      <c r="BW168" s="223">
        <f t="shared" ref="BW168:BW203" si="365">BV168+BQ168</f>
        <v>2183.98</v>
      </c>
      <c r="BX168" s="127" t="s">
        <v>928</v>
      </c>
      <c r="BY168" s="43">
        <f>IFERROR(VLOOKUP($B168,'1718_link'!$A$5:$D$351,2,FALSE),0)</f>
        <v>316.33000000000004</v>
      </c>
      <c r="BZ168" s="43">
        <f>IFERROR(VLOOKUP($B168,'1718_link'!$A$5:$D$351,3,FALSE),0)</f>
        <v>1965.11</v>
      </c>
      <c r="CA168" s="43">
        <f>IFERROR(VLOOKUP($B168,'1718_link'!$A$5:$D$331,4,FALSE),0)</f>
        <v>15227.160000000003</v>
      </c>
      <c r="CB168" s="217">
        <f t="shared" si="307"/>
        <v>0.12905295537710246</v>
      </c>
      <c r="CC168" s="217">
        <f>IF(BX168="Yes",VLOOKUP(B168,'ESA 112'!$B$194:$J$219,8,FALSE),MIN(0.135,CB168))</f>
        <v>0.12905295537710246</v>
      </c>
      <c r="CD168" s="156">
        <f t="shared" si="308"/>
        <v>1965.11</v>
      </c>
      <c r="CE168" s="159">
        <f t="shared" si="309"/>
        <v>2281.44</v>
      </c>
      <c r="CF168" s="127" t="s">
        <v>928</v>
      </c>
      <c r="CG168" s="43">
        <f>IFERROR(VLOOKUP($B168,'1819_link'!$A$5:$D$351,2,FALSE),0)</f>
        <v>352.45</v>
      </c>
      <c r="CH168" s="43">
        <f>IFERROR(VLOOKUP($B168,'1819_link'!$A$5:$D$351,3,FALSE),0)</f>
        <v>2038.67</v>
      </c>
      <c r="CI168" s="43">
        <f>IFERROR(VLOOKUP($B168,'1819_link'!$A$5:$D$331,4,FALSE),0)</f>
        <v>15328.65</v>
      </c>
      <c r="CJ168" s="217">
        <f t="shared" si="310"/>
        <v>0.13299736115052532</v>
      </c>
      <c r="CK168" s="217">
        <f>IF(CF168="Yes",VLOOKUP(B168,'ESA 112'!$B$164:$J$190,8,FALSE),MIN(0.135,CJ168))</f>
        <v>0.13299736115052532</v>
      </c>
      <c r="CL168" s="156">
        <f t="shared" si="311"/>
        <v>2038.67</v>
      </c>
      <c r="CM168" s="159">
        <f t="shared" si="312"/>
        <v>2391.12</v>
      </c>
      <c r="CN168" s="127" t="s">
        <v>928</v>
      </c>
      <c r="CO168" s="43">
        <f>IFERROR(VLOOKUP($B168,'1920_link'!$A$5:$D$350,2,FALSE),0)</f>
        <v>337.33000000000004</v>
      </c>
      <c r="CP168" s="43">
        <f>IFERROR(VLOOKUP($B168,'1920_link'!$A$5:$D$350,3,FALSE),0)</f>
        <v>2054.33</v>
      </c>
      <c r="CQ168" s="43">
        <f>IFERROR(VLOOKUP($B168,'1920_link'!$A$5:$D$330,4,FALSE),0)</f>
        <v>15390.79</v>
      </c>
      <c r="CR168" s="217">
        <f t="shared" si="313"/>
        <v>0.13347787865340244</v>
      </c>
      <c r="CS168" s="217">
        <f>IF(CN168="Yes",VLOOKUP(B168,'ESA 112'!$B$134:$J$159,8,FALSE),MIN(0.135,CR168))</f>
        <v>0.13347787865340244</v>
      </c>
      <c r="CT168" s="156">
        <f t="shared" si="314"/>
        <v>2054.33</v>
      </c>
      <c r="CU168" s="159">
        <f t="shared" si="315"/>
        <v>2391.66</v>
      </c>
      <c r="CV168" s="127" t="s">
        <v>928</v>
      </c>
      <c r="CW168" s="43">
        <f>IFERROR(VLOOKUP($B168,'2021_link'!$A$5:$D$351,2,FALSE),0)</f>
        <v>166.33</v>
      </c>
      <c r="CX168" s="43">
        <f>IFERROR(VLOOKUP($B168,'2021_link'!$A$5:$D$351,3,FALSE),0)</f>
        <v>1959.67</v>
      </c>
      <c r="CY168" s="160">
        <f>IFERROR(VLOOKUP($B168,'2021_link'!$A$5:$D$351,4,FALSE),0)</f>
        <v>14815.089999999998</v>
      </c>
      <c r="CZ168" s="217">
        <f t="shared" si="340"/>
        <v>0.13227526798689718</v>
      </c>
      <c r="DA168" s="217">
        <f>IF(CV168="Yes",VLOOKUP(B168,'ESA 112'!$B$102:$J$130,8,FALSE),MIN(0.135,CZ168))</f>
        <v>0.13227526798689718</v>
      </c>
      <c r="DB168" s="156">
        <f t="shared" si="341"/>
        <v>1959.67</v>
      </c>
      <c r="DC168" s="159">
        <f t="shared" si="342"/>
        <v>2126</v>
      </c>
      <c r="DD168" s="127" t="s">
        <v>928</v>
      </c>
      <c r="DE168" s="43">
        <f>IFERROR(VLOOKUP($B168,'2122_link'!$A$3:$D$352,2,FALSE),0)</f>
        <v>182.78</v>
      </c>
      <c r="DF168" s="43">
        <f>IFERROR(VLOOKUP($B168,'2122_link'!$A$3:$D$352,3,FALSE),0)</f>
        <v>1991.7800000000002</v>
      </c>
      <c r="DG168" s="160">
        <f>IFERROR(VLOOKUP($B168,'2122_link'!$A$3:$D$352,4,FALSE),0)</f>
        <v>14662.409999999998</v>
      </c>
      <c r="DH168" s="217">
        <f t="shared" si="334"/>
        <v>0.13584260704754542</v>
      </c>
      <c r="DI168" s="217">
        <f>IF(DD168="Yes",VLOOKUP(B168,'ESA 112'!$B$70:$J$99,8,FALSE),MIN(0.135,DH168))</f>
        <v>0.13500000000000001</v>
      </c>
      <c r="DJ168" s="156">
        <f t="shared" si="335"/>
        <v>1979.43</v>
      </c>
      <c r="DK168" s="159">
        <f t="shared" si="336"/>
        <v>2162.21</v>
      </c>
      <c r="DL168" s="127" t="s">
        <v>928</v>
      </c>
      <c r="DM168" s="43">
        <f>IFERROR(VLOOKUP($B168,'2223_link'!$A$3:$D$352,2,FALSE),0)</f>
        <v>207.78</v>
      </c>
      <c r="DN168" s="43">
        <f>IFERROR(VLOOKUP($B168,'2223_link'!$A$3:$D$352,3,FALSE),0)</f>
        <v>2051.8900000000003</v>
      </c>
      <c r="DO168" s="160">
        <f>IFERROR(VLOOKUP($B168,'2223_link'!$A$3:$D$352,4,FALSE),0)</f>
        <v>14778.960000000001</v>
      </c>
      <c r="DP168" s="217">
        <f t="shared" si="337"/>
        <v>0.13883859216074745</v>
      </c>
      <c r="DQ168" s="217">
        <f>IF(DL168="Yes",VLOOKUP(B168,'ESA 112'!$B$37:$J$65,8,FALSE),MIN(0.135,DP168))</f>
        <v>0.13500000000000001</v>
      </c>
      <c r="DR168" s="156">
        <f t="shared" si="338"/>
        <v>1995.16</v>
      </c>
      <c r="DS168" s="159">
        <f t="shared" si="339"/>
        <v>2202.94</v>
      </c>
      <c r="DT168" s="127" t="s">
        <v>928</v>
      </c>
      <c r="DU168" s="43">
        <f>IFERROR(VLOOKUP($B168,'2324_link'!$A$3:$D$352,2,FALSE),0)</f>
        <v>225.56</v>
      </c>
      <c r="DV168" s="43">
        <f>IFERROR(VLOOKUP($B168,'2324_link'!$A$3:$D$352,3,FALSE),0)</f>
        <v>2094.23</v>
      </c>
      <c r="DW168" s="160">
        <f>IFERROR(VLOOKUP($B168,'2324_link'!$A$3:$D$352,4,FALSE),0)</f>
        <v>14806.970000000001</v>
      </c>
      <c r="DX168" s="217">
        <f t="shared" si="343"/>
        <v>0.14143541859002887</v>
      </c>
      <c r="DY168" s="217">
        <f>IF(DT168="Yes",VLOOKUP(B168,'ESA 112'!$B$3:$J$32,8,FALSE),MIN(0.15,DX168))</f>
        <v>0.14143541859002887</v>
      </c>
      <c r="DZ168" s="156">
        <f t="shared" si="344"/>
        <v>2094.23</v>
      </c>
      <c r="EA168" s="159">
        <f t="shared" si="345"/>
        <v>2319.79</v>
      </c>
      <c r="EB168" s="18"/>
    </row>
    <row r="169" spans="1:132" ht="14.4" x14ac:dyDescent="0.3">
      <c r="A169" s="15" t="s">
        <v>913</v>
      </c>
      <c r="B169" s="15" t="s">
        <v>570</v>
      </c>
      <c r="C169" s="15" t="s">
        <v>571</v>
      </c>
      <c r="D169" s="127" t="s">
        <v>928</v>
      </c>
      <c r="E169" s="154">
        <f>IFERROR(VLOOKUP($B169,'0809_link'!$A$5:$D$319,2,FALSE),0)</f>
        <v>13.25</v>
      </c>
      <c r="F169" s="154">
        <f>IFERROR(VLOOKUP($B169,'0809_link'!$A$5:$D$319,3,FALSE),0)</f>
        <v>134.5</v>
      </c>
      <c r="G169" s="154">
        <f>IFERROR(VLOOKUP(B169,'0809_link'!$A$5:$D$319,4,FALSE),0)</f>
        <v>1448.74</v>
      </c>
      <c r="H169" s="50">
        <f t="shared" si="346"/>
        <v>9.2799999999999994E-2</v>
      </c>
      <c r="I169" s="155">
        <f>IF(D169="yes",VLOOKUP(B169,'ESA 112'!$B$479:$K$503,8,FALSE),MIN(0.127,H169))</f>
        <v>9.2799999999999994E-2</v>
      </c>
      <c r="J169" s="156">
        <f t="shared" si="347"/>
        <v>134.5</v>
      </c>
      <c r="K169" s="157">
        <f t="shared" si="348"/>
        <v>147.75</v>
      </c>
      <c r="L169" s="127" t="s">
        <v>928</v>
      </c>
      <c r="M169" s="43">
        <f>IFERROR(VLOOKUP(B169,'0910_link'!$A$5:$B$302,2,FALSE),0)</f>
        <v>12.75</v>
      </c>
      <c r="N169" s="43">
        <f>IFERROR(VLOOKUP(B169,'0910_link'!$A$5:$C$302,3,FALSE),0)</f>
        <v>128.12</v>
      </c>
      <c r="O169" s="43">
        <f>IFERROR(VLOOKUP($B169,'0910_link'!$A$5:$D$302,4,FALSE),0)</f>
        <v>1416.94</v>
      </c>
      <c r="P169" s="50">
        <f t="shared" si="349"/>
        <v>9.0399999999999994E-2</v>
      </c>
      <c r="Q169" s="158">
        <f>IF(L169="Yes",VLOOKUP(B169,'ESA 112'!$B$449:$K$474,8,FALSE),MIN(0.127,P169))</f>
        <v>9.0399999999999994E-2</v>
      </c>
      <c r="R169" s="156">
        <f t="shared" si="350"/>
        <v>128.12</v>
      </c>
      <c r="S169" s="157">
        <f t="shared" si="351"/>
        <v>140.87</v>
      </c>
      <c r="T169" s="127" t="s">
        <v>928</v>
      </c>
      <c r="U169" s="43">
        <f>IFERROR(VLOOKUP($B169,'1011_link'!$A$5:$D$309,2,FALSE),0)</f>
        <v>13.88</v>
      </c>
      <c r="V169" s="43">
        <f>IFERROR(VLOOKUP($B169,'1011_link'!$A$5:$D$309,3,FALSE),0)</f>
        <v>125.12</v>
      </c>
      <c r="W169" s="154">
        <f>IFERROR(VLOOKUP($B169,'1011_link'!$A$5:$D$319,4,FALSE),0)</f>
        <v>1404.4099999999999</v>
      </c>
      <c r="X169" s="50">
        <f t="shared" si="352"/>
        <v>8.9099999999999999E-2</v>
      </c>
      <c r="Y169" s="158">
        <f>IF(T169="Yes",VLOOKUP(B169,'ESA 112'!$B$416:$J$444,8,FALSE),MIN(0.127,X169))</f>
        <v>8.9099999999999999E-2</v>
      </c>
      <c r="Z169" s="156">
        <f t="shared" si="353"/>
        <v>125.12</v>
      </c>
      <c r="AA169" s="159">
        <f t="shared" si="354"/>
        <v>139</v>
      </c>
      <c r="AB169" s="127" t="s">
        <v>928</v>
      </c>
      <c r="AC169" s="43">
        <f>IFERROR(VLOOKUP($B169,'1112_link'!$A$5:$D$310,2,FALSE),0)</f>
        <v>12.11</v>
      </c>
      <c r="AD169" s="43">
        <f>IFERROR(VLOOKUP($B169,'1112_link'!$A$5:$D$310,3,FALSE),0)</f>
        <v>132.33000000000001</v>
      </c>
      <c r="AE169" s="154">
        <f>IFERROR(VLOOKUP($B169,'1112_link'!$A$5:$D$331,4,FALSE),0)</f>
        <v>1384.6</v>
      </c>
      <c r="AF169" s="50">
        <f t="shared" si="355"/>
        <v>9.5600000000000004E-2</v>
      </c>
      <c r="AG169" s="158">
        <f>IF(AB169="Yes",VLOOKUP(B169,'ESA 112'!$B$383:$J$411,8,FALSE),MIN(0.127,AF169))</f>
        <v>9.5600000000000004E-2</v>
      </c>
      <c r="AH169" s="156">
        <f t="shared" si="356"/>
        <v>132.33000000000001</v>
      </c>
      <c r="AI169" s="159">
        <f t="shared" si="357"/>
        <v>144.44</v>
      </c>
      <c r="AJ169" s="127" t="s">
        <v>928</v>
      </c>
      <c r="AK169" s="43">
        <f>IFERROR(VLOOKUP($B169,'1213_link'!$A$5:$D$310,2,FALSE),0)</f>
        <v>11.34</v>
      </c>
      <c r="AL169" s="43">
        <f>IFERROR(VLOOKUP($B169,'1213_link'!$A$5:$D$310,3,FALSE),0)</f>
        <v>136.11000000000001</v>
      </c>
      <c r="AM169" s="154">
        <f>IFERROR(VLOOKUP($B169,'1213_link'!$A$5:$D$331,4,FALSE),0)</f>
        <v>1349.51</v>
      </c>
      <c r="AN169" s="50">
        <f t="shared" si="358"/>
        <v>0.1009</v>
      </c>
      <c r="AO169" s="158">
        <f>IF(AJ169="Yes",VLOOKUP(B169,'ESA 112'!$B$350:$J$378,8,FALSE),MIN(0.127,AN169))</f>
        <v>0.1009</v>
      </c>
      <c r="AP169" s="156">
        <f t="shared" si="359"/>
        <v>136.11000000000001</v>
      </c>
      <c r="AQ169" s="159">
        <f t="shared" si="360"/>
        <v>147.45000000000002</v>
      </c>
      <c r="AR169" s="127" t="s">
        <v>928</v>
      </c>
      <c r="AS169" s="43">
        <f>IFERROR(VLOOKUP($B169,'1314_link'!$A$5:$D$310,2,FALSE),0)</f>
        <v>7.1099999999999994</v>
      </c>
      <c r="AT169" s="43">
        <f>IFERROR(VLOOKUP($B169,'1314_link'!$A$5:$D$310,3,FALSE),0)</f>
        <v>133.56</v>
      </c>
      <c r="AU169" s="154">
        <f>IFERROR(VLOOKUP($B169,'1314_link'!$A$5:$D$331,4,FALSE),0)</f>
        <v>1333.34</v>
      </c>
      <c r="AV169" s="158">
        <f t="shared" si="361"/>
        <v>0.10016949915250424</v>
      </c>
      <c r="AW169" s="158">
        <f>IF(AR169="Yes",VLOOKUP(B169,'ESA 112'!$B$318:$J$345,8,FALSE),MIN(0.127,AV169))</f>
        <v>0.10016949915250424</v>
      </c>
      <c r="AX169" s="156">
        <f t="shared" si="362"/>
        <v>133.56</v>
      </c>
      <c r="AY169" s="159">
        <f t="shared" si="363"/>
        <v>140.67000000000002</v>
      </c>
      <c r="AZ169" s="127" t="s">
        <v>928</v>
      </c>
      <c r="BA169" s="43">
        <f>IFERROR(VLOOKUP($B169,'1415_link'!$A$5:$D$311,2,FALSE),0)</f>
        <v>6.56</v>
      </c>
      <c r="BB169" s="43">
        <f>IFERROR(VLOOKUP($B169,'1415_link'!$A$5:$D$311,3,FALSE),0)</f>
        <v>136</v>
      </c>
      <c r="BC169" s="160">
        <f>IFERROR(VLOOKUP($B169,'1415_link'!$A$5:$D$332,4,FALSE),0)</f>
        <v>1319.06</v>
      </c>
      <c r="BD169" s="158">
        <f t="shared" si="298"/>
        <v>0.10310372538019499</v>
      </c>
      <c r="BE169" s="158">
        <f>IF(AZ169="Yes",VLOOKUP(B169,'ESA 112'!$B$286:$J$314,8,FALSE),MIN(0.127,BD169))</f>
        <v>0.10310372538019499</v>
      </c>
      <c r="BF169" s="156">
        <f t="shared" si="299"/>
        <v>136</v>
      </c>
      <c r="BG169" s="159">
        <f t="shared" si="300"/>
        <v>142.56</v>
      </c>
      <c r="BH169" s="127" t="s">
        <v>928</v>
      </c>
      <c r="BI169" s="43">
        <f>IFERROR(VLOOKUP($B169,'1516_link'!$A$5:$D$351,2,FALSE),0)</f>
        <v>14.45</v>
      </c>
      <c r="BJ169" s="43">
        <f>IFERROR(VLOOKUP($B169,'1516_link'!$A$5:$D$351,3,FALSE),0)</f>
        <v>132.88999999999999</v>
      </c>
      <c r="BK169" s="160">
        <f>IFERROR(VLOOKUP($B169,'1516_link'!$A$5:$D$351,4,FALSE),0)</f>
        <v>1320.6</v>
      </c>
      <c r="BL169" s="217">
        <f t="shared" si="301"/>
        <v>0.10062850219597153</v>
      </c>
      <c r="BM169" s="217">
        <f>IF(BH169="Yes",VLOOKUP(B169,'ESA 112'!$B$255:$J$282,8,FALSE),MIN(0.127,BL169))</f>
        <v>0.10062850219597153</v>
      </c>
      <c r="BN169" s="156">
        <f t="shared" si="302"/>
        <v>132.88999999999999</v>
      </c>
      <c r="BO169" s="159">
        <f t="shared" si="303"/>
        <v>147.33999999999997</v>
      </c>
      <c r="BP169" s="127" t="s">
        <v>928</v>
      </c>
      <c r="BQ169" s="43">
        <f>IFERROR(VLOOKUP($B169,'1617_link'!$A$5:$D$351,2,FALSE),0)</f>
        <v>18.670000000000002</v>
      </c>
      <c r="BR169" s="43">
        <f>IFERROR(VLOOKUP($B169,'1617_link'!$A$5:$D$351,3,FALSE),0)</f>
        <v>123.56</v>
      </c>
      <c r="BS169" s="160">
        <f>IFERROR(VLOOKUP($B169,'1617_link'!$A$5:$D$351,4,FALSE),0)</f>
        <v>1328.03</v>
      </c>
      <c r="BT169" s="217">
        <f t="shared" si="304"/>
        <v>9.304006686595935E-2</v>
      </c>
      <c r="BU169" s="217">
        <f>IF(BP169="Yes",VLOOKUP(B169,'ESA 112'!$B$224:$J$250,8,FALSE),MIN(0.127,BT169))</f>
        <v>9.304006686595935E-2</v>
      </c>
      <c r="BV169" s="156">
        <f t="shared" si="364"/>
        <v>123.56</v>
      </c>
      <c r="BW169" s="223">
        <f t="shared" si="365"/>
        <v>142.23000000000002</v>
      </c>
      <c r="BX169" s="127" t="s">
        <v>928</v>
      </c>
      <c r="BY169" s="43">
        <f>IFERROR(VLOOKUP($B169,'1718_link'!$A$5:$D$351,2,FALSE),0)</f>
        <v>24.55</v>
      </c>
      <c r="BZ169" s="43">
        <f>IFERROR(VLOOKUP($B169,'1718_link'!$A$5:$D$351,3,FALSE),0)</f>
        <v>140.44</v>
      </c>
      <c r="CA169" s="43">
        <f>IFERROR(VLOOKUP($B169,'1718_link'!$A$5:$D$331,4,FALSE),0)</f>
        <v>1310.19</v>
      </c>
      <c r="CB169" s="217">
        <f t="shared" si="307"/>
        <v>0.10719056014776482</v>
      </c>
      <c r="CC169" s="217">
        <f>IF(BX169="Yes",VLOOKUP(B169,'ESA 112'!$B$194:$J$219,8,FALSE),MIN(0.135,CB169))</f>
        <v>0.10719056014776482</v>
      </c>
      <c r="CD169" s="156">
        <f t="shared" si="308"/>
        <v>140.44</v>
      </c>
      <c r="CE169" s="159">
        <f t="shared" si="309"/>
        <v>164.99</v>
      </c>
      <c r="CF169" s="127" t="s">
        <v>928</v>
      </c>
      <c r="CG169" s="43">
        <f>IFERROR(VLOOKUP($B169,'1819_link'!$A$5:$D$351,2,FALSE),0)</f>
        <v>25.67</v>
      </c>
      <c r="CH169" s="43">
        <f>IFERROR(VLOOKUP($B169,'1819_link'!$A$5:$D$351,3,FALSE),0)</f>
        <v>159.88999999999999</v>
      </c>
      <c r="CI169" s="43">
        <f>IFERROR(VLOOKUP($B169,'1819_link'!$A$5:$D$331,4,FALSE),0)</f>
        <v>1261.42</v>
      </c>
      <c r="CJ169" s="217">
        <f t="shared" si="310"/>
        <v>0.1267539756782039</v>
      </c>
      <c r="CK169" s="217">
        <f>IF(CF169="Yes",VLOOKUP(B169,'ESA 112'!$B$164:$J$190,8,FALSE),MIN(0.135,CJ169))</f>
        <v>0.1267539756782039</v>
      </c>
      <c r="CL169" s="156">
        <f t="shared" si="311"/>
        <v>159.88999999999999</v>
      </c>
      <c r="CM169" s="159">
        <f t="shared" si="312"/>
        <v>185.56</v>
      </c>
      <c r="CN169" s="127" t="s">
        <v>928</v>
      </c>
      <c r="CO169" s="43">
        <f>IFERROR(VLOOKUP($B169,'1920_link'!$A$5:$D$350,2,FALSE),0)</f>
        <v>26.66</v>
      </c>
      <c r="CP169" s="43">
        <f>IFERROR(VLOOKUP($B169,'1920_link'!$A$5:$D$350,3,FALSE),0)</f>
        <v>163.22</v>
      </c>
      <c r="CQ169" s="43">
        <f>IFERROR(VLOOKUP($B169,'1920_link'!$A$5:$D$330,4,FALSE),0)</f>
        <v>1276.9900000000002</v>
      </c>
      <c r="CR169" s="217">
        <f t="shared" si="313"/>
        <v>0.12781619276580081</v>
      </c>
      <c r="CS169" s="217">
        <f>IF(CN169="Yes",VLOOKUP(B169,'ESA 112'!$B$134:$J$159,8,FALSE),MIN(0.135,CR169))</f>
        <v>0.12781619276580081</v>
      </c>
      <c r="CT169" s="156">
        <f t="shared" si="314"/>
        <v>163.22</v>
      </c>
      <c r="CU169" s="159">
        <f t="shared" si="315"/>
        <v>189.88</v>
      </c>
      <c r="CV169" s="127" t="s">
        <v>928</v>
      </c>
      <c r="CW169" s="43">
        <f>IFERROR(VLOOKUP($B169,'2021_link'!$A$5:$D$351,2,FALSE),0)</f>
        <v>15</v>
      </c>
      <c r="CX169" s="43">
        <f>IFERROR(VLOOKUP($B169,'2021_link'!$A$5:$D$351,3,FALSE),0)</f>
        <v>150.22</v>
      </c>
      <c r="CY169" s="160">
        <f>IFERROR(VLOOKUP($B169,'2021_link'!$A$5:$D$351,4,FALSE),0)</f>
        <v>1219.56</v>
      </c>
      <c r="CZ169" s="217">
        <f t="shared" si="340"/>
        <v>0.12317557151759652</v>
      </c>
      <c r="DA169" s="217">
        <f>IF(CV169="Yes",VLOOKUP(B169,'ESA 112'!$B$102:$J$130,8,FALSE),MIN(0.135,CZ169))</f>
        <v>0.12317557151759652</v>
      </c>
      <c r="DB169" s="156">
        <f t="shared" si="341"/>
        <v>150.22</v>
      </c>
      <c r="DC169" s="159">
        <f t="shared" si="342"/>
        <v>165.22</v>
      </c>
      <c r="DD169" s="127" t="s">
        <v>928</v>
      </c>
      <c r="DE169" s="43">
        <f>IFERROR(VLOOKUP($B169,'2122_link'!$A$3:$D$352,2,FALSE),0)</f>
        <v>15.56</v>
      </c>
      <c r="DF169" s="43">
        <f>IFERROR(VLOOKUP($B169,'2122_link'!$A$3:$D$352,3,FALSE),0)</f>
        <v>158.66</v>
      </c>
      <c r="DG169" s="160">
        <f>IFERROR(VLOOKUP($B169,'2122_link'!$A$3:$D$352,4,FALSE),0)</f>
        <v>1243</v>
      </c>
      <c r="DH169" s="217">
        <f t="shared" si="334"/>
        <v>0.12764279967819792</v>
      </c>
      <c r="DI169" s="217">
        <f>IF(DD169="Yes",VLOOKUP(B169,'ESA 112'!$B$70:$J$99,8,FALSE),MIN(0.135,DH169))</f>
        <v>0.12764279967819792</v>
      </c>
      <c r="DJ169" s="156">
        <f t="shared" si="335"/>
        <v>158.66</v>
      </c>
      <c r="DK169" s="159">
        <f t="shared" si="336"/>
        <v>174.22</v>
      </c>
      <c r="DL169" s="127" t="s">
        <v>928</v>
      </c>
      <c r="DM169" s="43">
        <f>IFERROR(VLOOKUP($B169,'2223_link'!$A$3:$D$352,2,FALSE),0)</f>
        <v>10.44</v>
      </c>
      <c r="DN169" s="43">
        <f>IFERROR(VLOOKUP($B169,'2223_link'!$A$3:$D$352,3,FALSE),0)</f>
        <v>177.89000000000001</v>
      </c>
      <c r="DO169" s="160">
        <f>IFERROR(VLOOKUP($B169,'2223_link'!$A$3:$D$352,4,FALSE),0)</f>
        <v>1299.01</v>
      </c>
      <c r="DP169" s="217">
        <f t="shared" si="337"/>
        <v>0.13694274870863196</v>
      </c>
      <c r="DQ169" s="217">
        <f>IF(DL169="Yes",VLOOKUP(B169,'ESA 112'!$B$37:$J$65,8,FALSE),MIN(0.135,DP169))</f>
        <v>0.13500000000000001</v>
      </c>
      <c r="DR169" s="156">
        <f t="shared" si="338"/>
        <v>175.37</v>
      </c>
      <c r="DS169" s="159">
        <f t="shared" si="339"/>
        <v>185.81</v>
      </c>
      <c r="DT169" s="127" t="s">
        <v>928</v>
      </c>
      <c r="DU169" s="43">
        <f>IFERROR(VLOOKUP($B169,'2324_link'!$A$3:$D$352,2,FALSE),0)</f>
        <v>14.78</v>
      </c>
      <c r="DV169" s="43">
        <f>IFERROR(VLOOKUP($B169,'2324_link'!$A$3:$D$352,3,FALSE),0)</f>
        <v>189.89</v>
      </c>
      <c r="DW169" s="160">
        <f>IFERROR(VLOOKUP($B169,'2324_link'!$A$3:$D$352,4,FALSE),0)</f>
        <v>1303</v>
      </c>
      <c r="DX169" s="217">
        <f t="shared" si="343"/>
        <v>0.14573292402148885</v>
      </c>
      <c r="DY169" s="217">
        <f>IF(DT169="Yes",VLOOKUP(B169,'ESA 112'!$B$3:$J$32,8,FALSE),MIN(0.15,DX169))</f>
        <v>0.14573292402148885</v>
      </c>
      <c r="DZ169" s="156">
        <f t="shared" si="344"/>
        <v>189.89</v>
      </c>
      <c r="EA169" s="159">
        <f t="shared" si="345"/>
        <v>204.67</v>
      </c>
      <c r="EB169" s="18"/>
    </row>
    <row r="170" spans="1:132" ht="14.4" x14ac:dyDescent="0.3">
      <c r="A170" s="15" t="s">
        <v>913</v>
      </c>
      <c r="B170" s="15" t="s">
        <v>264</v>
      </c>
      <c r="C170" s="15" t="s">
        <v>265</v>
      </c>
      <c r="D170" s="127" t="s">
        <v>928</v>
      </c>
      <c r="E170" s="154">
        <f>IFERROR(VLOOKUP($B170,'0809_link'!$A$5:$D$319,2,FALSE),0)</f>
        <v>16</v>
      </c>
      <c r="F170" s="154">
        <f>IFERROR(VLOOKUP($B170,'0809_link'!$A$5:$D$319,3,FALSE),0)</f>
        <v>107.62</v>
      </c>
      <c r="G170" s="154">
        <f>IFERROR(VLOOKUP(B170,'0809_link'!$A$5:$D$319,4,FALSE),0)</f>
        <v>737.56</v>
      </c>
      <c r="H170" s="50">
        <f t="shared" si="346"/>
        <v>0.1459</v>
      </c>
      <c r="I170" s="155">
        <f>IF(D170="yes",VLOOKUP(B170,'ESA 112'!$B$479:$K$503,8,FALSE),MIN(0.127,H170))</f>
        <v>0.127</v>
      </c>
      <c r="J170" s="156">
        <f t="shared" si="347"/>
        <v>93.67</v>
      </c>
      <c r="K170" s="157">
        <f t="shared" si="348"/>
        <v>109.680116</v>
      </c>
      <c r="L170" s="127" t="s">
        <v>928</v>
      </c>
      <c r="M170" s="43">
        <f>IFERROR(VLOOKUP(B170,'0910_link'!$A$5:$B$302,2,FALSE),0)</f>
        <v>15.370000000000001</v>
      </c>
      <c r="N170" s="43">
        <f>IFERROR(VLOOKUP(B170,'0910_link'!$A$5:$C$302,3,FALSE),0)</f>
        <v>98.75</v>
      </c>
      <c r="O170" s="43">
        <f>IFERROR(VLOOKUP($B170,'0910_link'!$A$5:$D$302,4,FALSE),0)</f>
        <v>753.66</v>
      </c>
      <c r="P170" s="50">
        <f t="shared" si="349"/>
        <v>0.13100000000000001</v>
      </c>
      <c r="Q170" s="158">
        <f>IF(L170="Yes",VLOOKUP(B170,'ESA 112'!$B$449:$K$474,8,FALSE),MIN(0.127,P170))</f>
        <v>0.127</v>
      </c>
      <c r="R170" s="156">
        <f t="shared" si="350"/>
        <v>95.71</v>
      </c>
      <c r="S170" s="157">
        <f t="shared" si="351"/>
        <v>111.10536</v>
      </c>
      <c r="T170" s="127" t="s">
        <v>928</v>
      </c>
      <c r="U170" s="43">
        <f>IFERROR(VLOOKUP($B170,'1011_link'!$A$5:$D$309,2,FALSE),0)</f>
        <v>20.130000000000003</v>
      </c>
      <c r="V170" s="43">
        <f>IFERROR(VLOOKUP($B170,'1011_link'!$A$5:$D$309,3,FALSE),0)</f>
        <v>83.75</v>
      </c>
      <c r="W170" s="154">
        <f>IFERROR(VLOOKUP($B170,'1011_link'!$A$5:$D$319,4,FALSE),0)</f>
        <v>729.53</v>
      </c>
      <c r="X170" s="50">
        <f t="shared" si="352"/>
        <v>0.1148</v>
      </c>
      <c r="Y170" s="158">
        <f>IF(T170="Yes",VLOOKUP(B170,'ESA 112'!$B$416:$J$444,8,FALSE),MIN(0.127,X170))</f>
        <v>0.1148</v>
      </c>
      <c r="Z170" s="156">
        <f t="shared" si="353"/>
        <v>83.75</v>
      </c>
      <c r="AA170" s="159">
        <f t="shared" si="354"/>
        <v>103.88</v>
      </c>
      <c r="AB170" s="127" t="s">
        <v>928</v>
      </c>
      <c r="AC170" s="43">
        <f>IFERROR(VLOOKUP($B170,'1112_link'!$A$5:$D$310,2,FALSE),0)</f>
        <v>17.22</v>
      </c>
      <c r="AD170" s="43">
        <f>IFERROR(VLOOKUP($B170,'1112_link'!$A$5:$D$310,3,FALSE),0)</f>
        <v>85.78</v>
      </c>
      <c r="AE170" s="154">
        <f>IFERROR(VLOOKUP($B170,'1112_link'!$A$5:$D$331,4,FALSE),0)</f>
        <v>730.7399999999999</v>
      </c>
      <c r="AF170" s="50">
        <f t="shared" si="355"/>
        <v>0.1174</v>
      </c>
      <c r="AG170" s="158">
        <f>IF(AB170="Yes",VLOOKUP(B170,'ESA 112'!$B$383:$J$411,8,FALSE),MIN(0.127,AF170))</f>
        <v>0.1174</v>
      </c>
      <c r="AH170" s="156">
        <f t="shared" si="356"/>
        <v>85.78</v>
      </c>
      <c r="AI170" s="159">
        <f t="shared" si="357"/>
        <v>103</v>
      </c>
      <c r="AJ170" s="127" t="s">
        <v>928</v>
      </c>
      <c r="AK170" s="43">
        <f>IFERROR(VLOOKUP($B170,'1213_link'!$A$5:$D$310,2,FALSE),0)</f>
        <v>17.670000000000002</v>
      </c>
      <c r="AL170" s="43">
        <f>IFERROR(VLOOKUP($B170,'1213_link'!$A$5:$D$310,3,FALSE),0)</f>
        <v>93.56</v>
      </c>
      <c r="AM170" s="154">
        <f>IFERROR(VLOOKUP($B170,'1213_link'!$A$5:$D$331,4,FALSE),0)</f>
        <v>756.33</v>
      </c>
      <c r="AN170" s="50">
        <f t="shared" si="358"/>
        <v>0.1237</v>
      </c>
      <c r="AO170" s="158">
        <f>IF(AJ170="Yes",VLOOKUP(B170,'ESA 112'!$B$350:$J$378,8,FALSE),MIN(0.127,AN170))</f>
        <v>0.1237</v>
      </c>
      <c r="AP170" s="156">
        <f t="shared" si="359"/>
        <v>93.56</v>
      </c>
      <c r="AQ170" s="159">
        <f t="shared" si="360"/>
        <v>111.23</v>
      </c>
      <c r="AR170" s="127" t="s">
        <v>928</v>
      </c>
      <c r="AS170" s="43">
        <f>IFERROR(VLOOKUP($B170,'1314_link'!$A$5:$D$310,2,FALSE),0)</f>
        <v>13.450000000000001</v>
      </c>
      <c r="AT170" s="43">
        <f>IFERROR(VLOOKUP($B170,'1314_link'!$A$5:$D$310,3,FALSE),0)</f>
        <v>88.11</v>
      </c>
      <c r="AU170" s="154">
        <f>IFERROR(VLOOKUP($B170,'1314_link'!$A$5:$D$331,4,FALSE),0)</f>
        <v>742.87999999999988</v>
      </c>
      <c r="AV170" s="158">
        <f t="shared" si="361"/>
        <v>0.11860596597027785</v>
      </c>
      <c r="AW170" s="158">
        <f>IF(AR170="Yes",VLOOKUP(B170,'ESA 112'!$B$318:$J$345,8,FALSE),MIN(0.127,AV170))</f>
        <v>0.11860596597027785</v>
      </c>
      <c r="AX170" s="156">
        <f t="shared" si="362"/>
        <v>88.11</v>
      </c>
      <c r="AY170" s="159">
        <f t="shared" si="363"/>
        <v>101.56</v>
      </c>
      <c r="AZ170" s="127" t="s">
        <v>928</v>
      </c>
      <c r="BA170" s="43">
        <f>IFERROR(VLOOKUP($B170,'1415_link'!$A$5:$D$311,2,FALSE),0)</f>
        <v>15.440000000000001</v>
      </c>
      <c r="BB170" s="43">
        <f>IFERROR(VLOOKUP($B170,'1415_link'!$A$5:$D$311,3,FALSE),0)</f>
        <v>94.22</v>
      </c>
      <c r="BC170" s="160">
        <f>IFERROR(VLOOKUP($B170,'1415_link'!$A$5:$D$332,4,FALSE),0)</f>
        <v>754.54</v>
      </c>
      <c r="BD170" s="158">
        <f t="shared" si="298"/>
        <v>0.12487078219842554</v>
      </c>
      <c r="BE170" s="158">
        <f>IF(AZ170="Yes",VLOOKUP(B170,'ESA 112'!$B$286:$J$314,8,FALSE),MIN(0.127,BD170))</f>
        <v>0.12487078219842554</v>
      </c>
      <c r="BF170" s="156">
        <f t="shared" si="299"/>
        <v>94.22</v>
      </c>
      <c r="BG170" s="159">
        <f t="shared" si="300"/>
        <v>109.66</v>
      </c>
      <c r="BH170" s="127" t="s">
        <v>928</v>
      </c>
      <c r="BI170" s="43">
        <f>IFERROR(VLOOKUP($B170,'1516_link'!$A$5:$D$351,2,FALSE),0)</f>
        <v>11.34</v>
      </c>
      <c r="BJ170" s="43">
        <f>IFERROR(VLOOKUP($B170,'1516_link'!$A$5:$D$351,3,FALSE),0)</f>
        <v>101.44</v>
      </c>
      <c r="BK170" s="160">
        <f>IFERROR(VLOOKUP($B170,'1516_link'!$A$5:$D$351,4,FALSE),0)</f>
        <v>791.01999999999987</v>
      </c>
      <c r="BL170" s="217">
        <f t="shared" si="301"/>
        <v>0.12823948825566991</v>
      </c>
      <c r="BM170" s="217">
        <f>IF(BH170="Yes",VLOOKUP(B170,'ESA 112'!$B$255:$J$282,8,FALSE),MIN(0.127,BL170))</f>
        <v>0.127</v>
      </c>
      <c r="BN170" s="156">
        <f t="shared" si="302"/>
        <v>100.46</v>
      </c>
      <c r="BO170" s="159">
        <f t="shared" si="303"/>
        <v>111.8</v>
      </c>
      <c r="BP170" s="127" t="s">
        <v>928</v>
      </c>
      <c r="BQ170" s="43">
        <f>IFERROR(VLOOKUP($B170,'1617_link'!$A$5:$D$351,2,FALSE),0)</f>
        <v>11.78</v>
      </c>
      <c r="BR170" s="43">
        <f>IFERROR(VLOOKUP($B170,'1617_link'!$A$5:$D$351,3,FALSE),0)</f>
        <v>111.67</v>
      </c>
      <c r="BS170" s="160">
        <f>IFERROR(VLOOKUP($B170,'1617_link'!$A$5:$D$351,4,FALSE),0)</f>
        <v>812.65</v>
      </c>
      <c r="BT170" s="217">
        <f t="shared" si="304"/>
        <v>0.13741463114501939</v>
      </c>
      <c r="BU170" s="217">
        <f>IF(BP170="Yes",VLOOKUP(B170,'ESA 112'!$B$224:$J$250,8,FALSE),MIN(0.127,BT170))</f>
        <v>0.127</v>
      </c>
      <c r="BV170" s="156">
        <f t="shared" si="364"/>
        <v>103.21</v>
      </c>
      <c r="BW170" s="223">
        <f t="shared" si="365"/>
        <v>114.99</v>
      </c>
      <c r="BX170" s="127" t="s">
        <v>928</v>
      </c>
      <c r="BY170" s="43">
        <f>IFERROR(VLOOKUP($B170,'1718_link'!$A$5:$D$351,2,FALSE),0)</f>
        <v>15.440000000000001</v>
      </c>
      <c r="BZ170" s="43">
        <f>IFERROR(VLOOKUP($B170,'1718_link'!$A$5:$D$351,3,FALSE),0)</f>
        <v>108.22</v>
      </c>
      <c r="CA170" s="43">
        <f>IFERROR(VLOOKUP($B170,'1718_link'!$A$5:$D$331,4,FALSE),0)</f>
        <v>840.2399999999999</v>
      </c>
      <c r="CB170" s="217">
        <f t="shared" si="307"/>
        <v>0.12879653432352661</v>
      </c>
      <c r="CC170" s="217">
        <f>IF(BX170="Yes",VLOOKUP(B170,'ESA 112'!$B$194:$J$219,8,FALSE),MIN(0.135,CB170))</f>
        <v>0.12879653432352661</v>
      </c>
      <c r="CD170" s="156">
        <f t="shared" si="308"/>
        <v>108.22</v>
      </c>
      <c r="CE170" s="159">
        <f t="shared" si="309"/>
        <v>123.66</v>
      </c>
      <c r="CF170" s="127" t="s">
        <v>928</v>
      </c>
      <c r="CG170" s="43">
        <f>IFERROR(VLOOKUP($B170,'1819_link'!$A$5:$D$351,2,FALSE),0)</f>
        <v>15.67</v>
      </c>
      <c r="CH170" s="43">
        <f>IFERROR(VLOOKUP($B170,'1819_link'!$A$5:$D$351,3,FALSE),0)</f>
        <v>107</v>
      </c>
      <c r="CI170" s="43">
        <f>IFERROR(VLOOKUP($B170,'1819_link'!$A$5:$D$331,4,FALSE),0)</f>
        <v>819.29</v>
      </c>
      <c r="CJ170" s="217">
        <f t="shared" si="310"/>
        <v>0.13060088613311527</v>
      </c>
      <c r="CK170" s="217">
        <f>IF(CF170="Yes",VLOOKUP(B170,'ESA 112'!$B$164:$J$190,8,FALSE),MIN(0.135,CJ170))</f>
        <v>0.13060088613311527</v>
      </c>
      <c r="CL170" s="156">
        <f t="shared" si="311"/>
        <v>107</v>
      </c>
      <c r="CM170" s="159">
        <f t="shared" si="312"/>
        <v>122.67</v>
      </c>
      <c r="CN170" s="127" t="s">
        <v>928</v>
      </c>
      <c r="CO170" s="43">
        <f>IFERROR(VLOOKUP($B170,'1920_link'!$A$5:$D$350,2,FALSE),0)</f>
        <v>18.559999999999999</v>
      </c>
      <c r="CP170" s="43">
        <f>IFERROR(VLOOKUP($B170,'1920_link'!$A$5:$D$350,3,FALSE),0)</f>
        <v>97.23</v>
      </c>
      <c r="CQ170" s="43">
        <f>IFERROR(VLOOKUP($B170,'1920_link'!$A$5:$D$330,4,FALSE),0)</f>
        <v>832.65</v>
      </c>
      <c r="CR170" s="217">
        <f t="shared" si="313"/>
        <v>0.11677175283732662</v>
      </c>
      <c r="CS170" s="217">
        <f>IF(CN170="Yes",VLOOKUP(B170,'ESA 112'!$B$134:$J$159,8,FALSE),MIN(0.135,CR170))</f>
        <v>0.11677175283732662</v>
      </c>
      <c r="CT170" s="156">
        <f t="shared" si="314"/>
        <v>97.23</v>
      </c>
      <c r="CU170" s="159">
        <f t="shared" si="315"/>
        <v>115.79</v>
      </c>
      <c r="CV170" s="127" t="s">
        <v>928</v>
      </c>
      <c r="CW170" s="43">
        <f>IFERROR(VLOOKUP($B170,'2021_link'!$A$5:$D$351,2,FALSE),0)</f>
        <v>10.33</v>
      </c>
      <c r="CX170" s="43">
        <f>IFERROR(VLOOKUP($B170,'2021_link'!$A$5:$D$351,3,FALSE),0)</f>
        <v>85.67</v>
      </c>
      <c r="CY170" s="160">
        <f>IFERROR(VLOOKUP($B170,'2021_link'!$A$5:$D$351,4,FALSE),0)</f>
        <v>771.69</v>
      </c>
      <c r="CZ170" s="217">
        <f t="shared" si="340"/>
        <v>0.11101608158716582</v>
      </c>
      <c r="DA170" s="217">
        <f>IF(CV170="Yes",VLOOKUP(B170,'ESA 112'!$B$102:$J$130,8,FALSE),MIN(0.135,CZ170))</f>
        <v>0.11101608158716582</v>
      </c>
      <c r="DB170" s="156">
        <f t="shared" si="341"/>
        <v>85.67</v>
      </c>
      <c r="DC170" s="159">
        <f t="shared" si="342"/>
        <v>96</v>
      </c>
      <c r="DD170" s="127" t="s">
        <v>928</v>
      </c>
      <c r="DE170" s="43">
        <f>IFERROR(VLOOKUP($B170,'2122_link'!$A$3:$D$352,2,FALSE),0)</f>
        <v>8.44</v>
      </c>
      <c r="DF170" s="43">
        <f>IFERROR(VLOOKUP($B170,'2122_link'!$A$3:$D$352,3,FALSE),0)</f>
        <v>76.89</v>
      </c>
      <c r="DG170" s="160">
        <f>IFERROR(VLOOKUP($B170,'2122_link'!$A$3:$D$352,4,FALSE),0)</f>
        <v>776.08999999999992</v>
      </c>
      <c r="DH170" s="217">
        <f t="shared" si="334"/>
        <v>9.9073561056063103E-2</v>
      </c>
      <c r="DI170" s="217">
        <f>IF(DD170="Yes",VLOOKUP(B170,'ESA 112'!$B$70:$J$99,8,FALSE),MIN(0.135,DH170))</f>
        <v>9.9073561056063103E-2</v>
      </c>
      <c r="DJ170" s="156">
        <f t="shared" si="335"/>
        <v>76.89</v>
      </c>
      <c r="DK170" s="159">
        <f t="shared" si="336"/>
        <v>85.33</v>
      </c>
      <c r="DL170" s="127" t="s">
        <v>928</v>
      </c>
      <c r="DM170" s="43">
        <f>IFERROR(VLOOKUP($B170,'2223_link'!$A$3:$D$352,2,FALSE),0)</f>
        <v>7.33</v>
      </c>
      <c r="DN170" s="43">
        <f>IFERROR(VLOOKUP($B170,'2223_link'!$A$3:$D$352,3,FALSE),0)</f>
        <v>86</v>
      </c>
      <c r="DO170" s="160">
        <f>IFERROR(VLOOKUP($B170,'2223_link'!$A$3:$D$352,4,FALSE),0)</f>
        <v>808.22</v>
      </c>
      <c r="DP170" s="217">
        <f t="shared" si="337"/>
        <v>0.10640667145084259</v>
      </c>
      <c r="DQ170" s="217">
        <f>IF(DL170="Yes",VLOOKUP(B170,'ESA 112'!$B$37:$J$65,8,FALSE),MIN(0.135,DP170))</f>
        <v>0.10640667145084259</v>
      </c>
      <c r="DR170" s="156">
        <f t="shared" si="338"/>
        <v>86</v>
      </c>
      <c r="DS170" s="159">
        <f t="shared" si="339"/>
        <v>93.33</v>
      </c>
      <c r="DT170" s="127" t="s">
        <v>928</v>
      </c>
      <c r="DU170" s="43">
        <f>IFERROR(VLOOKUP($B170,'2324_link'!$A$3:$D$352,2,FALSE),0)</f>
        <v>10.220000000000001</v>
      </c>
      <c r="DV170" s="43">
        <f>IFERROR(VLOOKUP($B170,'2324_link'!$A$3:$D$352,3,FALSE),0)</f>
        <v>90.11</v>
      </c>
      <c r="DW170" s="160">
        <f>IFERROR(VLOOKUP($B170,'2324_link'!$A$3:$D$352,4,FALSE),0)</f>
        <v>809.29</v>
      </c>
      <c r="DX170" s="217">
        <f t="shared" si="343"/>
        <v>0.11134451185607137</v>
      </c>
      <c r="DY170" s="217">
        <f>IF(DT170="Yes",VLOOKUP(B170,'ESA 112'!$B$3:$J$32,8,FALSE),MIN(0.15,DX170))</f>
        <v>0.11134451185607137</v>
      </c>
      <c r="DZ170" s="156">
        <f t="shared" si="344"/>
        <v>90.11</v>
      </c>
      <c r="EA170" s="159">
        <f t="shared" si="345"/>
        <v>100.33</v>
      </c>
      <c r="EB170" s="18"/>
    </row>
    <row r="171" spans="1:132" ht="14.4" x14ac:dyDescent="0.3">
      <c r="A171" s="15" t="s">
        <v>913</v>
      </c>
      <c r="B171" s="15" t="s">
        <v>344</v>
      </c>
      <c r="C171" s="15" t="s">
        <v>345</v>
      </c>
      <c r="D171" s="127" t="s">
        <v>929</v>
      </c>
      <c r="E171" s="154">
        <f>IFERROR(VLOOKUP($B171,'0809_link'!$A$5:$D$319,2,FALSE),0)</f>
        <v>6.12</v>
      </c>
      <c r="F171" s="154">
        <f>IFERROR(VLOOKUP($B171,'0809_link'!$A$5:$D$319,3,FALSE),0)</f>
        <v>40.119999999999997</v>
      </c>
      <c r="G171" s="154">
        <f>IFERROR(VLOOKUP(B171,'0809_link'!$A$5:$D$319,4,FALSE),0)</f>
        <v>317.65000000000003</v>
      </c>
      <c r="H171" s="50">
        <f t="shared" si="346"/>
        <v>0.1263</v>
      </c>
      <c r="I171" s="155">
        <f>IF(D171="yes",VLOOKUP(B171,'ESA 112'!$B$479:$K$503,8,FALSE),MIN(0.127,H171))</f>
        <v>0.1225</v>
      </c>
      <c r="J171" s="156">
        <f t="shared" si="347"/>
        <v>38.909999999999997</v>
      </c>
      <c r="K171" s="157">
        <f t="shared" si="348"/>
        <v>46.239999999999995</v>
      </c>
      <c r="L171" s="127" t="s">
        <v>929</v>
      </c>
      <c r="M171" s="43">
        <f>IFERROR(VLOOKUP(B171,'0910_link'!$A$5:$B$302,2,FALSE),0)</f>
        <v>11.75</v>
      </c>
      <c r="N171" s="43">
        <f>IFERROR(VLOOKUP(B171,'0910_link'!$A$5:$C$302,3,FALSE),0)</f>
        <v>42.12</v>
      </c>
      <c r="O171" s="43">
        <f>IFERROR(VLOOKUP($B171,'0910_link'!$A$5:$D$302,4,FALSE),0)</f>
        <v>311.64999999999998</v>
      </c>
      <c r="P171" s="50">
        <f t="shared" si="349"/>
        <v>0.13519999999999999</v>
      </c>
      <c r="Q171" s="158">
        <f>IF(L171="Yes",VLOOKUP(B171,'ESA 112'!$B$449:$K$474,8,FALSE),MIN(0.127,P171))</f>
        <v>0.13519999999999999</v>
      </c>
      <c r="R171" s="156">
        <f t="shared" si="350"/>
        <v>42.12</v>
      </c>
      <c r="S171" s="157">
        <f t="shared" si="351"/>
        <v>53.87</v>
      </c>
      <c r="T171" s="127" t="s">
        <v>929</v>
      </c>
      <c r="U171" s="43">
        <f>IFERROR(VLOOKUP($B171,'1011_link'!$A$5:$D$309,2,FALSE),0)</f>
        <v>9.6199999999999992</v>
      </c>
      <c r="V171" s="43">
        <f>IFERROR(VLOOKUP($B171,'1011_link'!$A$5:$D$309,3,FALSE),0)</f>
        <v>46.25</v>
      </c>
      <c r="W171" s="154">
        <f>IFERROR(VLOOKUP($B171,'1011_link'!$A$5:$D$319,4,FALSE),0)</f>
        <v>312.88</v>
      </c>
      <c r="X171" s="50">
        <f t="shared" si="352"/>
        <v>0.14779999999999999</v>
      </c>
      <c r="Y171" s="158">
        <f>IF(T171="Yes",VLOOKUP(B171,'ESA 112'!$B$416:$J$444,8,FALSE),MIN(0.127,X171))</f>
        <v>0.14630000000000001</v>
      </c>
      <c r="Z171" s="156">
        <f t="shared" si="353"/>
        <v>45.77</v>
      </c>
      <c r="AA171" s="159">
        <f t="shared" si="354"/>
        <v>55.39</v>
      </c>
      <c r="AB171" s="127" t="s">
        <v>929</v>
      </c>
      <c r="AC171" s="43">
        <f>IFERROR(VLOOKUP($B171,'1112_link'!$A$5:$D$310,2,FALSE),0)</f>
        <v>8.2200000000000006</v>
      </c>
      <c r="AD171" s="43">
        <f>IFERROR(VLOOKUP($B171,'1112_link'!$A$5:$D$310,3,FALSE),0)</f>
        <v>50.22</v>
      </c>
      <c r="AE171" s="154">
        <f>IFERROR(VLOOKUP($B171,'1112_link'!$A$5:$D$331,4,FALSE),0)</f>
        <v>538.42000000000007</v>
      </c>
      <c r="AF171" s="50">
        <f t="shared" si="355"/>
        <v>9.3299999999999994E-2</v>
      </c>
      <c r="AG171" s="158">
        <f>IF(AB171="Yes",VLOOKUP(B171,'ESA 112'!$B$383:$J$411,8,FALSE),MIN(0.127,AF171))</f>
        <v>9.06E-2</v>
      </c>
      <c r="AH171" s="156">
        <f t="shared" si="356"/>
        <v>48.78</v>
      </c>
      <c r="AI171" s="159">
        <f t="shared" si="357"/>
        <v>57</v>
      </c>
      <c r="AJ171" s="127" t="s">
        <v>929</v>
      </c>
      <c r="AK171" s="43">
        <f>IFERROR(VLOOKUP($B171,'1213_link'!$A$5:$D$310,2,FALSE),0)</f>
        <v>2.7800000000000002</v>
      </c>
      <c r="AL171" s="43">
        <f>IFERROR(VLOOKUP($B171,'1213_link'!$A$5:$D$310,3,FALSE),0)</f>
        <v>47.78</v>
      </c>
      <c r="AM171" s="154">
        <f>IFERROR(VLOOKUP($B171,'1213_link'!$A$5:$D$331,4,FALSE),0)</f>
        <v>538.91</v>
      </c>
      <c r="AN171" s="50">
        <f t="shared" si="358"/>
        <v>8.8700000000000001E-2</v>
      </c>
      <c r="AO171" s="158">
        <f>IF(AJ171="Yes",VLOOKUP(B171,'ESA 112'!$B$350:$J$378,8,FALSE),MIN(0.127,AN171))</f>
        <v>8.4099999999999994E-2</v>
      </c>
      <c r="AP171" s="156">
        <f t="shared" si="359"/>
        <v>45.32</v>
      </c>
      <c r="AQ171" s="159">
        <f t="shared" si="360"/>
        <v>48.1</v>
      </c>
      <c r="AR171" s="127" t="s">
        <v>929</v>
      </c>
      <c r="AS171" s="43">
        <f>IFERROR(VLOOKUP($B171,'1314_link'!$A$5:$D$310,2,FALSE),0)</f>
        <v>1.78</v>
      </c>
      <c r="AT171" s="43">
        <f>IFERROR(VLOOKUP($B171,'1314_link'!$A$5:$D$310,3,FALSE),0)</f>
        <v>44.33</v>
      </c>
      <c r="AU171" s="154">
        <f>IFERROR(VLOOKUP($B171,'1314_link'!$A$5:$D$331,4,FALSE),0)</f>
        <v>505.53</v>
      </c>
      <c r="AV171" s="158">
        <f t="shared" si="361"/>
        <v>8.7690146974462452E-2</v>
      </c>
      <c r="AW171" s="158">
        <f>IF(AR171="Yes",VLOOKUP(B171,'ESA 112'!$B$318:$J$345,8,FALSE),MIN(0.127,AV171))</f>
        <v>8.4900000000000003E-2</v>
      </c>
      <c r="AX171" s="156">
        <f t="shared" si="362"/>
        <v>42.92</v>
      </c>
      <c r="AY171" s="159">
        <f t="shared" si="363"/>
        <v>44.7</v>
      </c>
      <c r="AZ171" s="127" t="s">
        <v>929</v>
      </c>
      <c r="BA171" s="43">
        <f>IFERROR(VLOOKUP($B171,'1415_link'!$A$5:$D$311,2,FALSE),0)</f>
        <v>4.4399999999999995</v>
      </c>
      <c r="BB171" s="43">
        <f>IFERROR(VLOOKUP($B171,'1415_link'!$A$5:$D$311,3,FALSE),0)</f>
        <v>43.22</v>
      </c>
      <c r="BC171" s="160">
        <f>IFERROR(VLOOKUP($B171,'1415_link'!$A$5:$D$332,4,FALSE),0)</f>
        <v>324.88</v>
      </c>
      <c r="BD171" s="158">
        <f t="shared" si="298"/>
        <v>0.13303373553311992</v>
      </c>
      <c r="BE171" s="158">
        <f>IF(AZ171="Yes",VLOOKUP(B171,'ESA 112'!$B$286:$J$314,8,FALSE),MIN(0.127,BD171))</f>
        <v>0.1313</v>
      </c>
      <c r="BF171" s="156">
        <f t="shared" si="299"/>
        <v>42.66</v>
      </c>
      <c r="BG171" s="159">
        <f t="shared" si="300"/>
        <v>47.099999999999994</v>
      </c>
      <c r="BH171" s="127" t="s">
        <v>929</v>
      </c>
      <c r="BI171" s="43">
        <f>IFERROR(VLOOKUP($B171,'1516_link'!$A$5:$D$351,2,FALSE),0)</f>
        <v>2.66</v>
      </c>
      <c r="BJ171" s="43">
        <f>IFERROR(VLOOKUP($B171,'1516_link'!$A$5:$D$351,3,FALSE),0)</f>
        <v>46</v>
      </c>
      <c r="BK171" s="160">
        <f>IFERROR(VLOOKUP($B171,'1516_link'!$A$5:$D$351,4,FALSE),0)</f>
        <v>346.89</v>
      </c>
      <c r="BL171" s="217">
        <f t="shared" si="301"/>
        <v>0.13260687826112025</v>
      </c>
      <c r="BM171" s="217">
        <f>IF(BH171="Yes",VLOOKUP(B171,'ESA 112'!$B$255:$J$282,8,FALSE),MIN(0.127,BL171))</f>
        <v>0.13070000000000001</v>
      </c>
      <c r="BN171" s="156">
        <f t="shared" si="302"/>
        <v>45.34</v>
      </c>
      <c r="BO171" s="159">
        <f t="shared" si="303"/>
        <v>48</v>
      </c>
      <c r="BP171" s="127" t="s">
        <v>929</v>
      </c>
      <c r="BQ171" s="43">
        <f>IFERROR(VLOOKUP($B171,'1617_link'!$A$5:$D$351,2,FALSE),0)</f>
        <v>3.89</v>
      </c>
      <c r="BR171" s="43">
        <f>IFERROR(VLOOKUP($B171,'1617_link'!$A$5:$D$351,3,FALSE),0)</f>
        <v>44</v>
      </c>
      <c r="BS171" s="160">
        <f>IFERROR(VLOOKUP($B171,'1617_link'!$A$5:$D$351,4,FALSE),0)</f>
        <v>359.78999999999996</v>
      </c>
      <c r="BT171" s="217">
        <f t="shared" si="304"/>
        <v>0.1222935601322994</v>
      </c>
      <c r="BU171" s="217">
        <f>IF(BP171="Yes",VLOOKUP(B171,'ESA 112'!$B$224:$J$250,8,FALSE),MIN(0.127,BT171))</f>
        <v>0.1197</v>
      </c>
      <c r="BV171" s="156">
        <f t="shared" si="364"/>
        <v>43.07</v>
      </c>
      <c r="BW171" s="223">
        <f t="shared" si="365"/>
        <v>46.96</v>
      </c>
      <c r="BX171" s="127" t="s">
        <v>929</v>
      </c>
      <c r="BY171" s="43">
        <f>IFERROR(VLOOKUP($B171,'1718_link'!$A$5:$D$351,2,FALSE),0)</f>
        <v>4.4400000000000004</v>
      </c>
      <c r="BZ171" s="43">
        <f>IFERROR(VLOOKUP($B171,'1718_link'!$A$5:$D$351,3,FALSE),0)</f>
        <v>43.22</v>
      </c>
      <c r="CA171" s="43">
        <f>IFERROR(VLOOKUP($B171,'1718_link'!$A$5:$D$331,4,FALSE),0)</f>
        <v>357.47</v>
      </c>
      <c r="CB171" s="217">
        <f t="shared" si="307"/>
        <v>0.1209052507902761</v>
      </c>
      <c r="CC171" s="217">
        <f>IF(BX171="Yes",VLOOKUP(B171,'ESA 112'!$B$194:$J$219,8,FALSE),MIN(0.135,CB171))</f>
        <v>0.11609999999999999</v>
      </c>
      <c r="CD171" s="156">
        <f t="shared" si="308"/>
        <v>41.5</v>
      </c>
      <c r="CE171" s="159">
        <f t="shared" si="309"/>
        <v>45.94</v>
      </c>
      <c r="CF171" s="127" t="s">
        <v>929</v>
      </c>
      <c r="CG171" s="43">
        <f>IFERROR(VLOOKUP($B171,'1819_link'!$A$5:$D$351,2,FALSE),0)</f>
        <v>3.89</v>
      </c>
      <c r="CH171" s="43">
        <f>IFERROR(VLOOKUP($B171,'1819_link'!$A$5:$D$351,3,FALSE),0)</f>
        <v>43.22</v>
      </c>
      <c r="CI171" s="43">
        <f>IFERROR(VLOOKUP($B171,'1819_link'!$A$5:$D$331,4,FALSE),0)</f>
        <v>332.25</v>
      </c>
      <c r="CJ171" s="217">
        <f t="shared" si="310"/>
        <v>0.13008276899924756</v>
      </c>
      <c r="CK171" s="217">
        <f>IF(CF171="Yes",VLOOKUP(B171,'ESA 112'!$B$164:$J$190,8,FALSE),MIN(0.135,CJ171))</f>
        <v>0.11849999999999999</v>
      </c>
      <c r="CL171" s="156">
        <f t="shared" si="311"/>
        <v>39.369999999999997</v>
      </c>
      <c r="CM171" s="159">
        <f t="shared" si="312"/>
        <v>43.26</v>
      </c>
      <c r="CN171" s="127" t="s">
        <v>929</v>
      </c>
      <c r="CO171" s="43">
        <f>IFERROR(VLOOKUP($B171,'1920_link'!$A$5:$D$350,2,FALSE),0)</f>
        <v>3.56</v>
      </c>
      <c r="CP171" s="43">
        <f>IFERROR(VLOOKUP($B171,'1920_link'!$A$5:$D$350,3,FALSE),0)</f>
        <v>48</v>
      </c>
      <c r="CQ171" s="43">
        <f>IFERROR(VLOOKUP($B171,'1920_link'!$A$5:$D$330,4,FALSE),0)</f>
        <v>326.63</v>
      </c>
      <c r="CR171" s="217">
        <f t="shared" si="313"/>
        <v>0.14695527048954474</v>
      </c>
      <c r="CS171" s="217">
        <f>IF(CN171="Yes",VLOOKUP(B171,'ESA 112'!$B$134:$J$159,8,FALSE),MIN(0.135,CR171))</f>
        <v>0.13120000000000001</v>
      </c>
      <c r="CT171" s="156">
        <f t="shared" si="314"/>
        <v>42.85</v>
      </c>
      <c r="CU171" s="159">
        <f t="shared" si="315"/>
        <v>46.410000000000004</v>
      </c>
      <c r="CV171" s="127" t="s">
        <v>929</v>
      </c>
      <c r="CW171" s="43">
        <f>IFERROR(VLOOKUP($B171,'2021_link'!$A$5:$D$351,2,FALSE),0)</f>
        <v>0.56000000000000005</v>
      </c>
      <c r="CX171" s="43">
        <f>IFERROR(VLOOKUP($B171,'2021_link'!$A$5:$D$351,3,FALSE),0)</f>
        <v>48.66</v>
      </c>
      <c r="CY171" s="160">
        <f>IFERROR(VLOOKUP($B171,'2021_link'!$A$5:$D$351,4,FALSE),0)</f>
        <v>310.37</v>
      </c>
      <c r="CZ171" s="217">
        <f t="shared" si="340"/>
        <v>0.15678061668331345</v>
      </c>
      <c r="DA171" s="217">
        <f>IF(CV171="Yes",VLOOKUP(B171,'ESA 112'!$B$102:$J$130,8,FALSE),MIN(0.135,CZ171))</f>
        <v>0.1404</v>
      </c>
      <c r="DB171" s="156">
        <f t="shared" si="341"/>
        <v>43.58</v>
      </c>
      <c r="DC171" s="159">
        <f t="shared" si="342"/>
        <v>44.14</v>
      </c>
      <c r="DD171" s="127" t="s">
        <v>929</v>
      </c>
      <c r="DE171" s="43">
        <f>IFERROR(VLOOKUP($B171,'2122_link'!$A$3:$D$352,2,FALSE),0)</f>
        <v>1.56</v>
      </c>
      <c r="DF171" s="43">
        <f>IFERROR(VLOOKUP($B171,'2122_link'!$A$3:$D$352,3,FALSE),0)</f>
        <v>41.11</v>
      </c>
      <c r="DG171" s="160">
        <f>IFERROR(VLOOKUP($B171,'2122_link'!$A$3:$D$352,4,FALSE),0)</f>
        <v>308.62</v>
      </c>
      <c r="DH171" s="217">
        <f t="shared" si="334"/>
        <v>0.13320588425895924</v>
      </c>
      <c r="DI171" s="217">
        <f>IF(DD171="Yes",VLOOKUP(B171,'ESA 112'!$B$70:$J$99,8,FALSE),MIN(0.135,DH171))</f>
        <v>0.1177</v>
      </c>
      <c r="DJ171" s="156">
        <f t="shared" si="335"/>
        <v>36.32</v>
      </c>
      <c r="DK171" s="159">
        <f t="shared" si="336"/>
        <v>37.880000000000003</v>
      </c>
      <c r="DL171" s="127" t="s">
        <v>929</v>
      </c>
      <c r="DM171" s="43">
        <f>IFERROR(VLOOKUP($B171,'2223_link'!$A$3:$D$352,2,FALSE),0)</f>
        <v>2.33</v>
      </c>
      <c r="DN171" s="43">
        <f>IFERROR(VLOOKUP($B171,'2223_link'!$A$3:$D$352,3,FALSE),0)</f>
        <v>43.78</v>
      </c>
      <c r="DO171" s="160">
        <f>IFERROR(VLOOKUP($B171,'2223_link'!$A$3:$D$352,4,FALSE),0)</f>
        <v>309.67</v>
      </c>
      <c r="DP171" s="217">
        <f t="shared" si="337"/>
        <v>0.14137630380727872</v>
      </c>
      <c r="DQ171" s="217">
        <f>IF(DL171="Yes",VLOOKUP(B171,'ESA 112'!$B$37:$J$65,8,FALSE),MIN(0.135,DP171))</f>
        <v>0.12720000000000001</v>
      </c>
      <c r="DR171" s="156">
        <f t="shared" si="338"/>
        <v>39.39</v>
      </c>
      <c r="DS171" s="159">
        <f t="shared" si="339"/>
        <v>41.72</v>
      </c>
      <c r="DT171" s="127" t="s">
        <v>929</v>
      </c>
      <c r="DU171" s="43">
        <f>IFERROR(VLOOKUP($B171,'2324_link'!$A$3:$D$352,2,FALSE),0)</f>
        <v>1.78</v>
      </c>
      <c r="DV171" s="43">
        <f>IFERROR(VLOOKUP($B171,'2324_link'!$A$3:$D$352,3,FALSE),0)</f>
        <v>40.44</v>
      </c>
      <c r="DW171" s="160">
        <f>IFERROR(VLOOKUP($B171,'2324_link'!$A$3:$D$352,4,FALSE),0)</f>
        <v>310.10000000000002</v>
      </c>
      <c r="DX171" s="217">
        <f t="shared" si="343"/>
        <v>0.13040954530796517</v>
      </c>
      <c r="DY171" s="217">
        <f>IF(DT171="Yes",VLOOKUP(B171,'ESA 112'!$B$3:$J$32,8,FALSE),MIN(0.15,DX171))</f>
        <v>0.1414</v>
      </c>
      <c r="DZ171" s="156">
        <f t="shared" si="344"/>
        <v>43.85</v>
      </c>
      <c r="EA171" s="159">
        <f t="shared" si="345"/>
        <v>45.63</v>
      </c>
      <c r="EB171" s="18"/>
    </row>
    <row r="172" spans="1:132" ht="14.4" x14ac:dyDescent="0.3">
      <c r="A172" s="15" t="s">
        <v>910</v>
      </c>
      <c r="B172" s="15" t="s">
        <v>322</v>
      </c>
      <c r="C172" s="15" t="s">
        <v>323</v>
      </c>
      <c r="D172" s="127" t="s">
        <v>928</v>
      </c>
      <c r="E172" s="154">
        <f>IFERROR(VLOOKUP($B172,'0809_link'!$A$5:$D$319,2,FALSE),0)</f>
        <v>6.5</v>
      </c>
      <c r="F172" s="154">
        <f>IFERROR(VLOOKUP($B172,'0809_link'!$A$5:$D$319,3,FALSE),0)</f>
        <v>24.12</v>
      </c>
      <c r="G172" s="154">
        <f>IFERROR(VLOOKUP(B172,'0809_link'!$A$5:$D$319,4,FALSE),0)</f>
        <v>133.56</v>
      </c>
      <c r="H172" s="50">
        <f t="shared" si="346"/>
        <v>0.18060000000000001</v>
      </c>
      <c r="I172" s="155">
        <f>IF(D172="yes",VLOOKUP(B172,'ESA 112'!$B$479:$K$503,8,FALSE),MIN(0.127,H172))</f>
        <v>0.127</v>
      </c>
      <c r="J172" s="156">
        <f t="shared" si="347"/>
        <v>16.96</v>
      </c>
      <c r="K172" s="157">
        <f t="shared" si="348"/>
        <v>23.461183999999999</v>
      </c>
      <c r="L172" s="127" t="s">
        <v>928</v>
      </c>
      <c r="M172" s="43">
        <f>IFERROR(VLOOKUP(B172,'0910_link'!$A$5:$B$302,2,FALSE),0)</f>
        <v>8</v>
      </c>
      <c r="N172" s="43">
        <f>IFERROR(VLOOKUP(B172,'0910_link'!$A$5:$C$302,3,FALSE),0)</f>
        <v>22.12</v>
      </c>
      <c r="O172" s="43">
        <f>IFERROR(VLOOKUP($B172,'0910_link'!$A$5:$D$302,4,FALSE),0)</f>
        <v>134.83000000000001</v>
      </c>
      <c r="P172" s="50">
        <f t="shared" si="349"/>
        <v>0.1641</v>
      </c>
      <c r="Q172" s="158">
        <f>IF(L172="Yes",VLOOKUP(B172,'ESA 112'!$B$449:$K$474,8,FALSE),MIN(0.127,P172))</f>
        <v>0.127</v>
      </c>
      <c r="R172" s="156">
        <f t="shared" si="350"/>
        <v>17.12</v>
      </c>
      <c r="S172" s="157">
        <f t="shared" si="351"/>
        <v>25.117806999999999</v>
      </c>
      <c r="T172" s="127" t="s">
        <v>928</v>
      </c>
      <c r="U172" s="43">
        <f>IFERROR(VLOOKUP($B172,'1011_link'!$A$5:$D$309,2,FALSE),0)</f>
        <v>9.1199999999999992</v>
      </c>
      <c r="V172" s="43">
        <f>IFERROR(VLOOKUP($B172,'1011_link'!$A$5:$D$309,3,FALSE),0)</f>
        <v>21</v>
      </c>
      <c r="W172" s="154">
        <f>IFERROR(VLOOKUP($B172,'1011_link'!$A$5:$D$319,4,FALSE),0)</f>
        <v>132.55000000000001</v>
      </c>
      <c r="X172" s="50">
        <f t="shared" si="352"/>
        <v>0.15840000000000001</v>
      </c>
      <c r="Y172" s="158">
        <f>IF(T172="Yes",VLOOKUP(B172,'ESA 112'!$B$416:$J$444,8,FALSE),MIN(0.127,X172))</f>
        <v>0.127</v>
      </c>
      <c r="Z172" s="156">
        <f t="shared" si="353"/>
        <v>16.829999999999998</v>
      </c>
      <c r="AA172" s="159">
        <f t="shared" si="354"/>
        <v>25.949999999999996</v>
      </c>
      <c r="AB172" s="127" t="s">
        <v>928</v>
      </c>
      <c r="AC172" s="43">
        <f>IFERROR(VLOOKUP($B172,'1112_link'!$A$5:$D$310,2,FALSE),0)</f>
        <v>7.89</v>
      </c>
      <c r="AD172" s="43">
        <f>IFERROR(VLOOKUP($B172,'1112_link'!$A$5:$D$310,3,FALSE),0)</f>
        <v>16.440000000000001</v>
      </c>
      <c r="AE172" s="154">
        <f>IFERROR(VLOOKUP($B172,'1112_link'!$A$5:$D$331,4,FALSE),0)</f>
        <v>139</v>
      </c>
      <c r="AF172" s="50">
        <f t="shared" si="355"/>
        <v>0.1183</v>
      </c>
      <c r="AG172" s="158">
        <f>IF(AB172="Yes",VLOOKUP(B172,'ESA 112'!$B$383:$J$411,8,FALSE),MIN(0.127,AF172))</f>
        <v>0.1183</v>
      </c>
      <c r="AH172" s="156">
        <f t="shared" si="356"/>
        <v>16.440000000000001</v>
      </c>
      <c r="AI172" s="159">
        <f t="shared" si="357"/>
        <v>24.330000000000002</v>
      </c>
      <c r="AJ172" s="127" t="s">
        <v>928</v>
      </c>
      <c r="AK172" s="43">
        <f>IFERROR(VLOOKUP($B172,'1213_link'!$A$5:$D$310,2,FALSE),0)</f>
        <v>9.67</v>
      </c>
      <c r="AL172" s="43">
        <f>IFERROR(VLOOKUP($B172,'1213_link'!$A$5:$D$310,3,FALSE),0)</f>
        <v>17</v>
      </c>
      <c r="AM172" s="154">
        <f>IFERROR(VLOOKUP($B172,'1213_link'!$A$5:$D$331,4,FALSE),0)</f>
        <v>139.1</v>
      </c>
      <c r="AN172" s="50">
        <f t="shared" si="358"/>
        <v>0.1222</v>
      </c>
      <c r="AO172" s="158">
        <f>IF(AJ172="Yes",VLOOKUP(B172,'ESA 112'!$B$350:$J$378,8,FALSE),MIN(0.127,AN172))</f>
        <v>0.1222</v>
      </c>
      <c r="AP172" s="156">
        <f t="shared" si="359"/>
        <v>17</v>
      </c>
      <c r="AQ172" s="159">
        <f t="shared" si="360"/>
        <v>26.67</v>
      </c>
      <c r="AR172" s="127" t="s">
        <v>928</v>
      </c>
      <c r="AS172" s="43">
        <f>IFERROR(VLOOKUP($B172,'1314_link'!$A$5:$D$310,2,FALSE),0)</f>
        <v>8</v>
      </c>
      <c r="AT172" s="43">
        <f>IFERROR(VLOOKUP($B172,'1314_link'!$A$5:$D$310,3,FALSE),0)</f>
        <v>17.329999999999998</v>
      </c>
      <c r="AU172" s="154">
        <f>IFERROR(VLOOKUP($B172,'1314_link'!$A$5:$D$331,4,FALSE),0)</f>
        <v>132.9</v>
      </c>
      <c r="AV172" s="158">
        <f t="shared" si="361"/>
        <v>0.13039879608728366</v>
      </c>
      <c r="AW172" s="158">
        <f>IF(AR172="Yes",VLOOKUP(B172,'ESA 112'!$B$318:$J$345,8,FALSE),MIN(0.127,AV172))</f>
        <v>0.127</v>
      </c>
      <c r="AX172" s="156">
        <f t="shared" si="362"/>
        <v>16.88</v>
      </c>
      <c r="AY172" s="159">
        <f t="shared" si="363"/>
        <v>24.88</v>
      </c>
      <c r="AZ172" s="127" t="s">
        <v>928</v>
      </c>
      <c r="BA172" s="43">
        <f>IFERROR(VLOOKUP($B172,'1415_link'!$A$5:$D$311,2,FALSE),0)</f>
        <v>5.89</v>
      </c>
      <c r="BB172" s="43">
        <f>IFERROR(VLOOKUP($B172,'1415_link'!$A$5:$D$311,3,FALSE),0)</f>
        <v>20.329999999999998</v>
      </c>
      <c r="BC172" s="160">
        <f>IFERROR(VLOOKUP($B172,'1415_link'!$A$5:$D$332,4,FALSE),0)</f>
        <v>113.4</v>
      </c>
      <c r="BD172" s="158">
        <f t="shared" si="298"/>
        <v>0.17927689594356258</v>
      </c>
      <c r="BE172" s="158">
        <f>IF(AZ172="Yes",VLOOKUP(B172,'ESA 112'!$B$286:$J$314,8,FALSE),MIN(0.127,BD172))</f>
        <v>0.127</v>
      </c>
      <c r="BF172" s="156">
        <f t="shared" si="299"/>
        <v>14.4</v>
      </c>
      <c r="BG172" s="159">
        <f t="shared" si="300"/>
        <v>20.29</v>
      </c>
      <c r="BH172" s="127" t="s">
        <v>928</v>
      </c>
      <c r="BI172" s="43">
        <f>IFERROR(VLOOKUP($B172,'1516_link'!$A$5:$D$351,2,FALSE),0)</f>
        <v>3.33</v>
      </c>
      <c r="BJ172" s="43">
        <f>IFERROR(VLOOKUP($B172,'1516_link'!$A$5:$D$351,3,FALSE),0)</f>
        <v>27.22</v>
      </c>
      <c r="BK172" s="160">
        <f>IFERROR(VLOOKUP($B172,'1516_link'!$A$5:$D$351,4,FALSE),0)</f>
        <v>117.1</v>
      </c>
      <c r="BL172" s="217">
        <f t="shared" si="301"/>
        <v>0.23245089666951324</v>
      </c>
      <c r="BM172" s="217">
        <f>IF(BH172="Yes",VLOOKUP(B172,'ESA 112'!$B$255:$J$282,8,FALSE),MIN(0.127,BL172))</f>
        <v>0.127</v>
      </c>
      <c r="BN172" s="156">
        <f t="shared" si="302"/>
        <v>14.87</v>
      </c>
      <c r="BO172" s="159">
        <f t="shared" si="303"/>
        <v>18.2</v>
      </c>
      <c r="BP172" s="127" t="s">
        <v>928</v>
      </c>
      <c r="BQ172" s="43">
        <f>IFERROR(VLOOKUP($B172,'1617_link'!$A$5:$D$351,2,FALSE),0)</f>
        <v>4.5500000000000007</v>
      </c>
      <c r="BR172" s="43">
        <f>IFERROR(VLOOKUP($B172,'1617_link'!$A$5:$D$351,3,FALSE),0)</f>
        <v>31.67</v>
      </c>
      <c r="BS172" s="160">
        <f>IFERROR(VLOOKUP($B172,'1617_link'!$A$5:$D$351,4,FALSE),0)</f>
        <v>128.19999999999999</v>
      </c>
      <c r="BT172" s="217">
        <f t="shared" si="304"/>
        <v>0.24703588143525745</v>
      </c>
      <c r="BU172" s="217">
        <f>IF(BP172="Yes",VLOOKUP(B172,'ESA 112'!$B$224:$J$250,8,FALSE),MIN(0.127,BT172))</f>
        <v>0.127</v>
      </c>
      <c r="BV172" s="156">
        <f t="shared" si="364"/>
        <v>16.28</v>
      </c>
      <c r="BW172" s="223">
        <f t="shared" si="365"/>
        <v>20.830000000000002</v>
      </c>
      <c r="BX172" s="127" t="s">
        <v>928</v>
      </c>
      <c r="BY172" s="43">
        <f>IFERROR(VLOOKUP($B172,'1718_link'!$A$5:$D$351,2,FALSE),0)</f>
        <v>4.7799999999999994</v>
      </c>
      <c r="BZ172" s="43">
        <f>IFERROR(VLOOKUP($B172,'1718_link'!$A$5:$D$351,3,FALSE),0)</f>
        <v>33.44</v>
      </c>
      <c r="CA172" s="43">
        <f>IFERROR(VLOOKUP($B172,'1718_link'!$A$5:$D$331,4,FALSE),0)</f>
        <v>132.69999999999999</v>
      </c>
      <c r="CB172" s="217">
        <f t="shared" si="307"/>
        <v>0.25199698568198947</v>
      </c>
      <c r="CC172" s="217">
        <f>IF(BX172="Yes",VLOOKUP(B172,'ESA 112'!$B$194:$J$219,8,FALSE),MIN(0.135,CB172))</f>
        <v>0.13500000000000001</v>
      </c>
      <c r="CD172" s="156">
        <f t="shared" si="308"/>
        <v>17.91</v>
      </c>
      <c r="CE172" s="159">
        <f t="shared" si="309"/>
        <v>22.689999999999998</v>
      </c>
      <c r="CF172" s="127" t="s">
        <v>928</v>
      </c>
      <c r="CG172" s="43">
        <f>IFERROR(VLOOKUP($B172,'1819_link'!$A$5:$D$351,2,FALSE),0)</f>
        <v>5.34</v>
      </c>
      <c r="CH172" s="43">
        <f>IFERROR(VLOOKUP($B172,'1819_link'!$A$5:$D$351,3,FALSE),0)</f>
        <v>32.89</v>
      </c>
      <c r="CI172" s="43">
        <f>IFERROR(VLOOKUP($B172,'1819_link'!$A$5:$D$331,4,FALSE),0)</f>
        <v>141</v>
      </c>
      <c r="CJ172" s="217">
        <f t="shared" si="310"/>
        <v>0.23326241134751774</v>
      </c>
      <c r="CK172" s="217">
        <f>IF(CF172="Yes",VLOOKUP(B172,'ESA 112'!$B$164:$J$190,8,FALSE),MIN(0.135,CJ172))</f>
        <v>0.13500000000000001</v>
      </c>
      <c r="CL172" s="156">
        <f t="shared" si="311"/>
        <v>19.04</v>
      </c>
      <c r="CM172" s="159">
        <f t="shared" si="312"/>
        <v>24.38</v>
      </c>
      <c r="CN172" s="127" t="s">
        <v>928</v>
      </c>
      <c r="CO172" s="43">
        <f>IFERROR(VLOOKUP($B172,'1920_link'!$A$5:$D$350,2,FALSE),0)</f>
        <v>6.33</v>
      </c>
      <c r="CP172" s="43">
        <f>IFERROR(VLOOKUP($B172,'1920_link'!$A$5:$D$350,3,FALSE),0)</f>
        <v>27.67</v>
      </c>
      <c r="CQ172" s="43">
        <f>IFERROR(VLOOKUP($B172,'1920_link'!$A$5:$D$330,4,FALSE),0)</f>
        <v>133.18</v>
      </c>
      <c r="CR172" s="217">
        <f t="shared" si="313"/>
        <v>0.20776392851779546</v>
      </c>
      <c r="CS172" s="217">
        <f>IF(CN172="Yes",VLOOKUP(B172,'ESA 112'!$B$134:$J$159,8,FALSE),MIN(0.135,CR172))</f>
        <v>0.13500000000000001</v>
      </c>
      <c r="CT172" s="156">
        <f t="shared" si="314"/>
        <v>17.98</v>
      </c>
      <c r="CU172" s="159">
        <f t="shared" si="315"/>
        <v>24.310000000000002</v>
      </c>
      <c r="CV172" s="127" t="s">
        <v>928</v>
      </c>
      <c r="CW172" s="43">
        <f>IFERROR(VLOOKUP($B172,'2021_link'!$A$5:$D$351,2,FALSE),0)</f>
        <v>3.44</v>
      </c>
      <c r="CX172" s="43">
        <f>IFERROR(VLOOKUP($B172,'2021_link'!$A$5:$D$351,3,FALSE),0)</f>
        <v>28.89</v>
      </c>
      <c r="CY172" s="160">
        <f>IFERROR(VLOOKUP($B172,'2021_link'!$A$5:$D$351,4,FALSE),0)</f>
        <v>131.93</v>
      </c>
      <c r="CZ172" s="217">
        <f t="shared" si="340"/>
        <v>0.21897976199499733</v>
      </c>
      <c r="DA172" s="217">
        <f>IF(CV172="Yes",VLOOKUP(B172,'ESA 112'!$B$102:$J$130,8,FALSE),MIN(0.135,CZ172))</f>
        <v>0.13500000000000001</v>
      </c>
      <c r="DB172" s="156">
        <f t="shared" si="341"/>
        <v>17.809999999999999</v>
      </c>
      <c r="DC172" s="159">
        <f t="shared" si="342"/>
        <v>21.25</v>
      </c>
      <c r="DD172" s="127" t="s">
        <v>928</v>
      </c>
      <c r="DE172" s="43">
        <f>IFERROR(VLOOKUP($B172,'2122_link'!$A$3:$D$352,2,FALSE),0)</f>
        <v>1.78</v>
      </c>
      <c r="DF172" s="43">
        <f>IFERROR(VLOOKUP($B172,'2122_link'!$A$3:$D$352,3,FALSE),0)</f>
        <v>24.67</v>
      </c>
      <c r="DG172" s="160">
        <f>IFERROR(VLOOKUP($B172,'2122_link'!$A$3:$D$352,4,FALSE),0)</f>
        <v>129</v>
      </c>
      <c r="DH172" s="217">
        <f t="shared" si="334"/>
        <v>0.1912403100775194</v>
      </c>
      <c r="DI172" s="217">
        <f>IF(DD172="Yes",VLOOKUP(B172,'ESA 112'!$B$70:$J$99,8,FALSE),MIN(0.135,DH172))</f>
        <v>0.13500000000000001</v>
      </c>
      <c r="DJ172" s="156">
        <f t="shared" si="335"/>
        <v>17.420000000000002</v>
      </c>
      <c r="DK172" s="159">
        <f t="shared" si="336"/>
        <v>19.200000000000003</v>
      </c>
      <c r="DL172" s="127" t="s">
        <v>928</v>
      </c>
      <c r="DM172" s="43">
        <f>IFERROR(VLOOKUP($B172,'2223_link'!$A$3:$D$352,2,FALSE),0)</f>
        <v>4.33</v>
      </c>
      <c r="DN172" s="43">
        <f>IFERROR(VLOOKUP($B172,'2223_link'!$A$3:$D$352,3,FALSE),0)</f>
        <v>17.329999999999998</v>
      </c>
      <c r="DO172" s="160">
        <f>IFERROR(VLOOKUP($B172,'2223_link'!$A$3:$D$352,4,FALSE),0)</f>
        <v>122.6</v>
      </c>
      <c r="DP172" s="217">
        <f t="shared" si="337"/>
        <v>0.14135399673735724</v>
      </c>
      <c r="DQ172" s="217">
        <f>IF(DL172="Yes",VLOOKUP(B172,'ESA 112'!$B$37:$J$65,8,FALSE),MIN(0.135,DP172))</f>
        <v>0.13500000000000001</v>
      </c>
      <c r="DR172" s="156">
        <f t="shared" si="338"/>
        <v>16.55</v>
      </c>
      <c r="DS172" s="159">
        <f t="shared" si="339"/>
        <v>20.880000000000003</v>
      </c>
      <c r="DT172" s="127" t="s">
        <v>928</v>
      </c>
      <c r="DU172" s="43">
        <f>IFERROR(VLOOKUP($B172,'2324_link'!$A$3:$D$352,2,FALSE),0)</f>
        <v>7.44</v>
      </c>
      <c r="DV172" s="43">
        <f>IFERROR(VLOOKUP($B172,'2324_link'!$A$3:$D$352,3,FALSE),0)</f>
        <v>19</v>
      </c>
      <c r="DW172" s="160">
        <f>IFERROR(VLOOKUP($B172,'2324_link'!$A$3:$D$352,4,FALSE),0)</f>
        <v>125.60000000000001</v>
      </c>
      <c r="DX172" s="217">
        <f t="shared" si="343"/>
        <v>0.15127388535031847</v>
      </c>
      <c r="DY172" s="217">
        <f>IF(DT172="Yes",VLOOKUP(B172,'ESA 112'!$B$3:$J$32,8,FALSE),MIN(0.15,DX172))</f>
        <v>0.15</v>
      </c>
      <c r="DZ172" s="156">
        <f t="shared" si="344"/>
        <v>18.84</v>
      </c>
      <c r="EA172" s="159">
        <f t="shared" si="345"/>
        <v>26.28</v>
      </c>
      <c r="EB172" s="18"/>
    </row>
    <row r="173" spans="1:132" ht="14.4" x14ac:dyDescent="0.3">
      <c r="A173" s="15" t="s">
        <v>913</v>
      </c>
      <c r="B173" s="15" t="s">
        <v>350</v>
      </c>
      <c r="C173" s="15" t="s">
        <v>351</v>
      </c>
      <c r="D173" s="127" t="s">
        <v>928</v>
      </c>
      <c r="E173" s="154">
        <f>IFERROR(VLOOKUP($B173,'0809_link'!$A$5:$D$319,2,FALSE),0)</f>
        <v>14.12</v>
      </c>
      <c r="F173" s="154">
        <f>IFERROR(VLOOKUP($B173,'0809_link'!$A$5:$D$319,3,FALSE),0)</f>
        <v>130.75</v>
      </c>
      <c r="G173" s="154">
        <f>IFERROR(VLOOKUP(B173,'0809_link'!$A$5:$D$319,4,FALSE),0)</f>
        <v>1088.6500000000001</v>
      </c>
      <c r="H173" s="50">
        <f t="shared" si="346"/>
        <v>0.1201</v>
      </c>
      <c r="I173" s="155">
        <f>IF(D173="yes",VLOOKUP(B173,'ESA 112'!$B$479:$K$503,8,FALSE),MIN(0.127,H173))</f>
        <v>0.1201</v>
      </c>
      <c r="J173" s="156">
        <f t="shared" si="347"/>
        <v>130.75</v>
      </c>
      <c r="K173" s="157">
        <f t="shared" si="348"/>
        <v>144.87</v>
      </c>
      <c r="L173" s="127" t="s">
        <v>928</v>
      </c>
      <c r="M173" s="43">
        <f>IFERROR(VLOOKUP(B173,'0910_link'!$A$5:$B$302,2,FALSE),0)</f>
        <v>12.62</v>
      </c>
      <c r="N173" s="43">
        <f>IFERROR(VLOOKUP(B173,'0910_link'!$A$5:$C$302,3,FALSE),0)</f>
        <v>127.38</v>
      </c>
      <c r="O173" s="43">
        <f>IFERROR(VLOOKUP($B173,'0910_link'!$A$5:$D$302,4,FALSE),0)</f>
        <v>1056.42</v>
      </c>
      <c r="P173" s="50">
        <f t="shared" si="349"/>
        <v>0.1206</v>
      </c>
      <c r="Q173" s="158">
        <f>IF(L173="Yes",VLOOKUP(B173,'ESA 112'!$B$449:$K$474,8,FALSE),MIN(0.127,P173))</f>
        <v>0.1206</v>
      </c>
      <c r="R173" s="156">
        <f t="shared" si="350"/>
        <v>127.38</v>
      </c>
      <c r="S173" s="157">
        <f t="shared" si="351"/>
        <v>140</v>
      </c>
      <c r="T173" s="127" t="s">
        <v>928</v>
      </c>
      <c r="U173" s="43">
        <f>IFERROR(VLOOKUP($B173,'1011_link'!$A$5:$D$309,2,FALSE),0)</f>
        <v>20.25</v>
      </c>
      <c r="V173" s="43">
        <f>IFERROR(VLOOKUP($B173,'1011_link'!$A$5:$D$309,3,FALSE),0)</f>
        <v>129.62</v>
      </c>
      <c r="W173" s="154">
        <f>IFERROR(VLOOKUP($B173,'1011_link'!$A$5:$D$319,4,FALSE),0)</f>
        <v>1104.07</v>
      </c>
      <c r="X173" s="50">
        <f t="shared" si="352"/>
        <v>0.1174</v>
      </c>
      <c r="Y173" s="158">
        <f>IF(T173="Yes",VLOOKUP(B173,'ESA 112'!$B$416:$J$444,8,FALSE),MIN(0.127,X173))</f>
        <v>0.1174</v>
      </c>
      <c r="Z173" s="156">
        <f t="shared" si="353"/>
        <v>129.62</v>
      </c>
      <c r="AA173" s="159">
        <f t="shared" si="354"/>
        <v>149.87</v>
      </c>
      <c r="AB173" s="127" t="s">
        <v>928</v>
      </c>
      <c r="AC173" s="43">
        <f>IFERROR(VLOOKUP($B173,'1112_link'!$A$5:$D$310,2,FALSE),0)</f>
        <v>18.559999999999999</v>
      </c>
      <c r="AD173" s="43">
        <f>IFERROR(VLOOKUP($B173,'1112_link'!$A$5:$D$310,3,FALSE),0)</f>
        <v>135.33000000000001</v>
      </c>
      <c r="AE173" s="154">
        <f>IFERROR(VLOOKUP($B173,'1112_link'!$A$5:$D$331,4,FALSE),0)</f>
        <v>1130</v>
      </c>
      <c r="AF173" s="50">
        <f t="shared" si="355"/>
        <v>0.1198</v>
      </c>
      <c r="AG173" s="158">
        <f>IF(AB173="Yes",VLOOKUP(B173,'ESA 112'!$B$383:$J$411,8,FALSE),MIN(0.127,AF173))</f>
        <v>0.1198</v>
      </c>
      <c r="AH173" s="156">
        <f t="shared" si="356"/>
        <v>135.33000000000001</v>
      </c>
      <c r="AI173" s="159">
        <f t="shared" si="357"/>
        <v>153.89000000000001</v>
      </c>
      <c r="AJ173" s="127" t="s">
        <v>928</v>
      </c>
      <c r="AK173" s="43">
        <f>IFERROR(VLOOKUP($B173,'1213_link'!$A$5:$D$310,2,FALSE),0)</f>
        <v>14.559999999999999</v>
      </c>
      <c r="AL173" s="43">
        <f>IFERROR(VLOOKUP($B173,'1213_link'!$A$5:$D$310,3,FALSE),0)</f>
        <v>149.78</v>
      </c>
      <c r="AM173" s="154">
        <f>IFERROR(VLOOKUP($B173,'1213_link'!$A$5:$D$331,4,FALSE),0)</f>
        <v>1088.5</v>
      </c>
      <c r="AN173" s="50">
        <f t="shared" si="358"/>
        <v>0.1376</v>
      </c>
      <c r="AO173" s="158">
        <f>IF(AJ173="Yes",VLOOKUP(B173,'ESA 112'!$B$350:$J$378,8,FALSE),MIN(0.127,AN173))</f>
        <v>0.127</v>
      </c>
      <c r="AP173" s="156">
        <f t="shared" si="359"/>
        <v>138.24</v>
      </c>
      <c r="AQ173" s="159">
        <f t="shared" si="360"/>
        <v>152.80000000000001</v>
      </c>
      <c r="AR173" s="127" t="s">
        <v>928</v>
      </c>
      <c r="AS173" s="43">
        <f>IFERROR(VLOOKUP($B173,'1314_link'!$A$5:$D$310,2,FALSE),0)</f>
        <v>19.11</v>
      </c>
      <c r="AT173" s="43">
        <f>IFERROR(VLOOKUP($B173,'1314_link'!$A$5:$D$310,3,FALSE),0)</f>
        <v>143.44</v>
      </c>
      <c r="AU173" s="154">
        <f>IFERROR(VLOOKUP($B173,'1314_link'!$A$5:$D$331,4,FALSE),0)</f>
        <v>1022.5500000000001</v>
      </c>
      <c r="AV173" s="158">
        <f t="shared" si="361"/>
        <v>0.14027675908268544</v>
      </c>
      <c r="AW173" s="158">
        <f>IF(AR173="Yes",VLOOKUP(B173,'ESA 112'!$B$318:$J$345,8,FALSE),MIN(0.127,AV173))</f>
        <v>0.127</v>
      </c>
      <c r="AX173" s="156">
        <f t="shared" si="362"/>
        <v>129.86000000000001</v>
      </c>
      <c r="AY173" s="159">
        <f t="shared" si="363"/>
        <v>148.97000000000003</v>
      </c>
      <c r="AZ173" s="127" t="s">
        <v>928</v>
      </c>
      <c r="BA173" s="43">
        <f>IFERROR(VLOOKUP($B173,'1415_link'!$A$5:$D$311,2,FALSE),0)</f>
        <v>19.670000000000002</v>
      </c>
      <c r="BB173" s="43">
        <f>IFERROR(VLOOKUP($B173,'1415_link'!$A$5:$D$311,3,FALSE),0)</f>
        <v>157.22</v>
      </c>
      <c r="BC173" s="160">
        <f>IFERROR(VLOOKUP($B173,'1415_link'!$A$5:$D$332,4,FALSE),0)</f>
        <v>1069.56</v>
      </c>
      <c r="BD173" s="158">
        <f t="shared" si="298"/>
        <v>0.14699502599199671</v>
      </c>
      <c r="BE173" s="158">
        <f>IF(AZ173="Yes",VLOOKUP(B173,'ESA 112'!$B$286:$J$314,8,FALSE),MIN(0.127,BD173))</f>
        <v>0.127</v>
      </c>
      <c r="BF173" s="156">
        <f t="shared" si="299"/>
        <v>135.83000000000001</v>
      </c>
      <c r="BG173" s="159">
        <f t="shared" si="300"/>
        <v>155.5</v>
      </c>
      <c r="BH173" s="127" t="s">
        <v>928</v>
      </c>
      <c r="BI173" s="43">
        <f>IFERROR(VLOOKUP($B173,'1516_link'!$A$5:$D$351,2,FALSE),0)</f>
        <v>19.22</v>
      </c>
      <c r="BJ173" s="43">
        <f>IFERROR(VLOOKUP($B173,'1516_link'!$A$5:$D$351,3,FALSE),0)</f>
        <v>157.78</v>
      </c>
      <c r="BK173" s="160">
        <f>IFERROR(VLOOKUP($B173,'1516_link'!$A$5:$D$351,4,FALSE),0)</f>
        <v>1090.55</v>
      </c>
      <c r="BL173" s="217">
        <f t="shared" si="301"/>
        <v>0.14467929026637935</v>
      </c>
      <c r="BM173" s="217">
        <f>IF(BH173="Yes",VLOOKUP(B173,'ESA 112'!$B$255:$J$282,8,FALSE),MIN(0.127,BL173))</f>
        <v>0.127</v>
      </c>
      <c r="BN173" s="156">
        <f t="shared" si="302"/>
        <v>138.5</v>
      </c>
      <c r="BO173" s="159">
        <f t="shared" si="303"/>
        <v>157.72</v>
      </c>
      <c r="BP173" s="127" t="s">
        <v>928</v>
      </c>
      <c r="BQ173" s="43">
        <f>IFERROR(VLOOKUP($B173,'1617_link'!$A$5:$D$351,2,FALSE),0)</f>
        <v>12.78</v>
      </c>
      <c r="BR173" s="43">
        <f>IFERROR(VLOOKUP($B173,'1617_link'!$A$5:$D$351,3,FALSE),0)</f>
        <v>158.88999999999999</v>
      </c>
      <c r="BS173" s="160">
        <f>IFERROR(VLOOKUP($B173,'1617_link'!$A$5:$D$351,4,FALSE),0)</f>
        <v>1104.4699999999998</v>
      </c>
      <c r="BT173" s="217">
        <f t="shared" si="304"/>
        <v>0.14386085633833423</v>
      </c>
      <c r="BU173" s="217">
        <f>IF(BP173="Yes",VLOOKUP(B173,'ESA 112'!$B$224:$J$250,8,FALSE),MIN(0.127,BT173))</f>
        <v>0.127</v>
      </c>
      <c r="BV173" s="156">
        <f t="shared" si="364"/>
        <v>140.27000000000001</v>
      </c>
      <c r="BW173" s="223">
        <f t="shared" si="365"/>
        <v>153.05000000000001</v>
      </c>
      <c r="BX173" s="127" t="s">
        <v>928</v>
      </c>
      <c r="BY173" s="43">
        <f>IFERROR(VLOOKUP($B173,'1718_link'!$A$5:$D$351,2,FALSE),0)</f>
        <v>18.440000000000001</v>
      </c>
      <c r="BZ173" s="43">
        <f>IFERROR(VLOOKUP($B173,'1718_link'!$A$5:$D$351,3,FALSE),0)</f>
        <v>156.78</v>
      </c>
      <c r="CA173" s="43">
        <f>IFERROR(VLOOKUP($B173,'1718_link'!$A$5:$D$331,4,FALSE),0)</f>
        <v>1135.79</v>
      </c>
      <c r="CB173" s="217">
        <f t="shared" si="307"/>
        <v>0.13803608061349371</v>
      </c>
      <c r="CC173" s="217">
        <f>IF(BX173="Yes",VLOOKUP(B173,'ESA 112'!$B$194:$J$219,8,FALSE),MIN(0.135,CB173))</f>
        <v>0.13500000000000001</v>
      </c>
      <c r="CD173" s="156">
        <f t="shared" si="308"/>
        <v>153.33000000000001</v>
      </c>
      <c r="CE173" s="159">
        <f t="shared" si="309"/>
        <v>171.77</v>
      </c>
      <c r="CF173" s="127" t="s">
        <v>928</v>
      </c>
      <c r="CG173" s="43">
        <f>IFERROR(VLOOKUP($B173,'1819_link'!$A$5:$D$351,2,FALSE),0)</f>
        <v>18.78</v>
      </c>
      <c r="CH173" s="43">
        <f>IFERROR(VLOOKUP($B173,'1819_link'!$A$5:$D$351,3,FALSE),0)</f>
        <v>164.89</v>
      </c>
      <c r="CI173" s="43">
        <f>IFERROR(VLOOKUP($B173,'1819_link'!$A$5:$D$331,4,FALSE),0)</f>
        <v>1115.4100000000001</v>
      </c>
      <c r="CJ173" s="217">
        <f t="shared" si="310"/>
        <v>0.14782904940784103</v>
      </c>
      <c r="CK173" s="217">
        <f>IF(CF173="Yes",VLOOKUP(B173,'ESA 112'!$B$164:$J$190,8,FALSE),MIN(0.135,CJ173))</f>
        <v>0.13500000000000001</v>
      </c>
      <c r="CL173" s="156">
        <f t="shared" si="311"/>
        <v>150.58000000000001</v>
      </c>
      <c r="CM173" s="159">
        <f t="shared" si="312"/>
        <v>169.36</v>
      </c>
      <c r="CN173" s="127" t="s">
        <v>928</v>
      </c>
      <c r="CO173" s="43">
        <f>IFERROR(VLOOKUP($B173,'1920_link'!$A$5:$D$350,2,FALSE),0)</f>
        <v>23.55</v>
      </c>
      <c r="CP173" s="43">
        <f>IFERROR(VLOOKUP($B173,'1920_link'!$A$5:$D$350,3,FALSE),0)</f>
        <v>164.89</v>
      </c>
      <c r="CQ173" s="43">
        <f>IFERROR(VLOOKUP($B173,'1920_link'!$A$5:$D$330,4,FALSE),0)</f>
        <v>1109.76</v>
      </c>
      <c r="CR173" s="217">
        <f t="shared" si="313"/>
        <v>0.14858167531718569</v>
      </c>
      <c r="CS173" s="217">
        <f>IF(CN173="Yes",VLOOKUP(B173,'ESA 112'!$B$134:$J$159,8,FALSE),MIN(0.135,CR173))</f>
        <v>0.13500000000000001</v>
      </c>
      <c r="CT173" s="156">
        <f t="shared" si="314"/>
        <v>149.82</v>
      </c>
      <c r="CU173" s="159">
        <f t="shared" si="315"/>
        <v>173.37</v>
      </c>
      <c r="CV173" s="127" t="s">
        <v>928</v>
      </c>
      <c r="CW173" s="43">
        <f>IFERROR(VLOOKUP($B173,'2021_link'!$A$5:$D$351,2,FALSE),0)</f>
        <v>9.89</v>
      </c>
      <c r="CX173" s="43">
        <f>IFERROR(VLOOKUP($B173,'2021_link'!$A$5:$D$351,3,FALSE),0)</f>
        <v>165.56</v>
      </c>
      <c r="CY173" s="160">
        <f>IFERROR(VLOOKUP($B173,'2021_link'!$A$5:$D$351,4,FALSE),0)</f>
        <v>956.94</v>
      </c>
      <c r="CZ173" s="217">
        <f t="shared" si="340"/>
        <v>0.17300980207745523</v>
      </c>
      <c r="DA173" s="217">
        <f>IF(CV173="Yes",VLOOKUP(B173,'ESA 112'!$B$102:$J$130,8,FALSE),MIN(0.135,CZ173))</f>
        <v>0.13500000000000001</v>
      </c>
      <c r="DB173" s="156">
        <f t="shared" si="341"/>
        <v>129.19</v>
      </c>
      <c r="DC173" s="159">
        <f t="shared" si="342"/>
        <v>139.07999999999998</v>
      </c>
      <c r="DD173" s="127" t="s">
        <v>928</v>
      </c>
      <c r="DE173" s="43">
        <f>IFERROR(VLOOKUP($B173,'2122_link'!$A$3:$D$352,2,FALSE),0)</f>
        <v>8.33</v>
      </c>
      <c r="DF173" s="43">
        <f>IFERROR(VLOOKUP($B173,'2122_link'!$A$3:$D$352,3,FALSE),0)</f>
        <v>163.89</v>
      </c>
      <c r="DG173" s="160">
        <f>IFERROR(VLOOKUP($B173,'2122_link'!$A$3:$D$352,4,FALSE),0)</f>
        <v>1014.95</v>
      </c>
      <c r="DH173" s="217">
        <f t="shared" si="334"/>
        <v>0.16147593477511205</v>
      </c>
      <c r="DI173" s="217">
        <f>IF(DD173="Yes",VLOOKUP(B173,'ESA 112'!$B$70:$J$99,8,FALSE),MIN(0.135,DH173))</f>
        <v>0.13500000000000001</v>
      </c>
      <c r="DJ173" s="156">
        <f t="shared" si="335"/>
        <v>137.02000000000001</v>
      </c>
      <c r="DK173" s="159">
        <f t="shared" si="336"/>
        <v>145.35000000000002</v>
      </c>
      <c r="DL173" s="127" t="s">
        <v>928</v>
      </c>
      <c r="DM173" s="43">
        <f>IFERROR(VLOOKUP($B173,'2223_link'!$A$3:$D$352,2,FALSE),0)</f>
        <v>13.89</v>
      </c>
      <c r="DN173" s="43">
        <f>IFERROR(VLOOKUP($B173,'2223_link'!$A$3:$D$352,3,FALSE),0)</f>
        <v>166.11</v>
      </c>
      <c r="DO173" s="160">
        <f>IFERROR(VLOOKUP($B173,'2223_link'!$A$3:$D$352,4,FALSE),0)</f>
        <v>1087.8500000000001</v>
      </c>
      <c r="DP173" s="217">
        <f t="shared" si="337"/>
        <v>0.15269568414763063</v>
      </c>
      <c r="DQ173" s="217">
        <f>IF(DL173="Yes",VLOOKUP(B173,'ESA 112'!$B$37:$J$65,8,FALSE),MIN(0.135,DP173))</f>
        <v>0.13500000000000001</v>
      </c>
      <c r="DR173" s="156">
        <f t="shared" si="338"/>
        <v>146.86000000000001</v>
      </c>
      <c r="DS173" s="159">
        <f t="shared" si="339"/>
        <v>160.75</v>
      </c>
      <c r="DT173" s="127" t="s">
        <v>928</v>
      </c>
      <c r="DU173" s="43">
        <f>IFERROR(VLOOKUP($B173,'2324_link'!$A$3:$D$352,2,FALSE),0)</f>
        <v>16.670000000000002</v>
      </c>
      <c r="DV173" s="43">
        <f>IFERROR(VLOOKUP($B173,'2324_link'!$A$3:$D$352,3,FALSE),0)</f>
        <v>178.56</v>
      </c>
      <c r="DW173" s="160">
        <f>IFERROR(VLOOKUP($B173,'2324_link'!$A$3:$D$352,4,FALSE),0)</f>
        <v>1143.56</v>
      </c>
      <c r="DX173" s="217">
        <f t="shared" si="343"/>
        <v>0.15614397145755363</v>
      </c>
      <c r="DY173" s="217">
        <f>IF(DT173="Yes",VLOOKUP(B173,'ESA 112'!$B$3:$J$32,8,FALSE),MIN(0.15,DX173))</f>
        <v>0.15</v>
      </c>
      <c r="DZ173" s="156">
        <f t="shared" si="344"/>
        <v>171.53</v>
      </c>
      <c r="EA173" s="159">
        <f t="shared" si="345"/>
        <v>188.2</v>
      </c>
      <c r="EB173" s="18"/>
    </row>
    <row r="174" spans="1:132" ht="14.4" x14ac:dyDescent="0.3">
      <c r="A174" s="15" t="s">
        <v>909</v>
      </c>
      <c r="B174" s="15" t="s">
        <v>450</v>
      </c>
      <c r="C174" s="15" t="s">
        <v>451</v>
      </c>
      <c r="D174" s="127" t="s">
        <v>928</v>
      </c>
      <c r="E174" s="154">
        <f>IFERROR(VLOOKUP($B174,'0809_link'!$A$5:$D$319,2,FALSE),0)</f>
        <v>15.88</v>
      </c>
      <c r="F174" s="154">
        <f>IFERROR(VLOOKUP($B174,'0809_link'!$A$5:$D$319,3,FALSE),0)</f>
        <v>218.38</v>
      </c>
      <c r="G174" s="154">
        <f>IFERROR(VLOOKUP(B174,'0809_link'!$A$5:$D$319,4,FALSE),0)</f>
        <v>1648.3700000000001</v>
      </c>
      <c r="H174" s="50">
        <f t="shared" si="346"/>
        <v>0.13250000000000001</v>
      </c>
      <c r="I174" s="155">
        <f>IF(D174="yes",VLOOKUP(B174,'ESA 112'!$B$479:$K$503,8,FALSE),MIN(0.127,H174))</f>
        <v>0.127</v>
      </c>
      <c r="J174" s="156">
        <f t="shared" si="347"/>
        <v>209.34</v>
      </c>
      <c r="K174" s="157">
        <f t="shared" si="348"/>
        <v>225.19396499999999</v>
      </c>
      <c r="L174" s="127" t="s">
        <v>928</v>
      </c>
      <c r="M174" s="43">
        <f>IFERROR(VLOOKUP(B174,'0910_link'!$A$5:$B$302,2,FALSE),0)</f>
        <v>24</v>
      </c>
      <c r="N174" s="43">
        <f>IFERROR(VLOOKUP(B174,'0910_link'!$A$5:$C$302,3,FALSE),0)</f>
        <v>221.62</v>
      </c>
      <c r="O174" s="43">
        <f>IFERROR(VLOOKUP($B174,'0910_link'!$A$5:$D$302,4,FALSE),0)</f>
        <v>1631.51</v>
      </c>
      <c r="P174" s="50">
        <f t="shared" si="349"/>
        <v>0.1358</v>
      </c>
      <c r="Q174" s="158">
        <f>IF(L174="Yes",VLOOKUP(B174,'ESA 112'!$B$449:$K$474,8,FALSE),MIN(0.127,P174))</f>
        <v>0.127</v>
      </c>
      <c r="R174" s="156">
        <f t="shared" si="350"/>
        <v>207.2</v>
      </c>
      <c r="S174" s="157">
        <f t="shared" si="351"/>
        <v>231.26271199999999</v>
      </c>
      <c r="T174" s="127" t="s">
        <v>928</v>
      </c>
      <c r="U174" s="43">
        <f>IFERROR(VLOOKUP($B174,'1011_link'!$A$5:$D$309,2,FALSE),0)</f>
        <v>22.25</v>
      </c>
      <c r="V174" s="43">
        <f>IFERROR(VLOOKUP($B174,'1011_link'!$A$5:$D$309,3,FALSE),0)</f>
        <v>205.62</v>
      </c>
      <c r="W174" s="154">
        <f>IFERROR(VLOOKUP($B174,'1011_link'!$A$5:$D$319,4,FALSE),0)</f>
        <v>1577.81</v>
      </c>
      <c r="X174" s="50">
        <f t="shared" si="352"/>
        <v>0.1303</v>
      </c>
      <c r="Y174" s="158">
        <f>IF(T174="Yes",VLOOKUP(B174,'ESA 112'!$B$416:$J$444,8,FALSE),MIN(0.127,X174))</f>
        <v>0.127</v>
      </c>
      <c r="Z174" s="156">
        <f t="shared" si="353"/>
        <v>200.38</v>
      </c>
      <c r="AA174" s="159">
        <f t="shared" si="354"/>
        <v>222.63</v>
      </c>
      <c r="AB174" s="127" t="s">
        <v>928</v>
      </c>
      <c r="AC174" s="43">
        <f>IFERROR(VLOOKUP($B174,'1112_link'!$A$5:$D$310,2,FALSE),0)</f>
        <v>27.89</v>
      </c>
      <c r="AD174" s="43">
        <f>IFERROR(VLOOKUP($B174,'1112_link'!$A$5:$D$310,3,FALSE),0)</f>
        <v>191.56</v>
      </c>
      <c r="AE174" s="154">
        <f>IFERROR(VLOOKUP($B174,'1112_link'!$A$5:$D$331,4,FALSE),0)</f>
        <v>1511.1299999999999</v>
      </c>
      <c r="AF174" s="50">
        <f t="shared" si="355"/>
        <v>0.1268</v>
      </c>
      <c r="AG174" s="158">
        <f>IF(AB174="Yes",VLOOKUP(B174,'ESA 112'!$B$383:$J$411,8,FALSE),MIN(0.127,AF174))</f>
        <v>0.1268</v>
      </c>
      <c r="AH174" s="156">
        <f t="shared" si="356"/>
        <v>191.56</v>
      </c>
      <c r="AI174" s="159">
        <f t="shared" si="357"/>
        <v>219.45</v>
      </c>
      <c r="AJ174" s="127" t="s">
        <v>928</v>
      </c>
      <c r="AK174" s="43">
        <f>IFERROR(VLOOKUP($B174,'1213_link'!$A$5:$D$310,2,FALSE),0)</f>
        <v>24.23</v>
      </c>
      <c r="AL174" s="43">
        <f>IFERROR(VLOOKUP($B174,'1213_link'!$A$5:$D$310,3,FALSE),0)</f>
        <v>188.67</v>
      </c>
      <c r="AM174" s="154">
        <f>IFERROR(VLOOKUP($B174,'1213_link'!$A$5:$D$331,4,FALSE),0)</f>
        <v>1484.5699999999997</v>
      </c>
      <c r="AN174" s="50">
        <f t="shared" si="358"/>
        <v>0.12709999999999999</v>
      </c>
      <c r="AO174" s="158">
        <f>IF(AJ174="Yes",VLOOKUP(B174,'ESA 112'!$B$350:$J$378,8,FALSE),MIN(0.127,AN174))</f>
        <v>0.127</v>
      </c>
      <c r="AP174" s="156">
        <f t="shared" si="359"/>
        <v>188.54</v>
      </c>
      <c r="AQ174" s="159">
        <f t="shared" si="360"/>
        <v>212.76999999999998</v>
      </c>
      <c r="AR174" s="127" t="s">
        <v>928</v>
      </c>
      <c r="AS174" s="43">
        <f>IFERROR(VLOOKUP($B174,'1314_link'!$A$5:$D$310,2,FALSE),0)</f>
        <v>23.450000000000003</v>
      </c>
      <c r="AT174" s="43">
        <f>IFERROR(VLOOKUP($B174,'1314_link'!$A$5:$D$310,3,FALSE),0)</f>
        <v>216.56</v>
      </c>
      <c r="AU174" s="154">
        <f>IFERROR(VLOOKUP($B174,'1314_link'!$A$5:$D$331,4,FALSE),0)</f>
        <v>1469.3899999999999</v>
      </c>
      <c r="AV174" s="158">
        <f t="shared" si="361"/>
        <v>0.14738088594586871</v>
      </c>
      <c r="AW174" s="158">
        <f>IF(AR174="Yes",VLOOKUP(B174,'ESA 112'!$B$318:$J$345,8,FALSE),MIN(0.127,AV174))</f>
        <v>0.127</v>
      </c>
      <c r="AX174" s="156">
        <f t="shared" si="362"/>
        <v>186.61</v>
      </c>
      <c r="AY174" s="159">
        <f t="shared" si="363"/>
        <v>210.06</v>
      </c>
      <c r="AZ174" s="127" t="s">
        <v>928</v>
      </c>
      <c r="BA174" s="43">
        <f>IFERROR(VLOOKUP($B174,'1415_link'!$A$5:$D$311,2,FALSE),0)</f>
        <v>25.34</v>
      </c>
      <c r="BB174" s="43">
        <f>IFERROR(VLOOKUP($B174,'1415_link'!$A$5:$D$311,3,FALSE),0)</f>
        <v>216.33</v>
      </c>
      <c r="BC174" s="160">
        <f>IFERROR(VLOOKUP($B174,'1415_link'!$A$5:$D$332,4,FALSE),0)</f>
        <v>1433.78</v>
      </c>
      <c r="BD174" s="158">
        <f t="shared" ref="BD174:BD203" si="366">BB174/BC174</f>
        <v>0.15088088828132629</v>
      </c>
      <c r="BE174" s="158">
        <f>IF(AZ174="Yes",VLOOKUP(B174,'ESA 112'!$B$286:$J$314,8,FALSE),MIN(0.127,BD174))</f>
        <v>0.127</v>
      </c>
      <c r="BF174" s="156">
        <f t="shared" ref="BF174:BF203" si="367">ROUND(IF(BD174=BE174,BB174,BC174*BE174),2)</f>
        <v>182.09</v>
      </c>
      <c r="BG174" s="159">
        <f t="shared" ref="BG174:BG203" si="368">BF174+BA174</f>
        <v>207.43</v>
      </c>
      <c r="BH174" s="127" t="s">
        <v>928</v>
      </c>
      <c r="BI174" s="43">
        <f>IFERROR(VLOOKUP($B174,'1516_link'!$A$5:$D$351,2,FALSE),0)</f>
        <v>27.22</v>
      </c>
      <c r="BJ174" s="43">
        <f>IFERROR(VLOOKUP($B174,'1516_link'!$A$5:$D$351,3,FALSE),0)</f>
        <v>216.89</v>
      </c>
      <c r="BK174" s="160">
        <f>IFERROR(VLOOKUP($B174,'1516_link'!$A$5:$D$351,4,FALSE),0)</f>
        <v>1430.2399999999998</v>
      </c>
      <c r="BL174" s="217">
        <f t="shared" ref="BL174:BL203" si="369">BJ174/BK174</f>
        <v>0.15164587761494575</v>
      </c>
      <c r="BM174" s="217">
        <f>IF(BH174="Yes",VLOOKUP(B174,'ESA 112'!$B$255:$J$282,8,FALSE),MIN(0.127,BL174))</f>
        <v>0.127</v>
      </c>
      <c r="BN174" s="156">
        <f t="shared" ref="BN174:BN203" si="370">ROUND(IF(BL174=BM174,BJ174,BK174*BM174),2)</f>
        <v>181.64</v>
      </c>
      <c r="BO174" s="159">
        <f t="shared" ref="BO174:BO203" si="371">BN174+BI174</f>
        <v>208.85999999999999</v>
      </c>
      <c r="BP174" s="127" t="s">
        <v>928</v>
      </c>
      <c r="BQ174" s="43">
        <f>IFERROR(VLOOKUP($B174,'1617_link'!$A$5:$D$351,2,FALSE),0)</f>
        <v>19.89</v>
      </c>
      <c r="BR174" s="43">
        <f>IFERROR(VLOOKUP($B174,'1617_link'!$A$5:$D$351,3,FALSE),0)</f>
        <v>227.78</v>
      </c>
      <c r="BS174" s="160">
        <f>IFERROR(VLOOKUP($B174,'1617_link'!$A$5:$D$351,4,FALSE),0)</f>
        <v>1423.5900000000001</v>
      </c>
      <c r="BT174" s="217">
        <f t="shared" ref="BT174:BT203" si="372">BR174/BS174</f>
        <v>0.16000393371687072</v>
      </c>
      <c r="BU174" s="217">
        <f>IF(BP174="Yes",VLOOKUP(B174,'ESA 112'!$B$224:$J$250,8,FALSE),MIN(0.127,BT174))</f>
        <v>0.127</v>
      </c>
      <c r="BV174" s="156">
        <f t="shared" si="364"/>
        <v>180.8</v>
      </c>
      <c r="BW174" s="223">
        <f t="shared" si="365"/>
        <v>200.69</v>
      </c>
      <c r="BX174" s="127" t="s">
        <v>928</v>
      </c>
      <c r="BY174" s="43">
        <f>IFERROR(VLOOKUP($B174,'1718_link'!$A$5:$D$351,2,FALSE),0)</f>
        <v>21.78</v>
      </c>
      <c r="BZ174" s="43">
        <f>IFERROR(VLOOKUP($B174,'1718_link'!$A$5:$D$351,3,FALSE),0)</f>
        <v>199.56</v>
      </c>
      <c r="CA174" s="43">
        <f>IFERROR(VLOOKUP($B174,'1718_link'!$A$5:$D$331,4,FALSE),0)</f>
        <v>1422.91</v>
      </c>
      <c r="CB174" s="217">
        <f t="shared" ref="CB174:CB203" si="373">BZ174/CA174</f>
        <v>0.14024780203948245</v>
      </c>
      <c r="CC174" s="217">
        <f>IF(BX174="Yes",VLOOKUP(B174,'ESA 112'!$B$194:$J$219,8,FALSE),MIN(0.135,CB174))</f>
        <v>0.13500000000000001</v>
      </c>
      <c r="CD174" s="156">
        <f t="shared" ref="CD174:CD203" si="374">ROUND(IF(CB174=CC174,BZ174,CA174*CC174),2)</f>
        <v>192.09</v>
      </c>
      <c r="CE174" s="159">
        <f t="shared" ref="CE174:CE203" si="375">CD174+BY174</f>
        <v>213.87</v>
      </c>
      <c r="CF174" s="127" t="s">
        <v>928</v>
      </c>
      <c r="CG174" s="43">
        <f>IFERROR(VLOOKUP($B174,'1819_link'!$A$5:$D$351,2,FALSE),0)</f>
        <v>16.669999999999998</v>
      </c>
      <c r="CH174" s="43">
        <f>IFERROR(VLOOKUP($B174,'1819_link'!$A$5:$D$351,3,FALSE),0)</f>
        <v>184.56</v>
      </c>
      <c r="CI174" s="43">
        <f>IFERROR(VLOOKUP($B174,'1819_link'!$A$5:$D$331,4,FALSE),0)</f>
        <v>1403.14</v>
      </c>
      <c r="CJ174" s="217">
        <f t="shared" ref="CJ174:CJ203" si="376">IFERROR((CH174/CI174),0)</f>
        <v>0.1315335604430064</v>
      </c>
      <c r="CK174" s="217">
        <f>IF(CF174="Yes",VLOOKUP(B174,'ESA 112'!$B$164:$J$190,8,FALSE),MIN(0.135,CJ174))</f>
        <v>0.1315335604430064</v>
      </c>
      <c r="CL174" s="156">
        <f t="shared" ref="CL174:CL203" si="377">ROUND(IF(CJ174=CK174,CH174,CI174*CK174),2)</f>
        <v>184.56</v>
      </c>
      <c r="CM174" s="159">
        <f t="shared" ref="CM174:CM203" si="378">CL174+CG174</f>
        <v>201.23</v>
      </c>
      <c r="CN174" s="127" t="s">
        <v>928</v>
      </c>
      <c r="CO174" s="43">
        <f>IFERROR(VLOOKUP($B174,'1920_link'!$A$5:$D$350,2,FALSE),0)</f>
        <v>17.12</v>
      </c>
      <c r="CP174" s="43">
        <f>IFERROR(VLOOKUP($B174,'1920_link'!$A$5:$D$350,3,FALSE),0)</f>
        <v>196.33</v>
      </c>
      <c r="CQ174" s="43">
        <f>IFERROR(VLOOKUP($B174,'1920_link'!$A$5:$D$330,4,FALSE),0)</f>
        <v>1440.66</v>
      </c>
      <c r="CR174" s="217">
        <f t="shared" ref="CR174:CR203" si="379">IFERROR((CP174/CQ174),0)</f>
        <v>0.13627781711160164</v>
      </c>
      <c r="CS174" s="217">
        <f>IF(CN174="Yes",VLOOKUP(B174,'ESA 112'!$B$134:$J$159,8,FALSE),MIN(0.135,CR174))</f>
        <v>0.13500000000000001</v>
      </c>
      <c r="CT174" s="156">
        <f t="shared" ref="CT174:CT203" si="380">ROUND(IF(CR174=CS174,CP174,CQ174*CS174),2)</f>
        <v>194.49</v>
      </c>
      <c r="CU174" s="159">
        <f t="shared" ref="CU174:CU203" si="381">CT174+CO174</f>
        <v>211.61</v>
      </c>
      <c r="CV174" s="127" t="s">
        <v>928</v>
      </c>
      <c r="CW174" s="43">
        <f>IFERROR(VLOOKUP($B174,'2021_link'!$A$5:$D$351,2,FALSE),0)</f>
        <v>10.11</v>
      </c>
      <c r="CX174" s="43">
        <f>IFERROR(VLOOKUP($B174,'2021_link'!$A$5:$D$351,3,FALSE),0)</f>
        <v>192.11</v>
      </c>
      <c r="CY174" s="160">
        <f>IFERROR(VLOOKUP($B174,'2021_link'!$A$5:$D$351,4,FALSE),0)</f>
        <v>1337.04</v>
      </c>
      <c r="CZ174" s="217">
        <f t="shared" si="340"/>
        <v>0.14368306109016935</v>
      </c>
      <c r="DA174" s="217">
        <f>IF(CV174="Yes",VLOOKUP(B174,'ESA 112'!$B$102:$J$130,8,FALSE),MIN(0.135,CZ174))</f>
        <v>0.13500000000000001</v>
      </c>
      <c r="DB174" s="156">
        <f t="shared" si="341"/>
        <v>180.5</v>
      </c>
      <c r="DC174" s="159">
        <f t="shared" si="342"/>
        <v>190.61</v>
      </c>
      <c r="DD174" s="127" t="s">
        <v>928</v>
      </c>
      <c r="DE174" s="43">
        <f>IFERROR(VLOOKUP($B174,'2122_link'!$A$3:$D$352,2,FALSE),0)</f>
        <v>11.22</v>
      </c>
      <c r="DF174" s="43">
        <f>IFERROR(VLOOKUP($B174,'2122_link'!$A$3:$D$352,3,FALSE),0)</f>
        <v>184.32999999999998</v>
      </c>
      <c r="DG174" s="160">
        <f>IFERROR(VLOOKUP($B174,'2122_link'!$A$3:$D$352,4,FALSE),0)</f>
        <v>1386.73</v>
      </c>
      <c r="DH174" s="217">
        <f t="shared" si="334"/>
        <v>0.13292421740353202</v>
      </c>
      <c r="DI174" s="217">
        <f>IF(DD174="Yes",VLOOKUP(B174,'ESA 112'!$B$70:$J$99,8,FALSE),MIN(0.135,DH174))</f>
        <v>0.13292421740353202</v>
      </c>
      <c r="DJ174" s="156">
        <f t="shared" si="335"/>
        <v>184.33</v>
      </c>
      <c r="DK174" s="159">
        <f t="shared" si="336"/>
        <v>195.55</v>
      </c>
      <c r="DL174" s="127" t="s">
        <v>928</v>
      </c>
      <c r="DM174" s="43">
        <f>IFERROR(VLOOKUP($B174,'2223_link'!$A$3:$D$352,2,FALSE),0)</f>
        <v>10.78</v>
      </c>
      <c r="DN174" s="43">
        <f>IFERROR(VLOOKUP($B174,'2223_link'!$A$3:$D$352,3,FALSE),0)</f>
        <v>181.89</v>
      </c>
      <c r="DO174" s="160">
        <f>IFERROR(VLOOKUP($B174,'2223_link'!$A$3:$D$352,4,FALSE),0)</f>
        <v>1414.28</v>
      </c>
      <c r="DP174" s="217">
        <f t="shared" si="337"/>
        <v>0.12860961054388098</v>
      </c>
      <c r="DQ174" s="217">
        <f>IF(DL174="Yes",VLOOKUP(B174,'ESA 112'!$B$37:$J$65,8,FALSE),MIN(0.135,DP174))</f>
        <v>0.12860961054388098</v>
      </c>
      <c r="DR174" s="156">
        <f t="shared" si="338"/>
        <v>181.89</v>
      </c>
      <c r="DS174" s="159">
        <f t="shared" si="339"/>
        <v>192.67</v>
      </c>
      <c r="DT174" s="127" t="s">
        <v>928</v>
      </c>
      <c r="DU174" s="43">
        <f>IFERROR(VLOOKUP($B174,'2324_link'!$A$3:$D$352,2,FALSE),0)</f>
        <v>12.11</v>
      </c>
      <c r="DV174" s="43">
        <f>IFERROR(VLOOKUP($B174,'2324_link'!$A$3:$D$352,3,FALSE),0)</f>
        <v>191.32999999999998</v>
      </c>
      <c r="DW174" s="160">
        <f>IFERROR(VLOOKUP($B174,'2324_link'!$A$3:$D$352,4,FALSE),0)</f>
        <v>1419.61</v>
      </c>
      <c r="DX174" s="217">
        <f t="shared" si="343"/>
        <v>0.13477645268770999</v>
      </c>
      <c r="DY174" s="217">
        <f>IF(DT174="Yes",VLOOKUP(B174,'ESA 112'!$B$3:$J$32,8,FALSE),MIN(0.15,DX174))</f>
        <v>0.13477645268770999</v>
      </c>
      <c r="DZ174" s="156">
        <f t="shared" si="344"/>
        <v>191.33</v>
      </c>
      <c r="EA174" s="159">
        <f t="shared" si="345"/>
        <v>203.44</v>
      </c>
      <c r="EB174" s="18"/>
    </row>
    <row r="175" spans="1:132" ht="14.4" x14ac:dyDescent="0.3">
      <c r="A175" s="15" t="s">
        <v>909</v>
      </c>
      <c r="B175" s="15" t="s">
        <v>538</v>
      </c>
      <c r="C175" s="15" t="s">
        <v>539</v>
      </c>
      <c r="D175" s="127" t="s">
        <v>928</v>
      </c>
      <c r="E175" s="154">
        <f>IFERROR(VLOOKUP($B175,'0809_link'!$A$5:$D$319,2,FALSE),0)</f>
        <v>31.62</v>
      </c>
      <c r="F175" s="154">
        <f>IFERROR(VLOOKUP($B175,'0809_link'!$A$5:$D$319,3,FALSE),0)</f>
        <v>239.25</v>
      </c>
      <c r="G175" s="154">
        <f>IFERROR(VLOOKUP(B175,'0809_link'!$A$5:$D$319,4,FALSE),0)</f>
        <v>1562.23</v>
      </c>
      <c r="H175" s="50">
        <f t="shared" si="346"/>
        <v>0.15310000000000001</v>
      </c>
      <c r="I175" s="155">
        <f>IF(D175="yes",VLOOKUP(B175,'ESA 112'!$B$479:$K$503,8,FALSE),MIN(0.127,H175))</f>
        <v>0.127</v>
      </c>
      <c r="J175" s="156">
        <f t="shared" si="347"/>
        <v>198.4</v>
      </c>
      <c r="K175" s="157">
        <f t="shared" si="348"/>
        <v>230.09579699999998</v>
      </c>
      <c r="L175" s="127" t="s">
        <v>928</v>
      </c>
      <c r="M175" s="43">
        <f>IFERROR(VLOOKUP(B175,'0910_link'!$A$5:$B$302,2,FALSE),0)</f>
        <v>31.12</v>
      </c>
      <c r="N175" s="43">
        <f>IFERROR(VLOOKUP(B175,'0910_link'!$A$5:$C$302,3,FALSE),0)</f>
        <v>237.74</v>
      </c>
      <c r="O175" s="43">
        <f>IFERROR(VLOOKUP($B175,'0910_link'!$A$5:$D$302,4,FALSE),0)</f>
        <v>1541.74</v>
      </c>
      <c r="P175" s="50">
        <f t="shared" si="349"/>
        <v>0.1542</v>
      </c>
      <c r="Q175" s="158">
        <f>IF(L175="Yes",VLOOKUP(B175,'ESA 112'!$B$449:$K$474,8,FALSE),MIN(0.127,P175))</f>
        <v>0.127</v>
      </c>
      <c r="R175" s="156">
        <f t="shared" si="350"/>
        <v>195.8</v>
      </c>
      <c r="S175" s="157">
        <f t="shared" si="351"/>
        <v>226.92467200000002</v>
      </c>
      <c r="T175" s="127" t="s">
        <v>928</v>
      </c>
      <c r="U175" s="43">
        <f>IFERROR(VLOOKUP($B175,'1011_link'!$A$5:$D$309,2,FALSE),0)</f>
        <v>28.62</v>
      </c>
      <c r="V175" s="43">
        <f>IFERROR(VLOOKUP($B175,'1011_link'!$A$5:$D$309,3,FALSE),0)</f>
        <v>251</v>
      </c>
      <c r="W175" s="154">
        <f>IFERROR(VLOOKUP($B175,'1011_link'!$A$5:$D$319,4,FALSE),0)</f>
        <v>1485.98</v>
      </c>
      <c r="X175" s="50">
        <f t="shared" si="352"/>
        <v>0.16889999999999999</v>
      </c>
      <c r="Y175" s="158">
        <f>IF(T175="Yes",VLOOKUP(B175,'ESA 112'!$B$416:$J$444,8,FALSE),MIN(0.127,X175))</f>
        <v>0.127</v>
      </c>
      <c r="Z175" s="156">
        <f t="shared" si="353"/>
        <v>188.72</v>
      </c>
      <c r="AA175" s="159">
        <f t="shared" si="354"/>
        <v>217.34</v>
      </c>
      <c r="AB175" s="127" t="s">
        <v>928</v>
      </c>
      <c r="AC175" s="43">
        <f>IFERROR(VLOOKUP($B175,'1112_link'!$A$5:$D$310,2,FALSE),0)</f>
        <v>37.78</v>
      </c>
      <c r="AD175" s="43">
        <f>IFERROR(VLOOKUP($B175,'1112_link'!$A$5:$D$310,3,FALSE),0)</f>
        <v>258.67</v>
      </c>
      <c r="AE175" s="154">
        <f>IFERROR(VLOOKUP($B175,'1112_link'!$A$5:$D$331,4,FALSE),0)</f>
        <v>1490</v>
      </c>
      <c r="AF175" s="50">
        <f t="shared" si="355"/>
        <v>0.1736</v>
      </c>
      <c r="AG175" s="158">
        <f>IF(AB175="Yes",VLOOKUP(B175,'ESA 112'!$B$383:$J$411,8,FALSE),MIN(0.127,AF175))</f>
        <v>0.127</v>
      </c>
      <c r="AH175" s="156">
        <f t="shared" si="356"/>
        <v>189.23</v>
      </c>
      <c r="AI175" s="159">
        <f t="shared" si="357"/>
        <v>227.01</v>
      </c>
      <c r="AJ175" s="127" t="s">
        <v>928</v>
      </c>
      <c r="AK175" s="43">
        <f>IFERROR(VLOOKUP($B175,'1213_link'!$A$5:$D$310,2,FALSE),0)</f>
        <v>39.78</v>
      </c>
      <c r="AL175" s="43">
        <f>IFERROR(VLOOKUP($B175,'1213_link'!$A$5:$D$310,3,FALSE),0)</f>
        <v>263.11</v>
      </c>
      <c r="AM175" s="154">
        <f>IFERROR(VLOOKUP($B175,'1213_link'!$A$5:$D$331,4,FALSE),0)</f>
        <v>1480.3</v>
      </c>
      <c r="AN175" s="50">
        <f t="shared" si="358"/>
        <v>0.1777</v>
      </c>
      <c r="AO175" s="158">
        <f>IF(AJ175="Yes",VLOOKUP(B175,'ESA 112'!$B$350:$J$378,8,FALSE),MIN(0.127,AN175))</f>
        <v>0.127</v>
      </c>
      <c r="AP175" s="156">
        <f t="shared" si="359"/>
        <v>188</v>
      </c>
      <c r="AQ175" s="159">
        <f t="shared" si="360"/>
        <v>227.78</v>
      </c>
      <c r="AR175" s="127" t="s">
        <v>928</v>
      </c>
      <c r="AS175" s="43">
        <f>IFERROR(VLOOKUP($B175,'1314_link'!$A$5:$D$310,2,FALSE),0)</f>
        <v>39.33</v>
      </c>
      <c r="AT175" s="43">
        <f>IFERROR(VLOOKUP($B175,'1314_link'!$A$5:$D$310,3,FALSE),0)</f>
        <v>270.11</v>
      </c>
      <c r="AU175" s="154">
        <f>IFERROR(VLOOKUP($B175,'1314_link'!$A$5:$D$331,4,FALSE),0)</f>
        <v>1517.7199999999998</v>
      </c>
      <c r="AV175" s="158">
        <f t="shared" si="361"/>
        <v>0.17797090372400709</v>
      </c>
      <c r="AW175" s="158">
        <f>IF(AR175="Yes",VLOOKUP(B175,'ESA 112'!$B$318:$J$345,8,FALSE),MIN(0.127,AV175))</f>
        <v>0.127</v>
      </c>
      <c r="AX175" s="156">
        <f t="shared" si="362"/>
        <v>192.75</v>
      </c>
      <c r="AY175" s="159">
        <f t="shared" si="363"/>
        <v>232.07999999999998</v>
      </c>
      <c r="AZ175" s="127" t="s">
        <v>928</v>
      </c>
      <c r="BA175" s="43">
        <f>IFERROR(VLOOKUP($B175,'1415_link'!$A$5:$D$311,2,FALSE),0)</f>
        <v>42.33</v>
      </c>
      <c r="BB175" s="43">
        <f>IFERROR(VLOOKUP($B175,'1415_link'!$A$5:$D$311,3,FALSE),0)</f>
        <v>273</v>
      </c>
      <c r="BC175" s="160">
        <f>IFERROR(VLOOKUP($B175,'1415_link'!$A$5:$D$332,4,FALSE),0)</f>
        <v>1552.51</v>
      </c>
      <c r="BD175" s="158">
        <f t="shared" si="366"/>
        <v>0.17584427797566521</v>
      </c>
      <c r="BE175" s="158">
        <f>IF(AZ175="Yes",VLOOKUP(B175,'ESA 112'!$B$286:$J$314,8,FALSE),MIN(0.127,BD175))</f>
        <v>0.127</v>
      </c>
      <c r="BF175" s="156">
        <f t="shared" si="367"/>
        <v>197.17</v>
      </c>
      <c r="BG175" s="159">
        <f t="shared" si="368"/>
        <v>239.5</v>
      </c>
      <c r="BH175" s="127" t="s">
        <v>928</v>
      </c>
      <c r="BI175" s="43">
        <f>IFERROR(VLOOKUP($B175,'1516_link'!$A$5:$D$351,2,FALSE),0)</f>
        <v>51.67</v>
      </c>
      <c r="BJ175" s="43">
        <f>IFERROR(VLOOKUP($B175,'1516_link'!$A$5:$D$351,3,FALSE),0)</f>
        <v>243</v>
      </c>
      <c r="BK175" s="160">
        <f>IFERROR(VLOOKUP($B175,'1516_link'!$A$5:$D$351,4,FALSE),0)</f>
        <v>1579.73</v>
      </c>
      <c r="BL175" s="217">
        <f t="shared" si="369"/>
        <v>0.15382375469225754</v>
      </c>
      <c r="BM175" s="217">
        <f>IF(BH175="Yes",VLOOKUP(B175,'ESA 112'!$B$255:$J$282,8,FALSE),MIN(0.127,BL175))</f>
        <v>0.127</v>
      </c>
      <c r="BN175" s="156">
        <f t="shared" si="370"/>
        <v>200.63</v>
      </c>
      <c r="BO175" s="159">
        <f t="shared" si="371"/>
        <v>252.3</v>
      </c>
      <c r="BP175" s="127" t="s">
        <v>928</v>
      </c>
      <c r="BQ175" s="43">
        <f>IFERROR(VLOOKUP($B175,'1617_link'!$A$5:$D$351,2,FALSE),0)</f>
        <v>48.67</v>
      </c>
      <c r="BR175" s="43">
        <f>IFERROR(VLOOKUP($B175,'1617_link'!$A$5:$D$351,3,FALSE),0)</f>
        <v>247.22</v>
      </c>
      <c r="BS175" s="160">
        <f>IFERROR(VLOOKUP($B175,'1617_link'!$A$5:$D$351,4,FALSE),0)</f>
        <v>1673.3200000000002</v>
      </c>
      <c r="BT175" s="217">
        <f t="shared" si="372"/>
        <v>0.14774221308536323</v>
      </c>
      <c r="BU175" s="217">
        <f>IF(BP175="Yes",VLOOKUP(B175,'ESA 112'!$B$224:$J$250,8,FALSE),MIN(0.127,BT175))</f>
        <v>0.127</v>
      </c>
      <c r="BV175" s="156">
        <f t="shared" si="364"/>
        <v>212.51</v>
      </c>
      <c r="BW175" s="223">
        <f t="shared" si="365"/>
        <v>261.18</v>
      </c>
      <c r="BX175" s="127" t="s">
        <v>928</v>
      </c>
      <c r="BY175" s="43">
        <f>IFERROR(VLOOKUP($B175,'1718_link'!$A$5:$D$351,2,FALSE),0)</f>
        <v>46.67</v>
      </c>
      <c r="BZ175" s="43">
        <f>IFERROR(VLOOKUP($B175,'1718_link'!$A$5:$D$351,3,FALSE),0)</f>
        <v>279.33</v>
      </c>
      <c r="CA175" s="43">
        <f>IFERROR(VLOOKUP($B175,'1718_link'!$A$5:$D$331,4,FALSE),0)</f>
        <v>1746.0699999999997</v>
      </c>
      <c r="CB175" s="217">
        <f t="shared" si="373"/>
        <v>0.1599764041533272</v>
      </c>
      <c r="CC175" s="217">
        <f>IF(BX175="Yes",VLOOKUP(B175,'ESA 112'!$B$194:$J$219,8,FALSE),MIN(0.135,CB175))</f>
        <v>0.13500000000000001</v>
      </c>
      <c r="CD175" s="156">
        <f t="shared" si="374"/>
        <v>235.72</v>
      </c>
      <c r="CE175" s="159">
        <f t="shared" si="375"/>
        <v>282.39</v>
      </c>
      <c r="CF175" s="127" t="s">
        <v>928</v>
      </c>
      <c r="CG175" s="43">
        <f>IFERROR(VLOOKUP($B175,'1819_link'!$A$5:$D$351,2,FALSE),0)</f>
        <v>61.44</v>
      </c>
      <c r="CH175" s="43">
        <f>IFERROR(VLOOKUP($B175,'1819_link'!$A$5:$D$351,3,FALSE),0)</f>
        <v>287.33</v>
      </c>
      <c r="CI175" s="43">
        <f>IFERROR(VLOOKUP($B175,'1819_link'!$A$5:$D$331,4,FALSE),0)</f>
        <v>1799.05</v>
      </c>
      <c r="CJ175" s="217">
        <f t="shared" si="376"/>
        <v>0.15971207025930351</v>
      </c>
      <c r="CK175" s="217">
        <f>IF(CF175="Yes",VLOOKUP(B175,'ESA 112'!$B$164:$J$190,8,FALSE),MIN(0.135,CJ175))</f>
        <v>0.13500000000000001</v>
      </c>
      <c r="CL175" s="156">
        <f t="shared" si="377"/>
        <v>242.87</v>
      </c>
      <c r="CM175" s="159">
        <f t="shared" si="378"/>
        <v>304.31</v>
      </c>
      <c r="CN175" s="127" t="s">
        <v>928</v>
      </c>
      <c r="CO175" s="43">
        <f>IFERROR(VLOOKUP($B175,'1920_link'!$A$5:$D$350,2,FALSE),0)</f>
        <v>54.78</v>
      </c>
      <c r="CP175" s="43">
        <f>IFERROR(VLOOKUP($B175,'1920_link'!$A$5:$D$350,3,FALSE),0)</f>
        <v>313.44</v>
      </c>
      <c r="CQ175" s="43">
        <f>IFERROR(VLOOKUP($B175,'1920_link'!$A$5:$D$330,4,FALSE),0)</f>
        <v>1890.49</v>
      </c>
      <c r="CR175" s="217">
        <f t="shared" si="379"/>
        <v>0.16579828510068817</v>
      </c>
      <c r="CS175" s="217">
        <f>IF(CN175="Yes",VLOOKUP(B175,'ESA 112'!$B$134:$J$159,8,FALSE),MIN(0.135,CR175))</f>
        <v>0.13500000000000001</v>
      </c>
      <c r="CT175" s="156">
        <f t="shared" si="380"/>
        <v>255.22</v>
      </c>
      <c r="CU175" s="159">
        <f t="shared" si="381"/>
        <v>310</v>
      </c>
      <c r="CV175" s="127" t="s">
        <v>928</v>
      </c>
      <c r="CW175" s="43">
        <f>IFERROR(VLOOKUP($B175,'2021_link'!$A$5:$D$351,2,FALSE),0)</f>
        <v>26</v>
      </c>
      <c r="CX175" s="43">
        <f>IFERROR(VLOOKUP($B175,'2021_link'!$A$5:$D$351,3,FALSE),0)</f>
        <v>311.77999999999997</v>
      </c>
      <c r="CY175" s="160">
        <f>IFERROR(VLOOKUP($B175,'2021_link'!$A$5:$D$351,4,FALSE),0)</f>
        <v>1841.8500000000001</v>
      </c>
      <c r="CZ175" s="217">
        <f t="shared" si="340"/>
        <v>0.16927545674186278</v>
      </c>
      <c r="DA175" s="217">
        <f>IF(CV175="Yes",VLOOKUP(B175,'ESA 112'!$B$102:$J$130,8,FALSE),MIN(0.135,CZ175))</f>
        <v>0.13500000000000001</v>
      </c>
      <c r="DB175" s="156">
        <f t="shared" si="341"/>
        <v>248.65</v>
      </c>
      <c r="DC175" s="159">
        <f t="shared" si="342"/>
        <v>274.64999999999998</v>
      </c>
      <c r="DD175" s="127" t="s">
        <v>928</v>
      </c>
      <c r="DE175" s="43">
        <f>IFERROR(VLOOKUP($B175,'2122_link'!$A$3:$D$352,2,FALSE),0)</f>
        <v>28.89</v>
      </c>
      <c r="DF175" s="43">
        <f>IFERROR(VLOOKUP($B175,'2122_link'!$A$3:$D$352,3,FALSE),0)</f>
        <v>267.77999999999997</v>
      </c>
      <c r="DG175" s="160">
        <f>IFERROR(VLOOKUP($B175,'2122_link'!$A$3:$D$352,4,FALSE),0)</f>
        <v>1798.52</v>
      </c>
      <c r="DH175" s="217">
        <f t="shared" si="334"/>
        <v>0.14888908658230099</v>
      </c>
      <c r="DI175" s="217">
        <f>IF(DD175="Yes",VLOOKUP(B175,'ESA 112'!$B$70:$J$99,8,FALSE),MIN(0.135,DH175))</f>
        <v>0.13500000000000001</v>
      </c>
      <c r="DJ175" s="156">
        <f t="shared" si="335"/>
        <v>242.8</v>
      </c>
      <c r="DK175" s="159">
        <f t="shared" si="336"/>
        <v>271.69</v>
      </c>
      <c r="DL175" s="127" t="s">
        <v>928</v>
      </c>
      <c r="DM175" s="43">
        <f>IFERROR(VLOOKUP($B175,'2223_link'!$A$3:$D$352,2,FALSE),0)</f>
        <v>29.67</v>
      </c>
      <c r="DN175" s="43">
        <f>IFERROR(VLOOKUP($B175,'2223_link'!$A$3:$D$352,3,FALSE),0)</f>
        <v>289.56</v>
      </c>
      <c r="DO175" s="160">
        <f>IFERROR(VLOOKUP($B175,'2223_link'!$A$3:$D$352,4,FALSE),0)</f>
        <v>1867.9499999999998</v>
      </c>
      <c r="DP175" s="217">
        <f t="shared" si="337"/>
        <v>0.15501485585802618</v>
      </c>
      <c r="DQ175" s="217">
        <f>IF(DL175="Yes",VLOOKUP(B175,'ESA 112'!$B$37:$J$65,8,FALSE),MIN(0.135,DP175))</f>
        <v>0.13500000000000001</v>
      </c>
      <c r="DR175" s="156">
        <f t="shared" si="338"/>
        <v>252.17</v>
      </c>
      <c r="DS175" s="159">
        <f t="shared" si="339"/>
        <v>281.83999999999997</v>
      </c>
      <c r="DT175" s="127" t="s">
        <v>928</v>
      </c>
      <c r="DU175" s="43">
        <f>IFERROR(VLOOKUP($B175,'2324_link'!$A$3:$D$352,2,FALSE),0)</f>
        <v>26.44</v>
      </c>
      <c r="DV175" s="43">
        <f>IFERROR(VLOOKUP($B175,'2324_link'!$A$3:$D$352,3,FALSE),0)</f>
        <v>308.89</v>
      </c>
      <c r="DW175" s="160">
        <f>IFERROR(VLOOKUP($B175,'2324_link'!$A$3:$D$352,4,FALSE),0)</f>
        <v>1927.05</v>
      </c>
      <c r="DX175" s="217">
        <f t="shared" si="343"/>
        <v>0.16029163747697256</v>
      </c>
      <c r="DY175" s="217">
        <f>IF(DT175="Yes",VLOOKUP(B175,'ESA 112'!$B$3:$J$32,8,FALSE),MIN(0.15,DX175))</f>
        <v>0.15</v>
      </c>
      <c r="DZ175" s="156">
        <f t="shared" si="344"/>
        <v>289.06</v>
      </c>
      <c r="EA175" s="159">
        <f t="shared" si="345"/>
        <v>315.5</v>
      </c>
      <c r="EB175" s="18"/>
    </row>
    <row r="176" spans="1:132" ht="14.4" x14ac:dyDescent="0.3">
      <c r="A176" s="15" t="s">
        <v>909</v>
      </c>
      <c r="B176" s="15" t="s">
        <v>146</v>
      </c>
      <c r="C176" s="15" t="s">
        <v>147</v>
      </c>
      <c r="D176" s="127" t="s">
        <v>928</v>
      </c>
      <c r="E176" s="154">
        <f>IFERROR(VLOOKUP($B176,'0809_link'!$A$5:$D$319,2,FALSE),0)</f>
        <v>4.88</v>
      </c>
      <c r="F176" s="154">
        <f>IFERROR(VLOOKUP($B176,'0809_link'!$A$5:$D$319,3,FALSE),0)</f>
        <v>77.75</v>
      </c>
      <c r="G176" s="154">
        <f>IFERROR(VLOOKUP(B176,'0809_link'!$A$5:$D$319,4,FALSE),0)</f>
        <v>634.94000000000005</v>
      </c>
      <c r="H176" s="50">
        <f t="shared" si="346"/>
        <v>0.1225</v>
      </c>
      <c r="I176" s="155">
        <f>IF(D176="yes",VLOOKUP(B176,'ESA 112'!$B$479:$K$503,8,FALSE),MIN(0.127,H176))</f>
        <v>0.1225</v>
      </c>
      <c r="J176" s="156">
        <f t="shared" si="347"/>
        <v>77.75</v>
      </c>
      <c r="K176" s="157">
        <f t="shared" si="348"/>
        <v>82.63</v>
      </c>
      <c r="L176" s="127" t="s">
        <v>928</v>
      </c>
      <c r="M176" s="43">
        <f>IFERROR(VLOOKUP(B176,'0910_link'!$A$5:$B$302,2,FALSE),0)</f>
        <v>4.12</v>
      </c>
      <c r="N176" s="43">
        <f>IFERROR(VLOOKUP(B176,'0910_link'!$A$5:$C$302,3,FALSE),0)</f>
        <v>83.5</v>
      </c>
      <c r="O176" s="43">
        <f>IFERROR(VLOOKUP($B176,'0910_link'!$A$5:$D$302,4,FALSE),0)</f>
        <v>641.91</v>
      </c>
      <c r="P176" s="50">
        <f t="shared" si="349"/>
        <v>0.13009999999999999</v>
      </c>
      <c r="Q176" s="158">
        <f>IF(L176="Yes",VLOOKUP(B176,'ESA 112'!$B$449:$K$474,8,FALSE),MIN(0.127,P176))</f>
        <v>0.127</v>
      </c>
      <c r="R176" s="156">
        <f t="shared" si="350"/>
        <v>81.52</v>
      </c>
      <c r="S176" s="157">
        <f t="shared" si="351"/>
        <v>85.630079000000009</v>
      </c>
      <c r="T176" s="127" t="s">
        <v>928</v>
      </c>
      <c r="U176" s="43">
        <f>IFERROR(VLOOKUP($B176,'1011_link'!$A$5:$D$309,2,FALSE),0)</f>
        <v>7.12</v>
      </c>
      <c r="V176" s="43">
        <f>IFERROR(VLOOKUP($B176,'1011_link'!$A$5:$D$309,3,FALSE),0)</f>
        <v>81.25</v>
      </c>
      <c r="W176" s="154">
        <f>IFERROR(VLOOKUP($B176,'1011_link'!$A$5:$D$319,4,FALSE),0)</f>
        <v>609.75</v>
      </c>
      <c r="X176" s="50">
        <f t="shared" si="352"/>
        <v>0.1333</v>
      </c>
      <c r="Y176" s="158">
        <f>IF(T176="Yes",VLOOKUP(B176,'ESA 112'!$B$416:$J$444,8,FALSE),MIN(0.127,X176))</f>
        <v>0.127</v>
      </c>
      <c r="Z176" s="156">
        <f t="shared" si="353"/>
        <v>77.44</v>
      </c>
      <c r="AA176" s="159">
        <f t="shared" si="354"/>
        <v>84.56</v>
      </c>
      <c r="AB176" s="127" t="s">
        <v>928</v>
      </c>
      <c r="AC176" s="43">
        <f>IFERROR(VLOOKUP($B176,'1112_link'!$A$5:$D$310,2,FALSE),0)</f>
        <v>12.33</v>
      </c>
      <c r="AD176" s="43">
        <f>IFERROR(VLOOKUP($B176,'1112_link'!$A$5:$D$310,3,FALSE),0)</f>
        <v>78.89</v>
      </c>
      <c r="AE176" s="154">
        <f>IFERROR(VLOOKUP($B176,'1112_link'!$A$5:$D$331,4,FALSE),0)</f>
        <v>625.76999999999987</v>
      </c>
      <c r="AF176" s="50">
        <f t="shared" si="355"/>
        <v>0.12609999999999999</v>
      </c>
      <c r="AG176" s="158">
        <f>IF(AB176="Yes",VLOOKUP(B176,'ESA 112'!$B$383:$J$411,8,FALSE),MIN(0.127,AF176))</f>
        <v>0.12609999999999999</v>
      </c>
      <c r="AH176" s="156">
        <f t="shared" si="356"/>
        <v>78.89</v>
      </c>
      <c r="AI176" s="159">
        <f t="shared" si="357"/>
        <v>91.22</v>
      </c>
      <c r="AJ176" s="127" t="s">
        <v>928</v>
      </c>
      <c r="AK176" s="43">
        <f>IFERROR(VLOOKUP($B176,'1213_link'!$A$5:$D$310,2,FALSE),0)</f>
        <v>10</v>
      </c>
      <c r="AL176" s="43">
        <f>IFERROR(VLOOKUP($B176,'1213_link'!$A$5:$D$310,3,FALSE),0)</f>
        <v>82.67</v>
      </c>
      <c r="AM176" s="154">
        <f>IFERROR(VLOOKUP($B176,'1213_link'!$A$5:$D$331,4,FALSE),0)</f>
        <v>635.7600000000001</v>
      </c>
      <c r="AN176" s="50">
        <f t="shared" si="358"/>
        <v>0.13</v>
      </c>
      <c r="AO176" s="158">
        <f>IF(AJ176="Yes",VLOOKUP(B176,'ESA 112'!$B$350:$J$378,8,FALSE),MIN(0.127,AN176))</f>
        <v>0.127</v>
      </c>
      <c r="AP176" s="156">
        <f t="shared" si="359"/>
        <v>80.739999999999995</v>
      </c>
      <c r="AQ176" s="159">
        <f t="shared" si="360"/>
        <v>90.74</v>
      </c>
      <c r="AR176" s="127" t="s">
        <v>928</v>
      </c>
      <c r="AS176" s="43">
        <f>IFERROR(VLOOKUP($B176,'1314_link'!$A$5:$D$310,2,FALSE),0)</f>
        <v>12.89</v>
      </c>
      <c r="AT176" s="43">
        <f>IFERROR(VLOOKUP($B176,'1314_link'!$A$5:$D$310,3,FALSE),0)</f>
        <v>105.22</v>
      </c>
      <c r="AU176" s="154">
        <f>IFERROR(VLOOKUP($B176,'1314_link'!$A$5:$D$331,4,FALSE),0)</f>
        <v>628.92000000000007</v>
      </c>
      <c r="AV176" s="158">
        <f t="shared" si="361"/>
        <v>0.1673026776060548</v>
      </c>
      <c r="AW176" s="158">
        <f>IF(AR176="Yes",VLOOKUP(B176,'ESA 112'!$B$318:$J$345,8,FALSE),MIN(0.127,AV176))</f>
        <v>0.127</v>
      </c>
      <c r="AX176" s="156">
        <f t="shared" si="362"/>
        <v>79.87</v>
      </c>
      <c r="AY176" s="159">
        <f t="shared" si="363"/>
        <v>92.76</v>
      </c>
      <c r="AZ176" s="127" t="s">
        <v>928</v>
      </c>
      <c r="BA176" s="43">
        <f>IFERROR(VLOOKUP($B176,'1415_link'!$A$5:$D$311,2,FALSE),0)</f>
        <v>9.23</v>
      </c>
      <c r="BB176" s="43">
        <f>IFERROR(VLOOKUP($B176,'1415_link'!$A$5:$D$311,3,FALSE),0)</f>
        <v>120.33</v>
      </c>
      <c r="BC176" s="160">
        <f>IFERROR(VLOOKUP($B176,'1415_link'!$A$5:$D$332,4,FALSE),0)</f>
        <v>664.16</v>
      </c>
      <c r="BD176" s="158">
        <f t="shared" si="366"/>
        <v>0.18117622259696459</v>
      </c>
      <c r="BE176" s="158">
        <f>IF(AZ176="Yes",VLOOKUP(B176,'ESA 112'!$B$286:$J$314,8,FALSE),MIN(0.127,BD176))</f>
        <v>0.127</v>
      </c>
      <c r="BF176" s="156">
        <f t="shared" si="367"/>
        <v>84.35</v>
      </c>
      <c r="BG176" s="159">
        <f t="shared" si="368"/>
        <v>93.58</v>
      </c>
      <c r="BH176" s="127" t="s">
        <v>928</v>
      </c>
      <c r="BI176" s="43">
        <f>IFERROR(VLOOKUP($B176,'1516_link'!$A$5:$D$351,2,FALSE),0)</f>
        <v>9.5599999999999987</v>
      </c>
      <c r="BJ176" s="43">
        <f>IFERROR(VLOOKUP($B176,'1516_link'!$A$5:$D$351,3,FALSE),0)</f>
        <v>119</v>
      </c>
      <c r="BK176" s="160">
        <f>IFERROR(VLOOKUP($B176,'1516_link'!$A$5:$D$351,4,FALSE),0)</f>
        <v>670.95999999999992</v>
      </c>
      <c r="BL176" s="217">
        <f t="shared" si="369"/>
        <v>0.17735781566710387</v>
      </c>
      <c r="BM176" s="217">
        <f>IF(BH176="Yes",VLOOKUP(B176,'ESA 112'!$B$255:$J$282,8,FALSE),MIN(0.127,BL176))</f>
        <v>0.127</v>
      </c>
      <c r="BN176" s="156">
        <f t="shared" si="370"/>
        <v>85.21</v>
      </c>
      <c r="BO176" s="159">
        <f t="shared" si="371"/>
        <v>94.77</v>
      </c>
      <c r="BP176" s="127" t="s">
        <v>928</v>
      </c>
      <c r="BQ176" s="43">
        <f>IFERROR(VLOOKUP($B176,'1617_link'!$A$5:$D$351,2,FALSE),0)</f>
        <v>6.8900000000000006</v>
      </c>
      <c r="BR176" s="43">
        <f>IFERROR(VLOOKUP($B176,'1617_link'!$A$5:$D$351,3,FALSE),0)</f>
        <v>124.11</v>
      </c>
      <c r="BS176" s="160">
        <f>IFERROR(VLOOKUP($B176,'1617_link'!$A$5:$D$351,4,FALSE),0)</f>
        <v>660.18</v>
      </c>
      <c r="BT176" s="217">
        <f t="shared" si="372"/>
        <v>0.18799418340452606</v>
      </c>
      <c r="BU176" s="217">
        <f>IF(BP176="Yes",VLOOKUP(B176,'ESA 112'!$B$224:$J$250,8,FALSE),MIN(0.127,BT176))</f>
        <v>0.127</v>
      </c>
      <c r="BV176" s="156">
        <f t="shared" si="364"/>
        <v>83.84</v>
      </c>
      <c r="BW176" s="159">
        <f t="shared" si="365"/>
        <v>90.73</v>
      </c>
      <c r="BX176" s="127" t="s">
        <v>928</v>
      </c>
      <c r="BY176" s="43">
        <f>IFERROR(VLOOKUP($B176,'1718_link'!$A$5:$D$351,2,FALSE),0)</f>
        <v>9.44</v>
      </c>
      <c r="BZ176" s="43">
        <f>IFERROR(VLOOKUP($B176,'1718_link'!$A$5:$D$351,3,FALSE),0)</f>
        <v>116.22</v>
      </c>
      <c r="CA176" s="43">
        <f>IFERROR(VLOOKUP($B176,'1718_link'!$A$5:$D$331,4,FALSE),0)</f>
        <v>685.1099999999999</v>
      </c>
      <c r="CB176" s="217">
        <f t="shared" si="373"/>
        <v>0.16963699259972853</v>
      </c>
      <c r="CC176" s="217">
        <f>IF(BX176="Yes",VLOOKUP(B176,'ESA 112'!$B$194:$J$219,8,FALSE),MIN(0.135,CB176))</f>
        <v>0.13500000000000001</v>
      </c>
      <c r="CD176" s="156">
        <f t="shared" si="374"/>
        <v>92.49</v>
      </c>
      <c r="CE176" s="159">
        <f t="shared" si="375"/>
        <v>101.92999999999999</v>
      </c>
      <c r="CF176" s="127" t="s">
        <v>928</v>
      </c>
      <c r="CG176" s="43">
        <f>IFERROR(VLOOKUP($B176,'1819_link'!$A$5:$D$351,2,FALSE),0)</f>
        <v>10.67</v>
      </c>
      <c r="CH176" s="43">
        <f>IFERROR(VLOOKUP($B176,'1819_link'!$A$5:$D$351,3,FALSE),0)</f>
        <v>127.66</v>
      </c>
      <c r="CI176" s="43">
        <f>IFERROR(VLOOKUP($B176,'1819_link'!$A$5:$D$331,4,FALSE),0)</f>
        <v>705.07</v>
      </c>
      <c r="CJ176" s="217">
        <f t="shared" si="376"/>
        <v>0.1810600365921114</v>
      </c>
      <c r="CK176" s="217">
        <f>IF(CF176="Yes",VLOOKUP(B176,'ESA 112'!$B$164:$J$190,8,FALSE),MIN(0.135,CJ176))</f>
        <v>0.13500000000000001</v>
      </c>
      <c r="CL176" s="156">
        <f t="shared" si="377"/>
        <v>95.18</v>
      </c>
      <c r="CM176" s="159">
        <f t="shared" si="378"/>
        <v>105.85000000000001</v>
      </c>
      <c r="CN176" s="127" t="s">
        <v>928</v>
      </c>
      <c r="CO176" s="43">
        <f>IFERROR(VLOOKUP($B176,'1920_link'!$A$5:$D$350,2,FALSE),0)</f>
        <v>9.11</v>
      </c>
      <c r="CP176" s="43">
        <f>IFERROR(VLOOKUP($B176,'1920_link'!$A$5:$D$350,3,FALSE),0)</f>
        <v>121.67</v>
      </c>
      <c r="CQ176" s="43">
        <f>IFERROR(VLOOKUP($B176,'1920_link'!$A$5:$D$330,4,FALSE),0)</f>
        <v>706.87</v>
      </c>
      <c r="CR176" s="217">
        <f t="shared" si="379"/>
        <v>0.1721250017683591</v>
      </c>
      <c r="CS176" s="217">
        <f>IF(CN176="Yes",VLOOKUP(B176,'ESA 112'!$B$134:$J$159,8,FALSE),MIN(0.135,CR176))</f>
        <v>0.13500000000000001</v>
      </c>
      <c r="CT176" s="156">
        <f t="shared" si="380"/>
        <v>95.43</v>
      </c>
      <c r="CU176" s="159">
        <f t="shared" si="381"/>
        <v>104.54</v>
      </c>
      <c r="CV176" s="127" t="s">
        <v>928</v>
      </c>
      <c r="CW176" s="43">
        <f>IFERROR(VLOOKUP($B176,'2021_link'!$A$5:$D$351,2,FALSE),0)</f>
        <v>1</v>
      </c>
      <c r="CX176" s="43">
        <f>IFERROR(VLOOKUP($B176,'2021_link'!$A$5:$D$351,3,FALSE),0)</f>
        <v>122.88</v>
      </c>
      <c r="CY176" s="160">
        <f>IFERROR(VLOOKUP($B176,'2021_link'!$A$5:$D$351,4,FALSE),0)</f>
        <v>737.08</v>
      </c>
      <c r="CZ176" s="217">
        <f t="shared" si="340"/>
        <v>0.16671189016117652</v>
      </c>
      <c r="DA176" s="217">
        <f>IF(CV176="Yes",VLOOKUP(B176,'ESA 112'!$B$102:$J$130,8,FALSE),MIN(0.135,CZ176))</f>
        <v>0.13500000000000001</v>
      </c>
      <c r="DB176" s="156">
        <f t="shared" si="341"/>
        <v>99.51</v>
      </c>
      <c r="DC176" s="159">
        <f t="shared" si="342"/>
        <v>100.51</v>
      </c>
      <c r="DD176" s="127" t="s">
        <v>928</v>
      </c>
      <c r="DE176" s="43">
        <f>IFERROR(VLOOKUP($B176,'2122_link'!$A$3:$D$352,2,FALSE),0)</f>
        <v>2.33</v>
      </c>
      <c r="DF176" s="43">
        <f>IFERROR(VLOOKUP($B176,'2122_link'!$A$3:$D$352,3,FALSE),0)</f>
        <v>118.56</v>
      </c>
      <c r="DG176" s="160">
        <f>IFERROR(VLOOKUP($B176,'2122_link'!$A$3:$D$352,4,FALSE),0)</f>
        <v>712.79</v>
      </c>
      <c r="DH176" s="217">
        <f t="shared" ref="DH176:DH203" si="382">DF176/DG176</f>
        <v>0.16633229983585629</v>
      </c>
      <c r="DI176" s="217">
        <f>IF(DD176="Yes",VLOOKUP(B176,'ESA 112'!$B$70:$J$99,8,FALSE),MIN(0.135,DH176))</f>
        <v>0.13500000000000001</v>
      </c>
      <c r="DJ176" s="156">
        <f t="shared" ref="DJ176:DJ203" si="383">ROUND(IF(DH176=DI176,DF176,DG176*DI176),2)</f>
        <v>96.23</v>
      </c>
      <c r="DK176" s="159">
        <f t="shared" ref="DK176:DK203" si="384">DJ176+DE176</f>
        <v>98.56</v>
      </c>
      <c r="DL176" s="127" t="s">
        <v>928</v>
      </c>
      <c r="DM176" s="43">
        <f>IFERROR(VLOOKUP($B176,'2223_link'!$A$3:$D$352,2,FALSE),0)</f>
        <v>3.89</v>
      </c>
      <c r="DN176" s="43">
        <f>IFERROR(VLOOKUP($B176,'2223_link'!$A$3:$D$352,3,FALSE),0)</f>
        <v>95.67</v>
      </c>
      <c r="DO176" s="160">
        <f>IFERROR(VLOOKUP($B176,'2223_link'!$A$3:$D$352,4,FALSE),0)</f>
        <v>649.34</v>
      </c>
      <c r="DP176" s="217">
        <f t="shared" ref="DP176:DP203" si="385">DN176/DO176</f>
        <v>0.14733421628114701</v>
      </c>
      <c r="DQ176" s="217">
        <f>IF(DL176="Yes",VLOOKUP(B176,'ESA 112'!$B$37:$J$65,8,FALSE),MIN(0.135,DP176))</f>
        <v>0.13500000000000001</v>
      </c>
      <c r="DR176" s="156">
        <f t="shared" ref="DR176:DR203" si="386">ROUND(IF(DP176=DQ176,DN176,DO176*DQ176),2)</f>
        <v>87.66</v>
      </c>
      <c r="DS176" s="159">
        <f t="shared" ref="DS176:DS203" si="387">DR176+DM176</f>
        <v>91.55</v>
      </c>
      <c r="DT176" s="127" t="s">
        <v>928</v>
      </c>
      <c r="DU176" s="43">
        <f>IFERROR(VLOOKUP($B176,'2324_link'!$A$3:$D$352,2,FALSE),0)</f>
        <v>4</v>
      </c>
      <c r="DV176" s="43">
        <f>IFERROR(VLOOKUP($B176,'2324_link'!$A$3:$D$352,3,FALSE),0)</f>
        <v>97.33</v>
      </c>
      <c r="DW176" s="160">
        <f>IFERROR(VLOOKUP($B176,'2324_link'!$A$3:$D$352,4,FALSE),0)</f>
        <v>646.25</v>
      </c>
      <c r="DX176" s="217">
        <f t="shared" si="343"/>
        <v>0.15060735009671181</v>
      </c>
      <c r="DY176" s="217">
        <f>IF(DT176="Yes",VLOOKUP(B176,'ESA 112'!$B$3:$J$32,8,FALSE),MIN(0.15,DX176))</f>
        <v>0.15</v>
      </c>
      <c r="DZ176" s="156">
        <f t="shared" si="344"/>
        <v>96.94</v>
      </c>
      <c r="EA176" s="159">
        <f t="shared" si="345"/>
        <v>100.94</v>
      </c>
      <c r="EB176" s="18"/>
    </row>
    <row r="177" spans="1:132" ht="14.4" x14ac:dyDescent="0.3">
      <c r="A177" s="15" t="s">
        <v>909</v>
      </c>
      <c r="B177" s="15" t="s">
        <v>114</v>
      </c>
      <c r="C177" s="15" t="s">
        <v>115</v>
      </c>
      <c r="D177" s="127" t="s">
        <v>928</v>
      </c>
      <c r="E177" s="154">
        <f>IFERROR(VLOOKUP($B177,'0809_link'!$A$5:$D$319,2,FALSE),0)</f>
        <v>40.25</v>
      </c>
      <c r="F177" s="154">
        <f>IFERROR(VLOOKUP($B177,'0809_link'!$A$5:$D$319,3,FALSE),0)</f>
        <v>211.88</v>
      </c>
      <c r="G177" s="154">
        <f>IFERROR(VLOOKUP(B177,'0809_link'!$A$5:$D$319,4,FALSE),0)</f>
        <v>1785.69</v>
      </c>
      <c r="H177" s="50">
        <f t="shared" si="346"/>
        <v>0.1187</v>
      </c>
      <c r="I177" s="155">
        <f>IF(D177="yes",VLOOKUP(B177,'ESA 112'!$B$479:$K$503,8,FALSE),MIN(0.127,H177))</f>
        <v>0.1187</v>
      </c>
      <c r="J177" s="156">
        <f t="shared" si="347"/>
        <v>211.88</v>
      </c>
      <c r="K177" s="157">
        <f t="shared" si="348"/>
        <v>252.13</v>
      </c>
      <c r="L177" s="127" t="s">
        <v>928</v>
      </c>
      <c r="M177" s="43">
        <f>IFERROR(VLOOKUP(B177,'0910_link'!$A$5:$B$302,2,FALSE),0)</f>
        <v>32.619999999999997</v>
      </c>
      <c r="N177" s="43">
        <f>IFERROR(VLOOKUP(B177,'0910_link'!$A$5:$C$302,3,FALSE),0)</f>
        <v>241.38</v>
      </c>
      <c r="O177" s="43">
        <f>IFERROR(VLOOKUP($B177,'0910_link'!$A$5:$D$302,4,FALSE),0)</f>
        <v>1853.5700000000002</v>
      </c>
      <c r="P177" s="50">
        <f t="shared" si="349"/>
        <v>0.13020000000000001</v>
      </c>
      <c r="Q177" s="158">
        <f>IF(L177="Yes",VLOOKUP(B177,'ESA 112'!$B$449:$K$474,8,FALSE),MIN(0.127,P177))</f>
        <v>0.127</v>
      </c>
      <c r="R177" s="156">
        <f t="shared" si="350"/>
        <v>235.4</v>
      </c>
      <c r="S177" s="157">
        <f t="shared" si="351"/>
        <v>268.06857600000001</v>
      </c>
      <c r="T177" s="127" t="s">
        <v>928</v>
      </c>
      <c r="U177" s="43">
        <f>IFERROR(VLOOKUP($B177,'1011_link'!$A$5:$D$309,2,FALSE),0)</f>
        <v>34.119999999999997</v>
      </c>
      <c r="V177" s="43">
        <f>IFERROR(VLOOKUP($B177,'1011_link'!$A$5:$D$309,3,FALSE),0)</f>
        <v>260.12</v>
      </c>
      <c r="W177" s="154">
        <f>IFERROR(VLOOKUP($B177,'1011_link'!$A$5:$D$319,4,FALSE),0)</f>
        <v>1891.57</v>
      </c>
      <c r="X177" s="50">
        <f t="shared" si="352"/>
        <v>0.13750000000000001</v>
      </c>
      <c r="Y177" s="158">
        <f>IF(T177="Yes",VLOOKUP(B177,'ESA 112'!$B$416:$J$444,8,FALSE),MIN(0.127,X177))</f>
        <v>0.127</v>
      </c>
      <c r="Z177" s="156">
        <f t="shared" si="353"/>
        <v>240.23</v>
      </c>
      <c r="AA177" s="159">
        <f t="shared" si="354"/>
        <v>274.34999999999997</v>
      </c>
      <c r="AB177" s="127" t="s">
        <v>928</v>
      </c>
      <c r="AC177" s="43">
        <f>IFERROR(VLOOKUP($B177,'1112_link'!$A$5:$D$310,2,FALSE),0)</f>
        <v>36.450000000000003</v>
      </c>
      <c r="AD177" s="43">
        <f>IFERROR(VLOOKUP($B177,'1112_link'!$A$5:$D$310,3,FALSE),0)</f>
        <v>263.44</v>
      </c>
      <c r="AE177" s="154">
        <f>IFERROR(VLOOKUP($B177,'1112_link'!$A$5:$D$331,4,FALSE),0)</f>
        <v>2019.79</v>
      </c>
      <c r="AF177" s="50">
        <f t="shared" si="355"/>
        <v>0.13039999999999999</v>
      </c>
      <c r="AG177" s="158">
        <f>IF(AB177="Yes",VLOOKUP(B177,'ESA 112'!$B$383:$J$411,8,FALSE),MIN(0.127,AF177))</f>
        <v>0.127</v>
      </c>
      <c r="AH177" s="156">
        <f t="shared" si="356"/>
        <v>256.51</v>
      </c>
      <c r="AI177" s="159">
        <f t="shared" si="357"/>
        <v>292.95999999999998</v>
      </c>
      <c r="AJ177" s="127" t="s">
        <v>928</v>
      </c>
      <c r="AK177" s="43">
        <f>IFERROR(VLOOKUP($B177,'1213_link'!$A$5:$D$310,2,FALSE),0)</f>
        <v>40.89</v>
      </c>
      <c r="AL177" s="43">
        <f>IFERROR(VLOOKUP($B177,'1213_link'!$A$5:$D$310,3,FALSE),0)</f>
        <v>259.78000000000003</v>
      </c>
      <c r="AM177" s="154">
        <f>IFERROR(VLOOKUP($B177,'1213_link'!$A$5:$D$331,4,FALSE),0)</f>
        <v>2038.48</v>
      </c>
      <c r="AN177" s="50">
        <f t="shared" si="358"/>
        <v>0.12740000000000001</v>
      </c>
      <c r="AO177" s="158">
        <f>IF(AJ177="Yes",VLOOKUP(B177,'ESA 112'!$B$350:$J$378,8,FALSE),MIN(0.127,AN177))</f>
        <v>0.127</v>
      </c>
      <c r="AP177" s="156">
        <f t="shared" si="359"/>
        <v>258.89</v>
      </c>
      <c r="AQ177" s="159">
        <f t="shared" si="360"/>
        <v>299.77999999999997</v>
      </c>
      <c r="AR177" s="127" t="s">
        <v>928</v>
      </c>
      <c r="AS177" s="43">
        <f>IFERROR(VLOOKUP($B177,'1314_link'!$A$5:$D$310,2,FALSE),0)</f>
        <v>39</v>
      </c>
      <c r="AT177" s="43">
        <f>IFERROR(VLOOKUP($B177,'1314_link'!$A$5:$D$310,3,FALSE),0)</f>
        <v>252.56</v>
      </c>
      <c r="AU177" s="154">
        <f>IFERROR(VLOOKUP($B177,'1314_link'!$A$5:$D$331,4,FALSE),0)</f>
        <v>2049.04</v>
      </c>
      <c r="AV177" s="158">
        <f t="shared" si="361"/>
        <v>0.12325772068871277</v>
      </c>
      <c r="AW177" s="158">
        <f>IF(AR177="Yes",VLOOKUP(B177,'ESA 112'!$B$318:$J$345,8,FALSE),MIN(0.127,AV177))</f>
        <v>0.12325772068871277</v>
      </c>
      <c r="AX177" s="156">
        <f t="shared" si="362"/>
        <v>252.56</v>
      </c>
      <c r="AY177" s="159">
        <f t="shared" si="363"/>
        <v>291.56</v>
      </c>
      <c r="AZ177" s="127" t="s">
        <v>928</v>
      </c>
      <c r="BA177" s="43">
        <f>IFERROR(VLOOKUP($B177,'1415_link'!$A$5:$D$311,2,FALSE),0)</f>
        <v>42.56</v>
      </c>
      <c r="BB177" s="43">
        <f>IFERROR(VLOOKUP($B177,'1415_link'!$A$5:$D$311,3,FALSE),0)</f>
        <v>264.67</v>
      </c>
      <c r="BC177" s="160">
        <f>IFERROR(VLOOKUP($B177,'1415_link'!$A$5:$D$332,4,FALSE),0)</f>
        <v>2071.9499999999998</v>
      </c>
      <c r="BD177" s="158">
        <f t="shared" si="366"/>
        <v>0.12773956900504357</v>
      </c>
      <c r="BE177" s="158">
        <f>IF(AZ177="Yes",VLOOKUP(B177,'ESA 112'!$B$286:$J$314,8,FALSE),MIN(0.127,BD177))</f>
        <v>0.127</v>
      </c>
      <c r="BF177" s="156">
        <f t="shared" si="367"/>
        <v>263.14</v>
      </c>
      <c r="BG177" s="159">
        <f t="shared" si="368"/>
        <v>305.7</v>
      </c>
      <c r="BH177" s="127" t="s">
        <v>928</v>
      </c>
      <c r="BI177" s="43">
        <f>IFERROR(VLOOKUP($B177,'1516_link'!$A$5:$D$351,2,FALSE),0)</f>
        <v>48.33</v>
      </c>
      <c r="BJ177" s="43">
        <f>IFERROR(VLOOKUP($B177,'1516_link'!$A$5:$D$351,3,FALSE),0)</f>
        <v>265.56</v>
      </c>
      <c r="BK177" s="160">
        <f>IFERROR(VLOOKUP($B177,'1516_link'!$A$5:$D$351,4,FALSE),0)</f>
        <v>2035.38</v>
      </c>
      <c r="BL177" s="217">
        <f t="shared" si="369"/>
        <v>0.13047195118356278</v>
      </c>
      <c r="BM177" s="217">
        <f>IF(BH177="Yes",VLOOKUP(B177,'ESA 112'!$B$255:$J$282,8,FALSE),MIN(0.127,BL177))</f>
        <v>0.127</v>
      </c>
      <c r="BN177" s="156">
        <f t="shared" si="370"/>
        <v>258.49</v>
      </c>
      <c r="BO177" s="159">
        <f t="shared" si="371"/>
        <v>306.82</v>
      </c>
      <c r="BP177" s="127" t="s">
        <v>928</v>
      </c>
      <c r="BQ177" s="43">
        <f>IFERROR(VLOOKUP($B177,'1617_link'!$A$5:$D$351,2,FALSE),0)</f>
        <v>52.33</v>
      </c>
      <c r="BR177" s="43">
        <f>IFERROR(VLOOKUP($B177,'1617_link'!$A$5:$D$351,3,FALSE),0)</f>
        <v>271.89</v>
      </c>
      <c r="BS177" s="160">
        <f>IFERROR(VLOOKUP($B177,'1617_link'!$A$5:$D$351,4,FALSE),0)</f>
        <v>2110.4399999999996</v>
      </c>
      <c r="BT177" s="217">
        <f t="shared" si="372"/>
        <v>0.12883095468243591</v>
      </c>
      <c r="BU177" s="217">
        <f>IF(BP177="Yes",VLOOKUP(B177,'ESA 112'!$B$224:$J$250,8,FALSE),MIN(0.127,BT177))</f>
        <v>0.127</v>
      </c>
      <c r="BV177" s="156">
        <f t="shared" si="364"/>
        <v>268.02999999999997</v>
      </c>
      <c r="BW177" s="159">
        <f t="shared" si="365"/>
        <v>320.35999999999996</v>
      </c>
      <c r="BX177" s="127" t="s">
        <v>928</v>
      </c>
      <c r="BY177" s="43">
        <f>IFERROR(VLOOKUP($B177,'1718_link'!$A$5:$D$351,2,FALSE),0)</f>
        <v>44.78</v>
      </c>
      <c r="BZ177" s="43">
        <f>IFERROR(VLOOKUP($B177,'1718_link'!$A$5:$D$351,3,FALSE),0)</f>
        <v>272.67</v>
      </c>
      <c r="CA177" s="43">
        <f>IFERROR(VLOOKUP($B177,'1718_link'!$A$5:$D$331,4,FALSE),0)</f>
        <v>2125.67</v>
      </c>
      <c r="CB177" s="217">
        <f t="shared" si="373"/>
        <v>0.12827484981205925</v>
      </c>
      <c r="CC177" s="217">
        <f>IF(BX177="Yes",VLOOKUP(B177,'ESA 112'!$B$194:$J$219,8,FALSE),MIN(0.135,CB177))</f>
        <v>0.12827484981205925</v>
      </c>
      <c r="CD177" s="156">
        <f t="shared" si="374"/>
        <v>272.67</v>
      </c>
      <c r="CE177" s="159">
        <f t="shared" si="375"/>
        <v>317.45000000000005</v>
      </c>
      <c r="CF177" s="127" t="s">
        <v>928</v>
      </c>
      <c r="CG177" s="43">
        <f>IFERROR(VLOOKUP($B177,'1819_link'!$A$5:$D$351,2,FALSE),0)</f>
        <v>38.33</v>
      </c>
      <c r="CH177" s="43">
        <f>IFERROR(VLOOKUP($B177,'1819_link'!$A$5:$D$351,3,FALSE),0)</f>
        <v>284.89</v>
      </c>
      <c r="CI177" s="43">
        <f>IFERROR(VLOOKUP($B177,'1819_link'!$A$5:$D$331,4,FALSE),0)</f>
        <v>2105.7399999999998</v>
      </c>
      <c r="CJ177" s="217">
        <f t="shared" si="376"/>
        <v>0.13529210633791447</v>
      </c>
      <c r="CK177" s="217">
        <f>IF(CF177="Yes",VLOOKUP(B177,'ESA 112'!$B$164:$J$190,8,FALSE),MIN(0.135,CJ177))</f>
        <v>0.13500000000000001</v>
      </c>
      <c r="CL177" s="156">
        <f t="shared" si="377"/>
        <v>284.27</v>
      </c>
      <c r="CM177" s="159">
        <f t="shared" si="378"/>
        <v>322.59999999999997</v>
      </c>
      <c r="CN177" s="127" t="s">
        <v>928</v>
      </c>
      <c r="CO177" s="43">
        <f>IFERROR(VLOOKUP($B177,'1920_link'!$A$5:$D$350,2,FALSE),0)</f>
        <v>34.22</v>
      </c>
      <c r="CP177" s="43">
        <f>IFERROR(VLOOKUP($B177,'1920_link'!$A$5:$D$350,3,FALSE),0)</f>
        <v>286.11</v>
      </c>
      <c r="CQ177" s="43">
        <f>IFERROR(VLOOKUP($B177,'1920_link'!$A$5:$D$330,4,FALSE),0)</f>
        <v>2075.41</v>
      </c>
      <c r="CR177" s="217">
        <f t="shared" si="379"/>
        <v>0.13785709811555308</v>
      </c>
      <c r="CS177" s="217">
        <f>IF(CN177="Yes",VLOOKUP(B177,'ESA 112'!$B$134:$J$159,8,FALSE),MIN(0.135,CR177))</f>
        <v>0.13500000000000001</v>
      </c>
      <c r="CT177" s="156">
        <f t="shared" si="380"/>
        <v>280.18</v>
      </c>
      <c r="CU177" s="159">
        <f t="shared" si="381"/>
        <v>314.39999999999998</v>
      </c>
      <c r="CV177" s="127" t="s">
        <v>928</v>
      </c>
      <c r="CW177" s="43">
        <f>IFERROR(VLOOKUP($B177,'2021_link'!$A$5:$D$351,2,FALSE),0)</f>
        <v>22.11</v>
      </c>
      <c r="CX177" s="43">
        <f>IFERROR(VLOOKUP($B177,'2021_link'!$A$5:$D$351,3,FALSE),0)</f>
        <v>280.33</v>
      </c>
      <c r="CY177" s="160">
        <f>IFERROR(VLOOKUP($B177,'2021_link'!$A$5:$D$351,4,FALSE),0)</f>
        <v>2048.29</v>
      </c>
      <c r="CZ177" s="217">
        <f t="shared" ref="CZ177:CZ203" si="388">CX177/CY177</f>
        <v>0.13686050315140921</v>
      </c>
      <c r="DA177" s="217">
        <f>IF(CV177="Yes",VLOOKUP(B177,'ESA 112'!$B$102:$J$130,8,FALSE),MIN(0.135,CZ177))</f>
        <v>0.13500000000000001</v>
      </c>
      <c r="DB177" s="156">
        <f t="shared" ref="DB177:DB203" si="389">ROUND(IF(CZ177=DA177,CX177,CY177*DA177),2)</f>
        <v>276.52</v>
      </c>
      <c r="DC177" s="159">
        <f t="shared" ref="DC177:DC203" si="390">DB177+CW177</f>
        <v>298.63</v>
      </c>
      <c r="DD177" s="127" t="s">
        <v>928</v>
      </c>
      <c r="DE177" s="43">
        <f>IFERROR(VLOOKUP($B177,'2122_link'!$A$3:$D$352,2,FALSE),0)</f>
        <v>27.89</v>
      </c>
      <c r="DF177" s="43">
        <f>IFERROR(VLOOKUP($B177,'2122_link'!$A$3:$D$352,3,FALSE),0)</f>
        <v>286.89</v>
      </c>
      <c r="DG177" s="160">
        <f>IFERROR(VLOOKUP($B177,'2122_link'!$A$3:$D$352,4,FALSE),0)</f>
        <v>2056.4700000000003</v>
      </c>
      <c r="DH177" s="217">
        <f t="shared" si="382"/>
        <v>0.13950604676946415</v>
      </c>
      <c r="DI177" s="217">
        <f>IF(DD177="Yes",VLOOKUP(B177,'ESA 112'!$B$70:$J$99,8,FALSE),MIN(0.135,DH177))</f>
        <v>0.13500000000000001</v>
      </c>
      <c r="DJ177" s="156">
        <f t="shared" si="383"/>
        <v>277.62</v>
      </c>
      <c r="DK177" s="159">
        <f t="shared" si="384"/>
        <v>305.51</v>
      </c>
      <c r="DL177" s="127" t="s">
        <v>928</v>
      </c>
      <c r="DM177" s="43">
        <f>IFERROR(VLOOKUP($B177,'2223_link'!$A$3:$D$352,2,FALSE),0)</f>
        <v>31.89</v>
      </c>
      <c r="DN177" s="43">
        <f>IFERROR(VLOOKUP($B177,'2223_link'!$A$3:$D$352,3,FALSE),0)</f>
        <v>291.22000000000003</v>
      </c>
      <c r="DO177" s="160">
        <f>IFERROR(VLOOKUP($B177,'2223_link'!$A$3:$D$352,4,FALSE),0)</f>
        <v>2032.8899999999999</v>
      </c>
      <c r="DP177" s="217">
        <f t="shared" si="385"/>
        <v>0.14325418492884517</v>
      </c>
      <c r="DQ177" s="217">
        <f>IF(DL177="Yes",VLOOKUP(B177,'ESA 112'!$B$37:$J$65,8,FALSE),MIN(0.135,DP177))</f>
        <v>0.13500000000000001</v>
      </c>
      <c r="DR177" s="156">
        <f t="shared" si="386"/>
        <v>274.44</v>
      </c>
      <c r="DS177" s="159">
        <f t="shared" si="387"/>
        <v>306.33</v>
      </c>
      <c r="DT177" s="127" t="s">
        <v>928</v>
      </c>
      <c r="DU177" s="43">
        <f>IFERROR(VLOOKUP($B177,'2324_link'!$A$3:$D$352,2,FALSE),0)</f>
        <v>34.78</v>
      </c>
      <c r="DV177" s="43">
        <f>IFERROR(VLOOKUP($B177,'2324_link'!$A$3:$D$352,3,FALSE),0)</f>
        <v>283.88</v>
      </c>
      <c r="DW177" s="160">
        <f>IFERROR(VLOOKUP($B177,'2324_link'!$A$3:$D$352,4,FALSE),0)</f>
        <v>2013.19</v>
      </c>
      <c r="DX177" s="217">
        <f t="shared" si="343"/>
        <v>0.14101003879415255</v>
      </c>
      <c r="DY177" s="217">
        <f>IF(DT177="Yes",VLOOKUP(B177,'ESA 112'!$B$3:$J$32,8,FALSE),MIN(0.15,DX177))</f>
        <v>0.14101003879415255</v>
      </c>
      <c r="DZ177" s="156">
        <f t="shared" si="344"/>
        <v>283.88</v>
      </c>
      <c r="EA177" s="159">
        <f t="shared" si="345"/>
        <v>318.65999999999997</v>
      </c>
      <c r="EB177" s="18"/>
    </row>
    <row r="178" spans="1:132" ht="14.4" x14ac:dyDescent="0.3">
      <c r="A178" s="15" t="s">
        <v>909</v>
      </c>
      <c r="B178" s="15" t="s">
        <v>226</v>
      </c>
      <c r="C178" s="15" t="s">
        <v>227</v>
      </c>
      <c r="D178" s="127" t="s">
        <v>928</v>
      </c>
      <c r="E178" s="154">
        <f>IFERROR(VLOOKUP($B178,'0809_link'!$A$5:$D$319,2,FALSE),0)</f>
        <v>111</v>
      </c>
      <c r="F178" s="154">
        <f>IFERROR(VLOOKUP($B178,'0809_link'!$A$5:$D$319,3,FALSE),0)</f>
        <v>838.12</v>
      </c>
      <c r="G178" s="154">
        <f>IFERROR(VLOOKUP(B178,'0809_link'!$A$5:$D$319,4,FALSE),0)</f>
        <v>6436.92</v>
      </c>
      <c r="H178" s="50">
        <f t="shared" si="346"/>
        <v>0.13020000000000001</v>
      </c>
      <c r="I178" s="155">
        <f>IF(D178="yes",VLOOKUP(B178,'ESA 112'!$B$479:$K$503,8,FALSE),MIN(0.127,H178))</f>
        <v>0.127</v>
      </c>
      <c r="J178" s="156">
        <f t="shared" si="347"/>
        <v>817.49</v>
      </c>
      <c r="K178" s="157">
        <f t="shared" si="348"/>
        <v>928.52185599999996</v>
      </c>
      <c r="L178" s="127" t="s">
        <v>928</v>
      </c>
      <c r="M178" s="43">
        <f>IFERROR(VLOOKUP(B178,'0910_link'!$A$5:$B$302,2,FALSE),0)</f>
        <v>112.5</v>
      </c>
      <c r="N178" s="43">
        <f>IFERROR(VLOOKUP(B178,'0910_link'!$A$5:$C$302,3,FALSE),0)</f>
        <v>823.76</v>
      </c>
      <c r="O178" s="43">
        <f>IFERROR(VLOOKUP($B178,'0910_link'!$A$5:$D$302,4,FALSE),0)</f>
        <v>6453.74</v>
      </c>
      <c r="P178" s="50">
        <f t="shared" si="349"/>
        <v>0.12759999999999999</v>
      </c>
      <c r="Q178" s="158">
        <f>IF(L178="Yes",VLOOKUP(B178,'ESA 112'!$B$449:$K$474,8,FALSE),MIN(0.127,P178))</f>
        <v>0.127</v>
      </c>
      <c r="R178" s="156">
        <f t="shared" si="350"/>
        <v>819.62</v>
      </c>
      <c r="S178" s="157">
        <f t="shared" si="351"/>
        <v>932.38775600000008</v>
      </c>
      <c r="T178" s="127" t="s">
        <v>928</v>
      </c>
      <c r="U178" s="43">
        <f>IFERROR(VLOOKUP($B178,'1011_link'!$A$5:$D$309,2,FALSE),0)</f>
        <v>111.12</v>
      </c>
      <c r="V178" s="43">
        <f>IFERROR(VLOOKUP($B178,'1011_link'!$A$5:$D$309,3,FALSE),0)</f>
        <v>802.24</v>
      </c>
      <c r="W178" s="154">
        <f>IFERROR(VLOOKUP($B178,'1011_link'!$A$5:$D$319,4,FALSE),0)</f>
        <v>6346.3499999999995</v>
      </c>
      <c r="X178" s="50">
        <f t="shared" si="352"/>
        <v>0.12640000000000001</v>
      </c>
      <c r="Y178" s="158">
        <f>IF(T178="Yes",VLOOKUP(B178,'ESA 112'!$B$416:$J$444,8,FALSE),MIN(0.127,X178))</f>
        <v>0.12640000000000001</v>
      </c>
      <c r="Z178" s="156">
        <f t="shared" si="353"/>
        <v>802.24</v>
      </c>
      <c r="AA178" s="159">
        <f t="shared" si="354"/>
        <v>913.36</v>
      </c>
      <c r="AB178" s="127" t="s">
        <v>928</v>
      </c>
      <c r="AC178" s="43">
        <f>IFERROR(VLOOKUP($B178,'1112_link'!$A$5:$D$310,2,FALSE),0)</f>
        <v>131.78</v>
      </c>
      <c r="AD178" s="43">
        <f>IFERROR(VLOOKUP($B178,'1112_link'!$A$5:$D$310,3,FALSE),0)</f>
        <v>825.11</v>
      </c>
      <c r="AE178" s="154">
        <f>IFERROR(VLOOKUP($B178,'1112_link'!$A$5:$D$331,4,FALSE),0)</f>
        <v>6211.71</v>
      </c>
      <c r="AF178" s="50">
        <f t="shared" si="355"/>
        <v>0.1328</v>
      </c>
      <c r="AG178" s="158">
        <f>IF(AB178="Yes",VLOOKUP(B178,'ESA 112'!$B$383:$J$411,8,FALSE),MIN(0.127,AF178))</f>
        <v>0.127</v>
      </c>
      <c r="AH178" s="156">
        <f t="shared" si="356"/>
        <v>788.89</v>
      </c>
      <c r="AI178" s="159">
        <f t="shared" si="357"/>
        <v>920.67</v>
      </c>
      <c r="AJ178" s="127" t="s">
        <v>928</v>
      </c>
      <c r="AK178" s="43">
        <f>IFERROR(VLOOKUP($B178,'1213_link'!$A$5:$D$310,2,FALSE),0)</f>
        <v>147.11000000000001</v>
      </c>
      <c r="AL178" s="43">
        <f>IFERROR(VLOOKUP($B178,'1213_link'!$A$5:$D$310,3,FALSE),0)</f>
        <v>806.66000000000008</v>
      </c>
      <c r="AM178" s="154">
        <f>IFERROR(VLOOKUP($B178,'1213_link'!$A$5:$D$331,4,FALSE),0)</f>
        <v>6071.6299999999983</v>
      </c>
      <c r="AN178" s="50">
        <f t="shared" si="358"/>
        <v>0.13289999999999999</v>
      </c>
      <c r="AO178" s="158">
        <f>IF(AJ178="Yes",VLOOKUP(B178,'ESA 112'!$B$350:$J$378,8,FALSE),MIN(0.127,AN178))</f>
        <v>0.127</v>
      </c>
      <c r="AP178" s="156">
        <f t="shared" si="359"/>
        <v>771.1</v>
      </c>
      <c r="AQ178" s="159">
        <f t="shared" si="360"/>
        <v>918.21</v>
      </c>
      <c r="AR178" s="127" t="s">
        <v>928</v>
      </c>
      <c r="AS178" s="43">
        <f>IFERROR(VLOOKUP($B178,'1314_link'!$A$5:$D$310,2,FALSE),0)</f>
        <v>129.88999999999999</v>
      </c>
      <c r="AT178" s="43">
        <f>IFERROR(VLOOKUP($B178,'1314_link'!$A$5:$D$310,3,FALSE),0)</f>
        <v>826.66000000000008</v>
      </c>
      <c r="AU178" s="154">
        <f>IFERROR(VLOOKUP($B178,'1314_link'!$A$5:$D$331,4,FALSE),0)</f>
        <v>5909.5199999999995</v>
      </c>
      <c r="AV178" s="158">
        <f t="shared" si="361"/>
        <v>0.13988614980573721</v>
      </c>
      <c r="AW178" s="158">
        <f>IF(AR178="Yes",VLOOKUP(B178,'ESA 112'!$B$318:$J$345,8,FALSE),MIN(0.127,AV178))</f>
        <v>0.127</v>
      </c>
      <c r="AX178" s="156">
        <f t="shared" si="362"/>
        <v>750.51</v>
      </c>
      <c r="AY178" s="159">
        <f t="shared" si="363"/>
        <v>880.4</v>
      </c>
      <c r="AZ178" s="127" t="s">
        <v>928</v>
      </c>
      <c r="BA178" s="43">
        <f>IFERROR(VLOOKUP($B178,'1415_link'!$A$5:$D$311,2,FALSE),0)</f>
        <v>130.44</v>
      </c>
      <c r="BB178" s="43">
        <f>IFERROR(VLOOKUP($B178,'1415_link'!$A$5:$D$311,3,FALSE),0)</f>
        <v>786.22</v>
      </c>
      <c r="BC178" s="160">
        <f>IFERROR(VLOOKUP($B178,'1415_link'!$A$5:$D$332,4,FALSE),0)</f>
        <v>5755.0800000000008</v>
      </c>
      <c r="BD178" s="158">
        <f t="shared" si="366"/>
        <v>0.13661321823502018</v>
      </c>
      <c r="BE178" s="158">
        <f>IF(AZ178="Yes",VLOOKUP(B178,'ESA 112'!$B$286:$J$314,8,FALSE),MIN(0.127,BD178))</f>
        <v>0.127</v>
      </c>
      <c r="BF178" s="156">
        <f t="shared" si="367"/>
        <v>730.9</v>
      </c>
      <c r="BG178" s="159">
        <f t="shared" si="368"/>
        <v>861.33999999999992</v>
      </c>
      <c r="BH178" s="127" t="s">
        <v>928</v>
      </c>
      <c r="BI178" s="43">
        <f>IFERROR(VLOOKUP($B178,'1516_link'!$A$5:$D$351,2,FALSE),0)</f>
        <v>115.45</v>
      </c>
      <c r="BJ178" s="43">
        <f>IFERROR(VLOOKUP($B178,'1516_link'!$A$5:$D$351,3,FALSE),0)</f>
        <v>751.44999999999993</v>
      </c>
      <c r="BK178" s="160">
        <f>IFERROR(VLOOKUP($B178,'1516_link'!$A$5:$D$351,4,FALSE),0)</f>
        <v>5928.89</v>
      </c>
      <c r="BL178" s="217">
        <f t="shared" si="369"/>
        <v>0.1267437918396192</v>
      </c>
      <c r="BM178" s="217">
        <f>IF(BH178="Yes",VLOOKUP(B178,'ESA 112'!$B$255:$J$282,8,FALSE),MIN(0.127,BL178))</f>
        <v>0.1267437918396192</v>
      </c>
      <c r="BN178" s="156">
        <f t="shared" si="370"/>
        <v>751.45</v>
      </c>
      <c r="BO178" s="159">
        <f t="shared" si="371"/>
        <v>866.90000000000009</v>
      </c>
      <c r="BP178" s="127" t="s">
        <v>928</v>
      </c>
      <c r="BQ178" s="43">
        <f>IFERROR(VLOOKUP($B178,'1617_link'!$A$5:$D$351,2,FALSE),0)</f>
        <v>119.22</v>
      </c>
      <c r="BR178" s="43">
        <f>IFERROR(VLOOKUP($B178,'1617_link'!$A$5:$D$351,3,FALSE),0)</f>
        <v>730</v>
      </c>
      <c r="BS178" s="160">
        <f>IFERROR(VLOOKUP($B178,'1617_link'!$A$5:$D$351,4,FALSE),0)</f>
        <v>5852.27</v>
      </c>
      <c r="BT178" s="217">
        <f t="shared" si="372"/>
        <v>0.12473792220796374</v>
      </c>
      <c r="BU178" s="217">
        <f>IF(BP178="Yes",VLOOKUP(B178,'ESA 112'!$B$224:$J$250,8,FALSE),MIN(0.127,BT178))</f>
        <v>0.12473792220796374</v>
      </c>
      <c r="BV178" s="156">
        <f t="shared" si="364"/>
        <v>730</v>
      </c>
      <c r="BW178" s="223">
        <f t="shared" si="365"/>
        <v>849.22</v>
      </c>
      <c r="BX178" s="127" t="s">
        <v>928</v>
      </c>
      <c r="BY178" s="43">
        <f>IFERROR(VLOOKUP($B178,'1718_link'!$A$5:$D$351,2,FALSE),0)</f>
        <v>137.11000000000001</v>
      </c>
      <c r="BZ178" s="43">
        <f>IFERROR(VLOOKUP($B178,'1718_link'!$A$5:$D$351,3,FALSE),0)</f>
        <v>722.67</v>
      </c>
      <c r="CA178" s="43">
        <f>IFERROR(VLOOKUP($B178,'1718_link'!$A$5:$D$331,4,FALSE),0)</f>
        <v>5917.62</v>
      </c>
      <c r="CB178" s="217">
        <f t="shared" si="373"/>
        <v>0.1221217313717339</v>
      </c>
      <c r="CC178" s="217">
        <f>IF(BX178="Yes",VLOOKUP(B178,'ESA 112'!$B$194:$J$219,8,FALSE),MIN(0.135,CB178))</f>
        <v>0.1221217313717339</v>
      </c>
      <c r="CD178" s="156">
        <f t="shared" si="374"/>
        <v>722.67</v>
      </c>
      <c r="CE178" s="159">
        <f t="shared" si="375"/>
        <v>859.78</v>
      </c>
      <c r="CF178" s="127" t="s">
        <v>928</v>
      </c>
      <c r="CG178" s="43">
        <f>IFERROR(VLOOKUP($B178,'1819_link'!$A$5:$D$351,2,FALSE),0)</f>
        <v>148.32999999999998</v>
      </c>
      <c r="CH178" s="43">
        <f>IFERROR(VLOOKUP($B178,'1819_link'!$A$5:$D$351,3,FALSE),0)</f>
        <v>734.22</v>
      </c>
      <c r="CI178" s="43">
        <f>IFERROR(VLOOKUP($B178,'1819_link'!$A$5:$D$331,4,FALSE),0)</f>
        <v>5899.3100000000013</v>
      </c>
      <c r="CJ178" s="217">
        <f t="shared" si="376"/>
        <v>0.12445862312711145</v>
      </c>
      <c r="CK178" s="217">
        <f>IF(CF178="Yes",VLOOKUP(B178,'ESA 112'!$B$164:$J$190,8,FALSE),MIN(0.135,CJ178))</f>
        <v>0.12445862312711145</v>
      </c>
      <c r="CL178" s="156">
        <f t="shared" si="377"/>
        <v>734.22</v>
      </c>
      <c r="CM178" s="159">
        <f t="shared" si="378"/>
        <v>882.55</v>
      </c>
      <c r="CN178" s="127" t="s">
        <v>928</v>
      </c>
      <c r="CO178" s="43">
        <f>IFERROR(VLOOKUP($B178,'1920_link'!$A$5:$D$350,2,FALSE),0)</f>
        <v>145.32999999999998</v>
      </c>
      <c r="CP178" s="43">
        <f>IFERROR(VLOOKUP($B178,'1920_link'!$A$5:$D$350,3,FALSE),0)</f>
        <v>781.44</v>
      </c>
      <c r="CQ178" s="43">
        <f>IFERROR(VLOOKUP($B178,'1920_link'!$A$5:$D$330,4,FALSE),0)</f>
        <v>5916.4</v>
      </c>
      <c r="CR178" s="217">
        <f t="shared" si="379"/>
        <v>0.13208031911297413</v>
      </c>
      <c r="CS178" s="217">
        <f>IF(CN178="Yes",VLOOKUP(B178,'ESA 112'!$B$134:$J$159,8,FALSE),MIN(0.135,CR178))</f>
        <v>0.13208031911297413</v>
      </c>
      <c r="CT178" s="156">
        <f t="shared" si="380"/>
        <v>781.44</v>
      </c>
      <c r="CU178" s="159">
        <f t="shared" si="381"/>
        <v>926.77</v>
      </c>
      <c r="CV178" s="127" t="s">
        <v>928</v>
      </c>
      <c r="CW178" s="43">
        <f>IFERROR(VLOOKUP($B178,'2021_link'!$A$5:$D$351,2,FALSE),0)</f>
        <v>76.22</v>
      </c>
      <c r="CX178" s="43">
        <f>IFERROR(VLOOKUP($B178,'2021_link'!$A$5:$D$351,3,FALSE),0)</f>
        <v>751.33999999999992</v>
      </c>
      <c r="CY178" s="160">
        <f>IFERROR(VLOOKUP($B178,'2021_link'!$A$5:$D$351,4,FALSE),0)</f>
        <v>5372.1500000000005</v>
      </c>
      <c r="CZ178" s="217">
        <f t="shared" si="388"/>
        <v>0.13985834349375945</v>
      </c>
      <c r="DA178" s="217">
        <f>IF(CV178="Yes",VLOOKUP(B178,'ESA 112'!$B$102:$J$130,8,FALSE),MIN(0.135,CZ178))</f>
        <v>0.13500000000000001</v>
      </c>
      <c r="DB178" s="156">
        <f t="shared" si="389"/>
        <v>725.24</v>
      </c>
      <c r="DC178" s="159">
        <f t="shared" si="390"/>
        <v>801.46</v>
      </c>
      <c r="DD178" s="127" t="s">
        <v>928</v>
      </c>
      <c r="DE178" s="43">
        <f>IFERROR(VLOOKUP($B178,'2122_link'!$A$3:$D$352,2,FALSE),0)</f>
        <v>67.33</v>
      </c>
      <c r="DF178" s="43">
        <f>IFERROR(VLOOKUP($B178,'2122_link'!$A$3:$D$352,3,FALSE),0)</f>
        <v>712.56</v>
      </c>
      <c r="DG178" s="160">
        <f>IFERROR(VLOOKUP($B178,'2122_link'!$A$3:$D$352,4,FALSE),0)</f>
        <v>5448.7400000000007</v>
      </c>
      <c r="DH178" s="217">
        <f t="shared" si="382"/>
        <v>0.13077518839217872</v>
      </c>
      <c r="DI178" s="217">
        <f>IF(DD178="Yes",VLOOKUP(B178,'ESA 112'!$B$70:$J$99,8,FALSE),MIN(0.135,DH178))</f>
        <v>0.13077518839217872</v>
      </c>
      <c r="DJ178" s="156">
        <f t="shared" si="383"/>
        <v>712.56</v>
      </c>
      <c r="DK178" s="159">
        <f t="shared" si="384"/>
        <v>779.89</v>
      </c>
      <c r="DL178" s="127" t="s">
        <v>928</v>
      </c>
      <c r="DM178" s="43">
        <f>IFERROR(VLOOKUP($B178,'2223_link'!$A$3:$D$352,2,FALSE),0)</f>
        <v>76.67</v>
      </c>
      <c r="DN178" s="43">
        <f>IFERROR(VLOOKUP($B178,'2223_link'!$A$3:$D$352,3,FALSE),0)</f>
        <v>664.56</v>
      </c>
      <c r="DO178" s="160">
        <f>IFERROR(VLOOKUP($B178,'2223_link'!$A$3:$D$352,4,FALSE),0)</f>
        <v>5347.5099999999993</v>
      </c>
      <c r="DP178" s="217">
        <f t="shared" si="385"/>
        <v>0.12427466241297352</v>
      </c>
      <c r="DQ178" s="217">
        <f>IF(DL178="Yes",VLOOKUP(B178,'ESA 112'!$B$37:$J$65,8,FALSE),MIN(0.135,DP178))</f>
        <v>0.12427466241297352</v>
      </c>
      <c r="DR178" s="156">
        <f t="shared" si="386"/>
        <v>664.56</v>
      </c>
      <c r="DS178" s="159">
        <f t="shared" si="387"/>
        <v>741.2299999999999</v>
      </c>
      <c r="DT178" s="127" t="s">
        <v>928</v>
      </c>
      <c r="DU178" s="43">
        <f>IFERROR(VLOOKUP($B178,'2324_link'!$A$3:$D$352,2,FALSE),0)</f>
        <v>74.67</v>
      </c>
      <c r="DV178" s="43">
        <f>IFERROR(VLOOKUP($B178,'2324_link'!$A$3:$D$352,3,FALSE),0)</f>
        <v>670</v>
      </c>
      <c r="DW178" s="160">
        <f>IFERROR(VLOOKUP($B178,'2324_link'!$A$3:$D$352,4,FALSE),0)</f>
        <v>5336.08</v>
      </c>
      <c r="DX178" s="217">
        <f t="shared" si="343"/>
        <v>0.12556033642674022</v>
      </c>
      <c r="DY178" s="217">
        <f>IF(DT178="Yes",VLOOKUP(B178,'ESA 112'!$B$3:$J$32,8,FALSE),MIN(0.15,DX178))</f>
        <v>0.12556033642674022</v>
      </c>
      <c r="DZ178" s="156">
        <f t="shared" si="344"/>
        <v>670</v>
      </c>
      <c r="EA178" s="159">
        <f t="shared" si="345"/>
        <v>744.67</v>
      </c>
      <c r="EB178" s="18"/>
    </row>
    <row r="179" spans="1:132" ht="14.4" x14ac:dyDescent="0.3">
      <c r="A179" s="15" t="s">
        <v>909</v>
      </c>
      <c r="B179" s="15" t="s">
        <v>318</v>
      </c>
      <c r="C179" s="15" t="s">
        <v>319</v>
      </c>
      <c r="D179" s="127" t="s">
        <v>928</v>
      </c>
      <c r="E179" s="154">
        <f>IFERROR(VLOOKUP($B179,'0809_link'!$A$5:$D$319,2,FALSE),0)</f>
        <v>46.38</v>
      </c>
      <c r="F179" s="154">
        <f>IFERROR(VLOOKUP($B179,'0809_link'!$A$5:$D$319,3,FALSE),0)</f>
        <v>310</v>
      </c>
      <c r="G179" s="154">
        <f>IFERROR(VLOOKUP(B179,'0809_link'!$A$5:$D$319,4,FALSE),0)</f>
        <v>2187.2499999999995</v>
      </c>
      <c r="H179" s="50">
        <f t="shared" si="346"/>
        <v>0.14169999999999999</v>
      </c>
      <c r="I179" s="155">
        <f>IF(D179="yes",VLOOKUP(B179,'ESA 112'!$B$479:$K$503,8,FALSE),MIN(0.127,H179))</f>
        <v>0.127</v>
      </c>
      <c r="J179" s="156">
        <f t="shared" si="347"/>
        <v>277.77999999999997</v>
      </c>
      <c r="K179" s="157">
        <f t="shared" si="348"/>
        <v>324.22742500000004</v>
      </c>
      <c r="L179" s="127" t="s">
        <v>928</v>
      </c>
      <c r="M179" s="43">
        <f>IFERROR(VLOOKUP(B179,'0910_link'!$A$5:$B$302,2,FALSE),0)</f>
        <v>58</v>
      </c>
      <c r="N179" s="43">
        <f>IFERROR(VLOOKUP(B179,'0910_link'!$A$5:$C$302,3,FALSE),0)</f>
        <v>315.37</v>
      </c>
      <c r="O179" s="43">
        <f>IFERROR(VLOOKUP($B179,'0910_link'!$A$5:$D$302,4,FALSE),0)</f>
        <v>2126.87</v>
      </c>
      <c r="P179" s="50">
        <f t="shared" si="349"/>
        <v>0.14829999999999999</v>
      </c>
      <c r="Q179" s="158">
        <f>IF(L179="Yes",VLOOKUP(B179,'ESA 112'!$B$449:$K$474,8,FALSE),MIN(0.127,P179))</f>
        <v>0.127</v>
      </c>
      <c r="R179" s="156">
        <f t="shared" si="350"/>
        <v>270.11</v>
      </c>
      <c r="S179" s="157">
        <f t="shared" si="351"/>
        <v>328.06766900000002</v>
      </c>
      <c r="T179" s="127" t="s">
        <v>928</v>
      </c>
      <c r="U179" s="43">
        <f>IFERROR(VLOOKUP($B179,'1011_link'!$A$5:$D$309,2,FALSE),0)</f>
        <v>49.88</v>
      </c>
      <c r="V179" s="43">
        <f>IFERROR(VLOOKUP($B179,'1011_link'!$A$5:$D$309,3,FALSE),0)</f>
        <v>306.25</v>
      </c>
      <c r="W179" s="154">
        <f>IFERROR(VLOOKUP($B179,'1011_link'!$A$5:$D$319,4,FALSE),0)</f>
        <v>2117.65</v>
      </c>
      <c r="X179" s="50">
        <f t="shared" si="352"/>
        <v>0.14460000000000001</v>
      </c>
      <c r="Y179" s="158">
        <f>IF(T179="Yes",VLOOKUP(B179,'ESA 112'!$B$416:$J$444,8,FALSE),MIN(0.127,X179))</f>
        <v>0.127</v>
      </c>
      <c r="Z179" s="156">
        <f t="shared" si="353"/>
        <v>268.94</v>
      </c>
      <c r="AA179" s="159">
        <f t="shared" si="354"/>
        <v>318.82</v>
      </c>
      <c r="AB179" s="127" t="s">
        <v>928</v>
      </c>
      <c r="AC179" s="43">
        <f>IFERROR(VLOOKUP($B179,'1112_link'!$A$5:$D$310,2,FALSE),0)</f>
        <v>57.44</v>
      </c>
      <c r="AD179" s="43">
        <f>IFERROR(VLOOKUP($B179,'1112_link'!$A$5:$D$310,3,FALSE),0)</f>
        <v>302.33</v>
      </c>
      <c r="AE179" s="154">
        <f>IFERROR(VLOOKUP($B179,'1112_link'!$A$5:$D$331,4,FALSE),0)</f>
        <v>2085.87</v>
      </c>
      <c r="AF179" s="50">
        <f t="shared" si="355"/>
        <v>0.1449</v>
      </c>
      <c r="AG179" s="158">
        <f>IF(AB179="Yes",VLOOKUP(B179,'ESA 112'!$B$383:$J$411,8,FALSE),MIN(0.127,AF179))</f>
        <v>0.127</v>
      </c>
      <c r="AH179" s="156">
        <f t="shared" si="356"/>
        <v>264.91000000000003</v>
      </c>
      <c r="AI179" s="159">
        <f t="shared" si="357"/>
        <v>322.35000000000002</v>
      </c>
      <c r="AJ179" s="127" t="s">
        <v>928</v>
      </c>
      <c r="AK179" s="43">
        <f>IFERROR(VLOOKUP($B179,'1213_link'!$A$5:$D$310,2,FALSE),0)</f>
        <v>54.44</v>
      </c>
      <c r="AL179" s="43">
        <f>IFERROR(VLOOKUP($B179,'1213_link'!$A$5:$D$310,3,FALSE),0)</f>
        <v>308.11</v>
      </c>
      <c r="AM179" s="154">
        <f>IFERROR(VLOOKUP($B179,'1213_link'!$A$5:$D$331,4,FALSE),0)</f>
        <v>2064.2799999999997</v>
      </c>
      <c r="AN179" s="50">
        <f t="shared" si="358"/>
        <v>0.14929999999999999</v>
      </c>
      <c r="AO179" s="158">
        <f>IF(AJ179="Yes",VLOOKUP(B179,'ESA 112'!$B$350:$J$378,8,FALSE),MIN(0.127,AN179))</f>
        <v>0.127</v>
      </c>
      <c r="AP179" s="156">
        <f t="shared" si="359"/>
        <v>262.16000000000003</v>
      </c>
      <c r="AQ179" s="159">
        <f t="shared" si="360"/>
        <v>316.60000000000002</v>
      </c>
      <c r="AR179" s="127" t="s">
        <v>928</v>
      </c>
      <c r="AS179" s="43">
        <f>IFERROR(VLOOKUP($B179,'1314_link'!$A$5:$D$310,2,FALSE),0)</f>
        <v>60.33</v>
      </c>
      <c r="AT179" s="43">
        <f>IFERROR(VLOOKUP($B179,'1314_link'!$A$5:$D$310,3,FALSE),0)</f>
        <v>290.77999999999997</v>
      </c>
      <c r="AU179" s="154">
        <f>IFERROR(VLOOKUP($B179,'1314_link'!$A$5:$D$331,4,FALSE),0)</f>
        <v>2060.36</v>
      </c>
      <c r="AV179" s="158">
        <f t="shared" si="361"/>
        <v>0.14113067619251002</v>
      </c>
      <c r="AW179" s="158">
        <f>IF(AR179="Yes",VLOOKUP(B179,'ESA 112'!$B$318:$J$345,8,FALSE),MIN(0.127,AV179))</f>
        <v>0.127</v>
      </c>
      <c r="AX179" s="156">
        <f t="shared" si="362"/>
        <v>261.67</v>
      </c>
      <c r="AY179" s="159">
        <f t="shared" si="363"/>
        <v>322</v>
      </c>
      <c r="AZ179" s="127" t="s">
        <v>928</v>
      </c>
      <c r="BA179" s="43">
        <f>IFERROR(VLOOKUP($B179,'1415_link'!$A$5:$D$311,2,FALSE),0)</f>
        <v>59.44</v>
      </c>
      <c r="BB179" s="43">
        <f>IFERROR(VLOOKUP($B179,'1415_link'!$A$5:$D$311,3,FALSE),0)</f>
        <v>275</v>
      </c>
      <c r="BC179" s="160">
        <f>IFERROR(VLOOKUP($B179,'1415_link'!$A$5:$D$332,4,FALSE),0)</f>
        <v>2049.91</v>
      </c>
      <c r="BD179" s="158">
        <f t="shared" si="366"/>
        <v>0.13415223107355934</v>
      </c>
      <c r="BE179" s="158">
        <f>IF(AZ179="Yes",VLOOKUP(B179,'ESA 112'!$B$286:$J$314,8,FALSE),MIN(0.127,BD179))</f>
        <v>0.127</v>
      </c>
      <c r="BF179" s="156">
        <f t="shared" si="367"/>
        <v>260.33999999999997</v>
      </c>
      <c r="BG179" s="159">
        <f t="shared" si="368"/>
        <v>319.77999999999997</v>
      </c>
      <c r="BH179" s="127" t="s">
        <v>928</v>
      </c>
      <c r="BI179" s="43">
        <f>IFERROR(VLOOKUP($B179,'1516_link'!$A$5:$D$351,2,FALSE),0)</f>
        <v>62.67</v>
      </c>
      <c r="BJ179" s="43">
        <f>IFERROR(VLOOKUP($B179,'1516_link'!$A$5:$D$351,3,FALSE),0)</f>
        <v>270</v>
      </c>
      <c r="BK179" s="160">
        <f>IFERROR(VLOOKUP($B179,'1516_link'!$A$5:$D$351,4,FALSE),0)</f>
        <v>2128.09</v>
      </c>
      <c r="BL179" s="217">
        <f t="shared" si="369"/>
        <v>0.12687433332236889</v>
      </c>
      <c r="BM179" s="217">
        <f>IF(BH179="Yes",VLOOKUP(B179,'ESA 112'!$B$255:$J$282,8,FALSE),MIN(0.127,BL179))</f>
        <v>0.12687433332236889</v>
      </c>
      <c r="BN179" s="156">
        <f t="shared" si="370"/>
        <v>270</v>
      </c>
      <c r="BO179" s="159">
        <f t="shared" si="371"/>
        <v>332.67</v>
      </c>
      <c r="BP179" s="127" t="s">
        <v>928</v>
      </c>
      <c r="BQ179" s="43">
        <f>IFERROR(VLOOKUP($B179,'1617_link'!$A$5:$D$351,2,FALSE),0)</f>
        <v>54.56</v>
      </c>
      <c r="BR179" s="43">
        <f>IFERROR(VLOOKUP($B179,'1617_link'!$A$5:$D$351,3,FALSE),0)</f>
        <v>248</v>
      </c>
      <c r="BS179" s="160">
        <f>IFERROR(VLOOKUP($B179,'1617_link'!$A$5:$D$351,4,FALSE),0)</f>
        <v>2171.4500000000003</v>
      </c>
      <c r="BT179" s="217">
        <f t="shared" si="372"/>
        <v>0.1142093992493495</v>
      </c>
      <c r="BU179" s="217">
        <f>IF(BP179="Yes",VLOOKUP(B179,'ESA 112'!$B$224:$J$250,8,FALSE),MIN(0.127,BT179))</f>
        <v>0.1142093992493495</v>
      </c>
      <c r="BV179" s="156">
        <f t="shared" si="364"/>
        <v>248</v>
      </c>
      <c r="BW179" s="223">
        <f t="shared" si="365"/>
        <v>302.56</v>
      </c>
      <c r="BX179" s="127" t="s">
        <v>928</v>
      </c>
      <c r="BY179" s="43">
        <f>IFERROR(VLOOKUP($B179,'1718_link'!$A$5:$D$351,2,FALSE),0)</f>
        <v>51.89</v>
      </c>
      <c r="BZ179" s="43">
        <f>IFERROR(VLOOKUP($B179,'1718_link'!$A$5:$D$351,3,FALSE),0)</f>
        <v>277.55</v>
      </c>
      <c r="CA179" s="43">
        <f>IFERROR(VLOOKUP($B179,'1718_link'!$A$5:$D$331,4,FALSE),0)</f>
        <v>2217.42</v>
      </c>
      <c r="CB179" s="217">
        <f t="shared" si="373"/>
        <v>0.12516798802211579</v>
      </c>
      <c r="CC179" s="217">
        <f>IF(BX179="Yes",VLOOKUP(B179,'ESA 112'!$B$194:$J$219,8,FALSE),MIN(0.135,CB179))</f>
        <v>0.12516798802211579</v>
      </c>
      <c r="CD179" s="156">
        <f t="shared" si="374"/>
        <v>277.55</v>
      </c>
      <c r="CE179" s="159">
        <f t="shared" si="375"/>
        <v>329.44</v>
      </c>
      <c r="CF179" s="127" t="s">
        <v>928</v>
      </c>
      <c r="CG179" s="43">
        <f>IFERROR(VLOOKUP($B179,'1819_link'!$A$5:$D$351,2,FALSE),0)</f>
        <v>65.89</v>
      </c>
      <c r="CH179" s="43">
        <f>IFERROR(VLOOKUP($B179,'1819_link'!$A$5:$D$351,3,FALSE),0)</f>
        <v>311.44</v>
      </c>
      <c r="CI179" s="43">
        <f>IFERROR(VLOOKUP($B179,'1819_link'!$A$5:$D$331,4,FALSE),0)</f>
        <v>2279.64</v>
      </c>
      <c r="CJ179" s="217">
        <f t="shared" si="376"/>
        <v>0.13661806250109668</v>
      </c>
      <c r="CK179" s="217">
        <f>IF(CF179="Yes",VLOOKUP(B179,'ESA 112'!$B$164:$J$190,8,FALSE),MIN(0.135,CJ179))</f>
        <v>0.13500000000000001</v>
      </c>
      <c r="CL179" s="156">
        <f t="shared" si="377"/>
        <v>307.75</v>
      </c>
      <c r="CM179" s="159">
        <f t="shared" si="378"/>
        <v>373.64</v>
      </c>
      <c r="CN179" s="127" t="s">
        <v>928</v>
      </c>
      <c r="CO179" s="43">
        <f>IFERROR(VLOOKUP($B179,'1920_link'!$A$5:$D$350,2,FALSE),0)</f>
        <v>59.44</v>
      </c>
      <c r="CP179" s="43">
        <f>IFERROR(VLOOKUP($B179,'1920_link'!$A$5:$D$350,3,FALSE),0)</f>
        <v>330.11</v>
      </c>
      <c r="CQ179" s="43">
        <f>IFERROR(VLOOKUP($B179,'1920_link'!$A$5:$D$330,4,FALSE),0)</f>
        <v>2346.34</v>
      </c>
      <c r="CR179" s="217">
        <f t="shared" si="379"/>
        <v>0.14069145989072343</v>
      </c>
      <c r="CS179" s="217">
        <f>IF(CN179="Yes",VLOOKUP(B179,'ESA 112'!$B$134:$J$159,8,FALSE),MIN(0.135,CR179))</f>
        <v>0.13500000000000001</v>
      </c>
      <c r="CT179" s="156">
        <f t="shared" si="380"/>
        <v>316.76</v>
      </c>
      <c r="CU179" s="159">
        <f t="shared" si="381"/>
        <v>376.2</v>
      </c>
      <c r="CV179" s="127" t="s">
        <v>928</v>
      </c>
      <c r="CW179" s="43">
        <f>IFERROR(VLOOKUP($B179,'2021_link'!$A$5:$D$351,2,FALSE),0)</f>
        <v>39.67</v>
      </c>
      <c r="CX179" s="43">
        <f>IFERROR(VLOOKUP($B179,'2021_link'!$A$5:$D$351,3,FALSE),0)</f>
        <v>346.78</v>
      </c>
      <c r="CY179" s="160">
        <f>IFERROR(VLOOKUP($B179,'2021_link'!$A$5:$D$351,4,FALSE),0)</f>
        <v>2223.7200000000003</v>
      </c>
      <c r="CZ179" s="217">
        <f t="shared" si="388"/>
        <v>0.1559458924684762</v>
      </c>
      <c r="DA179" s="217">
        <f>IF(CV179="Yes",VLOOKUP(B179,'ESA 112'!$B$102:$J$130,8,FALSE),MIN(0.135,CZ179))</f>
        <v>0.13500000000000001</v>
      </c>
      <c r="DB179" s="156">
        <f t="shared" si="389"/>
        <v>300.2</v>
      </c>
      <c r="DC179" s="159">
        <f t="shared" si="390"/>
        <v>339.87</v>
      </c>
      <c r="DD179" s="127" t="s">
        <v>928</v>
      </c>
      <c r="DE179" s="43">
        <f>IFERROR(VLOOKUP($B179,'2122_link'!$A$3:$D$352,2,FALSE),0)</f>
        <v>29</v>
      </c>
      <c r="DF179" s="43">
        <f>IFERROR(VLOOKUP($B179,'2122_link'!$A$3:$D$352,3,FALSE),0)</f>
        <v>331</v>
      </c>
      <c r="DG179" s="160">
        <f>IFERROR(VLOOKUP($B179,'2122_link'!$A$3:$D$352,4,FALSE),0)</f>
        <v>2257.21</v>
      </c>
      <c r="DH179" s="217">
        <f t="shared" si="382"/>
        <v>0.14664120750838425</v>
      </c>
      <c r="DI179" s="217">
        <f>IF(DD179="Yes",VLOOKUP(B179,'ESA 112'!$B$70:$J$99,8,FALSE),MIN(0.135,DH179))</f>
        <v>0.13500000000000001</v>
      </c>
      <c r="DJ179" s="156">
        <f t="shared" si="383"/>
        <v>304.72000000000003</v>
      </c>
      <c r="DK179" s="159">
        <f t="shared" si="384"/>
        <v>333.72</v>
      </c>
      <c r="DL179" s="127" t="s">
        <v>928</v>
      </c>
      <c r="DM179" s="43">
        <f>IFERROR(VLOOKUP($B179,'2223_link'!$A$3:$D$352,2,FALSE),0)</f>
        <v>29.67</v>
      </c>
      <c r="DN179" s="43">
        <f>IFERROR(VLOOKUP($B179,'2223_link'!$A$3:$D$352,3,FALSE),0)</f>
        <v>334.10999999999996</v>
      </c>
      <c r="DO179" s="160">
        <f>IFERROR(VLOOKUP($B179,'2223_link'!$A$3:$D$352,4,FALSE),0)</f>
        <v>2279.64</v>
      </c>
      <c r="DP179" s="217">
        <f t="shared" si="385"/>
        <v>0.14656261514976049</v>
      </c>
      <c r="DQ179" s="217">
        <f>IF(DL179="Yes",VLOOKUP(B179,'ESA 112'!$B$37:$J$65,8,FALSE),MIN(0.135,DP179))</f>
        <v>0.13500000000000001</v>
      </c>
      <c r="DR179" s="156">
        <f t="shared" si="386"/>
        <v>307.75</v>
      </c>
      <c r="DS179" s="159">
        <f t="shared" si="387"/>
        <v>337.42</v>
      </c>
      <c r="DT179" s="127" t="s">
        <v>928</v>
      </c>
      <c r="DU179" s="43">
        <f>IFERROR(VLOOKUP($B179,'2324_link'!$A$3:$D$352,2,FALSE),0)</f>
        <v>29.67</v>
      </c>
      <c r="DV179" s="43">
        <f>IFERROR(VLOOKUP($B179,'2324_link'!$A$3:$D$352,3,FALSE),0)</f>
        <v>333.11</v>
      </c>
      <c r="DW179" s="160">
        <f>IFERROR(VLOOKUP($B179,'2324_link'!$A$3:$D$352,4,FALSE),0)</f>
        <v>2322.4199999999996</v>
      </c>
      <c r="DX179" s="217">
        <f t="shared" si="343"/>
        <v>0.14343228184393869</v>
      </c>
      <c r="DY179" s="217">
        <f>IF(DT179="Yes",VLOOKUP(B179,'ESA 112'!$B$3:$J$32,8,FALSE),MIN(0.15,DX179))</f>
        <v>0.14343228184393869</v>
      </c>
      <c r="DZ179" s="156">
        <f t="shared" si="344"/>
        <v>333.11</v>
      </c>
      <c r="EA179" s="159">
        <f t="shared" si="345"/>
        <v>362.78000000000003</v>
      </c>
      <c r="EB179" s="18"/>
    </row>
    <row r="180" spans="1:132" ht="14.4" x14ac:dyDescent="0.3">
      <c r="A180" s="15" t="s">
        <v>909</v>
      </c>
      <c r="B180" s="15" t="s">
        <v>348</v>
      </c>
      <c r="C180" s="15" t="s">
        <v>349</v>
      </c>
      <c r="D180" s="127" t="s">
        <v>928</v>
      </c>
      <c r="E180" s="154">
        <f>IFERROR(VLOOKUP($B180,'0809_link'!$A$5:$D$319,2,FALSE),0)</f>
        <v>0</v>
      </c>
      <c r="F180" s="154">
        <f>IFERROR(VLOOKUP($B180,'0809_link'!$A$5:$D$319,3,FALSE),0)</f>
        <v>7.12</v>
      </c>
      <c r="G180" s="154">
        <f>IFERROR(VLOOKUP(B180,'0809_link'!$A$5:$D$319,4,FALSE),0)</f>
        <v>52.83</v>
      </c>
      <c r="H180" s="50">
        <f t="shared" si="346"/>
        <v>0.1348</v>
      </c>
      <c r="I180" s="155">
        <f>IF(D180="yes",VLOOKUP(B180,'ESA 112'!$B$479:$K$503,8,FALSE),MIN(0.127,H180))</f>
        <v>0.127</v>
      </c>
      <c r="J180" s="156">
        <f t="shared" si="347"/>
        <v>6.71</v>
      </c>
      <c r="K180" s="157">
        <f t="shared" si="348"/>
        <v>6.7079260000000005</v>
      </c>
      <c r="L180" s="127" t="s">
        <v>928</v>
      </c>
      <c r="M180" s="43">
        <f>IFERROR(VLOOKUP(B180,'0910_link'!$A$5:$B$302,2,FALSE),0)</f>
        <v>0</v>
      </c>
      <c r="N180" s="43">
        <f>IFERROR(VLOOKUP(B180,'0910_link'!$A$5:$C$302,3,FALSE),0)</f>
        <v>5.75</v>
      </c>
      <c r="O180" s="43">
        <f>IFERROR(VLOOKUP($B180,'0910_link'!$A$5:$D$302,4,FALSE),0)</f>
        <v>46.91</v>
      </c>
      <c r="P180" s="50">
        <f t="shared" si="349"/>
        <v>0.1226</v>
      </c>
      <c r="Q180" s="158">
        <f>IF(L180="Yes",VLOOKUP(B180,'ESA 112'!$B$449:$K$474,8,FALSE),MIN(0.127,P180))</f>
        <v>0.1226</v>
      </c>
      <c r="R180" s="156">
        <f t="shared" si="350"/>
        <v>5.75</v>
      </c>
      <c r="S180" s="157">
        <f t="shared" si="351"/>
        <v>5.75</v>
      </c>
      <c r="T180" s="127" t="s">
        <v>928</v>
      </c>
      <c r="U180" s="43">
        <f>IFERROR(VLOOKUP($B180,'1011_link'!$A$5:$D$309,2,FALSE),0)</f>
        <v>0</v>
      </c>
      <c r="V180" s="43">
        <f>IFERROR(VLOOKUP($B180,'1011_link'!$A$5:$D$309,3,FALSE),0)</f>
        <v>8.75</v>
      </c>
      <c r="W180" s="154">
        <f>IFERROR(VLOOKUP($B180,'1011_link'!$A$5:$D$319,4,FALSE),0)</f>
        <v>49.61</v>
      </c>
      <c r="X180" s="50">
        <f t="shared" si="352"/>
        <v>0.1764</v>
      </c>
      <c r="Y180" s="158">
        <f>IF(T180="Yes",VLOOKUP(B180,'ESA 112'!$B$416:$J$444,8,FALSE),MIN(0.127,X180))</f>
        <v>0.127</v>
      </c>
      <c r="Z180" s="156">
        <f t="shared" si="353"/>
        <v>6.3</v>
      </c>
      <c r="AA180" s="159">
        <f t="shared" si="354"/>
        <v>6.3</v>
      </c>
      <c r="AB180" s="127" t="s">
        <v>928</v>
      </c>
      <c r="AC180" s="43">
        <f>IFERROR(VLOOKUP($B180,'1112_link'!$A$5:$D$310,2,FALSE),0)</f>
        <v>0</v>
      </c>
      <c r="AD180" s="43">
        <f>IFERROR(VLOOKUP($B180,'1112_link'!$A$5:$D$310,3,FALSE),0)</f>
        <v>8</v>
      </c>
      <c r="AE180" s="154">
        <f>IFERROR(VLOOKUP($B180,'1112_link'!$A$5:$D$331,4,FALSE),0)</f>
        <v>48.94</v>
      </c>
      <c r="AF180" s="50">
        <f t="shared" si="355"/>
        <v>0.16350000000000001</v>
      </c>
      <c r="AG180" s="158">
        <f>IF(AB180="Yes",VLOOKUP(B180,'ESA 112'!$B$383:$J$411,8,FALSE),MIN(0.127,AF180))</f>
        <v>0.127</v>
      </c>
      <c r="AH180" s="156">
        <f t="shared" si="356"/>
        <v>6.22</v>
      </c>
      <c r="AI180" s="159">
        <f t="shared" si="357"/>
        <v>6.22</v>
      </c>
      <c r="AJ180" s="127" t="s">
        <v>928</v>
      </c>
      <c r="AK180" s="43">
        <f>IFERROR(VLOOKUP($B180,'1213_link'!$A$5:$D$310,2,FALSE),0)</f>
        <v>0</v>
      </c>
      <c r="AL180" s="43">
        <f>IFERROR(VLOOKUP($B180,'1213_link'!$A$5:$D$310,3,FALSE),0)</f>
        <v>8.7799999999999994</v>
      </c>
      <c r="AM180" s="154">
        <f>IFERROR(VLOOKUP($B180,'1213_link'!$A$5:$D$331,4,FALSE),0)</f>
        <v>54.379999999999995</v>
      </c>
      <c r="AN180" s="50">
        <f t="shared" si="358"/>
        <v>0.1615</v>
      </c>
      <c r="AO180" s="158">
        <f>IF(AJ180="Yes",VLOOKUP(B180,'ESA 112'!$B$350:$J$378,8,FALSE),MIN(0.127,AN180))</f>
        <v>0.127</v>
      </c>
      <c r="AP180" s="156">
        <f t="shared" si="359"/>
        <v>6.91</v>
      </c>
      <c r="AQ180" s="159">
        <f t="shared" si="360"/>
        <v>6.91</v>
      </c>
      <c r="AR180" s="127" t="s">
        <v>928</v>
      </c>
      <c r="AS180" s="43">
        <f>IFERROR(VLOOKUP($B180,'1314_link'!$A$5:$D$310,2,FALSE),0)</f>
        <v>0</v>
      </c>
      <c r="AT180" s="43">
        <f>IFERROR(VLOOKUP($B180,'1314_link'!$A$5:$D$310,3,FALSE),0)</f>
        <v>9</v>
      </c>
      <c r="AU180" s="154">
        <f>IFERROR(VLOOKUP($B180,'1314_link'!$A$5:$D$331,4,FALSE),0)</f>
        <v>50.480000000000004</v>
      </c>
      <c r="AV180" s="158">
        <f t="shared" si="361"/>
        <v>0.17828843106180664</v>
      </c>
      <c r="AW180" s="158">
        <f>IF(AR180="Yes",VLOOKUP(B180,'ESA 112'!$B$318:$J$345,8,FALSE),MIN(0.127,AV180))</f>
        <v>0.127</v>
      </c>
      <c r="AX180" s="156">
        <f t="shared" si="362"/>
        <v>6.41</v>
      </c>
      <c r="AY180" s="159">
        <f t="shared" si="363"/>
        <v>6.41</v>
      </c>
      <c r="AZ180" s="127" t="s">
        <v>928</v>
      </c>
      <c r="BA180" s="43">
        <f>IFERROR(VLOOKUP($B180,'1415_link'!$A$5:$D$311,2,FALSE),0)</f>
        <v>0.56000000000000005</v>
      </c>
      <c r="BB180" s="43">
        <f>IFERROR(VLOOKUP($B180,'1415_link'!$A$5:$D$311,3,FALSE),0)</f>
        <v>12.33</v>
      </c>
      <c r="BC180" s="160">
        <f>IFERROR(VLOOKUP($B180,'1415_link'!$A$5:$D$332,4,FALSE),0)</f>
        <v>50.489999999999995</v>
      </c>
      <c r="BD180" s="158">
        <f t="shared" si="366"/>
        <v>0.24420677361853835</v>
      </c>
      <c r="BE180" s="158">
        <f>IF(AZ180="Yes",VLOOKUP(B180,'ESA 112'!$B$286:$J$314,8,FALSE),MIN(0.127,BD180))</f>
        <v>0.127</v>
      </c>
      <c r="BF180" s="156">
        <f t="shared" si="367"/>
        <v>6.41</v>
      </c>
      <c r="BG180" s="159">
        <f t="shared" si="368"/>
        <v>6.9700000000000006</v>
      </c>
      <c r="BH180" s="127" t="s">
        <v>928</v>
      </c>
      <c r="BI180" s="43">
        <f>IFERROR(VLOOKUP($B180,'1516_link'!$A$5:$D$351,2,FALSE),0)</f>
        <v>0</v>
      </c>
      <c r="BJ180" s="43">
        <f>IFERROR(VLOOKUP($B180,'1516_link'!$A$5:$D$351,3,FALSE),0)</f>
        <v>11.22</v>
      </c>
      <c r="BK180" s="160">
        <f>IFERROR(VLOOKUP($B180,'1516_link'!$A$5:$D$351,4,FALSE),0)</f>
        <v>65.55</v>
      </c>
      <c r="BL180" s="217">
        <f t="shared" si="369"/>
        <v>0.17116704805491992</v>
      </c>
      <c r="BM180" s="217">
        <f>IF(BH180="Yes",VLOOKUP(B180,'ESA 112'!$B$255:$J$282,8,FALSE),MIN(0.127,BL180))</f>
        <v>0.127</v>
      </c>
      <c r="BN180" s="156">
        <f t="shared" si="370"/>
        <v>8.32</v>
      </c>
      <c r="BO180" s="159">
        <f t="shared" si="371"/>
        <v>8.32</v>
      </c>
      <c r="BP180" s="127" t="s">
        <v>928</v>
      </c>
      <c r="BQ180" s="43">
        <f>IFERROR(VLOOKUP($B180,'1617_link'!$A$5:$D$351,2,FALSE),0)</f>
        <v>0</v>
      </c>
      <c r="BR180" s="43">
        <f>IFERROR(VLOOKUP($B180,'1617_link'!$A$5:$D$351,3,FALSE),0)</f>
        <v>9.7799999999999994</v>
      </c>
      <c r="BS180" s="160">
        <f>IFERROR(VLOOKUP($B180,'1617_link'!$A$5:$D$351,4,FALSE),0)</f>
        <v>61.9</v>
      </c>
      <c r="BT180" s="217">
        <f t="shared" si="372"/>
        <v>0.15799676898222939</v>
      </c>
      <c r="BU180" s="217">
        <f>IF(BP180="Yes",VLOOKUP(B180,'ESA 112'!$B$224:$J$250,8,FALSE),MIN(0.127,BT180))</f>
        <v>0.127</v>
      </c>
      <c r="BV180" s="156">
        <f t="shared" si="364"/>
        <v>7.86</v>
      </c>
      <c r="BW180" s="223">
        <f t="shared" si="365"/>
        <v>7.86</v>
      </c>
      <c r="BX180" s="127" t="s">
        <v>928</v>
      </c>
      <c r="BY180" s="43">
        <f>IFERROR(VLOOKUP($B180,'1718_link'!$A$5:$D$351,2,FALSE),0)</f>
        <v>0</v>
      </c>
      <c r="BZ180" s="43">
        <f>IFERROR(VLOOKUP($B180,'1718_link'!$A$5:$D$351,3,FALSE),0)</f>
        <v>8.7799999999999994</v>
      </c>
      <c r="CA180" s="43">
        <f>IFERROR(VLOOKUP($B180,'1718_link'!$A$5:$D$331,4,FALSE),0)</f>
        <v>70.400000000000006</v>
      </c>
      <c r="CB180" s="217">
        <f t="shared" si="373"/>
        <v>0.12471590909090907</v>
      </c>
      <c r="CC180" s="217">
        <f>IF(BX180="Yes",VLOOKUP(B180,'ESA 112'!$B$194:$J$219,8,FALSE),MIN(0.135,CB180))</f>
        <v>0.12471590909090907</v>
      </c>
      <c r="CD180" s="156">
        <f t="shared" si="374"/>
        <v>8.7799999999999994</v>
      </c>
      <c r="CE180" s="159">
        <f t="shared" si="375"/>
        <v>8.7799999999999994</v>
      </c>
      <c r="CF180" s="127" t="s">
        <v>928</v>
      </c>
      <c r="CG180" s="43">
        <f>IFERROR(VLOOKUP($B180,'1819_link'!$A$5:$D$351,2,FALSE),0)</f>
        <v>0</v>
      </c>
      <c r="CH180" s="43">
        <f>IFERROR(VLOOKUP($B180,'1819_link'!$A$5:$D$351,3,FALSE),0)</f>
        <v>8.33</v>
      </c>
      <c r="CI180" s="43">
        <f>IFERROR(VLOOKUP($B180,'1819_link'!$A$5:$D$331,4,FALSE),0)</f>
        <v>66.42</v>
      </c>
      <c r="CJ180" s="217">
        <f t="shared" si="376"/>
        <v>0.12541403191809697</v>
      </c>
      <c r="CK180" s="217">
        <f>IF(CF180="Yes",VLOOKUP(B180,'ESA 112'!$B$164:$J$190,8,FALSE),MIN(0.135,CJ180))</f>
        <v>0.12541403191809697</v>
      </c>
      <c r="CL180" s="156">
        <f t="shared" si="377"/>
        <v>8.33</v>
      </c>
      <c r="CM180" s="159">
        <f t="shared" si="378"/>
        <v>8.33</v>
      </c>
      <c r="CN180" s="127" t="s">
        <v>928</v>
      </c>
      <c r="CO180" s="43">
        <f>IFERROR(VLOOKUP($B180,'1920_link'!$A$5:$D$350,2,FALSE),0)</f>
        <v>0</v>
      </c>
      <c r="CP180" s="43">
        <f>IFERROR(VLOOKUP($B180,'1920_link'!$A$5:$D$350,3,FALSE),0)</f>
        <v>6.89</v>
      </c>
      <c r="CQ180" s="43">
        <f>IFERROR(VLOOKUP($B180,'1920_link'!$A$5:$D$330,4,FALSE),0)</f>
        <v>66.709999999999994</v>
      </c>
      <c r="CR180" s="217">
        <f t="shared" si="379"/>
        <v>0.10328286613701095</v>
      </c>
      <c r="CS180" s="217">
        <f>IF(CN180="Yes",VLOOKUP(B180,'ESA 112'!$B$134:$J$159,8,FALSE),MIN(0.135,CR180))</f>
        <v>0.10328286613701095</v>
      </c>
      <c r="CT180" s="156">
        <f t="shared" si="380"/>
        <v>6.89</v>
      </c>
      <c r="CU180" s="159">
        <f t="shared" si="381"/>
        <v>6.89</v>
      </c>
      <c r="CV180" s="127" t="s">
        <v>928</v>
      </c>
      <c r="CW180" s="43">
        <f>IFERROR(VLOOKUP($B180,'2021_link'!$A$5:$D$351,2,FALSE),0)</f>
        <v>0</v>
      </c>
      <c r="CX180" s="43">
        <f>IFERROR(VLOOKUP($B180,'2021_link'!$A$5:$D$351,3,FALSE),0)</f>
        <v>10.39</v>
      </c>
      <c r="CY180" s="160">
        <f>IFERROR(VLOOKUP($B180,'2021_link'!$A$5:$D$351,4,FALSE),0)</f>
        <v>69.06</v>
      </c>
      <c r="CZ180" s="217">
        <f t="shared" si="388"/>
        <v>0.1504488850275123</v>
      </c>
      <c r="DA180" s="217">
        <f>IF(CV180="Yes",VLOOKUP(B180,'ESA 112'!$B$102:$J$130,8,FALSE),MIN(0.135,CZ180))</f>
        <v>0.13500000000000001</v>
      </c>
      <c r="DB180" s="156">
        <f t="shared" si="389"/>
        <v>9.32</v>
      </c>
      <c r="DC180" s="159">
        <f t="shared" si="390"/>
        <v>9.32</v>
      </c>
      <c r="DD180" s="127" t="s">
        <v>928</v>
      </c>
      <c r="DE180" s="43">
        <f>IFERROR(VLOOKUP($B180,'2122_link'!$A$3:$D$352,2,FALSE),0)</f>
        <v>0</v>
      </c>
      <c r="DF180" s="43">
        <f>IFERROR(VLOOKUP($B180,'2122_link'!$A$3:$D$352,3,FALSE),0)</f>
        <v>8.2199999999999989</v>
      </c>
      <c r="DG180" s="160">
        <f>IFERROR(VLOOKUP($B180,'2122_link'!$A$3:$D$352,4,FALSE),0)</f>
        <v>83.63</v>
      </c>
      <c r="DH180" s="217">
        <f t="shared" si="382"/>
        <v>9.8290087289250261E-2</v>
      </c>
      <c r="DI180" s="217">
        <f>IF(DD180="Yes",VLOOKUP(B180,'ESA 112'!$B$70:$J$99,8,FALSE),MIN(0.135,DH180))</f>
        <v>9.8290087289250261E-2</v>
      </c>
      <c r="DJ180" s="156">
        <f t="shared" si="383"/>
        <v>8.2200000000000006</v>
      </c>
      <c r="DK180" s="159">
        <f t="shared" si="384"/>
        <v>8.2200000000000006</v>
      </c>
      <c r="DL180" s="127" t="s">
        <v>928</v>
      </c>
      <c r="DM180" s="43">
        <f>IFERROR(VLOOKUP($B180,'2223_link'!$A$3:$D$352,2,FALSE),0)</f>
        <v>0</v>
      </c>
      <c r="DN180" s="43">
        <f>IFERROR(VLOOKUP($B180,'2223_link'!$A$3:$D$352,3,FALSE),0)</f>
        <v>9.56</v>
      </c>
      <c r="DO180" s="160">
        <f>IFERROR(VLOOKUP($B180,'2223_link'!$A$3:$D$352,4,FALSE),0)</f>
        <v>72.070000000000007</v>
      </c>
      <c r="DP180" s="217">
        <f t="shared" si="385"/>
        <v>0.13264881365339254</v>
      </c>
      <c r="DQ180" s="217">
        <f>IF(DL180="Yes",VLOOKUP(B180,'ESA 112'!$B$37:$J$65,8,FALSE),MIN(0.135,DP180))</f>
        <v>0.13264881365339254</v>
      </c>
      <c r="DR180" s="156">
        <f t="shared" si="386"/>
        <v>9.56</v>
      </c>
      <c r="DS180" s="159">
        <f t="shared" si="387"/>
        <v>9.56</v>
      </c>
      <c r="DT180" s="127" t="s">
        <v>928</v>
      </c>
      <c r="DU180" s="43">
        <f>IFERROR(VLOOKUP($B180,'2324_link'!$A$3:$D$352,2,FALSE),0)</f>
        <v>0</v>
      </c>
      <c r="DV180" s="43">
        <f>IFERROR(VLOOKUP($B180,'2324_link'!$A$3:$D$352,3,FALSE),0)</f>
        <v>6.78</v>
      </c>
      <c r="DW180" s="160">
        <f>IFERROR(VLOOKUP($B180,'2324_link'!$A$3:$D$352,4,FALSE),0)</f>
        <v>58.03</v>
      </c>
      <c r="DX180" s="217">
        <f t="shared" si="343"/>
        <v>0.11683611924866448</v>
      </c>
      <c r="DY180" s="217">
        <f>IF(DT180="Yes",VLOOKUP(B180,'ESA 112'!$B$3:$J$32,8,FALSE),MIN(0.15,DX180))</f>
        <v>0.11683611924866448</v>
      </c>
      <c r="DZ180" s="156">
        <f t="shared" si="344"/>
        <v>6.78</v>
      </c>
      <c r="EA180" s="159">
        <f t="shared" si="345"/>
        <v>6.78</v>
      </c>
      <c r="EB180" s="18"/>
    </row>
    <row r="181" spans="1:132" ht="14.4" x14ac:dyDescent="0.3">
      <c r="A181" s="15" t="s">
        <v>909</v>
      </c>
      <c r="B181" s="15" t="s">
        <v>498</v>
      </c>
      <c r="C181" s="15" t="s">
        <v>499</v>
      </c>
      <c r="D181" s="127" t="s">
        <v>928</v>
      </c>
      <c r="E181" s="154">
        <f>IFERROR(VLOOKUP($B181,'0809_link'!$A$5:$D$319,2,FALSE),0)</f>
        <v>216.62</v>
      </c>
      <c r="F181" s="154">
        <f>IFERROR(VLOOKUP($B181,'0809_link'!$A$5:$D$319,3,FALSE),0)</f>
        <v>1525</v>
      </c>
      <c r="G181" s="154">
        <f>IFERROR(VLOOKUP(B181,'0809_link'!$A$5:$D$319,4,FALSE),0)</f>
        <v>13198.97</v>
      </c>
      <c r="H181" s="50">
        <f t="shared" si="346"/>
        <v>0.11550000000000001</v>
      </c>
      <c r="I181" s="155">
        <f>IF(D181="yes",VLOOKUP(B181,'ESA 112'!$B$479:$K$503,8,FALSE),MIN(0.127,H181))</f>
        <v>0.11550000000000001</v>
      </c>
      <c r="J181" s="156">
        <f t="shared" si="347"/>
        <v>1525</v>
      </c>
      <c r="K181" s="157">
        <f t="shared" si="348"/>
        <v>1741.62</v>
      </c>
      <c r="L181" s="127" t="s">
        <v>928</v>
      </c>
      <c r="M181" s="43">
        <f>IFERROR(VLOOKUP(B181,'0910_link'!$A$5:$B$302,2,FALSE),0)</f>
        <v>250.75</v>
      </c>
      <c r="N181" s="43">
        <f>IFERROR(VLOOKUP(B181,'0910_link'!$A$5:$C$302,3,FALSE),0)</f>
        <v>1525.38</v>
      </c>
      <c r="O181" s="43">
        <f>IFERROR(VLOOKUP($B181,'0910_link'!$A$5:$D$302,4,FALSE),0)</f>
        <v>13318.6</v>
      </c>
      <c r="P181" s="50">
        <f t="shared" si="349"/>
        <v>0.1145</v>
      </c>
      <c r="Q181" s="158">
        <f>IF(L181="Yes",VLOOKUP(B181,'ESA 112'!$B$449:$K$474,8,FALSE),MIN(0.127,P181))</f>
        <v>0.1145</v>
      </c>
      <c r="R181" s="156">
        <f t="shared" si="350"/>
        <v>1525.38</v>
      </c>
      <c r="S181" s="157">
        <f t="shared" si="351"/>
        <v>1776.13</v>
      </c>
      <c r="T181" s="127" t="s">
        <v>928</v>
      </c>
      <c r="U181" s="43">
        <f>IFERROR(VLOOKUP($B181,'1011_link'!$A$5:$D$309,2,FALSE),0)</f>
        <v>243.75</v>
      </c>
      <c r="V181" s="43">
        <f>IFERROR(VLOOKUP($B181,'1011_link'!$A$5:$D$309,3,FALSE),0)</f>
        <v>1517.88</v>
      </c>
      <c r="W181" s="154">
        <f>IFERROR(VLOOKUP($B181,'1011_link'!$A$5:$D$319,4,FALSE),0)</f>
        <v>13615.81</v>
      </c>
      <c r="X181" s="50">
        <f t="shared" si="352"/>
        <v>0.1115</v>
      </c>
      <c r="Y181" s="158">
        <f>IF(T181="Yes",VLOOKUP(B181,'ESA 112'!$B$416:$J$444,8,FALSE),MIN(0.127,X181))</f>
        <v>0.1115</v>
      </c>
      <c r="Z181" s="156">
        <f t="shared" si="353"/>
        <v>1517.88</v>
      </c>
      <c r="AA181" s="159">
        <f t="shared" si="354"/>
        <v>1761.63</v>
      </c>
      <c r="AB181" s="127" t="s">
        <v>928</v>
      </c>
      <c r="AC181" s="43">
        <f>IFERROR(VLOOKUP($B181,'1112_link'!$A$5:$D$310,2,FALSE),0)</f>
        <v>256.89</v>
      </c>
      <c r="AD181" s="43">
        <f>IFERROR(VLOOKUP($B181,'1112_link'!$A$5:$D$310,3,FALSE),0)</f>
        <v>1528</v>
      </c>
      <c r="AE181" s="154">
        <f>IFERROR(VLOOKUP($B181,'1112_link'!$A$5:$D$331,4,FALSE),0)</f>
        <v>13578.1</v>
      </c>
      <c r="AF181" s="50">
        <f t="shared" si="355"/>
        <v>0.1125</v>
      </c>
      <c r="AG181" s="158">
        <f>IF(AB181="Yes",VLOOKUP(B181,'ESA 112'!$B$383:$J$411,8,FALSE),MIN(0.127,AF181))</f>
        <v>0.1125</v>
      </c>
      <c r="AH181" s="156">
        <f t="shared" si="356"/>
        <v>1528</v>
      </c>
      <c r="AI181" s="159">
        <f t="shared" si="357"/>
        <v>1784.8899999999999</v>
      </c>
      <c r="AJ181" s="127" t="s">
        <v>928</v>
      </c>
      <c r="AK181" s="43">
        <f>IFERROR(VLOOKUP($B181,'1213_link'!$A$5:$D$310,2,FALSE),0)</f>
        <v>276.89</v>
      </c>
      <c r="AL181" s="43">
        <f>IFERROR(VLOOKUP($B181,'1213_link'!$A$5:$D$310,3,FALSE),0)</f>
        <v>1511.67</v>
      </c>
      <c r="AM181" s="154">
        <f>IFERROR(VLOOKUP($B181,'1213_link'!$A$5:$D$331,4,FALSE),0)</f>
        <v>13798.930000000002</v>
      </c>
      <c r="AN181" s="50">
        <f t="shared" si="358"/>
        <v>0.1095</v>
      </c>
      <c r="AO181" s="158">
        <f>IF(AJ181="Yes",VLOOKUP(B181,'ESA 112'!$B$350:$J$378,8,FALSE),MIN(0.127,AN181))</f>
        <v>0.1095</v>
      </c>
      <c r="AP181" s="156">
        <f t="shared" si="359"/>
        <v>1511.67</v>
      </c>
      <c r="AQ181" s="159">
        <f t="shared" si="360"/>
        <v>1788.56</v>
      </c>
      <c r="AR181" s="127" t="s">
        <v>928</v>
      </c>
      <c r="AS181" s="43">
        <f>IFERROR(VLOOKUP($B181,'1314_link'!$A$5:$D$310,2,FALSE),0)</f>
        <v>278.22000000000003</v>
      </c>
      <c r="AT181" s="43">
        <f>IFERROR(VLOOKUP($B181,'1314_link'!$A$5:$D$310,3,FALSE),0)</f>
        <v>1529</v>
      </c>
      <c r="AU181" s="154">
        <f>IFERROR(VLOOKUP($B181,'1314_link'!$A$5:$D$331,4,FALSE),0)</f>
        <v>14167.636</v>
      </c>
      <c r="AV181" s="158">
        <f t="shared" si="361"/>
        <v>0.10792202735869272</v>
      </c>
      <c r="AW181" s="158">
        <f>IF(AR181="Yes",VLOOKUP(B181,'ESA 112'!$B$318:$J$345,8,FALSE),MIN(0.127,AV181))</f>
        <v>0.10792202735869272</v>
      </c>
      <c r="AX181" s="156">
        <f t="shared" si="362"/>
        <v>1529</v>
      </c>
      <c r="AY181" s="159">
        <f t="shared" si="363"/>
        <v>1807.22</v>
      </c>
      <c r="AZ181" s="127" t="s">
        <v>928</v>
      </c>
      <c r="BA181" s="43">
        <f>IFERROR(VLOOKUP($B181,'1415_link'!$A$5:$D$311,2,FALSE),0)</f>
        <v>312.56</v>
      </c>
      <c r="BB181" s="43">
        <f>IFERROR(VLOOKUP($B181,'1415_link'!$A$5:$D$311,3,FALSE),0)</f>
        <v>1509.6599999999999</v>
      </c>
      <c r="BC181" s="160">
        <f>IFERROR(VLOOKUP($B181,'1415_link'!$A$5:$D$332,4,FALSE),0)</f>
        <v>14199.57</v>
      </c>
      <c r="BD181" s="158">
        <f t="shared" si="366"/>
        <v>0.10631730397469781</v>
      </c>
      <c r="BE181" s="158">
        <f>IF(AZ181="Yes",VLOOKUP(B181,'ESA 112'!$B$286:$J$314,8,FALSE),MIN(0.127,BD181))</f>
        <v>0.10631730397469781</v>
      </c>
      <c r="BF181" s="156">
        <f t="shared" si="367"/>
        <v>1509.66</v>
      </c>
      <c r="BG181" s="159">
        <f t="shared" si="368"/>
        <v>1822.22</v>
      </c>
      <c r="BH181" s="127" t="s">
        <v>928</v>
      </c>
      <c r="BI181" s="43">
        <f>IFERROR(VLOOKUP($B181,'1516_link'!$A$5:$D$351,2,FALSE),0)</f>
        <v>314.77999999999997</v>
      </c>
      <c r="BJ181" s="43">
        <f>IFERROR(VLOOKUP($B181,'1516_link'!$A$5:$D$351,3,FALSE),0)</f>
        <v>1550.22</v>
      </c>
      <c r="BK181" s="160">
        <f>IFERROR(VLOOKUP($B181,'1516_link'!$A$5:$D$351,4,FALSE),0)</f>
        <v>14677.12</v>
      </c>
      <c r="BL181" s="217">
        <f t="shared" si="369"/>
        <v>0.10562153883050625</v>
      </c>
      <c r="BM181" s="217">
        <f>IF(BH181="Yes",VLOOKUP(B181,'ESA 112'!$B$255:$J$282,8,FALSE),MIN(0.127,BL181))</f>
        <v>0.10562153883050625</v>
      </c>
      <c r="BN181" s="156">
        <f t="shared" si="370"/>
        <v>1550.22</v>
      </c>
      <c r="BO181" s="159">
        <f t="shared" si="371"/>
        <v>1865</v>
      </c>
      <c r="BP181" s="127" t="s">
        <v>928</v>
      </c>
      <c r="BQ181" s="43">
        <f>IFERROR(VLOOKUP($B181,'1617_link'!$A$5:$D$351,2,FALSE),0)</f>
        <v>288.21999999999997</v>
      </c>
      <c r="BR181" s="43">
        <f>IFERROR(VLOOKUP($B181,'1617_link'!$A$5:$D$351,3,FALSE),0)</f>
        <v>1692.22</v>
      </c>
      <c r="BS181" s="160">
        <f>IFERROR(VLOOKUP($B181,'1617_link'!$A$5:$D$351,4,FALSE),0)</f>
        <v>14848.99</v>
      </c>
      <c r="BT181" s="217">
        <f t="shared" si="372"/>
        <v>0.11396195970230973</v>
      </c>
      <c r="BU181" s="217">
        <f>IF(BP181="Yes",VLOOKUP(B181,'ESA 112'!$B$224:$J$250,8,FALSE),MIN(0.127,BT181))</f>
        <v>0.11396195970230973</v>
      </c>
      <c r="BV181" s="156">
        <f t="shared" si="364"/>
        <v>1692.22</v>
      </c>
      <c r="BW181" s="223">
        <f t="shared" si="365"/>
        <v>1980.44</v>
      </c>
      <c r="BX181" s="127" t="s">
        <v>928</v>
      </c>
      <c r="BY181" s="43">
        <f>IFERROR(VLOOKUP($B181,'1718_link'!$A$5:$D$351,2,FALSE),0)</f>
        <v>307.56</v>
      </c>
      <c r="BZ181" s="43">
        <f>IFERROR(VLOOKUP($B181,'1718_link'!$A$5:$D$351,3,FALSE),0)</f>
        <v>1770.11</v>
      </c>
      <c r="CA181" s="43">
        <f>IFERROR(VLOOKUP($B181,'1718_link'!$A$5:$D$331,4,FALSE),0)</f>
        <v>14853.369999999999</v>
      </c>
      <c r="CB181" s="217">
        <f t="shared" si="373"/>
        <v>0.1191722821151025</v>
      </c>
      <c r="CC181" s="217">
        <f>IF(BX181="Yes",VLOOKUP(B181,'ESA 112'!$B$194:$J$219,8,FALSE),MIN(0.135,CB181))</f>
        <v>0.1191722821151025</v>
      </c>
      <c r="CD181" s="156">
        <f t="shared" si="374"/>
        <v>1770.11</v>
      </c>
      <c r="CE181" s="159">
        <f t="shared" si="375"/>
        <v>2077.67</v>
      </c>
      <c r="CF181" s="127" t="s">
        <v>928</v>
      </c>
      <c r="CG181" s="43">
        <f>IFERROR(VLOOKUP($B181,'1819_link'!$A$5:$D$351,2,FALSE),0)</f>
        <v>325.55</v>
      </c>
      <c r="CH181" s="43">
        <f>IFERROR(VLOOKUP($B181,'1819_link'!$A$5:$D$351,3,FALSE),0)</f>
        <v>1944.22</v>
      </c>
      <c r="CI181" s="43">
        <f>IFERROR(VLOOKUP($B181,'1819_link'!$A$5:$D$331,4,FALSE),0)</f>
        <v>14970.789999999999</v>
      </c>
      <c r="CJ181" s="217">
        <f t="shared" si="376"/>
        <v>0.12986756209926131</v>
      </c>
      <c r="CK181" s="217">
        <f>IF(CF181="Yes",VLOOKUP(B181,'ESA 112'!$B$164:$J$190,8,FALSE),MIN(0.135,CJ181))</f>
        <v>0.12986756209926131</v>
      </c>
      <c r="CL181" s="156">
        <f t="shared" si="377"/>
        <v>1944.22</v>
      </c>
      <c r="CM181" s="159">
        <f t="shared" si="378"/>
        <v>2269.77</v>
      </c>
      <c r="CN181" s="127" t="s">
        <v>928</v>
      </c>
      <c r="CO181" s="43">
        <f>IFERROR(VLOOKUP($B181,'1920_link'!$A$5:$D$350,2,FALSE),0)</f>
        <v>401.89</v>
      </c>
      <c r="CP181" s="43">
        <f>IFERROR(VLOOKUP($B181,'1920_link'!$A$5:$D$350,3,FALSE),0)</f>
        <v>2110.7800000000002</v>
      </c>
      <c r="CQ181" s="43">
        <f>IFERROR(VLOOKUP($B181,'1920_link'!$A$5:$D$330,4,FALSE),0)</f>
        <v>15322.63</v>
      </c>
      <c r="CR181" s="217">
        <f t="shared" si="379"/>
        <v>0.13775572470261307</v>
      </c>
      <c r="CS181" s="217">
        <f>IF(CN181="Yes",VLOOKUP(B181,'ESA 112'!$B$134:$J$159,8,FALSE),MIN(0.135,CR181))</f>
        <v>0.13500000000000001</v>
      </c>
      <c r="CT181" s="156">
        <f t="shared" si="380"/>
        <v>2068.56</v>
      </c>
      <c r="CU181" s="159">
        <f t="shared" si="381"/>
        <v>2470.4499999999998</v>
      </c>
      <c r="CV181" s="127" t="s">
        <v>928</v>
      </c>
      <c r="CW181" s="43">
        <f>IFERROR(VLOOKUP($B181,'2021_link'!$A$5:$D$351,2,FALSE),0)</f>
        <v>236.78</v>
      </c>
      <c r="CX181" s="43">
        <f>IFERROR(VLOOKUP($B181,'2021_link'!$A$5:$D$351,3,FALSE),0)</f>
        <v>2041.33</v>
      </c>
      <c r="CY181" s="160">
        <f>IFERROR(VLOOKUP($B181,'2021_link'!$A$5:$D$351,4,FALSE),0)</f>
        <v>14524.18</v>
      </c>
      <c r="CZ181" s="217">
        <f t="shared" si="388"/>
        <v>0.14054700506328066</v>
      </c>
      <c r="DA181" s="217">
        <f>IF(CV181="Yes",VLOOKUP(B181,'ESA 112'!$B$102:$J$130,8,FALSE),MIN(0.135,CZ181))</f>
        <v>0.13500000000000001</v>
      </c>
      <c r="DB181" s="156">
        <f t="shared" si="389"/>
        <v>1960.76</v>
      </c>
      <c r="DC181" s="159">
        <f t="shared" si="390"/>
        <v>2197.54</v>
      </c>
      <c r="DD181" s="127" t="s">
        <v>928</v>
      </c>
      <c r="DE181" s="43">
        <f>IFERROR(VLOOKUP($B181,'2122_link'!$A$3:$D$352,2,FALSE),0)</f>
        <v>249.11</v>
      </c>
      <c r="DF181" s="43">
        <f>IFERROR(VLOOKUP($B181,'2122_link'!$A$3:$D$352,3,FALSE),0)</f>
        <v>2141.89</v>
      </c>
      <c r="DG181" s="160">
        <f>IFERROR(VLOOKUP($B181,'2122_link'!$A$3:$D$352,4,FALSE),0)</f>
        <v>14853</v>
      </c>
      <c r="DH181" s="217">
        <f t="shared" si="382"/>
        <v>0.14420588433313133</v>
      </c>
      <c r="DI181" s="217">
        <f>IF(DD181="Yes",VLOOKUP(B181,'ESA 112'!$B$70:$J$99,8,FALSE),MIN(0.135,DH181))</f>
        <v>0.13500000000000001</v>
      </c>
      <c r="DJ181" s="156">
        <f t="shared" si="383"/>
        <v>2005.16</v>
      </c>
      <c r="DK181" s="159">
        <f t="shared" si="384"/>
        <v>2254.27</v>
      </c>
      <c r="DL181" s="127" t="s">
        <v>928</v>
      </c>
      <c r="DM181" s="43">
        <f>IFERROR(VLOOKUP($B181,'2223_link'!$A$3:$D$352,2,FALSE),0)</f>
        <v>299.67</v>
      </c>
      <c r="DN181" s="43">
        <f>IFERROR(VLOOKUP($B181,'2223_link'!$A$3:$D$352,3,FALSE),0)</f>
        <v>2320.77</v>
      </c>
      <c r="DO181" s="160">
        <f>IFERROR(VLOOKUP($B181,'2223_link'!$A$3:$D$352,4,FALSE),0)</f>
        <v>14906.769999999999</v>
      </c>
      <c r="DP181" s="217">
        <f t="shared" si="385"/>
        <v>0.1556856381362294</v>
      </c>
      <c r="DQ181" s="217">
        <f>IF(DL181="Yes",VLOOKUP(B181,'ESA 112'!$B$37:$J$65,8,FALSE),MIN(0.135,DP181))</f>
        <v>0.13500000000000001</v>
      </c>
      <c r="DR181" s="156">
        <f t="shared" si="386"/>
        <v>2012.41</v>
      </c>
      <c r="DS181" s="159">
        <f t="shared" si="387"/>
        <v>2312.08</v>
      </c>
      <c r="DT181" s="127" t="s">
        <v>928</v>
      </c>
      <c r="DU181" s="43">
        <f>IFERROR(VLOOKUP($B181,'2324_link'!$A$3:$D$352,2,FALSE),0)</f>
        <v>354.11</v>
      </c>
      <c r="DV181" s="43">
        <f>IFERROR(VLOOKUP($B181,'2324_link'!$A$3:$D$352,3,FALSE),0)</f>
        <v>2488.11</v>
      </c>
      <c r="DW181" s="160">
        <f>IFERROR(VLOOKUP($B181,'2324_link'!$A$3:$D$352,4,FALSE),0)</f>
        <v>14855.649999999998</v>
      </c>
      <c r="DX181" s="217">
        <f t="shared" si="343"/>
        <v>0.16748577140683851</v>
      </c>
      <c r="DY181" s="217">
        <f>IF(DT181="Yes",VLOOKUP(B181,'ESA 112'!$B$3:$J$32,8,FALSE),MIN(0.15,DX181))</f>
        <v>0.15</v>
      </c>
      <c r="DZ181" s="156">
        <f t="shared" si="344"/>
        <v>2228.35</v>
      </c>
      <c r="EA181" s="159">
        <f t="shared" si="345"/>
        <v>2582.46</v>
      </c>
      <c r="EB181" s="18"/>
    </row>
    <row r="182" spans="1:132" ht="14.4" x14ac:dyDescent="0.3">
      <c r="A182" s="15" t="s">
        <v>911</v>
      </c>
      <c r="B182" s="15" t="s">
        <v>492</v>
      </c>
      <c r="C182" s="15" t="s">
        <v>493</v>
      </c>
      <c r="D182" s="127" t="s">
        <v>928</v>
      </c>
      <c r="E182" s="154">
        <f>IFERROR(VLOOKUP($B182,'0809_link'!$A$5:$D$319,2,FALSE),0)</f>
        <v>0</v>
      </c>
      <c r="F182" s="154">
        <f>IFERROR(VLOOKUP($B182,'0809_link'!$A$5:$D$319,3,FALSE),0)</f>
        <v>21.5</v>
      </c>
      <c r="G182" s="154">
        <f>IFERROR(VLOOKUP(B182,'0809_link'!$A$5:$D$319,4,FALSE),0)</f>
        <v>270.32</v>
      </c>
      <c r="H182" s="50">
        <f t="shared" si="346"/>
        <v>7.9500000000000001E-2</v>
      </c>
      <c r="I182" s="155">
        <f>IF(D182="yes",VLOOKUP(B182,'ESA 112'!$B$479:$K$503,8,FALSE),MIN(0.127,H182))</f>
        <v>7.9500000000000001E-2</v>
      </c>
      <c r="J182" s="156">
        <f t="shared" si="347"/>
        <v>21.5</v>
      </c>
      <c r="K182" s="157">
        <f t="shared" si="348"/>
        <v>21.5</v>
      </c>
      <c r="L182" s="127" t="s">
        <v>928</v>
      </c>
      <c r="M182" s="43">
        <f>IFERROR(VLOOKUP(B182,'0910_link'!$A$5:$B$302,2,FALSE),0)</f>
        <v>3.38</v>
      </c>
      <c r="N182" s="43">
        <f>IFERROR(VLOOKUP(B182,'0910_link'!$A$5:$C$302,3,FALSE),0)</f>
        <v>17.25</v>
      </c>
      <c r="O182" s="43">
        <f>IFERROR(VLOOKUP($B182,'0910_link'!$A$5:$D$302,4,FALSE),0)</f>
        <v>346.28</v>
      </c>
      <c r="P182" s="50">
        <f t="shared" si="349"/>
        <v>4.9799999999999997E-2</v>
      </c>
      <c r="Q182" s="158">
        <f>IF(L182="Yes",VLOOKUP(B182,'ESA 112'!$B$449:$K$474,8,FALSE),MIN(0.127,P182))</f>
        <v>4.9799999999999997E-2</v>
      </c>
      <c r="R182" s="156">
        <f t="shared" si="350"/>
        <v>17.25</v>
      </c>
      <c r="S182" s="157">
        <f t="shared" si="351"/>
        <v>20.63</v>
      </c>
      <c r="T182" s="127" t="s">
        <v>928</v>
      </c>
      <c r="U182" s="43">
        <f>IFERROR(VLOOKUP($B182,'1011_link'!$A$5:$D$309,2,FALSE),0)</f>
        <v>2.5</v>
      </c>
      <c r="V182" s="43">
        <f>IFERROR(VLOOKUP($B182,'1011_link'!$A$5:$D$309,3,FALSE),0)</f>
        <v>17.38</v>
      </c>
      <c r="W182" s="154">
        <f>IFERROR(VLOOKUP($B182,'1011_link'!$A$5:$D$319,4,FALSE),0)</f>
        <v>279.02</v>
      </c>
      <c r="X182" s="50">
        <f t="shared" si="352"/>
        <v>6.2300000000000001E-2</v>
      </c>
      <c r="Y182" s="158">
        <f>IF(T182="Yes",VLOOKUP(B182,'ESA 112'!$B$416:$J$444,8,FALSE),MIN(0.127,X182))</f>
        <v>6.2300000000000001E-2</v>
      </c>
      <c r="Z182" s="156">
        <f t="shared" si="353"/>
        <v>17.38</v>
      </c>
      <c r="AA182" s="159">
        <f t="shared" si="354"/>
        <v>19.88</v>
      </c>
      <c r="AB182" s="127" t="s">
        <v>928</v>
      </c>
      <c r="AC182" s="43">
        <f>IFERROR(VLOOKUP($B182,'1112_link'!$A$5:$D$310,2,FALSE),0)</f>
        <v>0</v>
      </c>
      <c r="AD182" s="43">
        <f>IFERROR(VLOOKUP($B182,'1112_link'!$A$5:$D$310,3,FALSE),0)</f>
        <v>18.78</v>
      </c>
      <c r="AE182" s="154">
        <f>IFERROR(VLOOKUP($B182,'1112_link'!$A$5:$D$331,4,FALSE),0)</f>
        <v>243</v>
      </c>
      <c r="AF182" s="50">
        <f t="shared" si="355"/>
        <v>7.7299999999999994E-2</v>
      </c>
      <c r="AG182" s="158">
        <f>IF(AB182="Yes",VLOOKUP(B182,'ESA 112'!$B$383:$J$411,8,FALSE),MIN(0.127,AF182))</f>
        <v>7.7299999999999994E-2</v>
      </c>
      <c r="AH182" s="156">
        <f t="shared" si="356"/>
        <v>18.78</v>
      </c>
      <c r="AI182" s="159">
        <f t="shared" si="357"/>
        <v>18.78</v>
      </c>
      <c r="AJ182" s="127" t="s">
        <v>928</v>
      </c>
      <c r="AK182" s="43">
        <f>IFERROR(VLOOKUP($B182,'1213_link'!$A$5:$D$310,2,FALSE),0)</f>
        <v>3</v>
      </c>
      <c r="AL182" s="43">
        <f>IFERROR(VLOOKUP($B182,'1213_link'!$A$5:$D$310,3,FALSE),0)</f>
        <v>17</v>
      </c>
      <c r="AM182" s="154">
        <f>IFERROR(VLOOKUP($B182,'1213_link'!$A$5:$D$331,4,FALSE),0)</f>
        <v>286.68</v>
      </c>
      <c r="AN182" s="50">
        <f t="shared" si="358"/>
        <v>5.9299999999999999E-2</v>
      </c>
      <c r="AO182" s="158">
        <f>IF(AJ182="Yes",VLOOKUP(B182,'ESA 112'!$B$350:$J$378,8,FALSE),MIN(0.127,AN182))</f>
        <v>5.9299999999999999E-2</v>
      </c>
      <c r="AP182" s="156">
        <f t="shared" si="359"/>
        <v>17</v>
      </c>
      <c r="AQ182" s="159">
        <f t="shared" si="360"/>
        <v>20</v>
      </c>
      <c r="AR182" s="127" t="s">
        <v>928</v>
      </c>
      <c r="AS182" s="43">
        <f>IFERROR(VLOOKUP($B182,'1314_link'!$A$5:$D$310,2,FALSE),0)</f>
        <v>2.2200000000000002</v>
      </c>
      <c r="AT182" s="43">
        <f>IFERROR(VLOOKUP($B182,'1314_link'!$A$5:$D$310,3,FALSE),0)</f>
        <v>19.22</v>
      </c>
      <c r="AU182" s="154">
        <f>IFERROR(VLOOKUP($B182,'1314_link'!$A$5:$D$331,4,FALSE),0)</f>
        <v>227.74</v>
      </c>
      <c r="AV182" s="158">
        <f t="shared" si="361"/>
        <v>8.4394484938965481E-2</v>
      </c>
      <c r="AW182" s="158">
        <f>IF(AR182="Yes",VLOOKUP(B182,'ESA 112'!$B$318:$J$345,8,FALSE),MIN(0.127,AV182))</f>
        <v>8.4394484938965481E-2</v>
      </c>
      <c r="AX182" s="156">
        <f t="shared" si="362"/>
        <v>19.22</v>
      </c>
      <c r="AY182" s="159">
        <f t="shared" si="363"/>
        <v>21.439999999999998</v>
      </c>
      <c r="AZ182" s="127" t="s">
        <v>928</v>
      </c>
      <c r="BA182" s="43">
        <f>IFERROR(VLOOKUP($B182,'1415_link'!$A$5:$D$311,2,FALSE),0)</f>
        <v>0.33</v>
      </c>
      <c r="BB182" s="43">
        <f>IFERROR(VLOOKUP($B182,'1415_link'!$A$5:$D$311,3,FALSE),0)</f>
        <v>22</v>
      </c>
      <c r="BC182" s="160">
        <f>IFERROR(VLOOKUP($B182,'1415_link'!$A$5:$D$332,4,FALSE),0)</f>
        <v>239.23999999999998</v>
      </c>
      <c r="BD182" s="158">
        <f t="shared" si="366"/>
        <v>9.1957866577495412E-2</v>
      </c>
      <c r="BE182" s="158">
        <f>IF(AZ182="Yes",VLOOKUP(B182,'ESA 112'!$B$286:$J$314,8,FALSE),MIN(0.127,BD182))</f>
        <v>9.1957866577495412E-2</v>
      </c>
      <c r="BF182" s="156">
        <f t="shared" si="367"/>
        <v>22</v>
      </c>
      <c r="BG182" s="159">
        <f t="shared" si="368"/>
        <v>22.33</v>
      </c>
      <c r="BH182" s="127" t="s">
        <v>928</v>
      </c>
      <c r="BI182" s="43">
        <f>IFERROR(VLOOKUP($B182,'1516_link'!$A$5:$D$351,2,FALSE),0)</f>
        <v>1.78</v>
      </c>
      <c r="BJ182" s="43">
        <f>IFERROR(VLOOKUP($B182,'1516_link'!$A$5:$D$351,3,FALSE),0)</f>
        <v>22.33</v>
      </c>
      <c r="BK182" s="160">
        <f>IFERROR(VLOOKUP($B182,'1516_link'!$A$5:$D$351,4,FALSE),0)</f>
        <v>210.56</v>
      </c>
      <c r="BL182" s="217">
        <f t="shared" si="369"/>
        <v>0.10605053191489361</v>
      </c>
      <c r="BM182" s="217">
        <f>IF(BH182="Yes",VLOOKUP(B182,'ESA 112'!$B$255:$J$282,8,FALSE),MIN(0.127,BL182))</f>
        <v>0.10605053191489361</v>
      </c>
      <c r="BN182" s="156">
        <f t="shared" si="370"/>
        <v>22.33</v>
      </c>
      <c r="BO182" s="159">
        <f t="shared" si="371"/>
        <v>24.11</v>
      </c>
      <c r="BP182" s="127" t="s">
        <v>928</v>
      </c>
      <c r="BQ182" s="43">
        <f>IFERROR(VLOOKUP($B182,'1617_link'!$A$5:$D$351,2,FALSE),0)</f>
        <v>3.56</v>
      </c>
      <c r="BR182" s="43">
        <f>IFERROR(VLOOKUP($B182,'1617_link'!$A$5:$D$351,3,FALSE),0)</f>
        <v>26.89</v>
      </c>
      <c r="BS182" s="160">
        <f>IFERROR(VLOOKUP($B182,'1617_link'!$A$5:$D$351,4,FALSE),0)</f>
        <v>221.18</v>
      </c>
      <c r="BT182" s="217">
        <f t="shared" si="372"/>
        <v>0.12157518762998462</v>
      </c>
      <c r="BU182" s="217">
        <f>IF(BP182="Yes",VLOOKUP(B182,'ESA 112'!$B$224:$J$250,8,FALSE),MIN(0.127,BT182))</f>
        <v>0.12157518762998462</v>
      </c>
      <c r="BV182" s="156">
        <f t="shared" si="364"/>
        <v>26.89</v>
      </c>
      <c r="BW182" s="223">
        <f t="shared" si="365"/>
        <v>30.45</v>
      </c>
      <c r="BX182" s="127" t="s">
        <v>928</v>
      </c>
      <c r="BY182" s="43">
        <f>IFERROR(VLOOKUP($B182,'1718_link'!$A$5:$D$351,2,FALSE),0)</f>
        <v>3.22</v>
      </c>
      <c r="BZ182" s="43">
        <f>IFERROR(VLOOKUP($B182,'1718_link'!$A$5:$D$351,3,FALSE),0)</f>
        <v>25.11</v>
      </c>
      <c r="CA182" s="43">
        <f>IFERROR(VLOOKUP($B182,'1718_link'!$A$5:$D$331,4,FALSE),0)</f>
        <v>229.61</v>
      </c>
      <c r="CB182" s="217">
        <f t="shared" si="373"/>
        <v>0.1093593484604329</v>
      </c>
      <c r="CC182" s="217">
        <f>IF(BX182="Yes",VLOOKUP(B182,'ESA 112'!$B$194:$J$219,8,FALSE),MIN(0.135,CB182))</f>
        <v>0.1093593484604329</v>
      </c>
      <c r="CD182" s="156">
        <f t="shared" si="374"/>
        <v>25.11</v>
      </c>
      <c r="CE182" s="159">
        <f t="shared" si="375"/>
        <v>28.33</v>
      </c>
      <c r="CF182" s="127" t="s">
        <v>928</v>
      </c>
      <c r="CG182" s="43">
        <f>IFERROR(VLOOKUP($B182,'1819_link'!$A$5:$D$351,2,FALSE),0)</f>
        <v>2.33</v>
      </c>
      <c r="CH182" s="43">
        <f>IFERROR(VLOOKUP($B182,'1819_link'!$A$5:$D$351,3,FALSE),0)</f>
        <v>25.33</v>
      </c>
      <c r="CI182" s="43">
        <f>IFERROR(VLOOKUP($B182,'1819_link'!$A$5:$D$331,4,FALSE),0)</f>
        <v>222.47</v>
      </c>
      <c r="CJ182" s="217">
        <f t="shared" si="376"/>
        <v>0.11385804827617206</v>
      </c>
      <c r="CK182" s="217">
        <f>IF(CF182="Yes",VLOOKUP(B182,'ESA 112'!$B$164:$J$190,8,FALSE),MIN(0.135,CJ182))</f>
        <v>0.11385804827617206</v>
      </c>
      <c r="CL182" s="156">
        <f t="shared" si="377"/>
        <v>25.33</v>
      </c>
      <c r="CM182" s="159">
        <f t="shared" si="378"/>
        <v>27.659999999999997</v>
      </c>
      <c r="CN182" s="127" t="s">
        <v>928</v>
      </c>
      <c r="CO182" s="43">
        <f>IFERROR(VLOOKUP($B182,'1920_link'!$A$5:$D$350,2,FALSE),0)</f>
        <v>2.56</v>
      </c>
      <c r="CP182" s="43">
        <f>IFERROR(VLOOKUP($B182,'1920_link'!$A$5:$D$350,3,FALSE),0)</f>
        <v>22.33</v>
      </c>
      <c r="CQ182" s="43">
        <f>IFERROR(VLOOKUP($B182,'1920_link'!$A$5:$D$330,4,FALSE),0)</f>
        <v>211.06</v>
      </c>
      <c r="CR182" s="217">
        <f t="shared" si="379"/>
        <v>0.10579929877759878</v>
      </c>
      <c r="CS182" s="217">
        <f>IF(CN182="Yes",VLOOKUP(B182,'ESA 112'!$B$134:$J$159,8,FALSE),MIN(0.135,CR182))</f>
        <v>0.10579929877759878</v>
      </c>
      <c r="CT182" s="156">
        <f t="shared" si="380"/>
        <v>22.33</v>
      </c>
      <c r="CU182" s="159">
        <f t="shared" si="381"/>
        <v>24.889999999999997</v>
      </c>
      <c r="CV182" s="127" t="s">
        <v>928</v>
      </c>
      <c r="CW182" s="43">
        <f>IFERROR(VLOOKUP($B182,'2021_link'!$A$5:$D$351,2,FALSE),0)</f>
        <v>0</v>
      </c>
      <c r="CX182" s="43">
        <f>IFERROR(VLOOKUP($B182,'2021_link'!$A$5:$D$351,3,FALSE),0)</f>
        <v>26.11</v>
      </c>
      <c r="CY182" s="160">
        <f>IFERROR(VLOOKUP($B182,'2021_link'!$A$5:$D$351,4,FALSE),0)</f>
        <v>262.39999999999998</v>
      </c>
      <c r="CZ182" s="217">
        <f t="shared" si="388"/>
        <v>9.9504573170731719E-2</v>
      </c>
      <c r="DA182" s="217">
        <f>IF(CV182="Yes",VLOOKUP(B182,'ESA 112'!$B$102:$J$130,8,FALSE),MIN(0.135,CZ182))</f>
        <v>9.9504573170731719E-2</v>
      </c>
      <c r="DB182" s="156">
        <f t="shared" si="389"/>
        <v>26.11</v>
      </c>
      <c r="DC182" s="159">
        <f t="shared" si="390"/>
        <v>26.11</v>
      </c>
      <c r="DD182" s="127" t="s">
        <v>928</v>
      </c>
      <c r="DE182" s="43">
        <f>IFERROR(VLOOKUP($B182,'2122_link'!$A$3:$D$352,2,FALSE),0)</f>
        <v>0</v>
      </c>
      <c r="DF182" s="43">
        <f>IFERROR(VLOOKUP($B182,'2122_link'!$A$3:$D$352,3,FALSE),0)</f>
        <v>22.89</v>
      </c>
      <c r="DG182" s="160">
        <f>IFERROR(VLOOKUP($B182,'2122_link'!$A$3:$D$352,4,FALSE),0)</f>
        <v>249.54999999999998</v>
      </c>
      <c r="DH182" s="217">
        <f t="shared" si="382"/>
        <v>9.1725105189340822E-2</v>
      </c>
      <c r="DI182" s="217">
        <f>IF(DD182="Yes",VLOOKUP(B182,'ESA 112'!$B$70:$J$99,8,FALSE),MIN(0.135,DH182))</f>
        <v>9.1725105189340822E-2</v>
      </c>
      <c r="DJ182" s="156">
        <f t="shared" si="383"/>
        <v>22.89</v>
      </c>
      <c r="DK182" s="159">
        <f t="shared" si="384"/>
        <v>22.89</v>
      </c>
      <c r="DL182" s="127" t="s">
        <v>928</v>
      </c>
      <c r="DM182" s="43">
        <f>IFERROR(VLOOKUP($B182,'2223_link'!$A$3:$D$352,2,FALSE),0)</f>
        <v>0</v>
      </c>
      <c r="DN182" s="43">
        <f>IFERROR(VLOOKUP($B182,'2223_link'!$A$3:$D$352,3,FALSE),0)</f>
        <v>27.34</v>
      </c>
      <c r="DO182" s="160">
        <f>IFERROR(VLOOKUP($B182,'2223_link'!$A$3:$D$352,4,FALSE),0)</f>
        <v>267.40000000000003</v>
      </c>
      <c r="DP182" s="217">
        <f t="shared" si="385"/>
        <v>0.10224382946896035</v>
      </c>
      <c r="DQ182" s="217">
        <f>IF(DL182="Yes",VLOOKUP(B182,'ESA 112'!$B$37:$J$65,8,FALSE),MIN(0.135,DP182))</f>
        <v>0.10224382946896035</v>
      </c>
      <c r="DR182" s="156">
        <f t="shared" si="386"/>
        <v>27.34</v>
      </c>
      <c r="DS182" s="159">
        <f t="shared" si="387"/>
        <v>27.34</v>
      </c>
      <c r="DT182" s="127" t="s">
        <v>928</v>
      </c>
      <c r="DU182" s="43">
        <f>IFERROR(VLOOKUP($B182,'2324_link'!$A$3:$D$352,2,FALSE),0)</f>
        <v>1.22</v>
      </c>
      <c r="DV182" s="43">
        <f>IFERROR(VLOOKUP($B182,'2324_link'!$A$3:$D$352,3,FALSE),0)</f>
        <v>37.78</v>
      </c>
      <c r="DW182" s="160">
        <f>IFERROR(VLOOKUP($B182,'2324_link'!$A$3:$D$352,4,FALSE),0)</f>
        <v>260.45</v>
      </c>
      <c r="DX182" s="217">
        <f t="shared" si="343"/>
        <v>0.14505663275100789</v>
      </c>
      <c r="DY182" s="217">
        <f>IF(DT182="Yes",VLOOKUP(B182,'ESA 112'!$B$3:$J$32,8,FALSE),MIN(0.15,DX182))</f>
        <v>0.14505663275100789</v>
      </c>
      <c r="DZ182" s="156">
        <f t="shared" si="344"/>
        <v>37.78</v>
      </c>
      <c r="EA182" s="159">
        <f t="shared" si="345"/>
        <v>39</v>
      </c>
      <c r="EB182" s="18"/>
    </row>
    <row r="183" spans="1:132" ht="14.4" x14ac:dyDescent="0.3">
      <c r="A183" s="15" t="s">
        <v>913</v>
      </c>
      <c r="B183" s="15" t="s">
        <v>220</v>
      </c>
      <c r="C183" s="15" t="s">
        <v>221</v>
      </c>
      <c r="D183" s="127" t="s">
        <v>928</v>
      </c>
      <c r="E183" s="154">
        <f>IFERROR(VLOOKUP($B183,'0809_link'!$A$5:$D$319,2,FALSE),0)</f>
        <v>223.25</v>
      </c>
      <c r="F183" s="154">
        <f>IFERROR(VLOOKUP($B183,'0809_link'!$A$5:$D$319,3,FALSE),0)</f>
        <v>2376.88</v>
      </c>
      <c r="G183" s="154">
        <f>IFERROR(VLOOKUP(B183,'0809_link'!$A$5:$D$319,4,FALSE),0)</f>
        <v>18788.010000000002</v>
      </c>
      <c r="H183" s="50">
        <f t="shared" si="346"/>
        <v>0.1265</v>
      </c>
      <c r="I183" s="155">
        <f>IF(D183="yes",VLOOKUP(B183,'ESA 112'!$B$479:$K$503,8,FALSE),MIN(0.127,H183))</f>
        <v>0.1265</v>
      </c>
      <c r="J183" s="156">
        <f t="shared" si="347"/>
        <v>2376.88</v>
      </c>
      <c r="K183" s="157">
        <f t="shared" si="348"/>
        <v>2600.13</v>
      </c>
      <c r="L183" s="127" t="s">
        <v>928</v>
      </c>
      <c r="M183" s="43">
        <f>IFERROR(VLOOKUP(B183,'0910_link'!$A$5:$B$302,2,FALSE),0)</f>
        <v>253.75</v>
      </c>
      <c r="N183" s="43">
        <f>IFERROR(VLOOKUP(B183,'0910_link'!$A$5:$C$302,3,FALSE),0)</f>
        <v>2367.8599999999997</v>
      </c>
      <c r="O183" s="43">
        <f>IFERROR(VLOOKUP($B183,'0910_link'!$A$5:$D$302,4,FALSE),0)</f>
        <v>18681.16</v>
      </c>
      <c r="P183" s="50">
        <f t="shared" si="349"/>
        <v>0.1268</v>
      </c>
      <c r="Q183" s="158">
        <f>IF(L183="Yes",VLOOKUP(B183,'ESA 112'!$B$449:$K$474,8,FALSE),MIN(0.127,P183))</f>
        <v>0.1268</v>
      </c>
      <c r="R183" s="156">
        <f t="shared" si="350"/>
        <v>2367.86</v>
      </c>
      <c r="S183" s="157">
        <f t="shared" si="351"/>
        <v>2621.6099999999997</v>
      </c>
      <c r="T183" s="127" t="s">
        <v>928</v>
      </c>
      <c r="U183" s="43">
        <f>IFERROR(VLOOKUP($B183,'1011_link'!$A$5:$D$309,2,FALSE),0)</f>
        <v>269.62</v>
      </c>
      <c r="V183" s="43">
        <f>IFERROR(VLOOKUP($B183,'1011_link'!$A$5:$D$309,3,FALSE),0)</f>
        <v>2352.5</v>
      </c>
      <c r="W183" s="154">
        <f>IFERROR(VLOOKUP($B183,'1011_link'!$A$5:$D$319,4,FALSE),0)</f>
        <v>18629.919999999998</v>
      </c>
      <c r="X183" s="50">
        <f t="shared" si="352"/>
        <v>0.1263</v>
      </c>
      <c r="Y183" s="158">
        <f>IF(T183="Yes",VLOOKUP(B183,'ESA 112'!$B$416:$J$444,8,FALSE),MIN(0.127,X183))</f>
        <v>0.1263</v>
      </c>
      <c r="Z183" s="156">
        <f t="shared" si="353"/>
        <v>2352.5</v>
      </c>
      <c r="AA183" s="159">
        <f t="shared" si="354"/>
        <v>2622.12</v>
      </c>
      <c r="AB183" s="127" t="s">
        <v>928</v>
      </c>
      <c r="AC183" s="43">
        <f>IFERROR(VLOOKUP($B183,'1112_link'!$A$5:$D$310,2,FALSE),0)</f>
        <v>285</v>
      </c>
      <c r="AD183" s="43">
        <f>IFERROR(VLOOKUP($B183,'1112_link'!$A$5:$D$310,3,FALSE),0)</f>
        <v>2407.89</v>
      </c>
      <c r="AE183" s="154">
        <f>IFERROR(VLOOKUP($B183,'1112_link'!$A$5:$D$331,4,FALSE),0)</f>
        <v>18848.439999999999</v>
      </c>
      <c r="AF183" s="50">
        <f t="shared" si="355"/>
        <v>0.1278</v>
      </c>
      <c r="AG183" s="158">
        <f>IF(AB183="Yes",VLOOKUP(B183,'ESA 112'!$B$383:$J$411,8,FALSE),MIN(0.127,AF183))</f>
        <v>0.127</v>
      </c>
      <c r="AH183" s="156">
        <f t="shared" si="356"/>
        <v>2393.75</v>
      </c>
      <c r="AI183" s="159">
        <f t="shared" si="357"/>
        <v>2678.75</v>
      </c>
      <c r="AJ183" s="127" t="s">
        <v>928</v>
      </c>
      <c r="AK183" s="43">
        <f>IFERROR(VLOOKUP($B183,'1213_link'!$A$5:$D$310,2,FALSE),0)</f>
        <v>306.77999999999997</v>
      </c>
      <c r="AL183" s="43">
        <f>IFERROR(VLOOKUP($B183,'1213_link'!$A$5:$D$310,3,FALSE),0)</f>
        <v>2393.11</v>
      </c>
      <c r="AM183" s="154">
        <f>IFERROR(VLOOKUP($B183,'1213_link'!$A$5:$D$331,4,FALSE),0)</f>
        <v>19321.87</v>
      </c>
      <c r="AN183" s="50">
        <f t="shared" si="358"/>
        <v>0.1239</v>
      </c>
      <c r="AO183" s="158">
        <f>IF(AJ183="Yes",VLOOKUP(B183,'ESA 112'!$B$350:$J$378,8,FALSE),MIN(0.127,AN183))</f>
        <v>0.1239</v>
      </c>
      <c r="AP183" s="156">
        <f t="shared" si="359"/>
        <v>2393.11</v>
      </c>
      <c r="AQ183" s="159">
        <f t="shared" si="360"/>
        <v>2699.8900000000003</v>
      </c>
      <c r="AR183" s="127" t="s">
        <v>928</v>
      </c>
      <c r="AS183" s="43">
        <f>IFERROR(VLOOKUP($B183,'1314_link'!$A$5:$D$310,2,FALSE),0)</f>
        <v>296.33000000000004</v>
      </c>
      <c r="AT183" s="43">
        <f>IFERROR(VLOOKUP($B183,'1314_link'!$A$5:$D$310,3,FALSE),0)</f>
        <v>2432.5500000000002</v>
      </c>
      <c r="AU183" s="154">
        <f>IFERROR(VLOOKUP($B183,'1314_link'!$A$5:$D$331,4,FALSE),0)</f>
        <v>19586.161999999997</v>
      </c>
      <c r="AV183" s="158">
        <f t="shared" si="361"/>
        <v>0.12419737976230365</v>
      </c>
      <c r="AW183" s="158">
        <f>IF(AR183="Yes",VLOOKUP(B183,'ESA 112'!$B$318:$J$345,8,FALSE),MIN(0.127,AV183))</f>
        <v>0.12419737976230365</v>
      </c>
      <c r="AX183" s="156">
        <f t="shared" si="362"/>
        <v>2432.5500000000002</v>
      </c>
      <c r="AY183" s="159">
        <f t="shared" si="363"/>
        <v>2728.88</v>
      </c>
      <c r="AZ183" s="127" t="s">
        <v>928</v>
      </c>
      <c r="BA183" s="43">
        <f>IFERROR(VLOOKUP($B183,'1415_link'!$A$5:$D$311,2,FALSE),0)</f>
        <v>326.89</v>
      </c>
      <c r="BB183" s="43">
        <f>IFERROR(VLOOKUP($B183,'1415_link'!$A$5:$D$311,3,FALSE),0)</f>
        <v>2425.2199999999998</v>
      </c>
      <c r="BC183" s="160">
        <f>IFERROR(VLOOKUP($B183,'1415_link'!$A$5:$D$332,4,FALSE),0)</f>
        <v>19995.669999999998</v>
      </c>
      <c r="BD183" s="158">
        <f t="shared" si="366"/>
        <v>0.12128725869150671</v>
      </c>
      <c r="BE183" s="158">
        <f>IF(AZ183="Yes",VLOOKUP(B183,'ESA 112'!$B$286:$J$314,8,FALSE),MIN(0.127,BD183))</f>
        <v>0.12128725869150671</v>
      </c>
      <c r="BF183" s="156">
        <f t="shared" si="367"/>
        <v>2425.2199999999998</v>
      </c>
      <c r="BG183" s="159">
        <f t="shared" si="368"/>
        <v>2752.1099999999997</v>
      </c>
      <c r="BH183" s="127" t="s">
        <v>928</v>
      </c>
      <c r="BI183" s="43">
        <f>IFERROR(VLOOKUP($B183,'1516_link'!$A$5:$D$351,2,FALSE),0)</f>
        <v>377.22</v>
      </c>
      <c r="BJ183" s="43">
        <f>IFERROR(VLOOKUP($B183,'1516_link'!$A$5:$D$351,3,FALSE),0)</f>
        <v>2387.7800000000002</v>
      </c>
      <c r="BK183" s="160">
        <f>IFERROR(VLOOKUP($B183,'1516_link'!$A$5:$D$351,4,FALSE),0)</f>
        <v>20432.479999999996</v>
      </c>
      <c r="BL183" s="217">
        <f t="shared" si="369"/>
        <v>0.1168619766176206</v>
      </c>
      <c r="BM183" s="217">
        <f>IF(BH183="Yes",VLOOKUP(B183,'ESA 112'!$B$255:$J$282,8,FALSE),MIN(0.127,BL183))</f>
        <v>0.1168619766176206</v>
      </c>
      <c r="BN183" s="156">
        <f t="shared" si="370"/>
        <v>2387.7800000000002</v>
      </c>
      <c r="BO183" s="159">
        <f t="shared" si="371"/>
        <v>2765</v>
      </c>
      <c r="BP183" s="127" t="s">
        <v>928</v>
      </c>
      <c r="BQ183" s="43">
        <f>IFERROR(VLOOKUP($B183,'1617_link'!$A$5:$D$351,2,FALSE),0)</f>
        <v>419.44000000000005</v>
      </c>
      <c r="BR183" s="43">
        <f>IFERROR(VLOOKUP($B183,'1617_link'!$A$5:$D$351,3,FALSE),0)</f>
        <v>2418.56</v>
      </c>
      <c r="BS183" s="160">
        <f>IFERROR(VLOOKUP($B183,'1617_link'!$A$5:$D$351,4,FALSE),0)</f>
        <v>21375.600000000006</v>
      </c>
      <c r="BT183" s="217">
        <f t="shared" si="372"/>
        <v>0.11314582982465986</v>
      </c>
      <c r="BU183" s="217">
        <f>IF(BP183="Yes",VLOOKUP(B183,'ESA 112'!$B$224:$J$250,8,FALSE),MIN(0.127,BT183))</f>
        <v>0.11314582982465986</v>
      </c>
      <c r="BV183" s="156">
        <f t="shared" si="364"/>
        <v>2418.56</v>
      </c>
      <c r="BW183" s="159">
        <f t="shared" si="365"/>
        <v>2838</v>
      </c>
      <c r="BX183" s="127" t="s">
        <v>928</v>
      </c>
      <c r="BY183" s="43">
        <f>IFERROR(VLOOKUP($B183,'1718_link'!$A$5:$D$351,2,FALSE),0)</f>
        <v>484.56</v>
      </c>
      <c r="BZ183" s="43">
        <f>IFERROR(VLOOKUP($B183,'1718_link'!$A$5:$D$351,3,FALSE),0)</f>
        <v>2496.2199999999998</v>
      </c>
      <c r="CA183" s="43">
        <f>IFERROR(VLOOKUP($B183,'1718_link'!$A$5:$D$331,4,FALSE),0)</f>
        <v>22255.469999999998</v>
      </c>
      <c r="CB183" s="217">
        <f t="shared" si="373"/>
        <v>0.11216208869100495</v>
      </c>
      <c r="CC183" s="217">
        <f>IF(BX183="Yes",VLOOKUP(B183,'ESA 112'!$B$194:$J$219,8,FALSE),MIN(0.135,CB183))</f>
        <v>0.11216208869100495</v>
      </c>
      <c r="CD183" s="156">
        <f t="shared" si="374"/>
        <v>2496.2199999999998</v>
      </c>
      <c r="CE183" s="159">
        <f t="shared" si="375"/>
        <v>2980.7799999999997</v>
      </c>
      <c r="CF183" s="127" t="s">
        <v>928</v>
      </c>
      <c r="CG183" s="43">
        <f>IFERROR(VLOOKUP($B183,'1819_link'!$A$5:$D$351,2,FALSE),0)</f>
        <v>510</v>
      </c>
      <c r="CH183" s="43">
        <f>IFERROR(VLOOKUP($B183,'1819_link'!$A$5:$D$351,3,FALSE),0)</f>
        <v>2617.11</v>
      </c>
      <c r="CI183" s="43">
        <f>IFERROR(VLOOKUP($B183,'1819_link'!$A$5:$D$331,4,FALSE),0)</f>
        <v>22846.079999999994</v>
      </c>
      <c r="CJ183" s="217">
        <f t="shared" si="376"/>
        <v>0.11455400663921342</v>
      </c>
      <c r="CK183" s="217">
        <f>IF(CF183="Yes",VLOOKUP(B183,'ESA 112'!$B$164:$J$190,8,FALSE),MIN(0.135,CJ183))</f>
        <v>0.11455400663921342</v>
      </c>
      <c r="CL183" s="156">
        <f t="shared" si="377"/>
        <v>2617.11</v>
      </c>
      <c r="CM183" s="159">
        <f t="shared" si="378"/>
        <v>3127.11</v>
      </c>
      <c r="CN183" s="127" t="s">
        <v>928</v>
      </c>
      <c r="CO183" s="43">
        <f>IFERROR(VLOOKUP($B183,'1920_link'!$A$5:$D$350,2,FALSE),0)</f>
        <v>473</v>
      </c>
      <c r="CP183" s="43">
        <f>IFERROR(VLOOKUP($B183,'1920_link'!$A$5:$D$350,3,FALSE),0)</f>
        <v>2736</v>
      </c>
      <c r="CQ183" s="43">
        <f>IFERROR(VLOOKUP($B183,'1920_link'!$A$5:$D$330,4,FALSE),0)</f>
        <v>23280.650000000005</v>
      </c>
      <c r="CR183" s="217">
        <f t="shared" si="379"/>
        <v>0.11752249185482362</v>
      </c>
      <c r="CS183" s="217">
        <f>IF(CN183="Yes",VLOOKUP(B183,'ESA 112'!$B$134:$J$159,8,FALSE),MIN(0.135,CR183))</f>
        <v>0.11752249185482362</v>
      </c>
      <c r="CT183" s="156">
        <f t="shared" si="380"/>
        <v>2736</v>
      </c>
      <c r="CU183" s="159">
        <f t="shared" si="381"/>
        <v>3209</v>
      </c>
      <c r="CV183" s="127" t="s">
        <v>928</v>
      </c>
      <c r="CW183" s="43">
        <f>IFERROR(VLOOKUP($B183,'2021_link'!$A$5:$D$351,2,FALSE),0)</f>
        <v>211.89</v>
      </c>
      <c r="CX183" s="43">
        <f>IFERROR(VLOOKUP($B183,'2021_link'!$A$5:$D$351,3,FALSE),0)</f>
        <v>2687</v>
      </c>
      <c r="CY183" s="160">
        <f>IFERROR(VLOOKUP($B183,'2021_link'!$A$5:$D$351,4,FALSE),0)</f>
        <v>22830.82</v>
      </c>
      <c r="CZ183" s="217">
        <f t="shared" si="388"/>
        <v>0.11769178680397813</v>
      </c>
      <c r="DA183" s="217">
        <f>IF(CV183="Yes",VLOOKUP(B183,'ESA 112'!$B$102:$J$130,8,FALSE),MIN(0.135,CZ183))</f>
        <v>0.11769178680397813</v>
      </c>
      <c r="DB183" s="156">
        <f t="shared" si="389"/>
        <v>2687</v>
      </c>
      <c r="DC183" s="159">
        <f t="shared" si="390"/>
        <v>2898.89</v>
      </c>
      <c r="DD183" s="127" t="s">
        <v>928</v>
      </c>
      <c r="DE183" s="43">
        <f>IFERROR(VLOOKUP($B183,'2122_link'!$A$3:$D$352,2,FALSE),0)</f>
        <v>211.78</v>
      </c>
      <c r="DF183" s="43">
        <f>IFERROR(VLOOKUP($B183,'2122_link'!$A$3:$D$352,3,FALSE),0)</f>
        <v>2640.89</v>
      </c>
      <c r="DG183" s="160">
        <f>IFERROR(VLOOKUP($B183,'2122_link'!$A$3:$D$352,4,FALSE),0)</f>
        <v>22528.909999999996</v>
      </c>
      <c r="DH183" s="217">
        <f t="shared" si="382"/>
        <v>0.11722227129497167</v>
      </c>
      <c r="DI183" s="217">
        <f>IF(DD183="Yes",VLOOKUP(B183,'ESA 112'!$B$70:$J$99,8,FALSE),MIN(0.135,DH183))</f>
        <v>0.11722227129497167</v>
      </c>
      <c r="DJ183" s="156">
        <f t="shared" si="383"/>
        <v>2640.89</v>
      </c>
      <c r="DK183" s="159">
        <f t="shared" si="384"/>
        <v>2852.67</v>
      </c>
      <c r="DL183" s="127" t="s">
        <v>928</v>
      </c>
      <c r="DM183" s="43">
        <f>IFERROR(VLOOKUP($B183,'2223_link'!$A$3:$D$352,2,FALSE),0)</f>
        <v>265.11</v>
      </c>
      <c r="DN183" s="43">
        <f>IFERROR(VLOOKUP($B183,'2223_link'!$A$3:$D$352,3,FALSE),0)</f>
        <v>2708.67</v>
      </c>
      <c r="DO183" s="160">
        <f>IFERROR(VLOOKUP($B183,'2223_link'!$A$3:$D$352,4,FALSE),0)</f>
        <v>22528.920000000002</v>
      </c>
      <c r="DP183" s="217">
        <f t="shared" si="385"/>
        <v>0.12023079668266387</v>
      </c>
      <c r="DQ183" s="217">
        <f>IF(DL183="Yes",VLOOKUP(B183,'ESA 112'!$B$37:$J$65,8,FALSE),MIN(0.135,DP183))</f>
        <v>0.12023079668266387</v>
      </c>
      <c r="DR183" s="156">
        <f t="shared" si="386"/>
        <v>2708.67</v>
      </c>
      <c r="DS183" s="159">
        <f t="shared" si="387"/>
        <v>2973.78</v>
      </c>
      <c r="DT183" s="127" t="s">
        <v>928</v>
      </c>
      <c r="DU183" s="43">
        <f>IFERROR(VLOOKUP($B183,'2324_link'!$A$3:$D$352,2,FALSE),0)</f>
        <v>294.33</v>
      </c>
      <c r="DV183" s="43">
        <f>IFERROR(VLOOKUP($B183,'2324_link'!$A$3:$D$352,3,FALSE),0)</f>
        <v>2819.11</v>
      </c>
      <c r="DW183" s="160">
        <f>IFERROR(VLOOKUP($B183,'2324_link'!$A$3:$D$352,4,FALSE),0)</f>
        <v>22543.349999999995</v>
      </c>
      <c r="DX183" s="217">
        <f t="shared" si="343"/>
        <v>0.12505284263430239</v>
      </c>
      <c r="DY183" s="217">
        <f>IF(DT183="Yes",VLOOKUP(B183,'ESA 112'!$B$3:$J$32,8,FALSE),MIN(0.15,DX183))</f>
        <v>0.12505284263430239</v>
      </c>
      <c r="DZ183" s="156">
        <f t="shared" si="344"/>
        <v>2819.11</v>
      </c>
      <c r="EA183" s="159">
        <f t="shared" si="345"/>
        <v>3113.44</v>
      </c>
      <c r="EB183" s="18"/>
    </row>
    <row r="184" spans="1:132" ht="14.4" x14ac:dyDescent="0.3">
      <c r="A184" s="15" t="s">
        <v>913</v>
      </c>
      <c r="B184" s="15" t="s">
        <v>168</v>
      </c>
      <c r="C184" s="15" t="s">
        <v>169</v>
      </c>
      <c r="D184" s="127" t="s">
        <v>928</v>
      </c>
      <c r="E184" s="154">
        <f>IFERROR(VLOOKUP($B184,'0809_link'!$A$5:$D$319,2,FALSE),0)</f>
        <v>140.75</v>
      </c>
      <c r="F184" s="154">
        <f>IFERROR(VLOOKUP($B184,'0809_link'!$A$5:$D$319,3,FALSE),0)</f>
        <v>571.75</v>
      </c>
      <c r="G184" s="154">
        <f>IFERROR(VLOOKUP(B184,'0809_link'!$A$5:$D$319,4,FALSE),0)</f>
        <v>5300.33</v>
      </c>
      <c r="H184" s="50">
        <f t="shared" si="346"/>
        <v>0.1079</v>
      </c>
      <c r="I184" s="155">
        <f>IF(D184="yes",VLOOKUP(B184,'ESA 112'!$B$479:$K$503,8,FALSE),MIN(0.127,H184))</f>
        <v>0.1079</v>
      </c>
      <c r="J184" s="156">
        <f t="shared" si="347"/>
        <v>571.75</v>
      </c>
      <c r="K184" s="157">
        <f t="shared" si="348"/>
        <v>712.5</v>
      </c>
      <c r="L184" s="127" t="s">
        <v>928</v>
      </c>
      <c r="M184" s="43">
        <f>IFERROR(VLOOKUP(B184,'0910_link'!$A$5:$B$302,2,FALSE),0)</f>
        <v>136.25</v>
      </c>
      <c r="N184" s="43">
        <f>IFERROR(VLOOKUP(B184,'0910_link'!$A$5:$C$302,3,FALSE),0)</f>
        <v>606.38</v>
      </c>
      <c r="O184" s="43">
        <f>IFERROR(VLOOKUP($B184,'0910_link'!$A$5:$D$302,4,FALSE),0)</f>
        <v>5344.87</v>
      </c>
      <c r="P184" s="50">
        <f t="shared" si="349"/>
        <v>0.1135</v>
      </c>
      <c r="Q184" s="158">
        <f>IF(L184="Yes",VLOOKUP(B184,'ESA 112'!$B$449:$K$474,8,FALSE),MIN(0.127,P184))</f>
        <v>0.1135</v>
      </c>
      <c r="R184" s="156">
        <f t="shared" si="350"/>
        <v>606.38</v>
      </c>
      <c r="S184" s="157">
        <f t="shared" si="351"/>
        <v>742.63</v>
      </c>
      <c r="T184" s="127" t="s">
        <v>928</v>
      </c>
      <c r="U184" s="43">
        <f>IFERROR(VLOOKUP($B184,'1011_link'!$A$5:$D$309,2,FALSE),0)</f>
        <v>138.25</v>
      </c>
      <c r="V184" s="43">
        <f>IFERROR(VLOOKUP($B184,'1011_link'!$A$5:$D$309,3,FALSE),0)</f>
        <v>643</v>
      </c>
      <c r="W184" s="154">
        <f>IFERROR(VLOOKUP($B184,'1011_link'!$A$5:$D$319,4,FALSE),0)</f>
        <v>5380.06</v>
      </c>
      <c r="X184" s="50">
        <f t="shared" si="352"/>
        <v>0.1195</v>
      </c>
      <c r="Y184" s="158">
        <f>IF(T184="Yes",VLOOKUP(B184,'ESA 112'!$B$416:$J$444,8,FALSE),MIN(0.127,X184))</f>
        <v>0.1195</v>
      </c>
      <c r="Z184" s="156">
        <f t="shared" si="353"/>
        <v>643</v>
      </c>
      <c r="AA184" s="159">
        <f t="shared" si="354"/>
        <v>781.25</v>
      </c>
      <c r="AB184" s="127" t="s">
        <v>928</v>
      </c>
      <c r="AC184" s="43">
        <f>IFERROR(VLOOKUP($B184,'1112_link'!$A$5:$D$310,2,FALSE),0)</f>
        <v>131.88999999999999</v>
      </c>
      <c r="AD184" s="43">
        <f>IFERROR(VLOOKUP($B184,'1112_link'!$A$5:$D$310,3,FALSE),0)</f>
        <v>632.22</v>
      </c>
      <c r="AE184" s="154">
        <f>IFERROR(VLOOKUP($B184,'1112_link'!$A$5:$D$331,4,FALSE),0)</f>
        <v>5337.28</v>
      </c>
      <c r="AF184" s="50">
        <f t="shared" si="355"/>
        <v>0.11849999999999999</v>
      </c>
      <c r="AG184" s="158">
        <f>IF(AB184="Yes",VLOOKUP(B184,'ESA 112'!$B$383:$J$411,8,FALSE),MIN(0.127,AF184))</f>
        <v>0.11849999999999999</v>
      </c>
      <c r="AH184" s="156">
        <f t="shared" si="356"/>
        <v>632.22</v>
      </c>
      <c r="AI184" s="159">
        <f t="shared" si="357"/>
        <v>764.11</v>
      </c>
      <c r="AJ184" s="127" t="s">
        <v>928</v>
      </c>
      <c r="AK184" s="43">
        <f>IFERROR(VLOOKUP($B184,'1213_link'!$A$5:$D$310,2,FALSE),0)</f>
        <v>148.55000000000001</v>
      </c>
      <c r="AL184" s="43">
        <f>IFERROR(VLOOKUP($B184,'1213_link'!$A$5:$D$310,3,FALSE),0)</f>
        <v>654</v>
      </c>
      <c r="AM184" s="154">
        <f>IFERROR(VLOOKUP($B184,'1213_link'!$A$5:$D$331,4,FALSE),0)</f>
        <v>5154.8200000000006</v>
      </c>
      <c r="AN184" s="50">
        <f t="shared" si="358"/>
        <v>0.12690000000000001</v>
      </c>
      <c r="AO184" s="158">
        <f>IF(AJ184="Yes",VLOOKUP(B184,'ESA 112'!$B$350:$J$378,8,FALSE),MIN(0.127,AN184))</f>
        <v>0.12690000000000001</v>
      </c>
      <c r="AP184" s="156">
        <f t="shared" si="359"/>
        <v>654</v>
      </c>
      <c r="AQ184" s="159">
        <f t="shared" si="360"/>
        <v>802.55</v>
      </c>
      <c r="AR184" s="127" t="s">
        <v>928</v>
      </c>
      <c r="AS184" s="43">
        <f>IFERROR(VLOOKUP($B184,'1314_link'!$A$5:$D$310,2,FALSE),0)</f>
        <v>151.11000000000001</v>
      </c>
      <c r="AT184" s="43">
        <f>IFERROR(VLOOKUP($B184,'1314_link'!$A$5:$D$310,3,FALSE),0)</f>
        <v>685.33999999999992</v>
      </c>
      <c r="AU184" s="154">
        <f>IFERROR(VLOOKUP($B184,'1314_link'!$A$5:$D$331,4,FALSE),0)</f>
        <v>5258.01</v>
      </c>
      <c r="AV184" s="158">
        <f t="shared" si="361"/>
        <v>0.13034208759587751</v>
      </c>
      <c r="AW184" s="158">
        <f>IF(AR184="Yes",VLOOKUP(B184,'ESA 112'!$B$318:$J$345,8,FALSE),MIN(0.127,AV184))</f>
        <v>0.127</v>
      </c>
      <c r="AX184" s="156">
        <f t="shared" si="362"/>
        <v>667.77</v>
      </c>
      <c r="AY184" s="159">
        <f t="shared" si="363"/>
        <v>818.88</v>
      </c>
      <c r="AZ184" s="127" t="s">
        <v>928</v>
      </c>
      <c r="BA184" s="43">
        <f>IFERROR(VLOOKUP($B184,'1415_link'!$A$5:$D$311,2,FALSE),0)</f>
        <v>153</v>
      </c>
      <c r="BB184" s="43">
        <f>IFERROR(VLOOKUP($B184,'1415_link'!$A$5:$D$311,3,FALSE),0)</f>
        <v>739.89</v>
      </c>
      <c r="BC184" s="160">
        <f>IFERROR(VLOOKUP($B184,'1415_link'!$A$5:$D$332,4,FALSE),0)</f>
        <v>5307.3200000000006</v>
      </c>
      <c r="BD184" s="158">
        <f t="shared" si="366"/>
        <v>0.13940934407572936</v>
      </c>
      <c r="BE184" s="158">
        <f>IF(AZ184="Yes",VLOOKUP(B184,'ESA 112'!$B$286:$J$314,8,FALSE),MIN(0.127,BD184))</f>
        <v>0.127</v>
      </c>
      <c r="BF184" s="156">
        <f t="shared" si="367"/>
        <v>674.03</v>
      </c>
      <c r="BG184" s="159">
        <f t="shared" si="368"/>
        <v>827.03</v>
      </c>
      <c r="BH184" s="127" t="s">
        <v>928</v>
      </c>
      <c r="BI184" s="43">
        <f>IFERROR(VLOOKUP($B184,'1516_link'!$A$5:$D$351,2,FALSE),0)</f>
        <v>155.56</v>
      </c>
      <c r="BJ184" s="43">
        <f>IFERROR(VLOOKUP($B184,'1516_link'!$A$5:$D$351,3,FALSE),0)</f>
        <v>743.11</v>
      </c>
      <c r="BK184" s="160">
        <f>IFERROR(VLOOKUP($B184,'1516_link'!$A$5:$D$351,4,FALSE),0)</f>
        <v>5625.91</v>
      </c>
      <c r="BL184" s="217">
        <f t="shared" si="369"/>
        <v>0.13208707569086603</v>
      </c>
      <c r="BM184" s="217">
        <f>IF(BH184="Yes",VLOOKUP(B184,'ESA 112'!$B$255:$J$282,8,FALSE),MIN(0.127,BL184))</f>
        <v>0.127</v>
      </c>
      <c r="BN184" s="156">
        <f t="shared" si="370"/>
        <v>714.49</v>
      </c>
      <c r="BO184" s="159">
        <f t="shared" si="371"/>
        <v>870.05</v>
      </c>
      <c r="BP184" s="127" t="s">
        <v>928</v>
      </c>
      <c r="BQ184" s="43">
        <f>IFERROR(VLOOKUP($B184,'1617_link'!$A$5:$D$351,2,FALSE),0)</f>
        <v>166.22</v>
      </c>
      <c r="BR184" s="43">
        <f>IFERROR(VLOOKUP($B184,'1617_link'!$A$5:$D$351,3,FALSE),0)</f>
        <v>750.22</v>
      </c>
      <c r="BS184" s="160">
        <f>IFERROR(VLOOKUP($B184,'1617_link'!$A$5:$D$351,4,FALSE),0)</f>
        <v>5736.53</v>
      </c>
      <c r="BT184" s="217">
        <f t="shared" si="372"/>
        <v>0.1307794084577262</v>
      </c>
      <c r="BU184" s="217">
        <f>IF(BP184="Yes",VLOOKUP(B184,'ESA 112'!$B$224:$J$250,8,FALSE),MIN(0.127,BT184))</f>
        <v>0.127</v>
      </c>
      <c r="BV184" s="156">
        <f t="shared" si="364"/>
        <v>728.54</v>
      </c>
      <c r="BW184" s="159">
        <f t="shared" si="365"/>
        <v>894.76</v>
      </c>
      <c r="BX184" s="127" t="s">
        <v>928</v>
      </c>
      <c r="BY184" s="43">
        <f>IFERROR(VLOOKUP($B184,'1718_link'!$A$5:$D$351,2,FALSE),0)</f>
        <v>197.89</v>
      </c>
      <c r="BZ184" s="43">
        <f>IFERROR(VLOOKUP($B184,'1718_link'!$A$5:$D$351,3,FALSE),0)</f>
        <v>803.44</v>
      </c>
      <c r="CA184" s="43">
        <f>IFERROR(VLOOKUP($B184,'1718_link'!$A$5:$D$331,4,FALSE),0)</f>
        <v>5796.7</v>
      </c>
      <c r="CB184" s="217">
        <f t="shared" si="373"/>
        <v>0.13860299825762937</v>
      </c>
      <c r="CC184" s="217">
        <f>IF(BX184="Yes",VLOOKUP(B184,'ESA 112'!$B$194:$J$219,8,FALSE),MIN(0.135,CB184))</f>
        <v>0.13500000000000001</v>
      </c>
      <c r="CD184" s="156">
        <f t="shared" si="374"/>
        <v>782.55</v>
      </c>
      <c r="CE184" s="159">
        <f t="shared" si="375"/>
        <v>980.43999999999994</v>
      </c>
      <c r="CF184" s="127" t="s">
        <v>928</v>
      </c>
      <c r="CG184" s="43">
        <f>IFERROR(VLOOKUP($B184,'1819_link'!$A$5:$D$351,2,FALSE),0)</f>
        <v>202.22000000000003</v>
      </c>
      <c r="CH184" s="43">
        <f>IFERROR(VLOOKUP($B184,'1819_link'!$A$5:$D$351,3,FALSE),0)</f>
        <v>862.22</v>
      </c>
      <c r="CI184" s="43">
        <f>IFERROR(VLOOKUP($B184,'1819_link'!$A$5:$D$331,4,FALSE),0)</f>
        <v>5814.130000000001</v>
      </c>
      <c r="CJ184" s="217">
        <f t="shared" si="376"/>
        <v>0.14829733769282763</v>
      </c>
      <c r="CK184" s="217">
        <f>IF(CF184="Yes",VLOOKUP(B184,'ESA 112'!$B$164:$J$190,8,FALSE),MIN(0.135,CJ184))</f>
        <v>0.13500000000000001</v>
      </c>
      <c r="CL184" s="156">
        <f t="shared" si="377"/>
        <v>784.91</v>
      </c>
      <c r="CM184" s="159">
        <f t="shared" si="378"/>
        <v>987.13</v>
      </c>
      <c r="CN184" s="127" t="s">
        <v>928</v>
      </c>
      <c r="CO184" s="43">
        <f>IFERROR(VLOOKUP($B184,'1920_link'!$A$5:$D$350,2,FALSE),0)</f>
        <v>204.23000000000002</v>
      </c>
      <c r="CP184" s="43">
        <f>IFERROR(VLOOKUP($B184,'1920_link'!$A$5:$D$350,3,FALSE),0)</f>
        <v>904.22</v>
      </c>
      <c r="CQ184" s="43">
        <f>IFERROR(VLOOKUP($B184,'1920_link'!$A$5:$D$330,4,FALSE),0)</f>
        <v>5848.91</v>
      </c>
      <c r="CR184" s="217">
        <f t="shared" si="379"/>
        <v>0.15459632649502217</v>
      </c>
      <c r="CS184" s="217">
        <f>IF(CN184="Yes",VLOOKUP(B184,'ESA 112'!$B$134:$J$159,8,FALSE),MIN(0.135,CR184))</f>
        <v>0.13500000000000001</v>
      </c>
      <c r="CT184" s="156">
        <f t="shared" si="380"/>
        <v>789.6</v>
      </c>
      <c r="CU184" s="159">
        <f t="shared" si="381"/>
        <v>993.83</v>
      </c>
      <c r="CV184" s="127" t="s">
        <v>928</v>
      </c>
      <c r="CW184" s="43">
        <f>IFERROR(VLOOKUP($B184,'2021_link'!$A$5:$D$351,2,FALSE),0)</f>
        <v>135.66999999999999</v>
      </c>
      <c r="CX184" s="43">
        <f>IFERROR(VLOOKUP($B184,'2021_link'!$A$5:$D$351,3,FALSE),0)</f>
        <v>885.22</v>
      </c>
      <c r="CY184" s="160">
        <f>IFERROR(VLOOKUP($B184,'2021_link'!$A$5:$D$351,4,FALSE),0)</f>
        <v>5492.46</v>
      </c>
      <c r="CZ184" s="217">
        <f t="shared" si="388"/>
        <v>0.16117004038263366</v>
      </c>
      <c r="DA184" s="217">
        <f>IF(CV184="Yes",VLOOKUP(B184,'ESA 112'!$B$102:$J$130,8,FALSE),MIN(0.135,CZ184))</f>
        <v>0.13500000000000001</v>
      </c>
      <c r="DB184" s="156">
        <f t="shared" si="389"/>
        <v>741.48</v>
      </c>
      <c r="DC184" s="159">
        <f t="shared" si="390"/>
        <v>877.15</v>
      </c>
      <c r="DD184" s="127" t="s">
        <v>928</v>
      </c>
      <c r="DE184" s="43">
        <f>IFERROR(VLOOKUP($B184,'2122_link'!$A$3:$D$352,2,FALSE),0)</f>
        <v>150.22</v>
      </c>
      <c r="DF184" s="43">
        <f>IFERROR(VLOOKUP($B184,'2122_link'!$A$3:$D$352,3,FALSE),0)</f>
        <v>912.89</v>
      </c>
      <c r="DG184" s="160">
        <f>IFERROR(VLOOKUP($B184,'2122_link'!$A$3:$D$352,4,FALSE),0)</f>
        <v>5470.59</v>
      </c>
      <c r="DH184" s="217">
        <f t="shared" si="382"/>
        <v>0.16687231176161985</v>
      </c>
      <c r="DI184" s="217">
        <f>IF(DD184="Yes",VLOOKUP(B184,'ESA 112'!$B$70:$J$99,8,FALSE),MIN(0.135,DH184))</f>
        <v>0.13500000000000001</v>
      </c>
      <c r="DJ184" s="156">
        <f t="shared" si="383"/>
        <v>738.53</v>
      </c>
      <c r="DK184" s="159">
        <f t="shared" si="384"/>
        <v>888.75</v>
      </c>
      <c r="DL184" s="127" t="s">
        <v>928</v>
      </c>
      <c r="DM184" s="43">
        <f>IFERROR(VLOOKUP($B184,'2223_link'!$A$3:$D$352,2,FALSE),0)</f>
        <v>172</v>
      </c>
      <c r="DN184" s="43">
        <f>IFERROR(VLOOKUP($B184,'2223_link'!$A$3:$D$352,3,FALSE),0)</f>
        <v>988.56</v>
      </c>
      <c r="DO184" s="160">
        <f>IFERROR(VLOOKUP($B184,'2223_link'!$A$3:$D$352,4,FALSE),0)</f>
        <v>5510.68</v>
      </c>
      <c r="DP184" s="217">
        <f t="shared" si="385"/>
        <v>0.17938983936646655</v>
      </c>
      <c r="DQ184" s="217">
        <f>IF(DL184="Yes",VLOOKUP(B184,'ESA 112'!$B$37:$J$65,8,FALSE),MIN(0.135,DP184))</f>
        <v>0.13500000000000001</v>
      </c>
      <c r="DR184" s="156">
        <f t="shared" si="386"/>
        <v>743.94</v>
      </c>
      <c r="DS184" s="159">
        <f t="shared" si="387"/>
        <v>915.94</v>
      </c>
      <c r="DT184" s="127" t="s">
        <v>928</v>
      </c>
      <c r="DU184" s="43">
        <f>IFERROR(VLOOKUP($B184,'2324_link'!$A$3:$D$352,2,FALSE),0)</f>
        <v>166.33</v>
      </c>
      <c r="DV184" s="43">
        <f>IFERROR(VLOOKUP($B184,'2324_link'!$A$3:$D$352,3,FALSE),0)</f>
        <v>1077.43</v>
      </c>
      <c r="DW184" s="160">
        <f>IFERROR(VLOOKUP($B184,'2324_link'!$A$3:$D$352,4,FALSE),0)</f>
        <v>5595.9800000000005</v>
      </c>
      <c r="DX184" s="217">
        <f t="shared" si="343"/>
        <v>0.19253642793576817</v>
      </c>
      <c r="DY184" s="217">
        <f>IF(DT184="Yes",VLOOKUP(B184,'ESA 112'!$B$3:$J$32,8,FALSE),MIN(0.15,DX184))</f>
        <v>0.15</v>
      </c>
      <c r="DZ184" s="156">
        <f t="shared" si="344"/>
        <v>839.4</v>
      </c>
      <c r="EA184" s="159">
        <f t="shared" si="345"/>
        <v>1005.73</v>
      </c>
      <c r="EB184" s="18"/>
    </row>
    <row r="185" spans="1:132" ht="14.4" x14ac:dyDescent="0.3">
      <c r="A185" s="15" t="s">
        <v>911</v>
      </c>
      <c r="B185" s="15" t="s">
        <v>566</v>
      </c>
      <c r="C185" s="15" t="s">
        <v>567</v>
      </c>
      <c r="D185" s="127" t="s">
        <v>928</v>
      </c>
      <c r="E185" s="154">
        <f>IFERROR(VLOOKUP($B185,'0809_link'!$A$5:$D$319,2,FALSE),0)</f>
        <v>0</v>
      </c>
      <c r="F185" s="154">
        <f>IFERROR(VLOOKUP($B185,'0809_link'!$A$5:$D$319,3,FALSE),0)</f>
        <v>10.62</v>
      </c>
      <c r="G185" s="154">
        <f>IFERROR(VLOOKUP(B185,'0809_link'!$A$5:$D$319,4,FALSE),0)</f>
        <v>110.17999999999999</v>
      </c>
      <c r="H185" s="50">
        <f t="shared" si="346"/>
        <v>9.64E-2</v>
      </c>
      <c r="I185" s="155">
        <f>IF(D185="yes",VLOOKUP(B185,'ESA 112'!$B$479:$K$503,8,FALSE),MIN(0.127,H185))</f>
        <v>9.64E-2</v>
      </c>
      <c r="J185" s="156">
        <f t="shared" si="347"/>
        <v>10.62</v>
      </c>
      <c r="K185" s="157">
        <f t="shared" si="348"/>
        <v>10.62</v>
      </c>
      <c r="L185" s="127" t="s">
        <v>928</v>
      </c>
      <c r="M185" s="43">
        <f>IFERROR(VLOOKUP(B185,'0910_link'!$A$5:$B$302,2,FALSE),0)</f>
        <v>1.25</v>
      </c>
      <c r="N185" s="43">
        <f>IFERROR(VLOOKUP(B185,'0910_link'!$A$5:$C$302,3,FALSE),0)</f>
        <v>11.62</v>
      </c>
      <c r="O185" s="43">
        <f>IFERROR(VLOOKUP($B185,'0910_link'!$A$5:$D$302,4,FALSE),0)</f>
        <v>111.46000000000001</v>
      </c>
      <c r="P185" s="50">
        <f t="shared" si="349"/>
        <v>0.1043</v>
      </c>
      <c r="Q185" s="158">
        <f>IF(L185="Yes",VLOOKUP(B185,'ESA 112'!$B$449:$K$474,8,FALSE),MIN(0.127,P185))</f>
        <v>0.1043</v>
      </c>
      <c r="R185" s="156">
        <f t="shared" si="350"/>
        <v>11.62</v>
      </c>
      <c r="S185" s="157">
        <f t="shared" si="351"/>
        <v>12.87</v>
      </c>
      <c r="T185" s="127" t="s">
        <v>928</v>
      </c>
      <c r="U185" s="43">
        <f>IFERROR(VLOOKUP($B185,'1011_link'!$A$5:$D$309,2,FALSE),0)</f>
        <v>1.88</v>
      </c>
      <c r="V185" s="43">
        <f>IFERROR(VLOOKUP($B185,'1011_link'!$A$5:$D$309,3,FALSE),0)</f>
        <v>11.12</v>
      </c>
      <c r="W185" s="154">
        <f>IFERROR(VLOOKUP($B185,'1011_link'!$A$5:$D$319,4,FALSE),0)</f>
        <v>109.17</v>
      </c>
      <c r="X185" s="50">
        <f t="shared" si="352"/>
        <v>0.1019</v>
      </c>
      <c r="Y185" s="158">
        <f>IF(T185="Yes",VLOOKUP(B185,'ESA 112'!$B$416:$J$444,8,FALSE),MIN(0.127,X185))</f>
        <v>0.1019</v>
      </c>
      <c r="Z185" s="156">
        <f t="shared" si="353"/>
        <v>11.12</v>
      </c>
      <c r="AA185" s="159">
        <f t="shared" si="354"/>
        <v>13</v>
      </c>
      <c r="AB185" s="127" t="s">
        <v>928</v>
      </c>
      <c r="AC185" s="43">
        <f>IFERROR(VLOOKUP($B185,'1112_link'!$A$5:$D$310,2,FALSE),0)</f>
        <v>3.56</v>
      </c>
      <c r="AD185" s="43">
        <f>IFERROR(VLOOKUP($B185,'1112_link'!$A$5:$D$310,3,FALSE),0)</f>
        <v>6.78</v>
      </c>
      <c r="AE185" s="154">
        <f>IFERROR(VLOOKUP($B185,'1112_link'!$A$5:$D$331,4,FALSE),0)</f>
        <v>105.9</v>
      </c>
      <c r="AF185" s="50">
        <f t="shared" si="355"/>
        <v>6.4000000000000001E-2</v>
      </c>
      <c r="AG185" s="158">
        <f>IF(AB185="Yes",VLOOKUP(B185,'ESA 112'!$B$383:$J$411,8,FALSE),MIN(0.127,AF185))</f>
        <v>6.4000000000000001E-2</v>
      </c>
      <c r="AH185" s="156">
        <f t="shared" si="356"/>
        <v>6.78</v>
      </c>
      <c r="AI185" s="159">
        <f t="shared" si="357"/>
        <v>10.34</v>
      </c>
      <c r="AJ185" s="127" t="s">
        <v>928</v>
      </c>
      <c r="AK185" s="43">
        <f>IFERROR(VLOOKUP($B185,'1213_link'!$A$5:$D$310,2,FALSE),0)</f>
        <v>2.56</v>
      </c>
      <c r="AL185" s="43">
        <f>IFERROR(VLOOKUP($B185,'1213_link'!$A$5:$D$310,3,FALSE),0)</f>
        <v>9.67</v>
      </c>
      <c r="AM185" s="154">
        <f>IFERROR(VLOOKUP($B185,'1213_link'!$A$5:$D$331,4,FALSE),0)</f>
        <v>103.41</v>
      </c>
      <c r="AN185" s="50">
        <f t="shared" si="358"/>
        <v>9.35E-2</v>
      </c>
      <c r="AO185" s="158">
        <f>IF(AJ185="Yes",VLOOKUP(B185,'ESA 112'!$B$350:$J$378,8,FALSE),MIN(0.127,AN185))</f>
        <v>9.35E-2</v>
      </c>
      <c r="AP185" s="156">
        <f t="shared" si="359"/>
        <v>9.67</v>
      </c>
      <c r="AQ185" s="159">
        <f t="shared" si="360"/>
        <v>12.23</v>
      </c>
      <c r="AR185" s="127" t="s">
        <v>928</v>
      </c>
      <c r="AS185" s="43">
        <f>IFERROR(VLOOKUP($B185,'1314_link'!$A$5:$D$310,2,FALSE),0)</f>
        <v>1</v>
      </c>
      <c r="AT185" s="43">
        <f>IFERROR(VLOOKUP($B185,'1314_link'!$A$5:$D$310,3,FALSE),0)</f>
        <v>15.33</v>
      </c>
      <c r="AU185" s="154">
        <f>IFERROR(VLOOKUP($B185,'1314_link'!$A$5:$D$331,4,FALSE),0)</f>
        <v>110.65</v>
      </c>
      <c r="AV185" s="158">
        <f t="shared" si="361"/>
        <v>0.13854496159060098</v>
      </c>
      <c r="AW185" s="158">
        <f>IF(AR185="Yes",VLOOKUP(B185,'ESA 112'!$B$318:$J$345,8,FALSE),MIN(0.127,AV185))</f>
        <v>0.127</v>
      </c>
      <c r="AX185" s="156">
        <f t="shared" si="362"/>
        <v>14.05</v>
      </c>
      <c r="AY185" s="159">
        <f t="shared" si="363"/>
        <v>15.05</v>
      </c>
      <c r="AZ185" s="127" t="s">
        <v>928</v>
      </c>
      <c r="BA185" s="43">
        <f>IFERROR(VLOOKUP($B185,'1415_link'!$A$5:$D$311,2,FALSE),0)</f>
        <v>3.1100000000000003</v>
      </c>
      <c r="BB185" s="43">
        <f>IFERROR(VLOOKUP($B185,'1415_link'!$A$5:$D$311,3,FALSE),0)</f>
        <v>10.78</v>
      </c>
      <c r="BC185" s="160">
        <f>IFERROR(VLOOKUP($B185,'1415_link'!$A$5:$D$332,4,FALSE),0)</f>
        <v>106.16</v>
      </c>
      <c r="BD185" s="158">
        <f t="shared" si="366"/>
        <v>0.10154483798040694</v>
      </c>
      <c r="BE185" s="158">
        <f>IF(AZ185="Yes",VLOOKUP(B185,'ESA 112'!$B$286:$J$314,8,FALSE),MIN(0.127,BD185))</f>
        <v>0.10154483798040694</v>
      </c>
      <c r="BF185" s="156">
        <f t="shared" si="367"/>
        <v>10.78</v>
      </c>
      <c r="BG185" s="159">
        <f t="shared" si="368"/>
        <v>13.89</v>
      </c>
      <c r="BH185" s="127" t="s">
        <v>928</v>
      </c>
      <c r="BI185" s="43">
        <f>IFERROR(VLOOKUP($B185,'1516_link'!$A$5:$D$351,2,FALSE),0)</f>
        <v>1</v>
      </c>
      <c r="BJ185" s="43">
        <f>IFERROR(VLOOKUP($B185,'1516_link'!$A$5:$D$351,3,FALSE),0)</f>
        <v>7.56</v>
      </c>
      <c r="BK185" s="160">
        <f>IFERROR(VLOOKUP($B185,'1516_link'!$A$5:$D$351,4,FALSE),0)</f>
        <v>102.08999999999999</v>
      </c>
      <c r="BL185" s="217">
        <f t="shared" si="369"/>
        <v>7.405230678812813E-2</v>
      </c>
      <c r="BM185" s="217">
        <f>IF(BH185="Yes",VLOOKUP(B185,'ESA 112'!$B$255:$J$282,8,FALSE),MIN(0.127,BL185))</f>
        <v>7.405230678812813E-2</v>
      </c>
      <c r="BN185" s="156">
        <f t="shared" si="370"/>
        <v>7.56</v>
      </c>
      <c r="BO185" s="159">
        <f t="shared" si="371"/>
        <v>8.5599999999999987</v>
      </c>
      <c r="BP185" s="127" t="s">
        <v>928</v>
      </c>
      <c r="BQ185" s="43">
        <f>IFERROR(VLOOKUP($B185,'1617_link'!$A$5:$D$351,2,FALSE),0)</f>
        <v>4.78</v>
      </c>
      <c r="BR185" s="43">
        <f>IFERROR(VLOOKUP($B185,'1617_link'!$A$5:$D$351,3,FALSE),0)</f>
        <v>11.22</v>
      </c>
      <c r="BS185" s="160">
        <f>IFERROR(VLOOKUP($B185,'1617_link'!$A$5:$D$351,4,FALSE),0)</f>
        <v>111.55000000000001</v>
      </c>
      <c r="BT185" s="217">
        <f t="shared" si="372"/>
        <v>0.10058269834155087</v>
      </c>
      <c r="BU185" s="217">
        <f>IF(BP185="Yes",VLOOKUP(B185,'ESA 112'!$B$224:$J$250,8,FALSE),MIN(0.127,BT185))</f>
        <v>0.10058269834155087</v>
      </c>
      <c r="BV185" s="156">
        <f t="shared" si="364"/>
        <v>11.22</v>
      </c>
      <c r="BW185" s="223">
        <f t="shared" si="365"/>
        <v>16</v>
      </c>
      <c r="BX185" s="127" t="s">
        <v>928</v>
      </c>
      <c r="BY185" s="43">
        <f>IFERROR(VLOOKUP($B185,'1718_link'!$A$5:$D$351,2,FALSE),0)</f>
        <v>4.4399999999999995</v>
      </c>
      <c r="BZ185" s="43">
        <f>IFERROR(VLOOKUP($B185,'1718_link'!$A$5:$D$351,3,FALSE),0)</f>
        <v>11.56</v>
      </c>
      <c r="CA185" s="43">
        <f>IFERROR(VLOOKUP($B185,'1718_link'!$A$5:$D$331,4,FALSE),0)</f>
        <v>114.30000000000001</v>
      </c>
      <c r="CB185" s="217">
        <f t="shared" si="373"/>
        <v>0.10113735783027121</v>
      </c>
      <c r="CC185" s="217">
        <f>IF(BX185="Yes",VLOOKUP(B185,'ESA 112'!$B$194:$J$219,8,FALSE),MIN(0.135,CB185))</f>
        <v>0.10113735783027121</v>
      </c>
      <c r="CD185" s="156">
        <f t="shared" si="374"/>
        <v>11.56</v>
      </c>
      <c r="CE185" s="159">
        <f t="shared" si="375"/>
        <v>16</v>
      </c>
      <c r="CF185" s="127" t="s">
        <v>928</v>
      </c>
      <c r="CG185" s="43">
        <f>IFERROR(VLOOKUP($B185,'1819_link'!$A$5:$D$351,2,FALSE),0)</f>
        <v>4.78</v>
      </c>
      <c r="CH185" s="43">
        <f>IFERROR(VLOOKUP($B185,'1819_link'!$A$5:$D$351,3,FALSE),0)</f>
        <v>9.44</v>
      </c>
      <c r="CI185" s="43">
        <f>IFERROR(VLOOKUP($B185,'1819_link'!$A$5:$D$331,4,FALSE),0)</f>
        <v>121.91</v>
      </c>
      <c r="CJ185" s="217">
        <f t="shared" si="376"/>
        <v>7.7434172750389635E-2</v>
      </c>
      <c r="CK185" s="217">
        <f>IF(CF185="Yes",VLOOKUP(B185,'ESA 112'!$B$164:$J$190,8,FALSE),MIN(0.135,CJ185))</f>
        <v>7.7434172750389635E-2</v>
      </c>
      <c r="CL185" s="156">
        <f t="shared" si="377"/>
        <v>9.44</v>
      </c>
      <c r="CM185" s="159">
        <f t="shared" si="378"/>
        <v>14.219999999999999</v>
      </c>
      <c r="CN185" s="127" t="s">
        <v>928</v>
      </c>
      <c r="CO185" s="43">
        <f>IFERROR(VLOOKUP($B185,'1920_link'!$A$5:$D$350,2,FALSE),0)</f>
        <v>1</v>
      </c>
      <c r="CP185" s="43">
        <f>IFERROR(VLOOKUP($B185,'1920_link'!$A$5:$D$350,3,FALSE),0)</f>
        <v>11.11</v>
      </c>
      <c r="CQ185" s="43">
        <f>IFERROR(VLOOKUP($B185,'1920_link'!$A$5:$D$330,4,FALSE),0)</f>
        <v>123.9</v>
      </c>
      <c r="CR185" s="217">
        <f t="shared" si="379"/>
        <v>8.9669087974172709E-2</v>
      </c>
      <c r="CS185" s="217">
        <f>IF(CN185="Yes",VLOOKUP(B185,'ESA 112'!$B$134:$J$159,8,FALSE),MIN(0.135,CR185))</f>
        <v>8.9669087974172709E-2</v>
      </c>
      <c r="CT185" s="156">
        <f t="shared" si="380"/>
        <v>11.11</v>
      </c>
      <c r="CU185" s="159">
        <f t="shared" si="381"/>
        <v>12.11</v>
      </c>
      <c r="CV185" s="127" t="s">
        <v>928</v>
      </c>
      <c r="CW185" s="43">
        <f>IFERROR(VLOOKUP($B185,'2021_link'!$A$5:$D$351,2,FALSE),0)</f>
        <v>0</v>
      </c>
      <c r="CX185" s="43">
        <f>IFERROR(VLOOKUP($B185,'2021_link'!$A$5:$D$351,3,FALSE),0)</f>
        <v>20.55</v>
      </c>
      <c r="CY185" s="160">
        <f>IFERROR(VLOOKUP($B185,'2021_link'!$A$5:$D$351,4,FALSE),0)</f>
        <v>145.52000000000001</v>
      </c>
      <c r="CZ185" s="217">
        <f t="shared" si="388"/>
        <v>0.14121770203408465</v>
      </c>
      <c r="DA185" s="217">
        <f>IF(CV185="Yes",VLOOKUP(B185,'ESA 112'!$B$102:$J$130,8,FALSE),MIN(0.135,CZ185))</f>
        <v>0.13500000000000001</v>
      </c>
      <c r="DB185" s="156">
        <f t="shared" si="389"/>
        <v>19.649999999999999</v>
      </c>
      <c r="DC185" s="159">
        <f t="shared" si="390"/>
        <v>19.649999999999999</v>
      </c>
      <c r="DD185" s="127" t="s">
        <v>928</v>
      </c>
      <c r="DE185" s="43">
        <f>IFERROR(VLOOKUP($B185,'2122_link'!$A$3:$D$352,2,FALSE),0)</f>
        <v>0.44</v>
      </c>
      <c r="DF185" s="43">
        <f>IFERROR(VLOOKUP($B185,'2122_link'!$A$3:$D$352,3,FALSE),0)</f>
        <v>19.329999999999998</v>
      </c>
      <c r="DG185" s="160">
        <f>IFERROR(VLOOKUP($B185,'2122_link'!$A$3:$D$352,4,FALSE),0)</f>
        <v>145.47</v>
      </c>
      <c r="DH185" s="217">
        <f t="shared" si="382"/>
        <v>0.13287963153914895</v>
      </c>
      <c r="DI185" s="217">
        <f>IF(DD185="Yes",VLOOKUP(B185,'ESA 112'!$B$70:$J$99,8,FALSE),MIN(0.135,DH185))</f>
        <v>0.13287963153914895</v>
      </c>
      <c r="DJ185" s="156">
        <f t="shared" si="383"/>
        <v>19.329999999999998</v>
      </c>
      <c r="DK185" s="159">
        <f t="shared" si="384"/>
        <v>19.77</v>
      </c>
      <c r="DL185" s="127" t="s">
        <v>928</v>
      </c>
      <c r="DM185" s="43">
        <f>IFERROR(VLOOKUP($B185,'2223_link'!$A$3:$D$352,2,FALSE),0)</f>
        <v>0.67</v>
      </c>
      <c r="DN185" s="43">
        <f>IFERROR(VLOOKUP($B185,'2223_link'!$A$3:$D$352,3,FALSE),0)</f>
        <v>22.439999999999998</v>
      </c>
      <c r="DO185" s="160">
        <f>IFERROR(VLOOKUP($B185,'2223_link'!$A$3:$D$352,4,FALSE),0)</f>
        <v>144.69999999999999</v>
      </c>
      <c r="DP185" s="217">
        <f t="shared" si="385"/>
        <v>0.15507947477539738</v>
      </c>
      <c r="DQ185" s="217">
        <f>IF(DL185="Yes",VLOOKUP(B185,'ESA 112'!$B$37:$J$65,8,FALSE),MIN(0.135,DP185))</f>
        <v>0.13500000000000001</v>
      </c>
      <c r="DR185" s="156">
        <f t="shared" si="386"/>
        <v>19.53</v>
      </c>
      <c r="DS185" s="159">
        <f t="shared" si="387"/>
        <v>20.200000000000003</v>
      </c>
      <c r="DT185" s="127" t="s">
        <v>928</v>
      </c>
      <c r="DU185" s="43">
        <f>IFERROR(VLOOKUP($B185,'2324_link'!$A$3:$D$352,2,FALSE),0)</f>
        <v>2.67</v>
      </c>
      <c r="DV185" s="43">
        <f>IFERROR(VLOOKUP($B185,'2324_link'!$A$3:$D$352,3,FALSE),0)</f>
        <v>26</v>
      </c>
      <c r="DW185" s="160">
        <f>IFERROR(VLOOKUP($B185,'2324_link'!$A$3:$D$352,4,FALSE),0)</f>
        <v>152.53</v>
      </c>
      <c r="DX185" s="217">
        <f t="shared" si="343"/>
        <v>0.17045827050416312</v>
      </c>
      <c r="DY185" s="217">
        <f>IF(DT185="Yes",VLOOKUP(B185,'ESA 112'!$B$3:$J$32,8,FALSE),MIN(0.15,DX185))</f>
        <v>0.15</v>
      </c>
      <c r="DZ185" s="156">
        <f t="shared" si="344"/>
        <v>22.88</v>
      </c>
      <c r="EA185" s="159">
        <f t="shared" si="345"/>
        <v>25.549999999999997</v>
      </c>
      <c r="EB185" s="18"/>
    </row>
    <row r="186" spans="1:132" ht="14.4" x14ac:dyDescent="0.3">
      <c r="A186" s="15" t="s">
        <v>913</v>
      </c>
      <c r="B186" s="15" t="s">
        <v>166</v>
      </c>
      <c r="C186" s="15" t="s">
        <v>167</v>
      </c>
      <c r="D186" s="127" t="s">
        <v>928</v>
      </c>
      <c r="E186" s="154">
        <f>IFERROR(VLOOKUP($B186,'0809_link'!$A$5:$D$319,2,FALSE),0)</f>
        <v>7.25</v>
      </c>
      <c r="F186" s="154">
        <f>IFERROR(VLOOKUP($B186,'0809_link'!$A$5:$D$319,3,FALSE),0)</f>
        <v>31.5</v>
      </c>
      <c r="G186" s="154">
        <f>IFERROR(VLOOKUP(B186,'0809_link'!$A$5:$D$319,4,FALSE),0)</f>
        <v>268.62</v>
      </c>
      <c r="H186" s="50">
        <f t="shared" si="346"/>
        <v>0.1173</v>
      </c>
      <c r="I186" s="155">
        <f>IF(D186="yes",VLOOKUP(B186,'ESA 112'!$B$479:$K$503,8,FALSE),MIN(0.127,H186))</f>
        <v>0.1173</v>
      </c>
      <c r="J186" s="156">
        <f t="shared" si="347"/>
        <v>31.5</v>
      </c>
      <c r="K186" s="157">
        <f t="shared" si="348"/>
        <v>38.75</v>
      </c>
      <c r="L186" s="127" t="s">
        <v>928</v>
      </c>
      <c r="M186" s="43">
        <f>IFERROR(VLOOKUP(B186,'0910_link'!$A$5:$B$302,2,FALSE),0)</f>
        <v>8.25</v>
      </c>
      <c r="N186" s="43">
        <f>IFERROR(VLOOKUP(B186,'0910_link'!$A$5:$C$302,3,FALSE),0)</f>
        <v>31.88</v>
      </c>
      <c r="O186" s="43">
        <f>IFERROR(VLOOKUP($B186,'0910_link'!$A$5:$D$302,4,FALSE),0)</f>
        <v>274.53999999999996</v>
      </c>
      <c r="P186" s="50">
        <f t="shared" si="349"/>
        <v>0.11609999999999999</v>
      </c>
      <c r="Q186" s="158">
        <f>IF(L186="Yes",VLOOKUP(B186,'ESA 112'!$B$449:$K$474,8,FALSE),MIN(0.127,P186))</f>
        <v>0.11609999999999999</v>
      </c>
      <c r="R186" s="156">
        <f t="shared" si="350"/>
        <v>31.88</v>
      </c>
      <c r="S186" s="157">
        <f t="shared" si="351"/>
        <v>40.129999999999995</v>
      </c>
      <c r="T186" s="127" t="s">
        <v>928</v>
      </c>
      <c r="U186" s="43">
        <f>IFERROR(VLOOKUP($B186,'1011_link'!$A$5:$D$309,2,FALSE),0)</f>
        <v>5.63</v>
      </c>
      <c r="V186" s="43">
        <f>IFERROR(VLOOKUP($B186,'1011_link'!$A$5:$D$309,3,FALSE),0)</f>
        <v>36</v>
      </c>
      <c r="W186" s="154">
        <f>IFERROR(VLOOKUP($B186,'1011_link'!$A$5:$D$319,4,FALSE),0)</f>
        <v>254.9</v>
      </c>
      <c r="X186" s="50">
        <f t="shared" si="352"/>
        <v>0.14119999999999999</v>
      </c>
      <c r="Y186" s="158">
        <f>IF(T186="Yes",VLOOKUP(B186,'ESA 112'!$B$416:$J$444,8,FALSE),MIN(0.127,X186))</f>
        <v>0.127</v>
      </c>
      <c r="Z186" s="156">
        <f t="shared" si="353"/>
        <v>32.369999999999997</v>
      </c>
      <c r="AA186" s="159">
        <f t="shared" si="354"/>
        <v>38</v>
      </c>
      <c r="AB186" s="127" t="s">
        <v>928</v>
      </c>
      <c r="AC186" s="43">
        <f>IFERROR(VLOOKUP($B186,'1112_link'!$A$5:$D$310,2,FALSE),0)</f>
        <v>12</v>
      </c>
      <c r="AD186" s="43">
        <f>IFERROR(VLOOKUP($B186,'1112_link'!$A$5:$D$310,3,FALSE),0)</f>
        <v>42.44</v>
      </c>
      <c r="AE186" s="154">
        <f>IFERROR(VLOOKUP($B186,'1112_link'!$A$5:$D$331,4,FALSE),0)</f>
        <v>279.01</v>
      </c>
      <c r="AF186" s="50">
        <f t="shared" si="355"/>
        <v>0.15210000000000001</v>
      </c>
      <c r="AG186" s="158">
        <f>IF(AB186="Yes",VLOOKUP(B186,'ESA 112'!$B$383:$J$411,8,FALSE),MIN(0.127,AF186))</f>
        <v>0.127</v>
      </c>
      <c r="AH186" s="156">
        <f t="shared" si="356"/>
        <v>35.43</v>
      </c>
      <c r="AI186" s="159">
        <f t="shared" si="357"/>
        <v>47.43</v>
      </c>
      <c r="AJ186" s="127" t="s">
        <v>928</v>
      </c>
      <c r="AK186" s="43">
        <f>IFERROR(VLOOKUP($B186,'1213_link'!$A$5:$D$310,2,FALSE),0)</f>
        <v>15.440000000000001</v>
      </c>
      <c r="AL186" s="43">
        <f>IFERROR(VLOOKUP($B186,'1213_link'!$A$5:$D$310,3,FALSE),0)</f>
        <v>42.22</v>
      </c>
      <c r="AM186" s="154">
        <f>IFERROR(VLOOKUP($B186,'1213_link'!$A$5:$D$331,4,FALSE),0)</f>
        <v>253.59000000000003</v>
      </c>
      <c r="AN186" s="50">
        <f t="shared" si="358"/>
        <v>0.16650000000000001</v>
      </c>
      <c r="AO186" s="158">
        <f>IF(AJ186="Yes",VLOOKUP(B186,'ESA 112'!$B$350:$J$378,8,FALSE),MIN(0.127,AN186))</f>
        <v>0.127</v>
      </c>
      <c r="AP186" s="156">
        <f t="shared" si="359"/>
        <v>32.21</v>
      </c>
      <c r="AQ186" s="159">
        <f t="shared" si="360"/>
        <v>47.650000000000006</v>
      </c>
      <c r="AR186" s="127" t="s">
        <v>928</v>
      </c>
      <c r="AS186" s="43">
        <f>IFERROR(VLOOKUP($B186,'1314_link'!$A$5:$D$310,2,FALSE),0)</f>
        <v>12.329999999999998</v>
      </c>
      <c r="AT186" s="43">
        <f>IFERROR(VLOOKUP($B186,'1314_link'!$A$5:$D$310,3,FALSE),0)</f>
        <v>41.78</v>
      </c>
      <c r="AU186" s="154">
        <f>IFERROR(VLOOKUP($B186,'1314_link'!$A$5:$D$331,4,FALSE),0)</f>
        <v>250.71000000000004</v>
      </c>
      <c r="AV186" s="158">
        <f t="shared" si="361"/>
        <v>0.16664672330581148</v>
      </c>
      <c r="AW186" s="158">
        <f>IF(AR186="Yes",VLOOKUP(B186,'ESA 112'!$B$318:$J$345,8,FALSE),MIN(0.127,AV186))</f>
        <v>0.127</v>
      </c>
      <c r="AX186" s="156">
        <f t="shared" si="362"/>
        <v>31.84</v>
      </c>
      <c r="AY186" s="159">
        <f t="shared" si="363"/>
        <v>44.17</v>
      </c>
      <c r="AZ186" s="127" t="s">
        <v>928</v>
      </c>
      <c r="BA186" s="43">
        <f>IFERROR(VLOOKUP($B186,'1415_link'!$A$5:$D$311,2,FALSE),0)</f>
        <v>13.45</v>
      </c>
      <c r="BB186" s="43">
        <f>IFERROR(VLOOKUP($B186,'1415_link'!$A$5:$D$311,3,FALSE),0)</f>
        <v>40</v>
      </c>
      <c r="BC186" s="160">
        <f>IFERROR(VLOOKUP($B186,'1415_link'!$A$5:$D$332,4,FALSE),0)</f>
        <v>235.73</v>
      </c>
      <c r="BD186" s="158">
        <f t="shared" si="366"/>
        <v>0.16968565731981505</v>
      </c>
      <c r="BE186" s="158">
        <f>IF(AZ186="Yes",VLOOKUP(B186,'ESA 112'!$B$286:$J$314,8,FALSE),MIN(0.127,BD186))</f>
        <v>0.127</v>
      </c>
      <c r="BF186" s="156">
        <f t="shared" si="367"/>
        <v>29.94</v>
      </c>
      <c r="BG186" s="159">
        <f t="shared" si="368"/>
        <v>43.39</v>
      </c>
      <c r="BH186" s="127" t="s">
        <v>928</v>
      </c>
      <c r="BI186" s="43">
        <f>IFERROR(VLOOKUP($B186,'1516_link'!$A$5:$D$351,2,FALSE),0)</f>
        <v>16.23</v>
      </c>
      <c r="BJ186" s="43">
        <f>IFERROR(VLOOKUP($B186,'1516_link'!$A$5:$D$351,3,FALSE),0)</f>
        <v>41.67</v>
      </c>
      <c r="BK186" s="160">
        <f>IFERROR(VLOOKUP($B186,'1516_link'!$A$5:$D$351,4,FALSE),0)</f>
        <v>217.54999999999998</v>
      </c>
      <c r="BL186" s="217">
        <f t="shared" si="369"/>
        <v>0.19154217421282466</v>
      </c>
      <c r="BM186" s="217">
        <f>IF(BH186="Yes",VLOOKUP(B186,'ESA 112'!$B$255:$J$282,8,FALSE),MIN(0.127,BL186))</f>
        <v>0.127</v>
      </c>
      <c r="BN186" s="156">
        <f t="shared" si="370"/>
        <v>27.63</v>
      </c>
      <c r="BO186" s="159">
        <f t="shared" si="371"/>
        <v>43.86</v>
      </c>
      <c r="BP186" s="127" t="s">
        <v>928</v>
      </c>
      <c r="BQ186" s="43">
        <f>IFERROR(VLOOKUP($B186,'1617_link'!$A$5:$D$351,2,FALSE),0)</f>
        <v>14.66</v>
      </c>
      <c r="BR186" s="43">
        <f>IFERROR(VLOOKUP($B186,'1617_link'!$A$5:$D$351,3,FALSE),0)</f>
        <v>41.44</v>
      </c>
      <c r="BS186" s="160">
        <f>IFERROR(VLOOKUP($B186,'1617_link'!$A$5:$D$351,4,FALSE),0)</f>
        <v>213.75</v>
      </c>
      <c r="BT186" s="217">
        <f t="shared" si="372"/>
        <v>0.19387134502923975</v>
      </c>
      <c r="BU186" s="217">
        <f>IF(BP186="Yes",VLOOKUP(B186,'ESA 112'!$B$224:$J$250,8,FALSE),MIN(0.127,BT186))</f>
        <v>0.127</v>
      </c>
      <c r="BV186" s="156">
        <f t="shared" si="364"/>
        <v>27.15</v>
      </c>
      <c r="BW186" s="159">
        <f t="shared" si="365"/>
        <v>41.81</v>
      </c>
      <c r="BX186" s="127" t="s">
        <v>928</v>
      </c>
      <c r="BY186" s="43">
        <f>IFERROR(VLOOKUP($B186,'1718_link'!$A$5:$D$351,2,FALSE),0)</f>
        <v>8</v>
      </c>
      <c r="BZ186" s="43">
        <f>IFERROR(VLOOKUP($B186,'1718_link'!$A$5:$D$351,3,FALSE),0)</f>
        <v>44.67</v>
      </c>
      <c r="CA186" s="43">
        <f>IFERROR(VLOOKUP($B186,'1718_link'!$A$5:$D$331,4,FALSE),0)</f>
        <v>233.77</v>
      </c>
      <c r="CB186" s="217">
        <f t="shared" si="373"/>
        <v>0.19108525473756255</v>
      </c>
      <c r="CC186" s="217">
        <f>IF(BX186="Yes",VLOOKUP(B186,'ESA 112'!$B$194:$J$219,8,FALSE),MIN(0.135,CB186))</f>
        <v>0.13500000000000001</v>
      </c>
      <c r="CD186" s="156">
        <f t="shared" si="374"/>
        <v>31.56</v>
      </c>
      <c r="CE186" s="159">
        <f t="shared" si="375"/>
        <v>39.56</v>
      </c>
      <c r="CF186" s="127" t="s">
        <v>928</v>
      </c>
      <c r="CG186" s="43">
        <f>IFERROR(VLOOKUP($B186,'1819_link'!$A$5:$D$351,2,FALSE),0)</f>
        <v>10.55</v>
      </c>
      <c r="CH186" s="43">
        <f>IFERROR(VLOOKUP($B186,'1819_link'!$A$5:$D$351,3,FALSE),0)</f>
        <v>44.22</v>
      </c>
      <c r="CI186" s="43">
        <f>IFERROR(VLOOKUP($B186,'1819_link'!$A$5:$D$331,4,FALSE),0)</f>
        <v>230.89</v>
      </c>
      <c r="CJ186" s="217">
        <f t="shared" si="376"/>
        <v>0.19151977131967604</v>
      </c>
      <c r="CK186" s="217">
        <f>IF(CF186="Yes",VLOOKUP(B186,'ESA 112'!$B$164:$J$190,8,FALSE),MIN(0.135,CJ186))</f>
        <v>0.13500000000000001</v>
      </c>
      <c r="CL186" s="156">
        <f t="shared" si="377"/>
        <v>31.17</v>
      </c>
      <c r="CM186" s="159">
        <f t="shared" si="378"/>
        <v>41.72</v>
      </c>
      <c r="CN186" s="127" t="s">
        <v>928</v>
      </c>
      <c r="CO186" s="43">
        <f>IFERROR(VLOOKUP($B186,'1920_link'!$A$5:$D$350,2,FALSE),0)</f>
        <v>6.4499999999999993</v>
      </c>
      <c r="CP186" s="43">
        <f>IFERROR(VLOOKUP($B186,'1920_link'!$A$5:$D$350,3,FALSE),0)</f>
        <v>54.78</v>
      </c>
      <c r="CQ186" s="43">
        <f>IFERROR(VLOOKUP($B186,'1920_link'!$A$5:$D$330,4,FALSE),0)</f>
        <v>283.41000000000003</v>
      </c>
      <c r="CR186" s="217">
        <f t="shared" si="379"/>
        <v>0.19328887477506085</v>
      </c>
      <c r="CS186" s="217">
        <f>IF(CN186="Yes",VLOOKUP(B186,'ESA 112'!$B$134:$J$159,8,FALSE),MIN(0.135,CR186))</f>
        <v>0.13500000000000001</v>
      </c>
      <c r="CT186" s="156">
        <f t="shared" si="380"/>
        <v>38.26</v>
      </c>
      <c r="CU186" s="159">
        <f t="shared" si="381"/>
        <v>44.709999999999994</v>
      </c>
      <c r="CV186" s="127" t="s">
        <v>928</v>
      </c>
      <c r="CW186" s="43">
        <f>IFERROR(VLOOKUP($B186,'2021_link'!$A$5:$D$351,2,FALSE),0)</f>
        <v>6.78</v>
      </c>
      <c r="CX186" s="43">
        <f>IFERROR(VLOOKUP($B186,'2021_link'!$A$5:$D$351,3,FALSE),0)</f>
        <v>54.89</v>
      </c>
      <c r="CY186" s="160">
        <f>IFERROR(VLOOKUP($B186,'2021_link'!$A$5:$D$351,4,FALSE),0)</f>
        <v>291.35000000000002</v>
      </c>
      <c r="CZ186" s="217">
        <f t="shared" si="388"/>
        <v>0.18839883301870602</v>
      </c>
      <c r="DA186" s="217">
        <f>IF(CV186="Yes",VLOOKUP(B186,'ESA 112'!$B$102:$J$130,8,FALSE),MIN(0.135,CZ186))</f>
        <v>0.13500000000000001</v>
      </c>
      <c r="DB186" s="156">
        <f t="shared" si="389"/>
        <v>39.33</v>
      </c>
      <c r="DC186" s="159">
        <f t="shared" si="390"/>
        <v>46.11</v>
      </c>
      <c r="DD186" s="127" t="s">
        <v>928</v>
      </c>
      <c r="DE186" s="43">
        <f>IFERROR(VLOOKUP($B186,'2122_link'!$A$3:$D$352,2,FALSE),0)</f>
        <v>5.33</v>
      </c>
      <c r="DF186" s="43">
        <f>IFERROR(VLOOKUP($B186,'2122_link'!$A$3:$D$352,3,FALSE),0)</f>
        <v>60.879999999999995</v>
      </c>
      <c r="DG186" s="160">
        <f>IFERROR(VLOOKUP($B186,'2122_link'!$A$3:$D$352,4,FALSE),0)</f>
        <v>325.25</v>
      </c>
      <c r="DH186" s="217">
        <f t="shared" si="382"/>
        <v>0.18717909300538046</v>
      </c>
      <c r="DI186" s="217">
        <f>IF(DD186="Yes",VLOOKUP(B186,'ESA 112'!$B$70:$J$99,8,FALSE),MIN(0.135,DH186))</f>
        <v>0.13500000000000001</v>
      </c>
      <c r="DJ186" s="156">
        <f t="shared" si="383"/>
        <v>43.91</v>
      </c>
      <c r="DK186" s="159">
        <f t="shared" si="384"/>
        <v>49.239999999999995</v>
      </c>
      <c r="DL186" s="127" t="s">
        <v>928</v>
      </c>
      <c r="DM186" s="43">
        <f>IFERROR(VLOOKUP($B186,'2223_link'!$A$3:$D$352,2,FALSE),0)</f>
        <v>5</v>
      </c>
      <c r="DN186" s="43">
        <f>IFERROR(VLOOKUP($B186,'2223_link'!$A$3:$D$352,3,FALSE),0)</f>
        <v>67.22</v>
      </c>
      <c r="DO186" s="160">
        <f>IFERROR(VLOOKUP($B186,'2223_link'!$A$3:$D$352,4,FALSE),0)</f>
        <v>334.82000000000005</v>
      </c>
      <c r="DP186" s="217">
        <f t="shared" si="385"/>
        <v>0.20076458992891699</v>
      </c>
      <c r="DQ186" s="217">
        <f>IF(DL186="Yes",VLOOKUP(B186,'ESA 112'!$B$37:$J$65,8,FALSE),MIN(0.135,DP186))</f>
        <v>0.13500000000000001</v>
      </c>
      <c r="DR186" s="156">
        <f t="shared" si="386"/>
        <v>45.2</v>
      </c>
      <c r="DS186" s="159">
        <f t="shared" si="387"/>
        <v>50.2</v>
      </c>
      <c r="DT186" s="127" t="s">
        <v>928</v>
      </c>
      <c r="DU186" s="43">
        <f>IFERROR(VLOOKUP($B186,'2324_link'!$A$3:$D$352,2,FALSE),0)</f>
        <v>6.89</v>
      </c>
      <c r="DV186" s="43">
        <f>IFERROR(VLOOKUP($B186,'2324_link'!$A$3:$D$352,3,FALSE),0)</f>
        <v>61</v>
      </c>
      <c r="DW186" s="160">
        <f>IFERROR(VLOOKUP($B186,'2324_link'!$A$3:$D$352,4,FALSE),0)</f>
        <v>320.02</v>
      </c>
      <c r="DX186" s="217">
        <f t="shared" si="343"/>
        <v>0.19061308668208238</v>
      </c>
      <c r="DY186" s="217">
        <f>IF(DT186="Yes",VLOOKUP(B186,'ESA 112'!$B$3:$J$32,8,FALSE),MIN(0.15,DX186))</f>
        <v>0.15</v>
      </c>
      <c r="DZ186" s="156">
        <f t="shared" si="344"/>
        <v>48</v>
      </c>
      <c r="EA186" s="159">
        <f t="shared" si="345"/>
        <v>54.89</v>
      </c>
      <c r="EB186" s="18"/>
    </row>
    <row r="187" spans="1:132" ht="14.4" x14ac:dyDescent="0.3">
      <c r="A187" s="15" t="s">
        <v>913</v>
      </c>
      <c r="B187" s="15" t="s">
        <v>338</v>
      </c>
      <c r="C187" s="15" t="s">
        <v>339</v>
      </c>
      <c r="D187" s="127" t="s">
        <v>929</v>
      </c>
      <c r="E187" s="154">
        <f>IFERROR(VLOOKUP($B187,'0809_link'!$A$5:$D$319,2,FALSE),0)</f>
        <v>19.25</v>
      </c>
      <c r="F187" s="154">
        <f>IFERROR(VLOOKUP($B187,'0809_link'!$A$5:$D$319,3,FALSE),0)</f>
        <v>155.75</v>
      </c>
      <c r="G187" s="154">
        <f>IFERROR(VLOOKUP(B187,'0809_link'!$A$5:$D$319,4,FALSE),0)</f>
        <v>881.69</v>
      </c>
      <c r="H187" s="50">
        <f t="shared" si="346"/>
        <v>0.17660000000000001</v>
      </c>
      <c r="I187" s="155">
        <f>IF(D187="yes",VLOOKUP(B187,'ESA 112'!$B$479:$K$503,8,FALSE),MIN(0.127,H187))</f>
        <v>0.1714</v>
      </c>
      <c r="J187" s="156">
        <f t="shared" si="347"/>
        <v>151.12</v>
      </c>
      <c r="K187" s="157">
        <f t="shared" si="348"/>
        <v>175</v>
      </c>
      <c r="L187" s="127" t="s">
        <v>929</v>
      </c>
      <c r="M187" s="43">
        <f>IFERROR(VLOOKUP(B187,'0910_link'!$A$5:$B$302,2,FALSE),0)</f>
        <v>29.38</v>
      </c>
      <c r="N187" s="43">
        <f>IFERROR(VLOOKUP(B187,'0910_link'!$A$5:$C$302,3,FALSE),0)</f>
        <v>159.12</v>
      </c>
      <c r="O187" s="43">
        <f>IFERROR(VLOOKUP($B187,'0910_link'!$A$5:$D$302,4,FALSE),0)</f>
        <v>877.66</v>
      </c>
      <c r="P187" s="50">
        <f t="shared" si="349"/>
        <v>0.18129999999999999</v>
      </c>
      <c r="Q187" s="158">
        <f>IF(L187="Yes",VLOOKUP(B187,'ESA 112'!$B$449:$K$474,8,FALSE),MIN(0.127,P187))</f>
        <v>0.18129999999999999</v>
      </c>
      <c r="R187" s="156">
        <f t="shared" si="350"/>
        <v>159.12</v>
      </c>
      <c r="S187" s="157">
        <f t="shared" si="351"/>
        <v>188.5</v>
      </c>
      <c r="T187" s="127" t="s">
        <v>929</v>
      </c>
      <c r="U187" s="43">
        <f>IFERROR(VLOOKUP($B187,'1011_link'!$A$5:$D$309,2,FALSE),0)</f>
        <v>38.380000000000003</v>
      </c>
      <c r="V187" s="43">
        <f>IFERROR(VLOOKUP($B187,'1011_link'!$A$5:$D$309,3,FALSE),0)</f>
        <v>149</v>
      </c>
      <c r="W187" s="154">
        <f>IFERROR(VLOOKUP($B187,'1011_link'!$A$5:$D$319,4,FALSE),0)</f>
        <v>862.2</v>
      </c>
      <c r="X187" s="50">
        <f t="shared" si="352"/>
        <v>0.17280000000000001</v>
      </c>
      <c r="Y187" s="158">
        <f>IF(T187="Yes",VLOOKUP(B187,'ESA 112'!$B$416:$J$444,8,FALSE),MIN(0.127,X187))</f>
        <v>0.1711</v>
      </c>
      <c r="Z187" s="156">
        <f t="shared" si="353"/>
        <v>147.52000000000001</v>
      </c>
      <c r="AA187" s="159">
        <f t="shared" si="354"/>
        <v>185.9</v>
      </c>
      <c r="AB187" s="127" t="s">
        <v>929</v>
      </c>
      <c r="AC187" s="43">
        <f>IFERROR(VLOOKUP($B187,'1112_link'!$A$5:$D$310,2,FALSE),0)</f>
        <v>37.67</v>
      </c>
      <c r="AD187" s="43">
        <f>IFERROR(VLOOKUP($B187,'1112_link'!$A$5:$D$310,3,FALSE),0)</f>
        <v>161.11000000000001</v>
      </c>
      <c r="AE187" s="154">
        <f>IFERROR(VLOOKUP($B187,'1112_link'!$A$5:$D$331,4,FALSE),0)</f>
        <v>903.0100000000001</v>
      </c>
      <c r="AF187" s="50">
        <f t="shared" si="355"/>
        <v>0.1784</v>
      </c>
      <c r="AG187" s="158">
        <f>IF(AB187="Yes",VLOOKUP(B187,'ESA 112'!$B$383:$J$411,8,FALSE),MIN(0.127,AF187))</f>
        <v>0.17330000000000001</v>
      </c>
      <c r="AH187" s="156">
        <f t="shared" si="356"/>
        <v>156.49</v>
      </c>
      <c r="AI187" s="159">
        <f t="shared" si="357"/>
        <v>194.16000000000003</v>
      </c>
      <c r="AJ187" s="127" t="s">
        <v>929</v>
      </c>
      <c r="AK187" s="43">
        <f>IFERROR(VLOOKUP($B187,'1213_link'!$A$5:$D$310,2,FALSE),0)</f>
        <v>39</v>
      </c>
      <c r="AL187" s="43">
        <f>IFERROR(VLOOKUP($B187,'1213_link'!$A$5:$D$310,3,FALSE),0)</f>
        <v>163.11000000000001</v>
      </c>
      <c r="AM187" s="154">
        <f>IFERROR(VLOOKUP($B187,'1213_link'!$A$5:$D$331,4,FALSE),0)</f>
        <v>904.94</v>
      </c>
      <c r="AN187" s="50">
        <f t="shared" si="358"/>
        <v>0.1802</v>
      </c>
      <c r="AO187" s="158">
        <f>IF(AJ187="Yes",VLOOKUP(B187,'ESA 112'!$B$350:$J$378,8,FALSE),MIN(0.127,AN187))</f>
        <v>0.1709</v>
      </c>
      <c r="AP187" s="156">
        <f t="shared" si="359"/>
        <v>154.65</v>
      </c>
      <c r="AQ187" s="159">
        <f t="shared" si="360"/>
        <v>193.65</v>
      </c>
      <c r="AR187" s="127" t="s">
        <v>929</v>
      </c>
      <c r="AS187" s="43">
        <f>IFERROR(VLOOKUP($B187,'1314_link'!$A$5:$D$310,2,FALSE),0)</f>
        <v>31.880000000000003</v>
      </c>
      <c r="AT187" s="43">
        <f>IFERROR(VLOOKUP($B187,'1314_link'!$A$5:$D$310,3,FALSE),0)</f>
        <v>156.88999999999999</v>
      </c>
      <c r="AU187" s="154">
        <f>IFERROR(VLOOKUP($B187,'1314_link'!$A$5:$D$331,4,FALSE),0)</f>
        <v>941.29</v>
      </c>
      <c r="AV187" s="158">
        <f t="shared" si="361"/>
        <v>0.1666755197654283</v>
      </c>
      <c r="AW187" s="158">
        <f>IF(AR187="Yes",VLOOKUP(B187,'ESA 112'!$B$318:$J$345,8,FALSE),MIN(0.127,AV187))</f>
        <v>0.16139999999999999</v>
      </c>
      <c r="AX187" s="156">
        <f t="shared" si="362"/>
        <v>151.91999999999999</v>
      </c>
      <c r="AY187" s="159">
        <f t="shared" si="363"/>
        <v>183.79999999999998</v>
      </c>
      <c r="AZ187" s="127" t="s">
        <v>929</v>
      </c>
      <c r="BA187" s="43">
        <f>IFERROR(VLOOKUP($B187,'1415_link'!$A$5:$D$311,2,FALSE),0)</f>
        <v>35</v>
      </c>
      <c r="BB187" s="43">
        <f>IFERROR(VLOOKUP($B187,'1415_link'!$A$5:$D$311,3,FALSE),0)</f>
        <v>171.67</v>
      </c>
      <c r="BC187" s="160">
        <f>IFERROR(VLOOKUP($B187,'1415_link'!$A$5:$D$332,4,FALSE),0)</f>
        <v>975.3900000000001</v>
      </c>
      <c r="BD187" s="158">
        <f t="shared" si="366"/>
        <v>0.17600139431406922</v>
      </c>
      <c r="BE187" s="158">
        <f>IF(AZ187="Yes",VLOOKUP(B187,'ESA 112'!$B$286:$J$314,8,FALSE),MIN(0.127,BD187))</f>
        <v>0.17380000000000001</v>
      </c>
      <c r="BF187" s="156">
        <f t="shared" si="367"/>
        <v>169.52</v>
      </c>
      <c r="BG187" s="159">
        <f t="shared" si="368"/>
        <v>204.52</v>
      </c>
      <c r="BH187" s="127" t="s">
        <v>929</v>
      </c>
      <c r="BI187" s="43">
        <f>IFERROR(VLOOKUP($B187,'1516_link'!$A$5:$D$351,2,FALSE),0)</f>
        <v>25.340000000000003</v>
      </c>
      <c r="BJ187" s="43">
        <f>IFERROR(VLOOKUP($B187,'1516_link'!$A$5:$D$351,3,FALSE),0)</f>
        <v>187.44</v>
      </c>
      <c r="BK187" s="160">
        <f>IFERROR(VLOOKUP($B187,'1516_link'!$A$5:$D$351,4,FALSE),0)</f>
        <v>996.95999999999992</v>
      </c>
      <c r="BL187" s="217">
        <f t="shared" si="369"/>
        <v>0.18801155512758788</v>
      </c>
      <c r="BM187" s="217">
        <f>IF(BH187="Yes",VLOOKUP(B187,'ESA 112'!$B$255:$J$282,8,FALSE),MIN(0.127,BL187))</f>
        <v>0.18529999999999999</v>
      </c>
      <c r="BN187" s="156">
        <f t="shared" si="370"/>
        <v>184.74</v>
      </c>
      <c r="BO187" s="159">
        <f t="shared" si="371"/>
        <v>210.08</v>
      </c>
      <c r="BP187" s="127" t="s">
        <v>929</v>
      </c>
      <c r="BQ187" s="43">
        <f>IFERROR(VLOOKUP($B187,'1617_link'!$A$5:$D$351,2,FALSE),0)</f>
        <v>23.450000000000003</v>
      </c>
      <c r="BR187" s="43">
        <f>IFERROR(VLOOKUP($B187,'1617_link'!$A$5:$D$351,3,FALSE),0)</f>
        <v>194.56</v>
      </c>
      <c r="BS187" s="160">
        <f>IFERROR(VLOOKUP($B187,'1617_link'!$A$5:$D$351,4,FALSE),0)</f>
        <v>1028.21</v>
      </c>
      <c r="BT187" s="217">
        <f t="shared" si="372"/>
        <v>0.18922204608008092</v>
      </c>
      <c r="BU187" s="217">
        <f>IF(BP187="Yes",VLOOKUP(B187,'ESA 112'!$B$224:$J$250,8,FALSE),MIN(0.127,BT187))</f>
        <v>0.1852</v>
      </c>
      <c r="BV187" s="156">
        <f t="shared" si="364"/>
        <v>190.42</v>
      </c>
      <c r="BW187" s="223">
        <f t="shared" si="365"/>
        <v>213.87</v>
      </c>
      <c r="BX187" s="127" t="s">
        <v>929</v>
      </c>
      <c r="BY187" s="43">
        <f>IFERROR(VLOOKUP($B187,'1718_link'!$A$5:$D$351,2,FALSE),0)</f>
        <v>32.11</v>
      </c>
      <c r="BZ187" s="43">
        <f>IFERROR(VLOOKUP($B187,'1718_link'!$A$5:$D$351,3,FALSE),0)</f>
        <v>193.56</v>
      </c>
      <c r="CA187" s="43">
        <f>IFERROR(VLOOKUP($B187,'1718_link'!$A$5:$D$331,4,FALSE),0)</f>
        <v>1025.1399999999999</v>
      </c>
      <c r="CB187" s="217">
        <f t="shared" si="373"/>
        <v>0.18881323526542718</v>
      </c>
      <c r="CC187" s="217">
        <f>IF(BX187="Yes",VLOOKUP(B187,'ESA 112'!$B$194:$J$219,8,FALSE),MIN(0.135,CB187))</f>
        <v>0.18140000000000001</v>
      </c>
      <c r="CD187" s="156">
        <f t="shared" si="374"/>
        <v>185.96</v>
      </c>
      <c r="CE187" s="159">
        <f t="shared" si="375"/>
        <v>218.07</v>
      </c>
      <c r="CF187" s="127" t="s">
        <v>929</v>
      </c>
      <c r="CG187" s="43">
        <f>IFERROR(VLOOKUP($B187,'1819_link'!$A$5:$D$351,2,FALSE),0)</f>
        <v>32.67</v>
      </c>
      <c r="CH187" s="43">
        <f>IFERROR(VLOOKUP($B187,'1819_link'!$A$5:$D$351,3,FALSE),0)</f>
        <v>214.22</v>
      </c>
      <c r="CI187" s="43">
        <f>IFERROR(VLOOKUP($B187,'1819_link'!$A$5:$D$331,4,FALSE),0)</f>
        <v>1025.8799999999999</v>
      </c>
      <c r="CJ187" s="217">
        <f t="shared" si="376"/>
        <v>0.20881584590790347</v>
      </c>
      <c r="CK187" s="217">
        <f>IF(CF187="Yes",VLOOKUP(B187,'ESA 112'!$B$164:$J$190,8,FALSE),MIN(0.135,CJ187))</f>
        <v>0.19020000000000001</v>
      </c>
      <c r="CL187" s="156">
        <f t="shared" si="377"/>
        <v>195.12</v>
      </c>
      <c r="CM187" s="159">
        <f t="shared" si="378"/>
        <v>227.79000000000002</v>
      </c>
      <c r="CN187" s="127" t="s">
        <v>929</v>
      </c>
      <c r="CO187" s="43">
        <f>IFERROR(VLOOKUP($B187,'1920_link'!$A$5:$D$350,2,FALSE),0)</f>
        <v>52.45</v>
      </c>
      <c r="CP187" s="43">
        <f>IFERROR(VLOOKUP($B187,'1920_link'!$A$5:$D$350,3,FALSE),0)</f>
        <v>232.33</v>
      </c>
      <c r="CQ187" s="43">
        <f>IFERROR(VLOOKUP($B187,'1920_link'!$A$5:$D$330,4,FALSE),0)</f>
        <v>1043.3900000000001</v>
      </c>
      <c r="CR187" s="217">
        <f t="shared" si="379"/>
        <v>0.22266841737030257</v>
      </c>
      <c r="CS187" s="217">
        <f>IF(CN187="Yes",VLOOKUP(B187,'ESA 112'!$B$134:$J$159,8,FALSE),MIN(0.135,CR187))</f>
        <v>0.1988</v>
      </c>
      <c r="CT187" s="156">
        <f t="shared" si="380"/>
        <v>207.43</v>
      </c>
      <c r="CU187" s="159">
        <f t="shared" si="381"/>
        <v>259.88</v>
      </c>
      <c r="CV187" s="127" t="s">
        <v>929</v>
      </c>
      <c r="CW187" s="43">
        <f>IFERROR(VLOOKUP($B187,'2021_link'!$A$5:$D$351,2,FALSE),0)</f>
        <v>16.89</v>
      </c>
      <c r="CX187" s="43">
        <f>IFERROR(VLOOKUP($B187,'2021_link'!$A$5:$D$351,3,FALSE),0)</f>
        <v>234.78</v>
      </c>
      <c r="CY187" s="160">
        <f>IFERROR(VLOOKUP($B187,'2021_link'!$A$5:$D$351,4,FALSE),0)</f>
        <v>1001.2099999999999</v>
      </c>
      <c r="CZ187" s="217">
        <f t="shared" si="388"/>
        <v>0.23449625952597358</v>
      </c>
      <c r="DA187" s="217">
        <f>IF(CV187="Yes",VLOOKUP(B187,'ESA 112'!$B$102:$J$130,8,FALSE),MIN(0.135,CZ187))</f>
        <v>0.21010000000000001</v>
      </c>
      <c r="DB187" s="156">
        <f t="shared" si="389"/>
        <v>210.35</v>
      </c>
      <c r="DC187" s="159">
        <f t="shared" si="390"/>
        <v>227.24</v>
      </c>
      <c r="DD187" s="127" t="s">
        <v>929</v>
      </c>
      <c r="DE187" s="43">
        <f>IFERROR(VLOOKUP($B187,'2122_link'!$A$3:$D$352,2,FALSE),0)</f>
        <v>13.44</v>
      </c>
      <c r="DF187" s="43">
        <f>IFERROR(VLOOKUP($B187,'2122_link'!$A$3:$D$352,3,FALSE),0)</f>
        <v>225.10999999999999</v>
      </c>
      <c r="DG187" s="160">
        <f>IFERROR(VLOOKUP($B187,'2122_link'!$A$3:$D$352,4,FALSE),0)</f>
        <v>1017.1600000000001</v>
      </c>
      <c r="DH187" s="217">
        <f t="shared" si="382"/>
        <v>0.22131228125368671</v>
      </c>
      <c r="DI187" s="217">
        <f>IF(DD187="Yes",VLOOKUP(B187,'ESA 112'!$B$70:$J$99,8,FALSE),MIN(0.135,DH187))</f>
        <v>0.19550000000000001</v>
      </c>
      <c r="DJ187" s="156">
        <f t="shared" si="383"/>
        <v>198.85</v>
      </c>
      <c r="DK187" s="159">
        <f t="shared" si="384"/>
        <v>212.29</v>
      </c>
      <c r="DL187" s="127" t="s">
        <v>929</v>
      </c>
      <c r="DM187" s="43">
        <f>IFERROR(VLOOKUP($B187,'2223_link'!$A$3:$D$352,2,FALSE),0)</f>
        <v>12.78</v>
      </c>
      <c r="DN187" s="43">
        <f>IFERROR(VLOOKUP($B187,'2223_link'!$A$3:$D$352,3,FALSE),0)</f>
        <v>219.77</v>
      </c>
      <c r="DO187" s="160">
        <f>IFERROR(VLOOKUP($B187,'2223_link'!$A$3:$D$352,4,FALSE),0)</f>
        <v>1014.29</v>
      </c>
      <c r="DP187" s="217">
        <f t="shared" si="385"/>
        <v>0.21667373236451115</v>
      </c>
      <c r="DQ187" s="217">
        <f>IF(DL187="Yes",VLOOKUP(B187,'ESA 112'!$B$37:$J$65,8,FALSE),MIN(0.135,DP187))</f>
        <v>0.19489999999999999</v>
      </c>
      <c r="DR187" s="156">
        <f t="shared" si="386"/>
        <v>197.69</v>
      </c>
      <c r="DS187" s="159">
        <f t="shared" si="387"/>
        <v>210.47</v>
      </c>
      <c r="DT187" s="127" t="s">
        <v>929</v>
      </c>
      <c r="DU187" s="43">
        <f>IFERROR(VLOOKUP($B187,'2324_link'!$A$3:$D$352,2,FALSE),0)</f>
        <v>18.559999999999999</v>
      </c>
      <c r="DV187" s="43">
        <f>IFERROR(VLOOKUP($B187,'2324_link'!$A$3:$D$352,3,FALSE),0)</f>
        <v>219.45</v>
      </c>
      <c r="DW187" s="160">
        <f>IFERROR(VLOOKUP($B187,'2324_link'!$A$3:$D$352,4,FALSE),0)</f>
        <v>992.07999999999993</v>
      </c>
      <c r="DX187" s="217">
        <f t="shared" si="343"/>
        <v>0.22120191920006452</v>
      </c>
      <c r="DY187" s="217">
        <f>IF(DT187="Yes",VLOOKUP(B187,'ESA 112'!$B$3:$J$32,8,FALSE),MIN(0.15,DX187))</f>
        <v>0.2167</v>
      </c>
      <c r="DZ187" s="156">
        <f t="shared" si="344"/>
        <v>214.98</v>
      </c>
      <c r="EA187" s="159">
        <f t="shared" si="345"/>
        <v>233.54</v>
      </c>
      <c r="EB187" s="18"/>
    </row>
    <row r="188" spans="1:132" ht="14.4" x14ac:dyDescent="0.3">
      <c r="A188" s="15" t="s">
        <v>907</v>
      </c>
      <c r="B188" s="15" t="s">
        <v>164</v>
      </c>
      <c r="C188" s="15" t="s">
        <v>165</v>
      </c>
      <c r="D188" s="127" t="s">
        <v>928</v>
      </c>
      <c r="E188" s="154">
        <f>IFERROR(VLOOKUP($B188,'0809_link'!$A$5:$D$319,2,FALSE),0)</f>
        <v>12.12</v>
      </c>
      <c r="F188" s="154">
        <f>IFERROR(VLOOKUP($B188,'0809_link'!$A$5:$D$319,3,FALSE),0)</f>
        <v>75.75</v>
      </c>
      <c r="G188" s="154">
        <f>IFERROR(VLOOKUP(B188,'0809_link'!$A$5:$D$319,4,FALSE),0)</f>
        <v>632.9</v>
      </c>
      <c r="H188" s="50">
        <f t="shared" si="346"/>
        <v>0.1197</v>
      </c>
      <c r="I188" s="155">
        <f>IF(D188="yes",VLOOKUP(B188,'ESA 112'!$B$479:$K$503,8,FALSE),MIN(0.127,H188))</f>
        <v>0.1197</v>
      </c>
      <c r="J188" s="156">
        <f t="shared" si="347"/>
        <v>75.75</v>
      </c>
      <c r="K188" s="157">
        <f t="shared" si="348"/>
        <v>87.87</v>
      </c>
      <c r="L188" s="127" t="s">
        <v>928</v>
      </c>
      <c r="M188" s="43">
        <f>IFERROR(VLOOKUP(B188,'0910_link'!$A$5:$B$302,2,FALSE),0)</f>
        <v>13.38</v>
      </c>
      <c r="N188" s="43">
        <f>IFERROR(VLOOKUP(B188,'0910_link'!$A$5:$C$302,3,FALSE),0)</f>
        <v>87.5</v>
      </c>
      <c r="O188" s="43">
        <f>IFERROR(VLOOKUP($B188,'0910_link'!$A$5:$D$302,4,FALSE),0)</f>
        <v>651.16</v>
      </c>
      <c r="P188" s="50">
        <f t="shared" si="349"/>
        <v>0.13439999999999999</v>
      </c>
      <c r="Q188" s="158">
        <f>IF(L188="Yes",VLOOKUP(B188,'ESA 112'!$B$449:$K$474,8,FALSE),MIN(0.127,P188))</f>
        <v>0.127</v>
      </c>
      <c r="R188" s="156">
        <f t="shared" si="350"/>
        <v>82.7</v>
      </c>
      <c r="S188" s="157">
        <f t="shared" si="351"/>
        <v>96.061416000000008</v>
      </c>
      <c r="T188" s="127" t="s">
        <v>928</v>
      </c>
      <c r="U188" s="43">
        <f>IFERROR(VLOOKUP($B188,'1011_link'!$A$5:$D$309,2,FALSE),0)</f>
        <v>9.6199999999999992</v>
      </c>
      <c r="V188" s="43">
        <f>IFERROR(VLOOKUP($B188,'1011_link'!$A$5:$D$309,3,FALSE),0)</f>
        <v>93.62</v>
      </c>
      <c r="W188" s="154">
        <f>IFERROR(VLOOKUP($B188,'1011_link'!$A$5:$D$319,4,FALSE),0)</f>
        <v>649.35</v>
      </c>
      <c r="X188" s="50">
        <f t="shared" si="352"/>
        <v>0.14419999999999999</v>
      </c>
      <c r="Y188" s="158">
        <f>IF(T188="Yes",VLOOKUP(B188,'ESA 112'!$B$416:$J$444,8,FALSE),MIN(0.127,X188))</f>
        <v>0.127</v>
      </c>
      <c r="Z188" s="156">
        <f t="shared" si="353"/>
        <v>82.47</v>
      </c>
      <c r="AA188" s="159">
        <f t="shared" si="354"/>
        <v>92.09</v>
      </c>
      <c r="AB188" s="127" t="s">
        <v>928</v>
      </c>
      <c r="AC188" s="43">
        <f>IFERROR(VLOOKUP($B188,'1112_link'!$A$5:$D$310,2,FALSE),0)</f>
        <v>14.67</v>
      </c>
      <c r="AD188" s="43">
        <f>IFERROR(VLOOKUP($B188,'1112_link'!$A$5:$D$310,3,FALSE),0)</f>
        <v>88</v>
      </c>
      <c r="AE188" s="154">
        <f>IFERROR(VLOOKUP($B188,'1112_link'!$A$5:$D$331,4,FALSE),0)</f>
        <v>631.53</v>
      </c>
      <c r="AF188" s="50">
        <f t="shared" si="355"/>
        <v>0.13930000000000001</v>
      </c>
      <c r="AG188" s="158">
        <f>IF(AB188="Yes",VLOOKUP(B188,'ESA 112'!$B$383:$J$411,8,FALSE),MIN(0.127,AF188))</f>
        <v>0.127</v>
      </c>
      <c r="AH188" s="156">
        <f t="shared" si="356"/>
        <v>80.2</v>
      </c>
      <c r="AI188" s="159">
        <f t="shared" si="357"/>
        <v>94.87</v>
      </c>
      <c r="AJ188" s="127" t="s">
        <v>928</v>
      </c>
      <c r="AK188" s="43">
        <f>IFERROR(VLOOKUP($B188,'1213_link'!$A$5:$D$310,2,FALSE),0)</f>
        <v>13.22</v>
      </c>
      <c r="AL188" s="43">
        <f>IFERROR(VLOOKUP($B188,'1213_link'!$A$5:$D$310,3,FALSE),0)</f>
        <v>107.22</v>
      </c>
      <c r="AM188" s="154">
        <f>IFERROR(VLOOKUP($B188,'1213_link'!$A$5:$D$331,4,FALSE),0)</f>
        <v>621.18000000000006</v>
      </c>
      <c r="AN188" s="50">
        <f t="shared" si="358"/>
        <v>0.1726</v>
      </c>
      <c r="AO188" s="158">
        <f>IF(AJ188="Yes",VLOOKUP(B188,'ESA 112'!$B$350:$J$378,8,FALSE),MIN(0.127,AN188))</f>
        <v>0.127</v>
      </c>
      <c r="AP188" s="156">
        <f t="shared" si="359"/>
        <v>78.89</v>
      </c>
      <c r="AQ188" s="159">
        <f t="shared" si="360"/>
        <v>92.11</v>
      </c>
      <c r="AR188" s="127" t="s">
        <v>928</v>
      </c>
      <c r="AS188" s="43">
        <f>IFERROR(VLOOKUP($B188,'1314_link'!$A$5:$D$310,2,FALSE),0)</f>
        <v>9</v>
      </c>
      <c r="AT188" s="43">
        <f>IFERROR(VLOOKUP($B188,'1314_link'!$A$5:$D$310,3,FALSE),0)</f>
        <v>98.89</v>
      </c>
      <c r="AU188" s="154">
        <f>IFERROR(VLOOKUP($B188,'1314_link'!$A$5:$D$331,4,FALSE),0)</f>
        <v>650.82000000000005</v>
      </c>
      <c r="AV188" s="158">
        <f t="shared" si="361"/>
        <v>0.15194677483789679</v>
      </c>
      <c r="AW188" s="158">
        <f>IF(AR188="Yes",VLOOKUP(B188,'ESA 112'!$B$318:$J$345,8,FALSE),MIN(0.127,AV188))</f>
        <v>0.127</v>
      </c>
      <c r="AX188" s="156">
        <f t="shared" si="362"/>
        <v>82.65</v>
      </c>
      <c r="AY188" s="159">
        <f t="shared" si="363"/>
        <v>91.65</v>
      </c>
      <c r="AZ188" s="127" t="s">
        <v>928</v>
      </c>
      <c r="BA188" s="43">
        <f>IFERROR(VLOOKUP($B188,'1415_link'!$A$5:$D$311,2,FALSE),0)</f>
        <v>5.45</v>
      </c>
      <c r="BB188" s="43">
        <f>IFERROR(VLOOKUP($B188,'1415_link'!$A$5:$D$311,3,FALSE),0)</f>
        <v>98</v>
      </c>
      <c r="BC188" s="160">
        <f>IFERROR(VLOOKUP($B188,'1415_link'!$A$5:$D$332,4,FALSE),0)</f>
        <v>634.33000000000015</v>
      </c>
      <c r="BD188" s="158">
        <f t="shared" si="366"/>
        <v>0.15449371778096571</v>
      </c>
      <c r="BE188" s="158">
        <f>IF(AZ188="Yes",VLOOKUP(B188,'ESA 112'!$B$286:$J$314,8,FALSE),MIN(0.127,BD188))</f>
        <v>0.127</v>
      </c>
      <c r="BF188" s="156">
        <f t="shared" si="367"/>
        <v>80.56</v>
      </c>
      <c r="BG188" s="159">
        <f t="shared" si="368"/>
        <v>86.01</v>
      </c>
      <c r="BH188" s="127" t="s">
        <v>928</v>
      </c>
      <c r="BI188" s="43">
        <f>IFERROR(VLOOKUP($B188,'1516_link'!$A$5:$D$351,2,FALSE),0)</f>
        <v>9.89</v>
      </c>
      <c r="BJ188" s="43">
        <f>IFERROR(VLOOKUP($B188,'1516_link'!$A$5:$D$351,3,FALSE),0)</f>
        <v>99.56</v>
      </c>
      <c r="BK188" s="160">
        <f>IFERROR(VLOOKUP($B188,'1516_link'!$A$5:$D$351,4,FALSE),0)</f>
        <v>613.26</v>
      </c>
      <c r="BL188" s="217">
        <f t="shared" si="369"/>
        <v>0.16234549783126245</v>
      </c>
      <c r="BM188" s="217">
        <f>IF(BH188="Yes",VLOOKUP(B188,'ESA 112'!$B$255:$J$282,8,FALSE),MIN(0.127,BL188))</f>
        <v>0.127</v>
      </c>
      <c r="BN188" s="156">
        <f t="shared" si="370"/>
        <v>77.88</v>
      </c>
      <c r="BO188" s="159">
        <f t="shared" si="371"/>
        <v>87.77</v>
      </c>
      <c r="BP188" s="127" t="s">
        <v>928</v>
      </c>
      <c r="BQ188" s="43">
        <f>IFERROR(VLOOKUP($B188,'1617_link'!$A$5:$D$351,2,FALSE),0)</f>
        <v>8.66</v>
      </c>
      <c r="BR188" s="43">
        <f>IFERROR(VLOOKUP($B188,'1617_link'!$A$5:$D$351,3,FALSE),0)</f>
        <v>99.67</v>
      </c>
      <c r="BS188" s="160">
        <f>IFERROR(VLOOKUP($B188,'1617_link'!$A$5:$D$351,4,FALSE),0)</f>
        <v>605.22</v>
      </c>
      <c r="BT188" s="217">
        <f t="shared" si="372"/>
        <v>0.16468391659231355</v>
      </c>
      <c r="BU188" s="217">
        <f>IF(BP188="Yes",VLOOKUP(B188,'ESA 112'!$B$224:$J$250,8,FALSE),MIN(0.127,BT188))</f>
        <v>0.127</v>
      </c>
      <c r="BV188" s="156">
        <f t="shared" si="364"/>
        <v>76.86</v>
      </c>
      <c r="BW188" s="159">
        <f t="shared" si="365"/>
        <v>85.52</v>
      </c>
      <c r="BX188" s="127" t="s">
        <v>928</v>
      </c>
      <c r="BY188" s="43">
        <f>IFERROR(VLOOKUP($B188,'1718_link'!$A$5:$D$351,2,FALSE),0)</f>
        <v>9.67</v>
      </c>
      <c r="BZ188" s="43">
        <f>IFERROR(VLOOKUP($B188,'1718_link'!$A$5:$D$351,3,FALSE),0)</f>
        <v>96.22</v>
      </c>
      <c r="CA188" s="43">
        <f>IFERROR(VLOOKUP($B188,'1718_link'!$A$5:$D$331,4,FALSE),0)</f>
        <v>583.95999999999992</v>
      </c>
      <c r="CB188" s="217">
        <f t="shared" si="373"/>
        <v>0.1647715596958696</v>
      </c>
      <c r="CC188" s="217">
        <f>IF(BX188="Yes",VLOOKUP(B188,'ESA 112'!$B$194:$J$219,8,FALSE),MIN(0.135,CB188))</f>
        <v>0.13500000000000001</v>
      </c>
      <c r="CD188" s="156">
        <f t="shared" si="374"/>
        <v>78.83</v>
      </c>
      <c r="CE188" s="159">
        <f t="shared" si="375"/>
        <v>88.5</v>
      </c>
      <c r="CF188" s="127" t="s">
        <v>928</v>
      </c>
      <c r="CG188" s="43">
        <f>IFERROR(VLOOKUP($B188,'1819_link'!$A$5:$D$351,2,FALSE),0)</f>
        <v>14.78</v>
      </c>
      <c r="CH188" s="43">
        <f>IFERROR(VLOOKUP($B188,'1819_link'!$A$5:$D$351,3,FALSE),0)</f>
        <v>96.89</v>
      </c>
      <c r="CI188" s="43">
        <f>IFERROR(VLOOKUP($B188,'1819_link'!$A$5:$D$331,4,FALSE),0)</f>
        <v>620.87</v>
      </c>
      <c r="CJ188" s="217">
        <f t="shared" si="376"/>
        <v>0.1560552128464896</v>
      </c>
      <c r="CK188" s="217">
        <f>IF(CF188="Yes",VLOOKUP(B188,'ESA 112'!$B$164:$J$190,8,FALSE),MIN(0.135,CJ188))</f>
        <v>0.13500000000000001</v>
      </c>
      <c r="CL188" s="156">
        <f t="shared" si="377"/>
        <v>83.82</v>
      </c>
      <c r="CM188" s="159">
        <f t="shared" si="378"/>
        <v>98.6</v>
      </c>
      <c r="CN188" s="127" t="s">
        <v>928</v>
      </c>
      <c r="CO188" s="43">
        <f>IFERROR(VLOOKUP($B188,'1920_link'!$A$5:$D$350,2,FALSE),0)</f>
        <v>20.11</v>
      </c>
      <c r="CP188" s="43">
        <f>IFERROR(VLOOKUP($B188,'1920_link'!$A$5:$D$350,3,FALSE),0)</f>
        <v>88.78</v>
      </c>
      <c r="CQ188" s="43">
        <f>IFERROR(VLOOKUP($B188,'1920_link'!$A$5:$D$330,4,FALSE),0)</f>
        <v>612.95000000000005</v>
      </c>
      <c r="CR188" s="217">
        <f t="shared" si="379"/>
        <v>0.14484052532833019</v>
      </c>
      <c r="CS188" s="217">
        <f>IF(CN188="Yes",VLOOKUP(B188,'ESA 112'!$B$134:$J$159,8,FALSE),MIN(0.135,CR188))</f>
        <v>0.13500000000000001</v>
      </c>
      <c r="CT188" s="156">
        <f t="shared" si="380"/>
        <v>82.75</v>
      </c>
      <c r="CU188" s="159">
        <f t="shared" si="381"/>
        <v>102.86</v>
      </c>
      <c r="CV188" s="127" t="s">
        <v>928</v>
      </c>
      <c r="CW188" s="43">
        <f>IFERROR(VLOOKUP($B188,'2021_link'!$A$5:$D$351,2,FALSE),0)</f>
        <v>7.11</v>
      </c>
      <c r="CX188" s="43">
        <f>IFERROR(VLOOKUP($B188,'2021_link'!$A$5:$D$351,3,FALSE),0)</f>
        <v>74.33</v>
      </c>
      <c r="CY188" s="160">
        <f>IFERROR(VLOOKUP($B188,'2021_link'!$A$5:$D$351,4,FALSE),0)</f>
        <v>598.39</v>
      </c>
      <c r="CZ188" s="217">
        <f t="shared" si="388"/>
        <v>0.12421664800548138</v>
      </c>
      <c r="DA188" s="217">
        <f>IF(CV188="Yes",VLOOKUP(B188,'ESA 112'!$B$102:$J$130,8,FALSE),MIN(0.135,CZ188))</f>
        <v>0.12421664800548138</v>
      </c>
      <c r="DB188" s="156">
        <f t="shared" si="389"/>
        <v>74.33</v>
      </c>
      <c r="DC188" s="159">
        <f t="shared" si="390"/>
        <v>81.44</v>
      </c>
      <c r="DD188" s="127" t="s">
        <v>928</v>
      </c>
      <c r="DE188" s="43">
        <f>IFERROR(VLOOKUP($B188,'2122_link'!$A$3:$D$352,2,FALSE),0)</f>
        <v>5.44</v>
      </c>
      <c r="DF188" s="43">
        <f>IFERROR(VLOOKUP($B188,'2122_link'!$A$3:$D$352,3,FALSE),0)</f>
        <v>68.56</v>
      </c>
      <c r="DG188" s="160">
        <f>IFERROR(VLOOKUP($B188,'2122_link'!$A$3:$D$352,4,FALSE),0)</f>
        <v>560.72</v>
      </c>
      <c r="DH188" s="217">
        <f t="shared" si="382"/>
        <v>0.12227136538735911</v>
      </c>
      <c r="DI188" s="217">
        <f>IF(DD188="Yes",VLOOKUP(B188,'ESA 112'!$B$70:$J$99,8,FALSE),MIN(0.135,DH188))</f>
        <v>0.12227136538735911</v>
      </c>
      <c r="DJ188" s="156">
        <f t="shared" si="383"/>
        <v>68.56</v>
      </c>
      <c r="DK188" s="159">
        <f t="shared" si="384"/>
        <v>74</v>
      </c>
      <c r="DL188" s="127" t="s">
        <v>928</v>
      </c>
      <c r="DM188" s="43">
        <f>IFERROR(VLOOKUP($B188,'2223_link'!$A$3:$D$352,2,FALSE),0)</f>
        <v>6.89</v>
      </c>
      <c r="DN188" s="43">
        <f>IFERROR(VLOOKUP($B188,'2223_link'!$A$3:$D$352,3,FALSE),0)</f>
        <v>67.44</v>
      </c>
      <c r="DO188" s="160">
        <f>IFERROR(VLOOKUP($B188,'2223_link'!$A$3:$D$352,4,FALSE),0)</f>
        <v>565.16</v>
      </c>
      <c r="DP188" s="217">
        <f t="shared" si="385"/>
        <v>0.11932903956401728</v>
      </c>
      <c r="DQ188" s="217">
        <f>IF(DL188="Yes",VLOOKUP(B188,'ESA 112'!$B$37:$J$65,8,FALSE),MIN(0.135,DP188))</f>
        <v>0.11932903956401728</v>
      </c>
      <c r="DR188" s="156">
        <f t="shared" si="386"/>
        <v>67.44</v>
      </c>
      <c r="DS188" s="159">
        <f t="shared" si="387"/>
        <v>74.33</v>
      </c>
      <c r="DT188" s="127" t="s">
        <v>928</v>
      </c>
      <c r="DU188" s="43">
        <f>IFERROR(VLOOKUP($B188,'2324_link'!$A$3:$D$352,2,FALSE),0)</f>
        <v>4.4400000000000004</v>
      </c>
      <c r="DV188" s="43">
        <f>IFERROR(VLOOKUP($B188,'2324_link'!$A$3:$D$352,3,FALSE),0)</f>
        <v>65.33</v>
      </c>
      <c r="DW188" s="160">
        <f>IFERROR(VLOOKUP($B188,'2324_link'!$A$3:$D$352,4,FALSE),0)</f>
        <v>583.76</v>
      </c>
      <c r="DX188" s="217">
        <f t="shared" si="343"/>
        <v>0.11191242976565711</v>
      </c>
      <c r="DY188" s="217">
        <f>IF(DT188="Yes",VLOOKUP(B188,'ESA 112'!$B$3:$J$32,8,FALSE),MIN(0.15,DX188))</f>
        <v>0.11191242976565711</v>
      </c>
      <c r="DZ188" s="156">
        <f t="shared" si="344"/>
        <v>65.33</v>
      </c>
      <c r="EA188" s="159">
        <f t="shared" si="345"/>
        <v>69.77</v>
      </c>
      <c r="EB188" s="18"/>
    </row>
    <row r="189" spans="1:132" ht="14.4" x14ac:dyDescent="0.3">
      <c r="A189" s="15" t="s">
        <v>907</v>
      </c>
      <c r="B189" s="15" t="s">
        <v>300</v>
      </c>
      <c r="C189" s="15" t="s">
        <v>301</v>
      </c>
      <c r="D189" s="127" t="s">
        <v>928</v>
      </c>
      <c r="E189" s="154">
        <f>IFERROR(VLOOKUP($B189,'0809_link'!$A$5:$D$319,2,FALSE),0)</f>
        <v>3.25</v>
      </c>
      <c r="F189" s="154">
        <f>IFERROR(VLOOKUP($B189,'0809_link'!$A$5:$D$319,3,FALSE),0)</f>
        <v>27.12</v>
      </c>
      <c r="G189" s="154">
        <f>IFERROR(VLOOKUP(B189,'0809_link'!$A$5:$D$319,4,FALSE),0)</f>
        <v>207.24</v>
      </c>
      <c r="H189" s="50">
        <f t="shared" si="346"/>
        <v>0.13089999999999999</v>
      </c>
      <c r="I189" s="155">
        <f>IF(D189="yes",VLOOKUP(B189,'ESA 112'!$B$479:$K$503,8,FALSE),MIN(0.127,H189))</f>
        <v>0.127</v>
      </c>
      <c r="J189" s="156">
        <f t="shared" si="347"/>
        <v>26.32</v>
      </c>
      <c r="K189" s="157">
        <f t="shared" si="348"/>
        <v>29.561764000000004</v>
      </c>
      <c r="L189" s="127" t="s">
        <v>928</v>
      </c>
      <c r="M189" s="43">
        <f>IFERROR(VLOOKUP(B189,'0910_link'!$A$5:$B$302,2,FALSE),0)</f>
        <v>4.5</v>
      </c>
      <c r="N189" s="43">
        <f>IFERROR(VLOOKUP(B189,'0910_link'!$A$5:$C$302,3,FALSE),0)</f>
        <v>24.5</v>
      </c>
      <c r="O189" s="43">
        <f>IFERROR(VLOOKUP($B189,'0910_link'!$A$5:$D$302,4,FALSE),0)</f>
        <v>206.97</v>
      </c>
      <c r="P189" s="50">
        <f t="shared" si="349"/>
        <v>0.11840000000000001</v>
      </c>
      <c r="Q189" s="158">
        <f>IF(L189="Yes",VLOOKUP(B189,'ESA 112'!$B$449:$K$474,8,FALSE),MIN(0.127,P189))</f>
        <v>0.11840000000000001</v>
      </c>
      <c r="R189" s="156">
        <f t="shared" si="350"/>
        <v>24.5</v>
      </c>
      <c r="S189" s="157">
        <f t="shared" si="351"/>
        <v>29</v>
      </c>
      <c r="T189" s="127" t="s">
        <v>928</v>
      </c>
      <c r="U189" s="43">
        <f>IFERROR(VLOOKUP($B189,'1011_link'!$A$5:$D$309,2,FALSE),0)</f>
        <v>5</v>
      </c>
      <c r="V189" s="43">
        <f>IFERROR(VLOOKUP($B189,'1011_link'!$A$5:$D$309,3,FALSE),0)</f>
        <v>21.5</v>
      </c>
      <c r="W189" s="154">
        <f>IFERROR(VLOOKUP($B189,'1011_link'!$A$5:$D$319,4,FALSE),0)</f>
        <v>198.43</v>
      </c>
      <c r="X189" s="50">
        <f t="shared" si="352"/>
        <v>0.1084</v>
      </c>
      <c r="Y189" s="158">
        <f>IF(T189="Yes",VLOOKUP(B189,'ESA 112'!$B$416:$J$444,8,FALSE),MIN(0.127,X189))</f>
        <v>0.1084</v>
      </c>
      <c r="Z189" s="156">
        <f t="shared" si="353"/>
        <v>21.5</v>
      </c>
      <c r="AA189" s="159">
        <f t="shared" si="354"/>
        <v>26.5</v>
      </c>
      <c r="AB189" s="127" t="s">
        <v>928</v>
      </c>
      <c r="AC189" s="43">
        <f>IFERROR(VLOOKUP($B189,'1112_link'!$A$5:$D$310,2,FALSE),0)</f>
        <v>6.1099999999999994</v>
      </c>
      <c r="AD189" s="43">
        <f>IFERROR(VLOOKUP($B189,'1112_link'!$A$5:$D$310,3,FALSE),0)</f>
        <v>20</v>
      </c>
      <c r="AE189" s="154">
        <f>IFERROR(VLOOKUP($B189,'1112_link'!$A$5:$D$331,4,FALSE),0)</f>
        <v>198.8</v>
      </c>
      <c r="AF189" s="50">
        <f t="shared" si="355"/>
        <v>0.10059999999999999</v>
      </c>
      <c r="AG189" s="158">
        <f>IF(AB189="Yes",VLOOKUP(B189,'ESA 112'!$B$383:$J$411,8,FALSE),MIN(0.127,AF189))</f>
        <v>0.10059999999999999</v>
      </c>
      <c r="AH189" s="156">
        <f t="shared" si="356"/>
        <v>20</v>
      </c>
      <c r="AI189" s="159">
        <f t="shared" si="357"/>
        <v>26.11</v>
      </c>
      <c r="AJ189" s="127" t="s">
        <v>928</v>
      </c>
      <c r="AK189" s="43">
        <f>IFERROR(VLOOKUP($B189,'1213_link'!$A$5:$D$310,2,FALSE),0)</f>
        <v>3.22</v>
      </c>
      <c r="AL189" s="43">
        <f>IFERROR(VLOOKUP($B189,'1213_link'!$A$5:$D$310,3,FALSE),0)</f>
        <v>22.11</v>
      </c>
      <c r="AM189" s="154">
        <f>IFERROR(VLOOKUP($B189,'1213_link'!$A$5:$D$331,4,FALSE),0)</f>
        <v>190.63</v>
      </c>
      <c r="AN189" s="50">
        <f t="shared" si="358"/>
        <v>0.11600000000000001</v>
      </c>
      <c r="AO189" s="158">
        <f>IF(AJ189="Yes",VLOOKUP(B189,'ESA 112'!$B$350:$J$378,8,FALSE),MIN(0.127,AN189))</f>
        <v>0.11600000000000001</v>
      </c>
      <c r="AP189" s="156">
        <f t="shared" si="359"/>
        <v>22.11</v>
      </c>
      <c r="AQ189" s="159">
        <f t="shared" si="360"/>
        <v>25.33</v>
      </c>
      <c r="AR189" s="127" t="s">
        <v>928</v>
      </c>
      <c r="AS189" s="43">
        <f>IFERROR(VLOOKUP($B189,'1314_link'!$A$5:$D$310,2,FALSE),0)</f>
        <v>4</v>
      </c>
      <c r="AT189" s="43">
        <f>IFERROR(VLOOKUP($B189,'1314_link'!$A$5:$D$310,3,FALSE),0)</f>
        <v>26.78</v>
      </c>
      <c r="AU189" s="154">
        <f>IFERROR(VLOOKUP($B189,'1314_link'!$A$5:$D$331,4,FALSE),0)</f>
        <v>204.82000000000002</v>
      </c>
      <c r="AV189" s="158">
        <f t="shared" si="361"/>
        <v>0.13074895029782246</v>
      </c>
      <c r="AW189" s="158">
        <f>IF(AR189="Yes",VLOOKUP(B189,'ESA 112'!$B$318:$J$345,8,FALSE),MIN(0.127,AV189))</f>
        <v>0.127</v>
      </c>
      <c r="AX189" s="156">
        <f t="shared" si="362"/>
        <v>26.01</v>
      </c>
      <c r="AY189" s="159">
        <f t="shared" si="363"/>
        <v>30.01</v>
      </c>
      <c r="AZ189" s="127" t="s">
        <v>928</v>
      </c>
      <c r="BA189" s="43">
        <f>IFERROR(VLOOKUP($B189,'1415_link'!$A$5:$D$311,2,FALSE),0)</f>
        <v>3.89</v>
      </c>
      <c r="BB189" s="43">
        <f>IFERROR(VLOOKUP($B189,'1415_link'!$A$5:$D$311,3,FALSE),0)</f>
        <v>23.44</v>
      </c>
      <c r="BC189" s="160">
        <f>IFERROR(VLOOKUP($B189,'1415_link'!$A$5:$D$332,4,FALSE),0)</f>
        <v>212.24</v>
      </c>
      <c r="BD189" s="158">
        <f t="shared" si="366"/>
        <v>0.11044101017715793</v>
      </c>
      <c r="BE189" s="158">
        <f>IF(AZ189="Yes",VLOOKUP(B189,'ESA 112'!$B$286:$J$314,8,FALSE),MIN(0.127,BD189))</f>
        <v>0.11044101017715793</v>
      </c>
      <c r="BF189" s="156">
        <f t="shared" si="367"/>
        <v>23.44</v>
      </c>
      <c r="BG189" s="159">
        <f t="shared" si="368"/>
        <v>27.330000000000002</v>
      </c>
      <c r="BH189" s="127" t="s">
        <v>928</v>
      </c>
      <c r="BI189" s="43">
        <f>IFERROR(VLOOKUP($B189,'1516_link'!$A$5:$D$351,2,FALSE),0)</f>
        <v>5.1100000000000003</v>
      </c>
      <c r="BJ189" s="43">
        <f>IFERROR(VLOOKUP($B189,'1516_link'!$A$5:$D$351,3,FALSE),0)</f>
        <v>18.670000000000002</v>
      </c>
      <c r="BK189" s="160">
        <f>IFERROR(VLOOKUP($B189,'1516_link'!$A$5:$D$351,4,FALSE),0)</f>
        <v>225.86</v>
      </c>
      <c r="BL189" s="217">
        <f t="shared" si="369"/>
        <v>8.2661825909855671E-2</v>
      </c>
      <c r="BM189" s="217">
        <f>IF(BH189="Yes",VLOOKUP(B189,'ESA 112'!$B$255:$J$282,8,FALSE),MIN(0.127,BL189))</f>
        <v>8.2661825909855671E-2</v>
      </c>
      <c r="BN189" s="156">
        <f t="shared" si="370"/>
        <v>18.670000000000002</v>
      </c>
      <c r="BO189" s="159">
        <f t="shared" si="371"/>
        <v>23.78</v>
      </c>
      <c r="BP189" s="127" t="s">
        <v>928</v>
      </c>
      <c r="BQ189" s="43">
        <f>IFERROR(VLOOKUP($B189,'1617_link'!$A$5:$D$351,2,FALSE),0)</f>
        <v>1.44</v>
      </c>
      <c r="BR189" s="43">
        <f>IFERROR(VLOOKUP($B189,'1617_link'!$A$5:$D$351,3,FALSE),0)</f>
        <v>23.89</v>
      </c>
      <c r="BS189" s="160">
        <f>IFERROR(VLOOKUP($B189,'1617_link'!$A$5:$D$351,4,FALSE),0)</f>
        <v>237.37</v>
      </c>
      <c r="BT189" s="217">
        <f t="shared" si="372"/>
        <v>0.10064456333993343</v>
      </c>
      <c r="BU189" s="217">
        <f>IF(BP189="Yes",VLOOKUP(B189,'ESA 112'!$B$224:$J$250,8,FALSE),MIN(0.127,BT189))</f>
        <v>0.10064456333993343</v>
      </c>
      <c r="BV189" s="156">
        <f t="shared" si="364"/>
        <v>23.89</v>
      </c>
      <c r="BW189" s="223">
        <f t="shared" si="365"/>
        <v>25.330000000000002</v>
      </c>
      <c r="BX189" s="127" t="s">
        <v>928</v>
      </c>
      <c r="BY189" s="43">
        <f>IFERROR(VLOOKUP($B189,'1718_link'!$A$5:$D$351,2,FALSE),0)</f>
        <v>1.8900000000000001</v>
      </c>
      <c r="BZ189" s="43">
        <f>IFERROR(VLOOKUP($B189,'1718_link'!$A$5:$D$351,3,FALSE),0)</f>
        <v>27.89</v>
      </c>
      <c r="CA189" s="43">
        <f>IFERROR(VLOOKUP($B189,'1718_link'!$A$5:$D$331,4,FALSE),0)</f>
        <v>246.19</v>
      </c>
      <c r="CB189" s="217">
        <f t="shared" si="373"/>
        <v>0.1132864860473618</v>
      </c>
      <c r="CC189" s="217">
        <f>IF(BX189="Yes",VLOOKUP(B189,'ESA 112'!$B$194:$J$219,8,FALSE),MIN(0.135,CB189))</f>
        <v>0.1132864860473618</v>
      </c>
      <c r="CD189" s="156">
        <f t="shared" si="374"/>
        <v>27.89</v>
      </c>
      <c r="CE189" s="159">
        <f t="shared" si="375"/>
        <v>29.78</v>
      </c>
      <c r="CF189" s="127" t="s">
        <v>928</v>
      </c>
      <c r="CG189" s="43">
        <f>IFERROR(VLOOKUP($B189,'1819_link'!$A$5:$D$351,2,FALSE),0)</f>
        <v>0.55000000000000004</v>
      </c>
      <c r="CH189" s="43">
        <f>IFERROR(VLOOKUP($B189,'1819_link'!$A$5:$D$351,3,FALSE),0)</f>
        <v>33.78</v>
      </c>
      <c r="CI189" s="43">
        <f>IFERROR(VLOOKUP($B189,'1819_link'!$A$5:$D$331,4,FALSE),0)</f>
        <v>251.23000000000002</v>
      </c>
      <c r="CJ189" s="217">
        <f t="shared" si="376"/>
        <v>0.13445846435537157</v>
      </c>
      <c r="CK189" s="217">
        <f>IF(CF189="Yes",VLOOKUP(B189,'ESA 112'!$B$164:$J$190,8,FALSE),MIN(0.135,CJ189))</f>
        <v>0.13445846435537157</v>
      </c>
      <c r="CL189" s="156">
        <f t="shared" si="377"/>
        <v>33.78</v>
      </c>
      <c r="CM189" s="159">
        <f t="shared" si="378"/>
        <v>34.33</v>
      </c>
      <c r="CN189" s="127" t="s">
        <v>928</v>
      </c>
      <c r="CO189" s="43">
        <f>IFERROR(VLOOKUP($B189,'1920_link'!$A$5:$D$350,2,FALSE),0)</f>
        <v>1.67</v>
      </c>
      <c r="CP189" s="43">
        <f>IFERROR(VLOOKUP($B189,'1920_link'!$A$5:$D$350,3,FALSE),0)</f>
        <v>26.67</v>
      </c>
      <c r="CQ189" s="43">
        <f>IFERROR(VLOOKUP($B189,'1920_link'!$A$5:$D$330,4,FALSE),0)</f>
        <v>229.79000000000002</v>
      </c>
      <c r="CR189" s="217">
        <f t="shared" si="379"/>
        <v>0.11606249184037599</v>
      </c>
      <c r="CS189" s="217">
        <f>IF(CN189="Yes",VLOOKUP(B189,'ESA 112'!$B$134:$J$159,8,FALSE),MIN(0.135,CR189))</f>
        <v>0.11606249184037599</v>
      </c>
      <c r="CT189" s="156">
        <f t="shared" si="380"/>
        <v>26.67</v>
      </c>
      <c r="CU189" s="159">
        <f t="shared" si="381"/>
        <v>28.340000000000003</v>
      </c>
      <c r="CV189" s="127" t="s">
        <v>928</v>
      </c>
      <c r="CW189" s="43">
        <f>IFERROR(VLOOKUP($B189,'2021_link'!$A$5:$D$351,2,FALSE),0)</f>
        <v>2.56</v>
      </c>
      <c r="CX189" s="43">
        <f>IFERROR(VLOOKUP($B189,'2021_link'!$A$5:$D$351,3,FALSE),0)</f>
        <v>21.560000000000002</v>
      </c>
      <c r="CY189" s="160">
        <f>IFERROR(VLOOKUP($B189,'2021_link'!$A$5:$D$351,4,FALSE),0)</f>
        <v>206.21</v>
      </c>
      <c r="CZ189" s="217">
        <f t="shared" si="388"/>
        <v>0.10455361039716794</v>
      </c>
      <c r="DA189" s="217">
        <f>IF(CV189="Yes",VLOOKUP(B189,'ESA 112'!$B$102:$J$130,8,FALSE),MIN(0.135,CZ189))</f>
        <v>0.10455361039716794</v>
      </c>
      <c r="DB189" s="156">
        <f t="shared" si="389"/>
        <v>21.56</v>
      </c>
      <c r="DC189" s="159">
        <f t="shared" si="390"/>
        <v>24.119999999999997</v>
      </c>
      <c r="DD189" s="127" t="s">
        <v>928</v>
      </c>
      <c r="DE189" s="43">
        <f>IFERROR(VLOOKUP($B189,'2122_link'!$A$3:$D$352,2,FALSE),0)</f>
        <v>4.78</v>
      </c>
      <c r="DF189" s="43">
        <f>IFERROR(VLOOKUP($B189,'2122_link'!$A$3:$D$352,3,FALSE),0)</f>
        <v>24</v>
      </c>
      <c r="DG189" s="160">
        <f>IFERROR(VLOOKUP($B189,'2122_link'!$A$3:$D$352,4,FALSE),0)</f>
        <v>217.60999999999999</v>
      </c>
      <c r="DH189" s="217">
        <f t="shared" si="382"/>
        <v>0.11028904921648822</v>
      </c>
      <c r="DI189" s="217">
        <f>IF(DD189="Yes",VLOOKUP(B189,'ESA 112'!$B$70:$J$99,8,FALSE),MIN(0.135,DH189))</f>
        <v>0.11028904921648822</v>
      </c>
      <c r="DJ189" s="156">
        <f t="shared" si="383"/>
        <v>24</v>
      </c>
      <c r="DK189" s="159">
        <f t="shared" si="384"/>
        <v>28.78</v>
      </c>
      <c r="DL189" s="127" t="s">
        <v>928</v>
      </c>
      <c r="DM189" s="43">
        <f>IFERROR(VLOOKUP($B189,'2223_link'!$A$3:$D$352,2,FALSE),0)</f>
        <v>2.33</v>
      </c>
      <c r="DN189" s="43">
        <f>IFERROR(VLOOKUP($B189,'2223_link'!$A$3:$D$352,3,FALSE),0)</f>
        <v>29.11</v>
      </c>
      <c r="DO189" s="160">
        <f>IFERROR(VLOOKUP($B189,'2223_link'!$A$3:$D$352,4,FALSE),0)</f>
        <v>215.58</v>
      </c>
      <c r="DP189" s="217">
        <f t="shared" si="385"/>
        <v>0.13503107894980981</v>
      </c>
      <c r="DQ189" s="217">
        <f>IF(DL189="Yes",VLOOKUP(B189,'ESA 112'!$B$37:$J$65,8,FALSE),MIN(0.135,DP189))</f>
        <v>0.13500000000000001</v>
      </c>
      <c r="DR189" s="156">
        <f t="shared" si="386"/>
        <v>29.1</v>
      </c>
      <c r="DS189" s="159">
        <f t="shared" si="387"/>
        <v>31.43</v>
      </c>
      <c r="DT189" s="127" t="s">
        <v>928</v>
      </c>
      <c r="DU189" s="43">
        <f>IFERROR(VLOOKUP($B189,'2324_link'!$A$3:$D$352,2,FALSE),0)</f>
        <v>1.78</v>
      </c>
      <c r="DV189" s="43">
        <f>IFERROR(VLOOKUP($B189,'2324_link'!$A$3:$D$352,3,FALSE),0)</f>
        <v>34</v>
      </c>
      <c r="DW189" s="160">
        <f>IFERROR(VLOOKUP($B189,'2324_link'!$A$3:$D$352,4,FALSE),0)</f>
        <v>212.14000000000001</v>
      </c>
      <c r="DX189" s="217">
        <f t="shared" si="343"/>
        <v>0.1602715188083341</v>
      </c>
      <c r="DY189" s="217">
        <f>IF(DT189="Yes",VLOOKUP(B189,'ESA 112'!$B$3:$J$32,8,FALSE),MIN(0.15,DX189))</f>
        <v>0.15</v>
      </c>
      <c r="DZ189" s="156">
        <f t="shared" si="344"/>
        <v>31.82</v>
      </c>
      <c r="EA189" s="159">
        <f t="shared" si="345"/>
        <v>33.6</v>
      </c>
      <c r="EB189" s="18"/>
    </row>
    <row r="190" spans="1:132" ht="14.4" x14ac:dyDescent="0.3">
      <c r="A190" s="15" t="s">
        <v>907</v>
      </c>
      <c r="B190" s="15" t="s">
        <v>326</v>
      </c>
      <c r="C190" s="15" t="s">
        <v>327</v>
      </c>
      <c r="D190" s="127" t="s">
        <v>928</v>
      </c>
      <c r="E190" s="154">
        <f>IFERROR(VLOOKUP($B190,'0809_link'!$A$5:$D$319,2,FALSE),0)</f>
        <v>7.75</v>
      </c>
      <c r="F190" s="154">
        <f>IFERROR(VLOOKUP($B190,'0809_link'!$A$5:$D$319,3,FALSE),0)</f>
        <v>124.38</v>
      </c>
      <c r="G190" s="154">
        <f>IFERROR(VLOOKUP(B190,'0809_link'!$A$5:$D$319,4,FALSE),0)</f>
        <v>996.08</v>
      </c>
      <c r="H190" s="50">
        <f t="shared" si="346"/>
        <v>0.1249</v>
      </c>
      <c r="I190" s="155">
        <f>IF(D190="yes",VLOOKUP(B190,'ESA 112'!$B$479:$K$503,8,FALSE),MIN(0.127,H190))</f>
        <v>0.1249</v>
      </c>
      <c r="J190" s="156">
        <f t="shared" si="347"/>
        <v>124.38</v>
      </c>
      <c r="K190" s="157">
        <f t="shared" si="348"/>
        <v>132.13</v>
      </c>
      <c r="L190" s="127" t="s">
        <v>928</v>
      </c>
      <c r="M190" s="43">
        <f>IFERROR(VLOOKUP(B190,'0910_link'!$A$5:$B$302,2,FALSE),0)</f>
        <v>13.75</v>
      </c>
      <c r="N190" s="43">
        <f>IFERROR(VLOOKUP(B190,'0910_link'!$A$5:$C$302,3,FALSE),0)</f>
        <v>130.12</v>
      </c>
      <c r="O190" s="43">
        <f>IFERROR(VLOOKUP($B190,'0910_link'!$A$5:$D$302,4,FALSE),0)</f>
        <v>1011.84</v>
      </c>
      <c r="P190" s="50">
        <f t="shared" si="349"/>
        <v>0.12859999999999999</v>
      </c>
      <c r="Q190" s="158">
        <f>IF(L190="Yes",VLOOKUP(B190,'ESA 112'!$B$449:$K$474,8,FALSE),MIN(0.127,P190))</f>
        <v>0.127</v>
      </c>
      <c r="R190" s="156">
        <f t="shared" si="350"/>
        <v>128.5</v>
      </c>
      <c r="S190" s="157">
        <f t="shared" si="351"/>
        <v>142.25105600000001</v>
      </c>
      <c r="T190" s="127" t="s">
        <v>928</v>
      </c>
      <c r="U190" s="43">
        <f>IFERROR(VLOOKUP($B190,'1011_link'!$A$5:$D$309,2,FALSE),0)</f>
        <v>13</v>
      </c>
      <c r="V190" s="43">
        <f>IFERROR(VLOOKUP($B190,'1011_link'!$A$5:$D$309,3,FALSE),0)</f>
        <v>125.25</v>
      </c>
      <c r="W190" s="154">
        <f>IFERROR(VLOOKUP($B190,'1011_link'!$A$5:$D$319,4,FALSE),0)</f>
        <v>1041.72</v>
      </c>
      <c r="X190" s="50">
        <f t="shared" si="352"/>
        <v>0.1202</v>
      </c>
      <c r="Y190" s="158">
        <f>IF(T190="Yes",VLOOKUP(B190,'ESA 112'!$B$416:$J$444,8,FALSE),MIN(0.127,X190))</f>
        <v>0.1202</v>
      </c>
      <c r="Z190" s="156">
        <f t="shared" si="353"/>
        <v>125.25</v>
      </c>
      <c r="AA190" s="159">
        <f t="shared" si="354"/>
        <v>138.25</v>
      </c>
      <c r="AB190" s="127" t="s">
        <v>928</v>
      </c>
      <c r="AC190" s="43">
        <f>IFERROR(VLOOKUP($B190,'1112_link'!$A$5:$D$310,2,FALSE),0)</f>
        <v>22.45</v>
      </c>
      <c r="AD190" s="43">
        <f>IFERROR(VLOOKUP($B190,'1112_link'!$A$5:$D$310,3,FALSE),0)</f>
        <v>115.56</v>
      </c>
      <c r="AE190" s="154">
        <f>IFERROR(VLOOKUP($B190,'1112_link'!$A$5:$D$331,4,FALSE),0)</f>
        <v>1014.46</v>
      </c>
      <c r="AF190" s="50">
        <f t="shared" si="355"/>
        <v>0.1139</v>
      </c>
      <c r="AG190" s="158">
        <f>IF(AB190="Yes",VLOOKUP(B190,'ESA 112'!$B$383:$J$411,8,FALSE),MIN(0.127,AF190))</f>
        <v>0.1139</v>
      </c>
      <c r="AH190" s="156">
        <f t="shared" si="356"/>
        <v>115.56</v>
      </c>
      <c r="AI190" s="159">
        <f t="shared" si="357"/>
        <v>138.01</v>
      </c>
      <c r="AJ190" s="127" t="s">
        <v>928</v>
      </c>
      <c r="AK190" s="43">
        <f>IFERROR(VLOOKUP($B190,'1213_link'!$A$5:$D$310,2,FALSE),0)</f>
        <v>16.22</v>
      </c>
      <c r="AL190" s="43">
        <f>IFERROR(VLOOKUP($B190,'1213_link'!$A$5:$D$310,3,FALSE),0)</f>
        <v>115.78</v>
      </c>
      <c r="AM190" s="154">
        <f>IFERROR(VLOOKUP($B190,'1213_link'!$A$5:$D$331,4,FALSE),0)</f>
        <v>1009.97</v>
      </c>
      <c r="AN190" s="50">
        <f t="shared" si="358"/>
        <v>0.11459999999999999</v>
      </c>
      <c r="AO190" s="158">
        <f>IF(AJ190="Yes",VLOOKUP(B190,'ESA 112'!$B$350:$J$378,8,FALSE),MIN(0.127,AN190))</f>
        <v>0.11459999999999999</v>
      </c>
      <c r="AP190" s="156">
        <f t="shared" si="359"/>
        <v>115.78</v>
      </c>
      <c r="AQ190" s="159">
        <f t="shared" si="360"/>
        <v>132</v>
      </c>
      <c r="AR190" s="127" t="s">
        <v>928</v>
      </c>
      <c r="AS190" s="43">
        <f>IFERROR(VLOOKUP($B190,'1314_link'!$A$5:$D$310,2,FALSE),0)</f>
        <v>17.55</v>
      </c>
      <c r="AT190" s="43">
        <f>IFERROR(VLOOKUP($B190,'1314_link'!$A$5:$D$310,3,FALSE),0)</f>
        <v>130.44</v>
      </c>
      <c r="AU190" s="154">
        <f>IFERROR(VLOOKUP($B190,'1314_link'!$A$5:$D$331,4,FALSE),0)</f>
        <v>1100.71</v>
      </c>
      <c r="AV190" s="158">
        <f t="shared" si="361"/>
        <v>0.1185053283789554</v>
      </c>
      <c r="AW190" s="158">
        <f>IF(AR190="Yes",VLOOKUP(B190,'ESA 112'!$B$318:$J$345,8,FALSE),MIN(0.127,AV190))</f>
        <v>0.1185053283789554</v>
      </c>
      <c r="AX190" s="156">
        <f t="shared" si="362"/>
        <v>130.44</v>
      </c>
      <c r="AY190" s="159">
        <f t="shared" si="363"/>
        <v>147.99</v>
      </c>
      <c r="AZ190" s="127" t="s">
        <v>928</v>
      </c>
      <c r="BA190" s="43">
        <f>IFERROR(VLOOKUP($B190,'1415_link'!$A$5:$D$311,2,FALSE),0)</f>
        <v>15.55</v>
      </c>
      <c r="BB190" s="43">
        <f>IFERROR(VLOOKUP($B190,'1415_link'!$A$5:$D$311,3,FALSE),0)</f>
        <v>122.89</v>
      </c>
      <c r="BC190" s="160">
        <f>IFERROR(VLOOKUP($B190,'1415_link'!$A$5:$D$332,4,FALSE),0)</f>
        <v>1067.08</v>
      </c>
      <c r="BD190" s="158">
        <f t="shared" si="366"/>
        <v>0.1151647486598943</v>
      </c>
      <c r="BE190" s="158">
        <f>IF(AZ190="Yes",VLOOKUP(B190,'ESA 112'!$B$286:$J$314,8,FALSE),MIN(0.127,BD190))</f>
        <v>0.1151647486598943</v>
      </c>
      <c r="BF190" s="156">
        <f t="shared" si="367"/>
        <v>122.89</v>
      </c>
      <c r="BG190" s="159">
        <f t="shared" si="368"/>
        <v>138.44</v>
      </c>
      <c r="BH190" s="127" t="s">
        <v>928</v>
      </c>
      <c r="BI190" s="43">
        <f>IFERROR(VLOOKUP($B190,'1516_link'!$A$5:$D$351,2,FALSE),0)</f>
        <v>18.55</v>
      </c>
      <c r="BJ190" s="43">
        <f>IFERROR(VLOOKUP($B190,'1516_link'!$A$5:$D$351,3,FALSE),0)</f>
        <v>128.78</v>
      </c>
      <c r="BK190" s="160">
        <f>IFERROR(VLOOKUP($B190,'1516_link'!$A$5:$D$351,4,FALSE),0)</f>
        <v>1127.04</v>
      </c>
      <c r="BL190" s="217">
        <f t="shared" si="369"/>
        <v>0.11426391254968768</v>
      </c>
      <c r="BM190" s="217">
        <f>IF(BH190="Yes",VLOOKUP(B190,'ESA 112'!$B$255:$J$282,8,FALSE),MIN(0.127,BL190))</f>
        <v>0.11426391254968768</v>
      </c>
      <c r="BN190" s="156">
        <f t="shared" si="370"/>
        <v>128.78</v>
      </c>
      <c r="BO190" s="159">
        <f t="shared" si="371"/>
        <v>147.33000000000001</v>
      </c>
      <c r="BP190" s="127" t="s">
        <v>928</v>
      </c>
      <c r="BQ190" s="43">
        <f>IFERROR(VLOOKUP($B190,'1617_link'!$A$5:$D$351,2,FALSE),0)</f>
        <v>25.439999999999998</v>
      </c>
      <c r="BR190" s="43">
        <f>IFERROR(VLOOKUP($B190,'1617_link'!$A$5:$D$351,3,FALSE),0)</f>
        <v>122.44</v>
      </c>
      <c r="BS190" s="160">
        <f>IFERROR(VLOOKUP($B190,'1617_link'!$A$5:$D$351,4,FALSE),0)</f>
        <v>1099.55</v>
      </c>
      <c r="BT190" s="217">
        <f t="shared" si="372"/>
        <v>0.11135464508207904</v>
      </c>
      <c r="BU190" s="217">
        <f>IF(BP190="Yes",VLOOKUP(B190,'ESA 112'!$B$224:$J$250,8,FALSE),MIN(0.127,BT190))</f>
        <v>0.11135464508207904</v>
      </c>
      <c r="BV190" s="156">
        <f t="shared" si="364"/>
        <v>122.44</v>
      </c>
      <c r="BW190" s="223">
        <f t="shared" si="365"/>
        <v>147.88</v>
      </c>
      <c r="BX190" s="127" t="s">
        <v>928</v>
      </c>
      <c r="BY190" s="43">
        <f>IFERROR(VLOOKUP($B190,'1718_link'!$A$5:$D$351,2,FALSE),0)</f>
        <v>23.22</v>
      </c>
      <c r="BZ190" s="43">
        <f>IFERROR(VLOOKUP($B190,'1718_link'!$A$5:$D$351,3,FALSE),0)</f>
        <v>119.89</v>
      </c>
      <c r="CA190" s="43">
        <f>IFERROR(VLOOKUP($B190,'1718_link'!$A$5:$D$331,4,FALSE),0)</f>
        <v>1110.4799999999998</v>
      </c>
      <c r="CB190" s="217">
        <f t="shared" si="373"/>
        <v>0.10796232259923638</v>
      </c>
      <c r="CC190" s="217">
        <f>IF(BX190="Yes",VLOOKUP(B190,'ESA 112'!$B$194:$J$219,8,FALSE),MIN(0.135,CB190))</f>
        <v>0.10796232259923638</v>
      </c>
      <c r="CD190" s="156">
        <f t="shared" si="374"/>
        <v>119.89</v>
      </c>
      <c r="CE190" s="159">
        <f t="shared" si="375"/>
        <v>143.11000000000001</v>
      </c>
      <c r="CF190" s="127" t="s">
        <v>928</v>
      </c>
      <c r="CG190" s="43">
        <f>IFERROR(VLOOKUP($B190,'1819_link'!$A$5:$D$351,2,FALSE),0)</f>
        <v>26.45</v>
      </c>
      <c r="CH190" s="43">
        <f>IFERROR(VLOOKUP($B190,'1819_link'!$A$5:$D$351,3,FALSE),0)</f>
        <v>149.44</v>
      </c>
      <c r="CI190" s="43">
        <f>IFERROR(VLOOKUP($B190,'1819_link'!$A$5:$D$331,4,FALSE),0)</f>
        <v>1108.8799999999999</v>
      </c>
      <c r="CJ190" s="217">
        <f t="shared" si="376"/>
        <v>0.13476661135560206</v>
      </c>
      <c r="CK190" s="217">
        <f>IF(CF190="Yes",VLOOKUP(B190,'ESA 112'!$B$164:$J$190,8,FALSE),MIN(0.135,CJ190))</f>
        <v>0.13476661135560206</v>
      </c>
      <c r="CL190" s="156">
        <f t="shared" si="377"/>
        <v>149.44</v>
      </c>
      <c r="CM190" s="159">
        <f t="shared" si="378"/>
        <v>175.89</v>
      </c>
      <c r="CN190" s="127" t="s">
        <v>928</v>
      </c>
      <c r="CO190" s="43">
        <f>IFERROR(VLOOKUP($B190,'1920_link'!$A$5:$D$350,2,FALSE),0)</f>
        <v>25.22</v>
      </c>
      <c r="CP190" s="43">
        <f>IFERROR(VLOOKUP($B190,'1920_link'!$A$5:$D$350,3,FALSE),0)</f>
        <v>155.44</v>
      </c>
      <c r="CQ190" s="43">
        <f>IFERROR(VLOOKUP($B190,'1920_link'!$A$5:$D$330,4,FALSE),0)</f>
        <v>1141.6400000000001</v>
      </c>
      <c r="CR190" s="217">
        <f t="shared" si="379"/>
        <v>0.13615500508041062</v>
      </c>
      <c r="CS190" s="217">
        <f>IF(CN190="Yes",VLOOKUP(B190,'ESA 112'!$B$134:$J$159,8,FALSE),MIN(0.135,CR190))</f>
        <v>0.13500000000000001</v>
      </c>
      <c r="CT190" s="156">
        <f t="shared" si="380"/>
        <v>154.12</v>
      </c>
      <c r="CU190" s="159">
        <f t="shared" si="381"/>
        <v>179.34</v>
      </c>
      <c r="CV190" s="127" t="s">
        <v>928</v>
      </c>
      <c r="CW190" s="43">
        <f>IFERROR(VLOOKUP($B190,'2021_link'!$A$5:$D$351,2,FALSE),0)</f>
        <v>10.67</v>
      </c>
      <c r="CX190" s="43">
        <f>IFERROR(VLOOKUP($B190,'2021_link'!$A$5:$D$351,3,FALSE),0)</f>
        <v>153.44</v>
      </c>
      <c r="CY190" s="160">
        <f>IFERROR(VLOOKUP($B190,'2021_link'!$A$5:$D$351,4,FALSE),0)</f>
        <v>1082.2</v>
      </c>
      <c r="CZ190" s="217">
        <f t="shared" si="388"/>
        <v>0.14178525226390684</v>
      </c>
      <c r="DA190" s="217">
        <f>IF(CV190="Yes",VLOOKUP(B190,'ESA 112'!$B$102:$J$130,8,FALSE),MIN(0.135,CZ190))</f>
        <v>0.13500000000000001</v>
      </c>
      <c r="DB190" s="156">
        <f t="shared" si="389"/>
        <v>146.1</v>
      </c>
      <c r="DC190" s="159">
        <f t="shared" si="390"/>
        <v>156.76999999999998</v>
      </c>
      <c r="DD190" s="127" t="s">
        <v>928</v>
      </c>
      <c r="DE190" s="43">
        <f>IFERROR(VLOOKUP($B190,'2122_link'!$A$3:$D$352,2,FALSE),0)</f>
        <v>9.56</v>
      </c>
      <c r="DF190" s="43">
        <f>IFERROR(VLOOKUP($B190,'2122_link'!$A$3:$D$352,3,FALSE),0)</f>
        <v>149.88999999999999</v>
      </c>
      <c r="DG190" s="160">
        <f>IFERROR(VLOOKUP($B190,'2122_link'!$A$3:$D$352,4,FALSE),0)</f>
        <v>1042.5400000000002</v>
      </c>
      <c r="DH190" s="217">
        <f t="shared" si="382"/>
        <v>0.14377385999577949</v>
      </c>
      <c r="DI190" s="217">
        <f>IF(DD190="Yes",VLOOKUP(B190,'ESA 112'!$B$70:$J$99,8,FALSE),MIN(0.135,DH190))</f>
        <v>0.13500000000000001</v>
      </c>
      <c r="DJ190" s="156">
        <f t="shared" si="383"/>
        <v>140.74</v>
      </c>
      <c r="DK190" s="159">
        <f t="shared" si="384"/>
        <v>150.30000000000001</v>
      </c>
      <c r="DL190" s="127" t="s">
        <v>928</v>
      </c>
      <c r="DM190" s="43">
        <f>IFERROR(VLOOKUP($B190,'2223_link'!$A$3:$D$352,2,FALSE),0)</f>
        <v>11.22</v>
      </c>
      <c r="DN190" s="43">
        <f>IFERROR(VLOOKUP($B190,'2223_link'!$A$3:$D$352,3,FALSE),0)</f>
        <v>141.44999999999999</v>
      </c>
      <c r="DO190" s="160">
        <f>IFERROR(VLOOKUP($B190,'2223_link'!$A$3:$D$352,4,FALSE),0)</f>
        <v>1059.3700000000001</v>
      </c>
      <c r="DP190" s="217">
        <f t="shared" si="385"/>
        <v>0.1335227540896948</v>
      </c>
      <c r="DQ190" s="217">
        <f>IF(DL190="Yes",VLOOKUP(B190,'ESA 112'!$B$37:$J$65,8,FALSE),MIN(0.135,DP190))</f>
        <v>0.1335227540896948</v>
      </c>
      <c r="DR190" s="156">
        <f t="shared" si="386"/>
        <v>141.44999999999999</v>
      </c>
      <c r="DS190" s="159">
        <f t="shared" si="387"/>
        <v>152.66999999999999</v>
      </c>
      <c r="DT190" s="127" t="s">
        <v>928</v>
      </c>
      <c r="DU190" s="43">
        <f>IFERROR(VLOOKUP($B190,'2324_link'!$A$3:$D$352,2,FALSE),0)</f>
        <v>12.22</v>
      </c>
      <c r="DV190" s="43">
        <f>IFERROR(VLOOKUP($B190,'2324_link'!$A$3:$D$352,3,FALSE),0)</f>
        <v>155.22</v>
      </c>
      <c r="DW190" s="160">
        <f>IFERROR(VLOOKUP($B190,'2324_link'!$A$3:$D$352,4,FALSE),0)</f>
        <v>1051.31</v>
      </c>
      <c r="DX190" s="217">
        <f t="shared" si="343"/>
        <v>0.14764436750340051</v>
      </c>
      <c r="DY190" s="217">
        <f>IF(DT190="Yes",VLOOKUP(B190,'ESA 112'!$B$3:$J$32,8,FALSE),MIN(0.15,DX190))</f>
        <v>0.14764436750340051</v>
      </c>
      <c r="DZ190" s="156">
        <f t="shared" si="344"/>
        <v>155.22</v>
      </c>
      <c r="EA190" s="159">
        <f t="shared" si="345"/>
        <v>167.44</v>
      </c>
      <c r="EB190" s="18"/>
    </row>
    <row r="191" spans="1:132" ht="14.4" x14ac:dyDescent="0.3">
      <c r="A191" s="15" t="s">
        <v>915</v>
      </c>
      <c r="B191" s="15" t="s">
        <v>502</v>
      </c>
      <c r="C191" s="15" t="s">
        <v>503</v>
      </c>
      <c r="D191" s="127" t="s">
        <v>928</v>
      </c>
      <c r="E191" s="154">
        <f>IFERROR(VLOOKUP($B191,'0809_link'!$A$5:$D$319,2,FALSE),0)</f>
        <v>157</v>
      </c>
      <c r="F191" s="154">
        <f>IFERROR(VLOOKUP($B191,'0809_link'!$A$5:$D$319,3,FALSE),0)</f>
        <v>1017.63</v>
      </c>
      <c r="G191" s="154">
        <f>IFERROR(VLOOKUP(B191,'0809_link'!$A$5:$D$319,4,FALSE),0)</f>
        <v>8962.35</v>
      </c>
      <c r="H191" s="50">
        <f t="shared" si="346"/>
        <v>0.1135</v>
      </c>
      <c r="I191" s="155">
        <f>IF(D191="yes",VLOOKUP(B191,'ESA 112'!$B$479:$K$503,8,FALSE),MIN(0.127,H191))</f>
        <v>0.1135</v>
      </c>
      <c r="J191" s="156">
        <f t="shared" si="347"/>
        <v>1017.63</v>
      </c>
      <c r="K191" s="157">
        <f t="shared" si="348"/>
        <v>1174.6300000000001</v>
      </c>
      <c r="L191" s="127" t="s">
        <v>928</v>
      </c>
      <c r="M191" s="43">
        <f>IFERROR(VLOOKUP(B191,'0910_link'!$A$5:$B$302,2,FALSE),0)</f>
        <v>166.25</v>
      </c>
      <c r="N191" s="43">
        <f>IFERROR(VLOOKUP(B191,'0910_link'!$A$5:$C$302,3,FALSE),0)</f>
        <v>1041.1199999999999</v>
      </c>
      <c r="O191" s="43">
        <f>IFERROR(VLOOKUP($B191,'0910_link'!$A$5:$D$302,4,FALSE),0)</f>
        <v>8947.98</v>
      </c>
      <c r="P191" s="50">
        <f t="shared" si="349"/>
        <v>0.1164</v>
      </c>
      <c r="Q191" s="158">
        <f>IF(L191="Yes",VLOOKUP(B191,'ESA 112'!$B$449:$K$474,8,FALSE),MIN(0.127,P191))</f>
        <v>0.1164</v>
      </c>
      <c r="R191" s="156">
        <f t="shared" si="350"/>
        <v>1041.1199999999999</v>
      </c>
      <c r="S191" s="157">
        <f t="shared" si="351"/>
        <v>1207.3699999999999</v>
      </c>
      <c r="T191" s="127" t="s">
        <v>928</v>
      </c>
      <c r="U191" s="43">
        <f>IFERROR(VLOOKUP($B191,'1011_link'!$A$5:$D$309,2,FALSE),0)</f>
        <v>181.88</v>
      </c>
      <c r="V191" s="43">
        <f>IFERROR(VLOOKUP($B191,'1011_link'!$A$5:$D$309,3,FALSE),0)</f>
        <v>996.63</v>
      </c>
      <c r="W191" s="154">
        <f>IFERROR(VLOOKUP($B191,'1011_link'!$A$5:$D$319,4,FALSE),0)</f>
        <v>8842.5</v>
      </c>
      <c r="X191" s="50">
        <f t="shared" si="352"/>
        <v>0.11269999999999999</v>
      </c>
      <c r="Y191" s="158">
        <f>IF(T191="Yes",VLOOKUP(B191,'ESA 112'!$B$416:$J$444,8,FALSE),MIN(0.127,X191))</f>
        <v>0.11269999999999999</v>
      </c>
      <c r="Z191" s="156">
        <f t="shared" si="353"/>
        <v>996.63</v>
      </c>
      <c r="AA191" s="159">
        <f t="shared" si="354"/>
        <v>1178.51</v>
      </c>
      <c r="AB191" s="127" t="s">
        <v>928</v>
      </c>
      <c r="AC191" s="43">
        <f>IFERROR(VLOOKUP($B191,'1112_link'!$A$5:$D$310,2,FALSE),0)</f>
        <v>183.11</v>
      </c>
      <c r="AD191" s="43">
        <f>IFERROR(VLOOKUP($B191,'1112_link'!$A$5:$D$310,3,FALSE),0)</f>
        <v>998.44999999999993</v>
      </c>
      <c r="AE191" s="154">
        <f>IFERROR(VLOOKUP($B191,'1112_link'!$A$5:$D$331,4,FALSE),0)</f>
        <v>8807.6299999999992</v>
      </c>
      <c r="AF191" s="50">
        <f t="shared" si="355"/>
        <v>0.1134</v>
      </c>
      <c r="AG191" s="158">
        <f>IF(AB191="Yes",VLOOKUP(B191,'ESA 112'!$B$383:$J$411,8,FALSE),MIN(0.127,AF191))</f>
        <v>0.1134</v>
      </c>
      <c r="AH191" s="156">
        <f t="shared" si="356"/>
        <v>998.45</v>
      </c>
      <c r="AI191" s="159">
        <f t="shared" si="357"/>
        <v>1181.56</v>
      </c>
      <c r="AJ191" s="127" t="s">
        <v>928</v>
      </c>
      <c r="AK191" s="43">
        <f>IFERROR(VLOOKUP($B191,'1213_link'!$A$5:$D$310,2,FALSE),0)</f>
        <v>180.56</v>
      </c>
      <c r="AL191" s="43">
        <f>IFERROR(VLOOKUP($B191,'1213_link'!$A$5:$D$310,3,FALSE),0)</f>
        <v>1062</v>
      </c>
      <c r="AM191" s="154">
        <f>IFERROR(VLOOKUP($B191,'1213_link'!$A$5:$D$331,4,FALSE),0)</f>
        <v>8910.17</v>
      </c>
      <c r="AN191" s="50">
        <f t="shared" si="358"/>
        <v>0.1192</v>
      </c>
      <c r="AO191" s="158">
        <f>IF(AJ191="Yes",VLOOKUP(B191,'ESA 112'!$B$350:$J$378,8,FALSE),MIN(0.127,AN191))</f>
        <v>0.1192</v>
      </c>
      <c r="AP191" s="156">
        <f t="shared" si="359"/>
        <v>1062</v>
      </c>
      <c r="AQ191" s="159">
        <f t="shared" si="360"/>
        <v>1242.56</v>
      </c>
      <c r="AR191" s="127" t="s">
        <v>928</v>
      </c>
      <c r="AS191" s="43">
        <f>IFERROR(VLOOKUP($B191,'1314_link'!$A$5:$D$310,2,FALSE),0)</f>
        <v>181.12</v>
      </c>
      <c r="AT191" s="43">
        <f>IFERROR(VLOOKUP($B191,'1314_link'!$A$5:$D$310,3,FALSE),0)</f>
        <v>1082.1100000000001</v>
      </c>
      <c r="AU191" s="154">
        <f>IFERROR(VLOOKUP($B191,'1314_link'!$A$5:$D$331,4,FALSE),0)</f>
        <v>9042.1699999999983</v>
      </c>
      <c r="AV191" s="158">
        <f t="shared" si="361"/>
        <v>0.11967370664342744</v>
      </c>
      <c r="AW191" s="158">
        <f>IF(AR191="Yes",VLOOKUP(B191,'ESA 112'!$B$318:$J$345,8,FALSE),MIN(0.127,AV191))</f>
        <v>0.11967370664342744</v>
      </c>
      <c r="AX191" s="156">
        <f t="shared" si="362"/>
        <v>1082.1099999999999</v>
      </c>
      <c r="AY191" s="159">
        <f t="shared" si="363"/>
        <v>1263.23</v>
      </c>
      <c r="AZ191" s="127" t="s">
        <v>928</v>
      </c>
      <c r="BA191" s="43">
        <f>IFERROR(VLOOKUP($B191,'1415_link'!$A$5:$D$311,2,FALSE),0)</f>
        <v>195.10999999999999</v>
      </c>
      <c r="BB191" s="43">
        <f>IFERROR(VLOOKUP($B191,'1415_link'!$A$5:$D$311,3,FALSE),0)</f>
        <v>1102.56</v>
      </c>
      <c r="BC191" s="160">
        <f>IFERROR(VLOOKUP($B191,'1415_link'!$A$5:$D$332,4,FALSE),0)</f>
        <v>9266.24</v>
      </c>
      <c r="BD191" s="158">
        <f t="shared" si="366"/>
        <v>0.11898677349172911</v>
      </c>
      <c r="BE191" s="158">
        <f>IF(AZ191="Yes",VLOOKUP(B191,'ESA 112'!$B$286:$J$314,8,FALSE),MIN(0.127,BD191))</f>
        <v>0.11898677349172911</v>
      </c>
      <c r="BF191" s="156">
        <f t="shared" si="367"/>
        <v>1102.56</v>
      </c>
      <c r="BG191" s="159">
        <f t="shared" si="368"/>
        <v>1297.6699999999998</v>
      </c>
      <c r="BH191" s="127" t="s">
        <v>928</v>
      </c>
      <c r="BI191" s="43">
        <f>IFERROR(VLOOKUP($B191,'1516_link'!$A$5:$D$351,2,FALSE),0)</f>
        <v>189.78</v>
      </c>
      <c r="BJ191" s="43">
        <f>IFERROR(VLOOKUP($B191,'1516_link'!$A$5:$D$351,3,FALSE),0)</f>
        <v>1189.56</v>
      </c>
      <c r="BK191" s="160">
        <f>IFERROR(VLOOKUP($B191,'1516_link'!$A$5:$D$351,4,FALSE),0)</f>
        <v>9658.17</v>
      </c>
      <c r="BL191" s="217">
        <f t="shared" si="369"/>
        <v>0.12316618986826697</v>
      </c>
      <c r="BM191" s="217">
        <f>IF(BH191="Yes",VLOOKUP(B191,'ESA 112'!$B$255:$J$282,8,FALSE),MIN(0.127,BL191))</f>
        <v>0.12316618986826697</v>
      </c>
      <c r="BN191" s="156">
        <f t="shared" si="370"/>
        <v>1189.56</v>
      </c>
      <c r="BO191" s="159">
        <f t="shared" si="371"/>
        <v>1379.34</v>
      </c>
      <c r="BP191" s="127" t="s">
        <v>928</v>
      </c>
      <c r="BQ191" s="43">
        <f>IFERROR(VLOOKUP($B191,'1617_link'!$A$5:$D$351,2,FALSE),0)</f>
        <v>182.45</v>
      </c>
      <c r="BR191" s="43">
        <f>IFERROR(VLOOKUP($B191,'1617_link'!$A$5:$D$351,3,FALSE),0)</f>
        <v>1276.45</v>
      </c>
      <c r="BS191" s="160">
        <f>IFERROR(VLOOKUP($B191,'1617_link'!$A$5:$D$351,4,FALSE),0)</f>
        <v>9911.2800000000007</v>
      </c>
      <c r="BT191" s="217">
        <f t="shared" si="372"/>
        <v>0.12878760361931052</v>
      </c>
      <c r="BU191" s="217">
        <f>IF(BP191="Yes",VLOOKUP(B191,'ESA 112'!$B$224:$J$250,8,FALSE),MIN(0.127,BT191))</f>
        <v>0.127</v>
      </c>
      <c r="BV191" s="156">
        <f t="shared" si="364"/>
        <v>1258.73</v>
      </c>
      <c r="BW191" s="223">
        <f t="shared" si="365"/>
        <v>1441.18</v>
      </c>
      <c r="BX191" s="127" t="s">
        <v>928</v>
      </c>
      <c r="BY191" s="43">
        <f>IFERROR(VLOOKUP($B191,'1718_link'!$A$5:$D$351,2,FALSE),0)</f>
        <v>202.10999999999999</v>
      </c>
      <c r="BZ191" s="43">
        <f>IFERROR(VLOOKUP($B191,'1718_link'!$A$5:$D$351,3,FALSE),0)</f>
        <v>1319.2199999999998</v>
      </c>
      <c r="CA191" s="43">
        <f>IFERROR(VLOOKUP($B191,'1718_link'!$A$5:$D$331,4,FALSE),0)</f>
        <v>9974.14</v>
      </c>
      <c r="CB191" s="217">
        <f t="shared" si="373"/>
        <v>0.13226403479397722</v>
      </c>
      <c r="CC191" s="217">
        <f>IF(BX191="Yes",VLOOKUP(B191,'ESA 112'!$B$194:$J$219,8,FALSE),MIN(0.135,CB191))</f>
        <v>0.13226403479397722</v>
      </c>
      <c r="CD191" s="156">
        <f t="shared" si="374"/>
        <v>1319.22</v>
      </c>
      <c r="CE191" s="159">
        <f t="shared" si="375"/>
        <v>1521.33</v>
      </c>
      <c r="CF191" s="127" t="s">
        <v>928</v>
      </c>
      <c r="CG191" s="43">
        <f>IFERROR(VLOOKUP($B191,'1819_link'!$A$5:$D$351,2,FALSE),0)</f>
        <v>200.89</v>
      </c>
      <c r="CH191" s="43">
        <f>IFERROR(VLOOKUP($B191,'1819_link'!$A$5:$D$351,3,FALSE),0)</f>
        <v>1344.7800000000002</v>
      </c>
      <c r="CI191" s="43">
        <f>IFERROR(VLOOKUP($B191,'1819_link'!$A$5:$D$331,4,FALSE),0)</f>
        <v>10001.42</v>
      </c>
      <c r="CJ191" s="217">
        <f t="shared" si="376"/>
        <v>0.13445890683522943</v>
      </c>
      <c r="CK191" s="217">
        <f>IF(CF191="Yes",VLOOKUP(B191,'ESA 112'!$B$164:$J$190,8,FALSE),MIN(0.135,CJ191))</f>
        <v>0.13445890683522943</v>
      </c>
      <c r="CL191" s="156">
        <f t="shared" si="377"/>
        <v>1344.78</v>
      </c>
      <c r="CM191" s="159">
        <f t="shared" si="378"/>
        <v>1545.67</v>
      </c>
      <c r="CN191" s="127" t="s">
        <v>928</v>
      </c>
      <c r="CO191" s="43">
        <f>IFERROR(VLOOKUP($B191,'1920_link'!$A$5:$D$350,2,FALSE),0)</f>
        <v>210.56</v>
      </c>
      <c r="CP191" s="43">
        <f>IFERROR(VLOOKUP($B191,'1920_link'!$A$5:$D$350,3,FALSE),0)</f>
        <v>1417.78</v>
      </c>
      <c r="CQ191" s="43">
        <f>IFERROR(VLOOKUP($B191,'1920_link'!$A$5:$D$330,4,FALSE),0)</f>
        <v>10119.799999999999</v>
      </c>
      <c r="CR191" s="217">
        <f t="shared" si="379"/>
        <v>0.1400996067115951</v>
      </c>
      <c r="CS191" s="217">
        <f>IF(CN191="Yes",VLOOKUP(B191,'ESA 112'!$B$134:$J$159,8,FALSE),MIN(0.135,CR191))</f>
        <v>0.13500000000000001</v>
      </c>
      <c r="CT191" s="156">
        <f t="shared" si="380"/>
        <v>1366.17</v>
      </c>
      <c r="CU191" s="159">
        <f t="shared" si="381"/>
        <v>1576.73</v>
      </c>
      <c r="CV191" s="127" t="s">
        <v>928</v>
      </c>
      <c r="CW191" s="43">
        <f>IFERROR(VLOOKUP($B191,'2021_link'!$A$5:$D$351,2,FALSE),0)</f>
        <v>98.89</v>
      </c>
      <c r="CX191" s="43">
        <f>IFERROR(VLOOKUP($B191,'2021_link'!$A$5:$D$351,3,FALSE),0)</f>
        <v>1269.6600000000001</v>
      </c>
      <c r="CY191" s="160">
        <f>IFERROR(VLOOKUP($B191,'2021_link'!$A$5:$D$351,4,FALSE),0)</f>
        <v>9712.4000000000015</v>
      </c>
      <c r="CZ191" s="217">
        <f t="shared" si="388"/>
        <v>0.13072567027717144</v>
      </c>
      <c r="DA191" s="217">
        <f>IF(CV191="Yes",VLOOKUP(B191,'ESA 112'!$B$102:$J$130,8,FALSE),MIN(0.135,CZ191))</f>
        <v>0.13072567027717144</v>
      </c>
      <c r="DB191" s="156">
        <f t="shared" si="389"/>
        <v>1269.6600000000001</v>
      </c>
      <c r="DC191" s="159">
        <f t="shared" si="390"/>
        <v>1368.5500000000002</v>
      </c>
      <c r="DD191" s="127" t="s">
        <v>928</v>
      </c>
      <c r="DE191" s="43">
        <f>IFERROR(VLOOKUP($B191,'2122_link'!$A$3:$D$352,2,FALSE),0)</f>
        <v>119.67</v>
      </c>
      <c r="DF191" s="43">
        <f>IFERROR(VLOOKUP($B191,'2122_link'!$A$3:$D$352,3,FALSE),0)</f>
        <v>1493.4499999999998</v>
      </c>
      <c r="DG191" s="160">
        <f>IFERROR(VLOOKUP($B191,'2122_link'!$A$3:$D$352,4,FALSE),0)</f>
        <v>9651</v>
      </c>
      <c r="DH191" s="217">
        <f t="shared" si="382"/>
        <v>0.15474562221531446</v>
      </c>
      <c r="DI191" s="217">
        <f>IF(DD191="Yes",VLOOKUP(B191,'ESA 112'!$B$70:$J$99,8,FALSE),MIN(0.135,DH191))</f>
        <v>0.13500000000000001</v>
      </c>
      <c r="DJ191" s="156">
        <f t="shared" si="383"/>
        <v>1302.8900000000001</v>
      </c>
      <c r="DK191" s="159">
        <f t="shared" si="384"/>
        <v>1422.5600000000002</v>
      </c>
      <c r="DL191" s="127" t="s">
        <v>928</v>
      </c>
      <c r="DM191" s="43">
        <f>IFERROR(VLOOKUP($B191,'2223_link'!$A$3:$D$352,2,FALSE),0)</f>
        <v>157.44</v>
      </c>
      <c r="DN191" s="43">
        <f>IFERROR(VLOOKUP($B191,'2223_link'!$A$3:$D$352,3,FALSE),0)</f>
        <v>1523.5500000000002</v>
      </c>
      <c r="DO191" s="160">
        <f>IFERROR(VLOOKUP($B191,'2223_link'!$A$3:$D$352,4,FALSE),0)</f>
        <v>9564.01</v>
      </c>
      <c r="DP191" s="217">
        <f t="shared" si="385"/>
        <v>0.15930033531959922</v>
      </c>
      <c r="DQ191" s="217">
        <f>IF(DL191="Yes",VLOOKUP(B191,'ESA 112'!$B$37:$J$65,8,FALSE),MIN(0.135,DP191))</f>
        <v>0.13500000000000001</v>
      </c>
      <c r="DR191" s="156">
        <f t="shared" si="386"/>
        <v>1291.1400000000001</v>
      </c>
      <c r="DS191" s="159">
        <f t="shared" si="387"/>
        <v>1448.5800000000002</v>
      </c>
      <c r="DT191" s="127" t="s">
        <v>928</v>
      </c>
      <c r="DU191" s="43">
        <f>IFERROR(VLOOKUP($B191,'2324_link'!$A$3:$D$352,2,FALSE),0)</f>
        <v>148.44</v>
      </c>
      <c r="DV191" s="43">
        <f>IFERROR(VLOOKUP($B191,'2324_link'!$A$3:$D$352,3,FALSE),0)</f>
        <v>1538.22</v>
      </c>
      <c r="DW191" s="160">
        <f>IFERROR(VLOOKUP($B191,'2324_link'!$A$3:$D$352,4,FALSE),0)</f>
        <v>9514.5800000000017</v>
      </c>
      <c r="DX191" s="217">
        <f t="shared" si="343"/>
        <v>0.16166977417815603</v>
      </c>
      <c r="DY191" s="217">
        <f>IF(DT191="Yes",VLOOKUP(B191,'ESA 112'!$B$3:$J$32,8,FALSE),MIN(0.15,DX191))</f>
        <v>0.15</v>
      </c>
      <c r="DZ191" s="156">
        <f t="shared" si="344"/>
        <v>1427.19</v>
      </c>
      <c r="EA191" s="159">
        <f t="shared" si="345"/>
        <v>1575.63</v>
      </c>
      <c r="EB191" s="18"/>
    </row>
    <row r="192" spans="1:132" ht="14.4" x14ac:dyDescent="0.3">
      <c r="A192" s="15" t="s">
        <v>915</v>
      </c>
      <c r="B192" s="15" t="s">
        <v>324</v>
      </c>
      <c r="C192" s="15" t="s">
        <v>325</v>
      </c>
      <c r="D192" s="127" t="s">
        <v>928</v>
      </c>
      <c r="E192" s="154">
        <f>IFERROR(VLOOKUP($B192,'0809_link'!$A$5:$D$319,2,FALSE),0)</f>
        <v>45.25</v>
      </c>
      <c r="F192" s="154">
        <f>IFERROR(VLOOKUP($B192,'0809_link'!$A$5:$D$319,3,FALSE),0)</f>
        <v>237</v>
      </c>
      <c r="G192" s="154">
        <f>IFERROR(VLOOKUP(B192,'0809_link'!$A$5:$D$319,4,FALSE),0)</f>
        <v>1597.51</v>
      </c>
      <c r="H192" s="50">
        <f t="shared" si="346"/>
        <v>0.1484</v>
      </c>
      <c r="I192" s="155">
        <f>IF(D192="yes",VLOOKUP(B192,'ESA 112'!$B$479:$K$503,8,FALSE),MIN(0.127,H192))</f>
        <v>0.127</v>
      </c>
      <c r="J192" s="156">
        <f t="shared" si="347"/>
        <v>202.88</v>
      </c>
      <c r="K192" s="157">
        <f t="shared" si="348"/>
        <v>248.06328600000001</v>
      </c>
      <c r="L192" s="127" t="s">
        <v>928</v>
      </c>
      <c r="M192" s="43">
        <f>IFERROR(VLOOKUP(B192,'0910_link'!$A$5:$B$302,2,FALSE),0)</f>
        <v>59</v>
      </c>
      <c r="N192" s="43">
        <f>IFERROR(VLOOKUP(B192,'0910_link'!$A$5:$C$302,3,FALSE),0)</f>
        <v>244.62</v>
      </c>
      <c r="O192" s="43">
        <f>IFERROR(VLOOKUP($B192,'0910_link'!$A$5:$D$302,4,FALSE),0)</f>
        <v>1617.26</v>
      </c>
      <c r="P192" s="50">
        <f t="shared" si="349"/>
        <v>0.15129999999999999</v>
      </c>
      <c r="Q192" s="158">
        <f>IF(L192="Yes",VLOOKUP(B192,'ESA 112'!$B$449:$K$474,8,FALSE),MIN(0.127,P192))</f>
        <v>0.127</v>
      </c>
      <c r="R192" s="156">
        <f t="shared" si="350"/>
        <v>205.39</v>
      </c>
      <c r="S192" s="157">
        <f t="shared" si="351"/>
        <v>264.320582</v>
      </c>
      <c r="T192" s="127" t="s">
        <v>928</v>
      </c>
      <c r="U192" s="43">
        <f>IFERROR(VLOOKUP($B192,'1011_link'!$A$5:$D$309,2,FALSE),0)</f>
        <v>68.75</v>
      </c>
      <c r="V192" s="43">
        <f>IFERROR(VLOOKUP($B192,'1011_link'!$A$5:$D$309,3,FALSE),0)</f>
        <v>289</v>
      </c>
      <c r="W192" s="154">
        <f>IFERROR(VLOOKUP($B192,'1011_link'!$A$5:$D$319,4,FALSE),0)</f>
        <v>2466.25</v>
      </c>
      <c r="X192" s="50">
        <f t="shared" si="352"/>
        <v>0.1172</v>
      </c>
      <c r="Y192" s="158">
        <f>IF(T192="Yes",VLOOKUP(B192,'ESA 112'!$B$416:$J$444,8,FALSE),MIN(0.127,X192))</f>
        <v>0.1172</v>
      </c>
      <c r="Z192" s="156">
        <f t="shared" si="353"/>
        <v>289</v>
      </c>
      <c r="AA192" s="159">
        <f t="shared" si="354"/>
        <v>357.75</v>
      </c>
      <c r="AB192" s="127" t="s">
        <v>928</v>
      </c>
      <c r="AC192" s="43">
        <f>IFERROR(VLOOKUP($B192,'1112_link'!$A$5:$D$310,2,FALSE),0)</f>
        <v>60</v>
      </c>
      <c r="AD192" s="43">
        <f>IFERROR(VLOOKUP($B192,'1112_link'!$A$5:$D$310,3,FALSE),0)</f>
        <v>370.56</v>
      </c>
      <c r="AE192" s="154">
        <f>IFERROR(VLOOKUP($B192,'1112_link'!$A$5:$D$331,4,FALSE),0)</f>
        <v>2786.99</v>
      </c>
      <c r="AF192" s="50">
        <f t="shared" si="355"/>
        <v>0.13300000000000001</v>
      </c>
      <c r="AG192" s="158">
        <f>IF(AB192="Yes",VLOOKUP(B192,'ESA 112'!$B$383:$J$411,8,FALSE),MIN(0.127,AF192))</f>
        <v>0.127</v>
      </c>
      <c r="AH192" s="156">
        <f t="shared" si="356"/>
        <v>353.95</v>
      </c>
      <c r="AI192" s="159">
        <f t="shared" si="357"/>
        <v>413.95</v>
      </c>
      <c r="AJ192" s="127" t="s">
        <v>928</v>
      </c>
      <c r="AK192" s="43">
        <f>IFERROR(VLOOKUP($B192,'1213_link'!$A$5:$D$310,2,FALSE),0)</f>
        <v>53.44</v>
      </c>
      <c r="AL192" s="43">
        <f>IFERROR(VLOOKUP($B192,'1213_link'!$A$5:$D$310,3,FALSE),0)</f>
        <v>542.55999999999995</v>
      </c>
      <c r="AM192" s="154">
        <f>IFERROR(VLOOKUP($B192,'1213_link'!$A$5:$D$331,4,FALSE),0)</f>
        <v>4412.6899999999996</v>
      </c>
      <c r="AN192" s="50">
        <f t="shared" si="358"/>
        <v>0.123</v>
      </c>
      <c r="AO192" s="158">
        <f>IF(AJ192="Yes",VLOOKUP(B192,'ESA 112'!$B$350:$J$378,8,FALSE),MIN(0.127,AN192))</f>
        <v>0.123</v>
      </c>
      <c r="AP192" s="156">
        <f t="shared" si="359"/>
        <v>542.55999999999995</v>
      </c>
      <c r="AQ192" s="159">
        <f t="shared" si="360"/>
        <v>596</v>
      </c>
      <c r="AR192" s="127" t="s">
        <v>928</v>
      </c>
      <c r="AS192" s="43">
        <f>IFERROR(VLOOKUP($B192,'1314_link'!$A$5:$D$310,2,FALSE),0)</f>
        <v>55.45</v>
      </c>
      <c r="AT192" s="43">
        <f>IFERROR(VLOOKUP($B192,'1314_link'!$A$5:$D$310,3,FALSE),0)</f>
        <v>621.78</v>
      </c>
      <c r="AU192" s="154">
        <f>IFERROR(VLOOKUP($B192,'1314_link'!$A$5:$D$331,4,FALSE),0)</f>
        <v>4862.7599999999993</v>
      </c>
      <c r="AV192" s="158">
        <f t="shared" si="361"/>
        <v>0.12786565654072996</v>
      </c>
      <c r="AW192" s="158">
        <f>IF(AR192="Yes",VLOOKUP(B192,'ESA 112'!$B$318:$J$345,8,FALSE),MIN(0.127,AV192))</f>
        <v>0.127</v>
      </c>
      <c r="AX192" s="156">
        <f t="shared" si="362"/>
        <v>617.57000000000005</v>
      </c>
      <c r="AY192" s="159">
        <f t="shared" si="363"/>
        <v>673.0200000000001</v>
      </c>
      <c r="AZ192" s="127" t="s">
        <v>928</v>
      </c>
      <c r="BA192" s="43">
        <f>IFERROR(VLOOKUP($B192,'1415_link'!$A$5:$D$311,2,FALSE),0)</f>
        <v>55.33</v>
      </c>
      <c r="BB192" s="43">
        <f>IFERROR(VLOOKUP($B192,'1415_link'!$A$5:$D$311,3,FALSE),0)</f>
        <v>640.78</v>
      </c>
      <c r="BC192" s="160">
        <f>IFERROR(VLOOKUP($B192,'1415_link'!$A$5:$D$332,4,FALSE),0)</f>
        <v>4729.8399999999992</v>
      </c>
      <c r="BD192" s="158">
        <f t="shared" si="366"/>
        <v>0.13547604147286169</v>
      </c>
      <c r="BE192" s="158">
        <f>IF(AZ192="Yes",VLOOKUP(B192,'ESA 112'!$B$286:$J$314,8,FALSE),MIN(0.127,BD192))</f>
        <v>0.127</v>
      </c>
      <c r="BF192" s="156">
        <f t="shared" si="367"/>
        <v>600.69000000000005</v>
      </c>
      <c r="BG192" s="159">
        <f t="shared" si="368"/>
        <v>656.0200000000001</v>
      </c>
      <c r="BH192" s="127" t="s">
        <v>928</v>
      </c>
      <c r="BI192" s="43">
        <f>IFERROR(VLOOKUP($B192,'1516_link'!$A$5:$D$351,2,FALSE),0)</f>
        <v>63.45</v>
      </c>
      <c r="BJ192" s="43">
        <f>IFERROR(VLOOKUP($B192,'1516_link'!$A$5:$D$351,3,FALSE),0)</f>
        <v>678.89</v>
      </c>
      <c r="BK192" s="160">
        <f>IFERROR(VLOOKUP($B192,'1516_link'!$A$5:$D$351,4,FALSE),0)</f>
        <v>5182.5500000000011</v>
      </c>
      <c r="BL192" s="217">
        <f t="shared" si="369"/>
        <v>0.13099535942730892</v>
      </c>
      <c r="BM192" s="217">
        <f>IF(BH192="Yes",VLOOKUP(B192,'ESA 112'!$B$255:$J$282,8,FALSE),MIN(0.127,BL192))</f>
        <v>0.127</v>
      </c>
      <c r="BN192" s="156">
        <f t="shared" si="370"/>
        <v>658.18</v>
      </c>
      <c r="BO192" s="159">
        <f t="shared" si="371"/>
        <v>721.63</v>
      </c>
      <c r="BP192" s="127" t="s">
        <v>928</v>
      </c>
      <c r="BQ192" s="43">
        <f>IFERROR(VLOOKUP($B192,'1617_link'!$A$5:$D$351,2,FALSE),0)</f>
        <v>60.22</v>
      </c>
      <c r="BR192" s="43">
        <f>IFERROR(VLOOKUP($B192,'1617_link'!$A$5:$D$351,3,FALSE),0)</f>
        <v>719.56</v>
      </c>
      <c r="BS192" s="160">
        <f>IFERROR(VLOOKUP($B192,'1617_link'!$A$5:$D$351,4,FALSE),0)</f>
        <v>5043.6100000000006</v>
      </c>
      <c r="BT192" s="217">
        <f t="shared" si="372"/>
        <v>0.14266765273286394</v>
      </c>
      <c r="BU192" s="217">
        <f>IF(BP192="Yes",VLOOKUP(B192,'ESA 112'!$B$224:$J$250,8,FALSE),MIN(0.127,BT192))</f>
        <v>0.127</v>
      </c>
      <c r="BV192" s="156">
        <f t="shared" si="364"/>
        <v>640.54</v>
      </c>
      <c r="BW192" s="223">
        <f t="shared" si="365"/>
        <v>700.76</v>
      </c>
      <c r="BX192" s="127" t="s">
        <v>928</v>
      </c>
      <c r="BY192" s="43">
        <f>IFERROR(VLOOKUP($B192,'1718_link'!$A$5:$D$351,2,FALSE),0)</f>
        <v>66.89</v>
      </c>
      <c r="BZ192" s="43">
        <f>IFERROR(VLOOKUP($B192,'1718_link'!$A$5:$D$351,3,FALSE),0)</f>
        <v>768.67</v>
      </c>
      <c r="CA192" s="43">
        <f>IFERROR(VLOOKUP($B192,'1718_link'!$A$5:$D$331,4,FALSE),0)</f>
        <v>5000.7199999999993</v>
      </c>
      <c r="CB192" s="217">
        <f t="shared" si="373"/>
        <v>0.15371186549136925</v>
      </c>
      <c r="CC192" s="217">
        <f>IF(BX192="Yes",VLOOKUP(B192,'ESA 112'!$B$194:$J$219,8,FALSE),MIN(0.135,CB192))</f>
        <v>0.13500000000000001</v>
      </c>
      <c r="CD192" s="156">
        <f t="shared" si="374"/>
        <v>675.1</v>
      </c>
      <c r="CE192" s="159">
        <f t="shared" si="375"/>
        <v>741.99</v>
      </c>
      <c r="CF192" s="127" t="s">
        <v>928</v>
      </c>
      <c r="CG192" s="43">
        <f>IFERROR(VLOOKUP($B192,'1819_link'!$A$5:$D$351,2,FALSE),0)</f>
        <v>67.11</v>
      </c>
      <c r="CH192" s="43">
        <f>IFERROR(VLOOKUP($B192,'1819_link'!$A$5:$D$351,3,FALSE),0)</f>
        <v>839.56</v>
      </c>
      <c r="CI192" s="43">
        <f>IFERROR(VLOOKUP($B192,'1819_link'!$A$5:$D$331,4,FALSE),0)</f>
        <v>5321.38</v>
      </c>
      <c r="CJ192" s="217">
        <f t="shared" si="376"/>
        <v>0.15777110448793358</v>
      </c>
      <c r="CK192" s="217">
        <f>IF(CF192="Yes",VLOOKUP(B192,'ESA 112'!$B$164:$J$190,8,FALSE),MIN(0.135,CJ192))</f>
        <v>0.13500000000000001</v>
      </c>
      <c r="CL192" s="156">
        <f t="shared" si="377"/>
        <v>718.39</v>
      </c>
      <c r="CM192" s="159">
        <f t="shared" si="378"/>
        <v>785.5</v>
      </c>
      <c r="CN192" s="127" t="s">
        <v>928</v>
      </c>
      <c r="CO192" s="43">
        <f>IFERROR(VLOOKUP($B192,'1920_link'!$A$5:$D$350,2,FALSE),0)</f>
        <v>55.45</v>
      </c>
      <c r="CP192" s="43">
        <f>IFERROR(VLOOKUP($B192,'1920_link'!$A$5:$D$350,3,FALSE),0)</f>
        <v>881.56</v>
      </c>
      <c r="CQ192" s="43">
        <f>IFERROR(VLOOKUP($B192,'1920_link'!$A$5:$D$330,4,FALSE),0)</f>
        <v>5313.23</v>
      </c>
      <c r="CR192" s="217">
        <f t="shared" si="379"/>
        <v>0.16591790680998189</v>
      </c>
      <c r="CS192" s="217">
        <f>IF(CN192="Yes",VLOOKUP(B192,'ESA 112'!$B$134:$J$159,8,FALSE),MIN(0.135,CR192))</f>
        <v>0.13500000000000001</v>
      </c>
      <c r="CT192" s="156">
        <f t="shared" si="380"/>
        <v>717.29</v>
      </c>
      <c r="CU192" s="159">
        <f t="shared" si="381"/>
        <v>772.74</v>
      </c>
      <c r="CV192" s="127" t="s">
        <v>928</v>
      </c>
      <c r="CW192" s="43">
        <f>IFERROR(VLOOKUP($B192,'2021_link'!$A$5:$D$351,2,FALSE),0)</f>
        <v>29</v>
      </c>
      <c r="CX192" s="43">
        <f>IFERROR(VLOOKUP($B192,'2021_link'!$A$5:$D$351,3,FALSE),0)</f>
        <v>1037.55</v>
      </c>
      <c r="CY192" s="160">
        <f>IFERROR(VLOOKUP($B192,'2021_link'!$A$5:$D$351,4,FALSE),0)</f>
        <v>7712.34</v>
      </c>
      <c r="CZ192" s="217">
        <f t="shared" si="388"/>
        <v>0.13453115396883436</v>
      </c>
      <c r="DA192" s="217">
        <f>IF(CV192="Yes",VLOOKUP(B192,'ESA 112'!$B$102:$J$130,8,FALSE),MIN(0.135,CZ192))</f>
        <v>0.13453115396883436</v>
      </c>
      <c r="DB192" s="156">
        <f t="shared" si="389"/>
        <v>1037.55</v>
      </c>
      <c r="DC192" s="159">
        <f t="shared" si="390"/>
        <v>1066.55</v>
      </c>
      <c r="DD192" s="127" t="s">
        <v>928</v>
      </c>
      <c r="DE192" s="43">
        <f>IFERROR(VLOOKUP($B192,'2122_link'!$A$3:$D$352,2,FALSE),0)</f>
        <v>36.44</v>
      </c>
      <c r="DF192" s="43">
        <f>IFERROR(VLOOKUP($B192,'2122_link'!$A$3:$D$352,3,FALSE),0)</f>
        <v>927.23</v>
      </c>
      <c r="DG192" s="160">
        <f>IFERROR(VLOOKUP($B192,'2122_link'!$A$3:$D$352,4,FALSE),0)</f>
        <v>6424.2899999999991</v>
      </c>
      <c r="DH192" s="217">
        <f t="shared" si="382"/>
        <v>0.14433190282505928</v>
      </c>
      <c r="DI192" s="217">
        <f>IF(DD192="Yes",VLOOKUP(B192,'ESA 112'!$B$70:$J$99,8,FALSE),MIN(0.135,DH192))</f>
        <v>0.13500000000000001</v>
      </c>
      <c r="DJ192" s="156">
        <f t="shared" si="383"/>
        <v>867.28</v>
      </c>
      <c r="DK192" s="159">
        <f t="shared" si="384"/>
        <v>903.72</v>
      </c>
      <c r="DL192" s="127" t="s">
        <v>928</v>
      </c>
      <c r="DM192" s="43">
        <f>IFERROR(VLOOKUP($B192,'2223_link'!$A$3:$D$352,2,FALSE),0)</f>
        <v>37.44</v>
      </c>
      <c r="DN192" s="43">
        <f>IFERROR(VLOOKUP($B192,'2223_link'!$A$3:$D$352,3,FALSE),0)</f>
        <v>896</v>
      </c>
      <c r="DO192" s="160">
        <f>IFERROR(VLOOKUP($B192,'2223_link'!$A$3:$D$352,4,FALSE),0)</f>
        <v>5846.7100000000009</v>
      </c>
      <c r="DP192" s="217">
        <f t="shared" si="385"/>
        <v>0.15324857911543413</v>
      </c>
      <c r="DQ192" s="217">
        <f>IF(DL192="Yes",VLOOKUP(B192,'ESA 112'!$B$37:$J$65,8,FALSE),MIN(0.135,DP192))</f>
        <v>0.13500000000000001</v>
      </c>
      <c r="DR192" s="156">
        <f t="shared" si="386"/>
        <v>789.31</v>
      </c>
      <c r="DS192" s="159">
        <f t="shared" si="387"/>
        <v>826.75</v>
      </c>
      <c r="DT192" s="127" t="s">
        <v>928</v>
      </c>
      <c r="DU192" s="43">
        <f>IFERROR(VLOOKUP($B192,'2324_link'!$A$3:$D$352,2,FALSE),0)</f>
        <v>36.89</v>
      </c>
      <c r="DV192" s="43">
        <f>IFERROR(VLOOKUP($B192,'2324_link'!$A$3:$D$352,3,FALSE),0)</f>
        <v>916</v>
      </c>
      <c r="DW192" s="160">
        <f>IFERROR(VLOOKUP($B192,'2324_link'!$A$3:$D$352,4,FALSE),0)</f>
        <v>5822.51</v>
      </c>
      <c r="DX192" s="217">
        <f t="shared" si="343"/>
        <v>0.15732046832036356</v>
      </c>
      <c r="DY192" s="217">
        <f>IF(DT192="Yes",VLOOKUP(B192,'ESA 112'!$B$3:$J$32,8,FALSE),MIN(0.15,DX192))</f>
        <v>0.15</v>
      </c>
      <c r="DZ192" s="156">
        <f t="shared" si="344"/>
        <v>873.38</v>
      </c>
      <c r="EA192" s="159">
        <f t="shared" si="345"/>
        <v>910.27</v>
      </c>
      <c r="EB192" s="18"/>
    </row>
    <row r="193" spans="1:132" ht="14.4" x14ac:dyDescent="0.3">
      <c r="A193" s="15" t="s">
        <v>915</v>
      </c>
      <c r="B193" s="15" t="s">
        <v>282</v>
      </c>
      <c r="C193" s="15" t="s">
        <v>283</v>
      </c>
      <c r="D193" s="127" t="s">
        <v>928</v>
      </c>
      <c r="E193" s="154">
        <f>IFERROR(VLOOKUP($B193,'0809_link'!$A$5:$D$319,2,FALSE),0)</f>
        <v>14.379999999999999</v>
      </c>
      <c r="F193" s="154">
        <f>IFERROR(VLOOKUP($B193,'0809_link'!$A$5:$D$319,3,FALSE),0)</f>
        <v>102.12</v>
      </c>
      <c r="G193" s="154">
        <f>IFERROR(VLOOKUP(B193,'0809_link'!$A$5:$D$319,4,FALSE),0)</f>
        <v>856.91</v>
      </c>
      <c r="H193" s="50">
        <f t="shared" si="346"/>
        <v>0.1192</v>
      </c>
      <c r="I193" s="155">
        <f>IF(D193="yes",VLOOKUP(B193,'ESA 112'!$B$479:$K$503,8,FALSE),MIN(0.127,H193))</f>
        <v>0.1192</v>
      </c>
      <c r="J193" s="156">
        <f t="shared" si="347"/>
        <v>102.12</v>
      </c>
      <c r="K193" s="157">
        <f t="shared" si="348"/>
        <v>116.5</v>
      </c>
      <c r="L193" s="127" t="s">
        <v>928</v>
      </c>
      <c r="M193" s="43">
        <f>IFERROR(VLOOKUP(B193,'0910_link'!$A$5:$B$302,2,FALSE),0)</f>
        <v>8</v>
      </c>
      <c r="N193" s="43">
        <f>IFERROR(VLOOKUP(B193,'0910_link'!$A$5:$C$302,3,FALSE),0)</f>
        <v>100.88</v>
      </c>
      <c r="O193" s="43">
        <f>IFERROR(VLOOKUP($B193,'0910_link'!$A$5:$D$302,4,FALSE),0)</f>
        <v>873.18</v>
      </c>
      <c r="P193" s="50">
        <f t="shared" si="349"/>
        <v>0.11550000000000001</v>
      </c>
      <c r="Q193" s="158">
        <f>IF(L193="Yes",VLOOKUP(B193,'ESA 112'!$B$449:$K$474,8,FALSE),MIN(0.127,P193))</f>
        <v>0.11550000000000001</v>
      </c>
      <c r="R193" s="156">
        <f t="shared" si="350"/>
        <v>100.88</v>
      </c>
      <c r="S193" s="157">
        <f t="shared" si="351"/>
        <v>108.88</v>
      </c>
      <c r="T193" s="127" t="s">
        <v>928</v>
      </c>
      <c r="U193" s="43">
        <f>IFERROR(VLOOKUP($B193,'1011_link'!$A$5:$D$309,2,FALSE),0)</f>
        <v>18.37</v>
      </c>
      <c r="V193" s="43">
        <f>IFERROR(VLOOKUP($B193,'1011_link'!$A$5:$D$309,3,FALSE),0)</f>
        <v>83.38</v>
      </c>
      <c r="W193" s="154">
        <f>IFERROR(VLOOKUP($B193,'1011_link'!$A$5:$D$319,4,FALSE),0)</f>
        <v>770.22</v>
      </c>
      <c r="X193" s="50">
        <f t="shared" si="352"/>
        <v>0.10829999999999999</v>
      </c>
      <c r="Y193" s="158">
        <f>IF(T193="Yes",VLOOKUP(B193,'ESA 112'!$B$416:$J$444,8,FALSE),MIN(0.127,X193))</f>
        <v>0.10829999999999999</v>
      </c>
      <c r="Z193" s="156">
        <f t="shared" si="353"/>
        <v>83.38</v>
      </c>
      <c r="AA193" s="159">
        <f t="shared" si="354"/>
        <v>101.75</v>
      </c>
      <c r="AB193" s="127" t="s">
        <v>928</v>
      </c>
      <c r="AC193" s="43">
        <f>IFERROR(VLOOKUP($B193,'1112_link'!$A$5:$D$310,2,FALSE),0)</f>
        <v>13.110000000000001</v>
      </c>
      <c r="AD193" s="43">
        <f>IFERROR(VLOOKUP($B193,'1112_link'!$A$5:$D$310,3,FALSE),0)</f>
        <v>90.33</v>
      </c>
      <c r="AE193" s="154">
        <f>IFERROR(VLOOKUP($B193,'1112_link'!$A$5:$D$331,4,FALSE),0)</f>
        <v>817.24</v>
      </c>
      <c r="AF193" s="50">
        <f t="shared" si="355"/>
        <v>0.1105</v>
      </c>
      <c r="AG193" s="158">
        <f>IF(AB193="Yes",VLOOKUP(B193,'ESA 112'!$B$383:$J$411,8,FALSE),MIN(0.127,AF193))</f>
        <v>0.1105</v>
      </c>
      <c r="AH193" s="156">
        <f t="shared" si="356"/>
        <v>90.33</v>
      </c>
      <c r="AI193" s="159">
        <f t="shared" si="357"/>
        <v>103.44</v>
      </c>
      <c r="AJ193" s="127" t="s">
        <v>928</v>
      </c>
      <c r="AK193" s="43">
        <f>IFERROR(VLOOKUP($B193,'1213_link'!$A$5:$D$310,2,FALSE),0)</f>
        <v>14.329999999999998</v>
      </c>
      <c r="AL193" s="43">
        <f>IFERROR(VLOOKUP($B193,'1213_link'!$A$5:$D$310,3,FALSE),0)</f>
        <v>90.66</v>
      </c>
      <c r="AM193" s="154">
        <f>IFERROR(VLOOKUP($B193,'1213_link'!$A$5:$D$331,4,FALSE),0)</f>
        <v>724.82</v>
      </c>
      <c r="AN193" s="50">
        <f t="shared" si="358"/>
        <v>0.12509999999999999</v>
      </c>
      <c r="AO193" s="158">
        <f>IF(AJ193="Yes",VLOOKUP(B193,'ESA 112'!$B$350:$J$378,8,FALSE),MIN(0.127,AN193))</f>
        <v>0.12509999999999999</v>
      </c>
      <c r="AP193" s="156">
        <f t="shared" si="359"/>
        <v>90.66</v>
      </c>
      <c r="AQ193" s="159">
        <f t="shared" si="360"/>
        <v>104.99</v>
      </c>
      <c r="AR193" s="127" t="s">
        <v>928</v>
      </c>
      <c r="AS193" s="43">
        <f>IFERROR(VLOOKUP($B193,'1314_link'!$A$5:$D$310,2,FALSE),0)</f>
        <v>15.219999999999999</v>
      </c>
      <c r="AT193" s="43">
        <f>IFERROR(VLOOKUP($B193,'1314_link'!$A$5:$D$310,3,FALSE),0)</f>
        <v>80.67</v>
      </c>
      <c r="AU193" s="154">
        <f>IFERROR(VLOOKUP($B193,'1314_link'!$A$5:$D$331,4,FALSE),0)</f>
        <v>733.43</v>
      </c>
      <c r="AV193" s="158">
        <f t="shared" si="361"/>
        <v>0.1099900467665626</v>
      </c>
      <c r="AW193" s="158">
        <f>IF(AR193="Yes",VLOOKUP(B193,'ESA 112'!$B$318:$J$345,8,FALSE),MIN(0.127,AV193))</f>
        <v>0.1099900467665626</v>
      </c>
      <c r="AX193" s="156">
        <f t="shared" si="362"/>
        <v>80.67</v>
      </c>
      <c r="AY193" s="159">
        <f t="shared" si="363"/>
        <v>95.89</v>
      </c>
      <c r="AZ193" s="127" t="s">
        <v>928</v>
      </c>
      <c r="BA193" s="43">
        <f>IFERROR(VLOOKUP($B193,'1415_link'!$A$5:$D$311,2,FALSE),0)</f>
        <v>18.66</v>
      </c>
      <c r="BB193" s="43">
        <f>IFERROR(VLOOKUP($B193,'1415_link'!$A$5:$D$311,3,FALSE),0)</f>
        <v>73.56</v>
      </c>
      <c r="BC193" s="160">
        <f>IFERROR(VLOOKUP($B193,'1415_link'!$A$5:$D$332,4,FALSE),0)</f>
        <v>733.21</v>
      </c>
      <c r="BD193" s="158">
        <f t="shared" si="366"/>
        <v>0.10032596391211249</v>
      </c>
      <c r="BE193" s="158">
        <f>IF(AZ193="Yes",VLOOKUP(B193,'ESA 112'!$B$286:$J$314,8,FALSE),MIN(0.127,BD193))</f>
        <v>0.10032596391211249</v>
      </c>
      <c r="BF193" s="156">
        <f t="shared" si="367"/>
        <v>73.56</v>
      </c>
      <c r="BG193" s="159">
        <f t="shared" si="368"/>
        <v>92.22</v>
      </c>
      <c r="BH193" s="127" t="s">
        <v>928</v>
      </c>
      <c r="BI193" s="43">
        <f>IFERROR(VLOOKUP($B193,'1516_link'!$A$5:$D$351,2,FALSE),0)</f>
        <v>23.89</v>
      </c>
      <c r="BJ193" s="43">
        <f>IFERROR(VLOOKUP($B193,'1516_link'!$A$5:$D$351,3,FALSE),0)</f>
        <v>85.11</v>
      </c>
      <c r="BK193" s="160">
        <f>IFERROR(VLOOKUP($B193,'1516_link'!$A$5:$D$351,4,FALSE),0)</f>
        <v>741.13999999999987</v>
      </c>
      <c r="BL193" s="217">
        <f t="shared" si="369"/>
        <v>0.11483660307094477</v>
      </c>
      <c r="BM193" s="217">
        <f>IF(BH193="Yes",VLOOKUP(B193,'ESA 112'!$B$255:$J$282,8,FALSE),MIN(0.127,BL193))</f>
        <v>0.11483660307094477</v>
      </c>
      <c r="BN193" s="156">
        <f t="shared" si="370"/>
        <v>85.11</v>
      </c>
      <c r="BO193" s="159">
        <f t="shared" si="371"/>
        <v>109</v>
      </c>
      <c r="BP193" s="127" t="s">
        <v>928</v>
      </c>
      <c r="BQ193" s="43">
        <f>IFERROR(VLOOKUP($B193,'1617_link'!$A$5:$D$351,2,FALSE),0)</f>
        <v>16.11</v>
      </c>
      <c r="BR193" s="43">
        <f>IFERROR(VLOOKUP($B193,'1617_link'!$A$5:$D$351,3,FALSE),0)</f>
        <v>99.56</v>
      </c>
      <c r="BS193" s="160">
        <f>IFERROR(VLOOKUP($B193,'1617_link'!$A$5:$D$351,4,FALSE),0)</f>
        <v>781.65</v>
      </c>
      <c r="BT193" s="217">
        <f t="shared" si="372"/>
        <v>0.12737158574809698</v>
      </c>
      <c r="BU193" s="217">
        <f>IF(BP193="Yes",VLOOKUP(B193,'ESA 112'!$B$224:$J$250,8,FALSE),MIN(0.127,BT193))</f>
        <v>0.127</v>
      </c>
      <c r="BV193" s="156">
        <f t="shared" si="364"/>
        <v>99.27</v>
      </c>
      <c r="BW193" s="223">
        <f t="shared" si="365"/>
        <v>115.38</v>
      </c>
      <c r="BX193" s="127" t="s">
        <v>928</v>
      </c>
      <c r="BY193" s="43">
        <f>IFERROR(VLOOKUP($B193,'1718_link'!$A$5:$D$351,2,FALSE),0)</f>
        <v>13.11</v>
      </c>
      <c r="BZ193" s="43">
        <f>IFERROR(VLOOKUP($B193,'1718_link'!$A$5:$D$351,3,FALSE),0)</f>
        <v>105.44</v>
      </c>
      <c r="CA193" s="43">
        <f>IFERROR(VLOOKUP($B193,'1718_link'!$A$5:$D$331,4,FALSE),0)</f>
        <v>828.62</v>
      </c>
      <c r="CB193" s="217">
        <f t="shared" si="373"/>
        <v>0.12724771306509619</v>
      </c>
      <c r="CC193" s="217">
        <f>IF(BX193="Yes",VLOOKUP(B193,'ESA 112'!$B$194:$J$219,8,FALSE),MIN(0.135,CB193))</f>
        <v>0.12724771306509619</v>
      </c>
      <c r="CD193" s="156">
        <f t="shared" si="374"/>
        <v>105.44</v>
      </c>
      <c r="CE193" s="159">
        <f t="shared" si="375"/>
        <v>118.55</v>
      </c>
      <c r="CF193" s="127" t="s">
        <v>928</v>
      </c>
      <c r="CG193" s="43">
        <f>IFERROR(VLOOKUP($B193,'1819_link'!$A$5:$D$351,2,FALSE),0)</f>
        <v>12.56</v>
      </c>
      <c r="CH193" s="43">
        <f>IFERROR(VLOOKUP($B193,'1819_link'!$A$5:$D$351,3,FALSE),0)</f>
        <v>113</v>
      </c>
      <c r="CI193" s="43">
        <f>IFERROR(VLOOKUP($B193,'1819_link'!$A$5:$D$331,4,FALSE),0)</f>
        <v>805.54</v>
      </c>
      <c r="CJ193" s="217">
        <f t="shared" si="376"/>
        <v>0.14027857089654144</v>
      </c>
      <c r="CK193" s="217">
        <f>IF(CF193="Yes",VLOOKUP(B193,'ESA 112'!$B$164:$J$190,8,FALSE),MIN(0.135,CJ193))</f>
        <v>0.13500000000000001</v>
      </c>
      <c r="CL193" s="156">
        <f t="shared" si="377"/>
        <v>108.75</v>
      </c>
      <c r="CM193" s="159">
        <f t="shared" si="378"/>
        <v>121.31</v>
      </c>
      <c r="CN193" s="127" t="s">
        <v>928</v>
      </c>
      <c r="CO193" s="43">
        <f>IFERROR(VLOOKUP($B193,'1920_link'!$A$5:$D$350,2,FALSE),0)</f>
        <v>9.2200000000000006</v>
      </c>
      <c r="CP193" s="43">
        <f>IFERROR(VLOOKUP($B193,'1920_link'!$A$5:$D$350,3,FALSE),0)</f>
        <v>127.56</v>
      </c>
      <c r="CQ193" s="43">
        <f>IFERROR(VLOOKUP($B193,'1920_link'!$A$5:$D$330,4,FALSE),0)</f>
        <v>823.97</v>
      </c>
      <c r="CR193" s="217">
        <f t="shared" si="379"/>
        <v>0.15481146158233916</v>
      </c>
      <c r="CS193" s="217">
        <f>IF(CN193="Yes",VLOOKUP(B193,'ESA 112'!$B$134:$J$159,8,FALSE),MIN(0.135,CR193))</f>
        <v>0.13500000000000001</v>
      </c>
      <c r="CT193" s="156">
        <f t="shared" si="380"/>
        <v>111.24</v>
      </c>
      <c r="CU193" s="159">
        <f t="shared" si="381"/>
        <v>120.46</v>
      </c>
      <c r="CV193" s="127" t="s">
        <v>928</v>
      </c>
      <c r="CW193" s="43">
        <f>IFERROR(VLOOKUP($B193,'2021_link'!$A$5:$D$351,2,FALSE),0)</f>
        <v>9.7799999999999994</v>
      </c>
      <c r="CX193" s="43">
        <f>IFERROR(VLOOKUP($B193,'2021_link'!$A$5:$D$351,3,FALSE),0)</f>
        <v>126.89</v>
      </c>
      <c r="CY193" s="160">
        <f>IFERROR(VLOOKUP($B193,'2021_link'!$A$5:$D$351,4,FALSE),0)</f>
        <v>819.84999999999991</v>
      </c>
      <c r="CZ193" s="217">
        <f t="shared" si="388"/>
        <v>0.15477221442946881</v>
      </c>
      <c r="DA193" s="217">
        <f>IF(CV193="Yes",VLOOKUP(B193,'ESA 112'!$B$102:$J$130,8,FALSE),MIN(0.135,CZ193))</f>
        <v>0.13500000000000001</v>
      </c>
      <c r="DB193" s="156">
        <f t="shared" si="389"/>
        <v>110.68</v>
      </c>
      <c r="DC193" s="159">
        <f t="shared" si="390"/>
        <v>120.46000000000001</v>
      </c>
      <c r="DD193" s="127" t="s">
        <v>928</v>
      </c>
      <c r="DE193" s="43">
        <f>IFERROR(VLOOKUP($B193,'2122_link'!$A$3:$D$352,2,FALSE),0)</f>
        <v>9.44</v>
      </c>
      <c r="DF193" s="43">
        <f>IFERROR(VLOOKUP($B193,'2122_link'!$A$3:$D$352,3,FALSE),0)</f>
        <v>139.11000000000001</v>
      </c>
      <c r="DG193" s="160">
        <f>IFERROR(VLOOKUP($B193,'2122_link'!$A$3:$D$352,4,FALSE),0)</f>
        <v>795.3</v>
      </c>
      <c r="DH193" s="217">
        <f t="shared" si="382"/>
        <v>0.17491512636740855</v>
      </c>
      <c r="DI193" s="217">
        <f>IF(DD193="Yes",VLOOKUP(B193,'ESA 112'!$B$70:$J$99,8,FALSE),MIN(0.135,DH193))</f>
        <v>0.13500000000000001</v>
      </c>
      <c r="DJ193" s="156">
        <f t="shared" si="383"/>
        <v>107.37</v>
      </c>
      <c r="DK193" s="159">
        <f t="shared" si="384"/>
        <v>116.81</v>
      </c>
      <c r="DL193" s="127" t="s">
        <v>928</v>
      </c>
      <c r="DM193" s="43">
        <f>IFERROR(VLOOKUP($B193,'2223_link'!$A$3:$D$352,2,FALSE),0)</f>
        <v>13.78</v>
      </c>
      <c r="DN193" s="43">
        <f>IFERROR(VLOOKUP($B193,'2223_link'!$A$3:$D$352,3,FALSE),0)</f>
        <v>139.34</v>
      </c>
      <c r="DO193" s="160">
        <f>IFERROR(VLOOKUP($B193,'2223_link'!$A$3:$D$352,4,FALSE),0)</f>
        <v>835.49</v>
      </c>
      <c r="DP193" s="217">
        <f t="shared" si="385"/>
        <v>0.16677638272151671</v>
      </c>
      <c r="DQ193" s="217">
        <f>IF(DL193="Yes",VLOOKUP(B193,'ESA 112'!$B$37:$J$65,8,FALSE),MIN(0.135,DP193))</f>
        <v>0.13500000000000001</v>
      </c>
      <c r="DR193" s="156">
        <f t="shared" si="386"/>
        <v>112.79</v>
      </c>
      <c r="DS193" s="159">
        <f t="shared" si="387"/>
        <v>126.57000000000001</v>
      </c>
      <c r="DT193" s="127" t="s">
        <v>928</v>
      </c>
      <c r="DU193" s="43">
        <f>IFERROR(VLOOKUP($B193,'2324_link'!$A$3:$D$352,2,FALSE),0)</f>
        <v>11</v>
      </c>
      <c r="DV193" s="43">
        <f>IFERROR(VLOOKUP($B193,'2324_link'!$A$3:$D$352,3,FALSE),0)</f>
        <v>154.32999999999998</v>
      </c>
      <c r="DW193" s="160">
        <f>IFERROR(VLOOKUP($B193,'2324_link'!$A$3:$D$352,4,FALSE),0)</f>
        <v>847.51</v>
      </c>
      <c r="DX193" s="217">
        <f t="shared" si="343"/>
        <v>0.18209814633455651</v>
      </c>
      <c r="DY193" s="217">
        <f>IF(DT193="Yes",VLOOKUP(B193,'ESA 112'!$B$3:$J$32,8,FALSE),MIN(0.15,DX193))</f>
        <v>0.15</v>
      </c>
      <c r="DZ193" s="156">
        <f t="shared" si="344"/>
        <v>127.13</v>
      </c>
      <c r="EA193" s="159">
        <f t="shared" si="345"/>
        <v>138.13</v>
      </c>
      <c r="EB193" s="18"/>
    </row>
    <row r="194" spans="1:132" ht="14.4" x14ac:dyDescent="0.3">
      <c r="A194" s="15" t="s">
        <v>915</v>
      </c>
      <c r="B194" s="15" t="s">
        <v>472</v>
      </c>
      <c r="C194" s="15" t="s">
        <v>473</v>
      </c>
      <c r="D194" s="127" t="s">
        <v>928</v>
      </c>
      <c r="E194" s="154">
        <f>IFERROR(VLOOKUP($B194,'0809_link'!$A$5:$D$319,2,FALSE),0)</f>
        <v>0</v>
      </c>
      <c r="F194" s="154">
        <f>IFERROR(VLOOKUP($B194,'0809_link'!$A$5:$D$319,3,FALSE),0)</f>
        <v>4.75</v>
      </c>
      <c r="G194" s="154">
        <f>IFERROR(VLOOKUP(B194,'0809_link'!$A$5:$D$319,4,FALSE),0)</f>
        <v>28.11</v>
      </c>
      <c r="H194" s="50">
        <f t="shared" si="346"/>
        <v>0.16900000000000001</v>
      </c>
      <c r="I194" s="155">
        <f>IF(D194="yes",VLOOKUP(B194,'ESA 112'!$B$479:$K$503,8,FALSE),MIN(0.127,H194))</f>
        <v>0.127</v>
      </c>
      <c r="J194" s="156">
        <f t="shared" si="347"/>
        <v>3.57</v>
      </c>
      <c r="K194" s="157">
        <f t="shared" si="348"/>
        <v>3.5693799999999998</v>
      </c>
      <c r="L194" s="127" t="s">
        <v>928</v>
      </c>
      <c r="M194" s="43">
        <f>IFERROR(VLOOKUP(B194,'0910_link'!$A$5:$B$302,2,FALSE),0)</f>
        <v>1.5</v>
      </c>
      <c r="N194" s="43">
        <f>IFERROR(VLOOKUP(B194,'0910_link'!$A$5:$C$302,3,FALSE),0)</f>
        <v>7</v>
      </c>
      <c r="O194" s="43">
        <f>IFERROR(VLOOKUP($B194,'0910_link'!$A$5:$D$302,4,FALSE),0)</f>
        <v>42.44</v>
      </c>
      <c r="P194" s="50">
        <f t="shared" si="349"/>
        <v>0.16489999999999999</v>
      </c>
      <c r="Q194" s="158">
        <f>IF(L194="Yes",VLOOKUP(B194,'ESA 112'!$B$449:$K$474,8,FALSE),MIN(0.127,P194))</f>
        <v>0.127</v>
      </c>
      <c r="R194" s="156">
        <f t="shared" si="350"/>
        <v>5.39</v>
      </c>
      <c r="S194" s="157">
        <f t="shared" si="351"/>
        <v>6.8915240000000004</v>
      </c>
      <c r="T194" s="127" t="s">
        <v>928</v>
      </c>
      <c r="U194" s="43">
        <f>IFERROR(VLOOKUP($B194,'1011_link'!$A$5:$D$309,2,FALSE),0)</f>
        <v>0</v>
      </c>
      <c r="V194" s="43">
        <f>IFERROR(VLOOKUP($B194,'1011_link'!$A$5:$D$309,3,FALSE),0)</f>
        <v>8</v>
      </c>
      <c r="W194" s="154">
        <f>IFERROR(VLOOKUP($B194,'1011_link'!$A$5:$D$319,4,FALSE),0)</f>
        <v>43.61</v>
      </c>
      <c r="X194" s="50">
        <f t="shared" si="352"/>
        <v>0.18340000000000001</v>
      </c>
      <c r="Y194" s="158">
        <f>IF(T194="Yes",VLOOKUP(B194,'ESA 112'!$B$416:$J$444,8,FALSE),MIN(0.127,X194))</f>
        <v>0.127</v>
      </c>
      <c r="Z194" s="156">
        <f t="shared" si="353"/>
        <v>5.54</v>
      </c>
      <c r="AA194" s="159">
        <f t="shared" si="354"/>
        <v>5.54</v>
      </c>
      <c r="AB194" s="127" t="s">
        <v>928</v>
      </c>
      <c r="AC194" s="43">
        <f>IFERROR(VLOOKUP($B194,'1112_link'!$A$5:$D$310,2,FALSE),0)</f>
        <v>0</v>
      </c>
      <c r="AD194" s="43">
        <f>IFERROR(VLOOKUP($B194,'1112_link'!$A$5:$D$310,3,FALSE),0)</f>
        <v>7.22</v>
      </c>
      <c r="AE194" s="154">
        <f>IFERROR(VLOOKUP($B194,'1112_link'!$A$5:$D$331,4,FALSE),0)</f>
        <v>37.299999999999997</v>
      </c>
      <c r="AF194" s="50">
        <f t="shared" si="355"/>
        <v>0.19359999999999999</v>
      </c>
      <c r="AG194" s="158">
        <f>IF(AB194="Yes",VLOOKUP(B194,'ESA 112'!$B$383:$J$411,8,FALSE),MIN(0.127,AF194))</f>
        <v>0.127</v>
      </c>
      <c r="AH194" s="156">
        <f t="shared" si="356"/>
        <v>4.74</v>
      </c>
      <c r="AI194" s="159">
        <f t="shared" si="357"/>
        <v>4.74</v>
      </c>
      <c r="AJ194" s="127" t="s">
        <v>928</v>
      </c>
      <c r="AK194" s="43">
        <f>IFERROR(VLOOKUP($B194,'1213_link'!$A$5:$D$310,2,FALSE),0)</f>
        <v>0</v>
      </c>
      <c r="AL194" s="43">
        <f>IFERROR(VLOOKUP($B194,'1213_link'!$A$5:$D$310,3,FALSE),0)</f>
        <v>7.78</v>
      </c>
      <c r="AM194" s="154">
        <f>IFERROR(VLOOKUP($B194,'1213_link'!$A$5:$D$331,4,FALSE),0)</f>
        <v>34.4</v>
      </c>
      <c r="AN194" s="50">
        <f t="shared" si="358"/>
        <v>0.22620000000000001</v>
      </c>
      <c r="AO194" s="158">
        <f>IF(AJ194="Yes",VLOOKUP(B194,'ESA 112'!$B$350:$J$378,8,FALSE),MIN(0.127,AN194))</f>
        <v>0.127</v>
      </c>
      <c r="AP194" s="156">
        <f t="shared" si="359"/>
        <v>4.37</v>
      </c>
      <c r="AQ194" s="159">
        <f t="shared" si="360"/>
        <v>4.37</v>
      </c>
      <c r="AR194" s="127" t="s">
        <v>928</v>
      </c>
      <c r="AS194" s="43">
        <f>IFERROR(VLOOKUP($B194,'1314_link'!$A$5:$D$310,2,FALSE),0)</f>
        <v>0</v>
      </c>
      <c r="AT194" s="43">
        <f>IFERROR(VLOOKUP($B194,'1314_link'!$A$5:$D$310,3,FALSE),0)</f>
        <v>7.44</v>
      </c>
      <c r="AU194" s="154">
        <f>IFERROR(VLOOKUP($B194,'1314_link'!$A$5:$D$331,4,FALSE),0)</f>
        <v>37.700000000000003</v>
      </c>
      <c r="AV194" s="158">
        <f t="shared" si="361"/>
        <v>0.19734748010610079</v>
      </c>
      <c r="AW194" s="158">
        <f>IF(AR194="Yes",VLOOKUP(B194,'ESA 112'!$B$318:$J$345,8,FALSE),MIN(0.127,AV194))</f>
        <v>0.127</v>
      </c>
      <c r="AX194" s="156">
        <f t="shared" si="362"/>
        <v>4.79</v>
      </c>
      <c r="AY194" s="159">
        <f t="shared" si="363"/>
        <v>4.79</v>
      </c>
      <c r="AZ194" s="127" t="s">
        <v>928</v>
      </c>
      <c r="BA194" s="43">
        <f>IFERROR(VLOOKUP($B194,'1415_link'!$A$5:$D$311,2,FALSE),0)</f>
        <v>0</v>
      </c>
      <c r="BB194" s="43">
        <f>IFERROR(VLOOKUP($B194,'1415_link'!$A$5:$D$311,3,FALSE),0)</f>
        <v>4.22</v>
      </c>
      <c r="BC194" s="160">
        <f>IFERROR(VLOOKUP($B194,'1415_link'!$A$5:$D$332,4,FALSE),0)</f>
        <v>34.6</v>
      </c>
      <c r="BD194" s="158">
        <f t="shared" si="366"/>
        <v>0.12196531791907514</v>
      </c>
      <c r="BE194" s="158">
        <f>IF(AZ194="Yes",VLOOKUP(B194,'ESA 112'!$B$286:$J$314,8,FALSE),MIN(0.127,BD194))</f>
        <v>0.12196531791907514</v>
      </c>
      <c r="BF194" s="156">
        <f t="shared" si="367"/>
        <v>4.22</v>
      </c>
      <c r="BG194" s="159">
        <f t="shared" si="368"/>
        <v>4.22</v>
      </c>
      <c r="BH194" s="127" t="s">
        <v>928</v>
      </c>
      <c r="BI194" s="43">
        <f>IFERROR(VLOOKUP($B194,'1516_link'!$A$5:$D$351,2,FALSE),0)</f>
        <v>0</v>
      </c>
      <c r="BJ194" s="43">
        <f>IFERROR(VLOOKUP($B194,'1516_link'!$A$5:$D$351,3,FALSE),0)</f>
        <v>7.11</v>
      </c>
      <c r="BK194" s="160">
        <f>IFERROR(VLOOKUP($B194,'1516_link'!$A$5:$D$351,4,FALSE),0)</f>
        <v>40.9</v>
      </c>
      <c r="BL194" s="217">
        <f t="shared" si="369"/>
        <v>0.17383863080684597</v>
      </c>
      <c r="BM194" s="217">
        <f>IF(BH194="Yes",VLOOKUP(B194,'ESA 112'!$B$255:$J$282,8,FALSE),MIN(0.127,BL194))</f>
        <v>0.127</v>
      </c>
      <c r="BN194" s="156">
        <f t="shared" si="370"/>
        <v>5.19</v>
      </c>
      <c r="BO194" s="159">
        <f t="shared" si="371"/>
        <v>5.19</v>
      </c>
      <c r="BP194" s="127" t="s">
        <v>928</v>
      </c>
      <c r="BQ194" s="43">
        <f>IFERROR(VLOOKUP($B194,'1617_link'!$A$5:$D$351,2,FALSE),0)</f>
        <v>0</v>
      </c>
      <c r="BR194" s="43">
        <f>IFERROR(VLOOKUP($B194,'1617_link'!$A$5:$D$351,3,FALSE),0)</f>
        <v>5.22</v>
      </c>
      <c r="BS194" s="160">
        <f>IFERROR(VLOOKUP($B194,'1617_link'!$A$5:$D$351,4,FALSE),0)</f>
        <v>38.299999999999997</v>
      </c>
      <c r="BT194" s="217">
        <f t="shared" si="372"/>
        <v>0.13629242819843343</v>
      </c>
      <c r="BU194" s="217">
        <f>IF(BP194="Yes",VLOOKUP(B194,'ESA 112'!$B$224:$J$250,8,FALSE),MIN(0.127,BT194))</f>
        <v>0.127</v>
      </c>
      <c r="BV194" s="156">
        <f t="shared" si="364"/>
        <v>4.8600000000000003</v>
      </c>
      <c r="BW194" s="223">
        <f t="shared" si="365"/>
        <v>4.8600000000000003</v>
      </c>
      <c r="BX194" s="127" t="s">
        <v>928</v>
      </c>
      <c r="BY194" s="43">
        <f>IFERROR(VLOOKUP($B194,'1718_link'!$A$5:$D$351,2,FALSE),0)</f>
        <v>0</v>
      </c>
      <c r="BZ194" s="43">
        <f>IFERROR(VLOOKUP($B194,'1718_link'!$A$5:$D$351,3,FALSE),0)</f>
        <v>5.33</v>
      </c>
      <c r="CA194" s="43">
        <f>IFERROR(VLOOKUP($B194,'1718_link'!$A$5:$D$331,4,FALSE),0)</f>
        <v>30.1</v>
      </c>
      <c r="CB194" s="217">
        <f t="shared" si="373"/>
        <v>0.17707641196013288</v>
      </c>
      <c r="CC194" s="217">
        <f>IF(BX194="Yes",VLOOKUP(B194,'ESA 112'!$B$194:$J$219,8,FALSE),MIN(0.135,CB194))</f>
        <v>0.13500000000000001</v>
      </c>
      <c r="CD194" s="156">
        <f t="shared" si="374"/>
        <v>4.0599999999999996</v>
      </c>
      <c r="CE194" s="159">
        <f t="shared" si="375"/>
        <v>4.0599999999999996</v>
      </c>
      <c r="CF194" s="127" t="s">
        <v>928</v>
      </c>
      <c r="CG194" s="43">
        <f>IFERROR(VLOOKUP($B194,'1819_link'!$A$5:$D$351,2,FALSE),0)</f>
        <v>0</v>
      </c>
      <c r="CH194" s="43">
        <f>IFERROR(VLOOKUP($B194,'1819_link'!$A$5:$D$351,3,FALSE),0)</f>
        <v>5.1100000000000003</v>
      </c>
      <c r="CI194" s="43">
        <f>IFERROR(VLOOKUP($B194,'1819_link'!$A$5:$D$331,4,FALSE),0)</f>
        <v>39.020000000000003</v>
      </c>
      <c r="CJ194" s="217">
        <f t="shared" si="376"/>
        <v>0.1309584828293183</v>
      </c>
      <c r="CK194" s="217">
        <f>IF(CF194="Yes",VLOOKUP(B194,'ESA 112'!$B$164:$J$190,8,FALSE),MIN(0.135,CJ194))</f>
        <v>0.1309584828293183</v>
      </c>
      <c r="CL194" s="156">
        <f t="shared" si="377"/>
        <v>5.1100000000000003</v>
      </c>
      <c r="CM194" s="159">
        <f t="shared" si="378"/>
        <v>5.1100000000000003</v>
      </c>
      <c r="CN194" s="127" t="s">
        <v>928</v>
      </c>
      <c r="CO194" s="43">
        <f>IFERROR(VLOOKUP($B194,'1920_link'!$A$5:$D$350,2,FALSE),0)</f>
        <v>0</v>
      </c>
      <c r="CP194" s="43">
        <f>IFERROR(VLOOKUP($B194,'1920_link'!$A$5:$D$350,3,FALSE),0)</f>
        <v>2.56</v>
      </c>
      <c r="CQ194" s="43">
        <f>IFERROR(VLOOKUP($B194,'1920_link'!$A$5:$D$330,4,FALSE),0)</f>
        <v>37.68</v>
      </c>
      <c r="CR194" s="217">
        <f t="shared" si="379"/>
        <v>6.7940552016985137E-2</v>
      </c>
      <c r="CS194" s="217">
        <f>IF(CN194="Yes",VLOOKUP(B194,'ESA 112'!$B$134:$J$159,8,FALSE),MIN(0.135,CR194))</f>
        <v>6.7940552016985137E-2</v>
      </c>
      <c r="CT194" s="156">
        <f t="shared" si="380"/>
        <v>2.56</v>
      </c>
      <c r="CU194" s="159">
        <f t="shared" si="381"/>
        <v>2.56</v>
      </c>
      <c r="CV194" s="127" t="s">
        <v>928</v>
      </c>
      <c r="CW194" s="43">
        <f>IFERROR(VLOOKUP($B194,'2021_link'!$A$5:$D$351,2,FALSE),0)</f>
        <v>0</v>
      </c>
      <c r="CX194" s="43">
        <f>IFERROR(VLOOKUP($B194,'2021_link'!$A$5:$D$351,3,FALSE),0)</f>
        <v>3.89</v>
      </c>
      <c r="CY194" s="160">
        <f>IFERROR(VLOOKUP($B194,'2021_link'!$A$5:$D$351,4,FALSE),0)</f>
        <v>42.6</v>
      </c>
      <c r="CZ194" s="217">
        <f t="shared" si="388"/>
        <v>9.1314553990610323E-2</v>
      </c>
      <c r="DA194" s="217">
        <f>IF(CV194="Yes",VLOOKUP(B194,'ESA 112'!$B$102:$J$130,8,FALSE),MIN(0.135,CZ194))</f>
        <v>9.1314553990610323E-2</v>
      </c>
      <c r="DB194" s="156">
        <f t="shared" si="389"/>
        <v>3.89</v>
      </c>
      <c r="DC194" s="159">
        <f t="shared" si="390"/>
        <v>3.89</v>
      </c>
      <c r="DD194" s="127" t="s">
        <v>928</v>
      </c>
      <c r="DE194" s="43">
        <f>IFERROR(VLOOKUP($B194,'2122_link'!$A$3:$D$352,2,FALSE),0)</f>
        <v>0</v>
      </c>
      <c r="DF194" s="43">
        <f>IFERROR(VLOOKUP($B194,'2122_link'!$A$3:$D$352,3,FALSE),0)</f>
        <v>4</v>
      </c>
      <c r="DG194" s="160">
        <f>IFERROR(VLOOKUP($B194,'2122_link'!$A$3:$D$352,4,FALSE),0)</f>
        <v>47.4</v>
      </c>
      <c r="DH194" s="217">
        <f t="shared" si="382"/>
        <v>8.4388185654008435E-2</v>
      </c>
      <c r="DI194" s="217">
        <f>IF(DD194="Yes",VLOOKUP(B194,'ESA 112'!$B$70:$J$99,8,FALSE),MIN(0.135,DH194))</f>
        <v>8.4388185654008435E-2</v>
      </c>
      <c r="DJ194" s="156">
        <f t="shared" si="383"/>
        <v>4</v>
      </c>
      <c r="DK194" s="159">
        <f t="shared" si="384"/>
        <v>4</v>
      </c>
      <c r="DL194" s="127" t="s">
        <v>928</v>
      </c>
      <c r="DM194" s="43">
        <f>IFERROR(VLOOKUP($B194,'2223_link'!$A$3:$D$352,2,FALSE),0)</f>
        <v>0</v>
      </c>
      <c r="DN194" s="43">
        <f>IFERROR(VLOOKUP($B194,'2223_link'!$A$3:$D$352,3,FALSE),0)</f>
        <v>7.33</v>
      </c>
      <c r="DO194" s="160">
        <f>IFERROR(VLOOKUP($B194,'2223_link'!$A$3:$D$352,4,FALSE),0)</f>
        <v>38.5</v>
      </c>
      <c r="DP194" s="217">
        <f t="shared" si="385"/>
        <v>0.19038961038961039</v>
      </c>
      <c r="DQ194" s="217">
        <f>IF(DL194="Yes",VLOOKUP(B194,'ESA 112'!$B$37:$J$65,8,FALSE),MIN(0.135,DP194))</f>
        <v>0.13500000000000001</v>
      </c>
      <c r="DR194" s="156">
        <f t="shared" si="386"/>
        <v>5.2</v>
      </c>
      <c r="DS194" s="159">
        <f t="shared" si="387"/>
        <v>5.2</v>
      </c>
      <c r="DT194" s="127" t="s">
        <v>928</v>
      </c>
      <c r="DU194" s="43">
        <f>IFERROR(VLOOKUP($B194,'2324_link'!$A$3:$D$352,2,FALSE),0)</f>
        <v>0</v>
      </c>
      <c r="DV194" s="43">
        <f>IFERROR(VLOOKUP($B194,'2324_link'!$A$3:$D$352,3,FALSE),0)</f>
        <v>5.67</v>
      </c>
      <c r="DW194" s="160">
        <f>IFERROR(VLOOKUP($B194,'2324_link'!$A$3:$D$352,4,FALSE),0)</f>
        <v>39.5</v>
      </c>
      <c r="DX194" s="217">
        <f t="shared" si="343"/>
        <v>0.14354430379746835</v>
      </c>
      <c r="DY194" s="217">
        <f>IF(DT194="Yes",VLOOKUP(B194,'ESA 112'!$B$3:$J$32,8,FALSE),MIN(0.15,DX194))</f>
        <v>0.14354430379746835</v>
      </c>
      <c r="DZ194" s="156">
        <f t="shared" si="344"/>
        <v>5.67</v>
      </c>
      <c r="EA194" s="159">
        <f t="shared" si="345"/>
        <v>5.67</v>
      </c>
      <c r="EB194" s="18"/>
    </row>
    <row r="195" spans="1:132" ht="14.4" x14ac:dyDescent="0.3">
      <c r="A195" s="15" t="s">
        <v>915</v>
      </c>
      <c r="B195" s="15" t="s">
        <v>388</v>
      </c>
      <c r="C195" s="15" t="s">
        <v>389</v>
      </c>
      <c r="D195" s="127" t="s">
        <v>928</v>
      </c>
      <c r="E195" s="154">
        <f>IFERROR(VLOOKUP($B195,'0809_link'!$A$5:$D$319,2,FALSE),0)</f>
        <v>4.88</v>
      </c>
      <c r="F195" s="154">
        <f>IFERROR(VLOOKUP($B195,'0809_link'!$A$5:$D$319,3,FALSE),0)</f>
        <v>58.88</v>
      </c>
      <c r="G195" s="154">
        <f>IFERROR(VLOOKUP(B195,'0809_link'!$A$5:$D$319,4,FALSE),0)</f>
        <v>461.92</v>
      </c>
      <c r="H195" s="50">
        <f t="shared" si="346"/>
        <v>0.1275</v>
      </c>
      <c r="I195" s="155">
        <f>IF(D195="yes",VLOOKUP(B195,'ESA 112'!$B$479:$K$503,8,FALSE),MIN(0.127,H195))</f>
        <v>0.127</v>
      </c>
      <c r="J195" s="156">
        <f t="shared" si="347"/>
        <v>58.66</v>
      </c>
      <c r="K195" s="157">
        <f t="shared" si="348"/>
        <v>63.529040000000002</v>
      </c>
      <c r="L195" s="127" t="s">
        <v>928</v>
      </c>
      <c r="M195" s="43">
        <f>IFERROR(VLOOKUP(B195,'0910_link'!$A$5:$B$302,2,FALSE),0)</f>
        <v>9.5</v>
      </c>
      <c r="N195" s="43">
        <f>IFERROR(VLOOKUP(B195,'0910_link'!$A$5:$C$302,3,FALSE),0)</f>
        <v>72.88</v>
      </c>
      <c r="O195" s="43">
        <f>IFERROR(VLOOKUP($B195,'0910_link'!$A$5:$D$302,4,FALSE),0)</f>
        <v>524.87</v>
      </c>
      <c r="P195" s="50">
        <f t="shared" si="349"/>
        <v>0.1389</v>
      </c>
      <c r="Q195" s="158">
        <f>IF(L195="Yes",VLOOKUP(B195,'ESA 112'!$B$449:$K$474,8,FALSE),MIN(0.127,P195))</f>
        <v>0.127</v>
      </c>
      <c r="R195" s="156">
        <f t="shared" si="350"/>
        <v>66.66</v>
      </c>
      <c r="S195" s="157">
        <f t="shared" si="351"/>
        <v>76.134046999999995</v>
      </c>
      <c r="T195" s="127" t="s">
        <v>928</v>
      </c>
      <c r="U195" s="43">
        <f>IFERROR(VLOOKUP($B195,'1011_link'!$A$5:$D$309,2,FALSE),0)</f>
        <v>11.12</v>
      </c>
      <c r="V195" s="43">
        <f>IFERROR(VLOOKUP($B195,'1011_link'!$A$5:$D$309,3,FALSE),0)</f>
        <v>64.75</v>
      </c>
      <c r="W195" s="154">
        <f>IFERROR(VLOOKUP($B195,'1011_link'!$A$5:$D$319,4,FALSE),0)</f>
        <v>667.83</v>
      </c>
      <c r="X195" s="50">
        <f t="shared" si="352"/>
        <v>9.7000000000000003E-2</v>
      </c>
      <c r="Y195" s="158">
        <f>IF(T195="Yes",VLOOKUP(B195,'ESA 112'!$B$416:$J$444,8,FALSE),MIN(0.127,X195))</f>
        <v>9.7000000000000003E-2</v>
      </c>
      <c r="Z195" s="156">
        <f t="shared" si="353"/>
        <v>64.75</v>
      </c>
      <c r="AA195" s="159">
        <f t="shared" si="354"/>
        <v>75.87</v>
      </c>
      <c r="AB195" s="127" t="s">
        <v>928</v>
      </c>
      <c r="AC195" s="43">
        <f>IFERROR(VLOOKUP($B195,'1112_link'!$A$5:$D$310,2,FALSE),0)</f>
        <v>7.4499999999999993</v>
      </c>
      <c r="AD195" s="43">
        <f>IFERROR(VLOOKUP($B195,'1112_link'!$A$5:$D$310,3,FALSE),0)</f>
        <v>62</v>
      </c>
      <c r="AE195" s="154">
        <f>IFERROR(VLOOKUP($B195,'1112_link'!$A$5:$D$331,4,FALSE),0)</f>
        <v>634.44000000000005</v>
      </c>
      <c r="AF195" s="50">
        <f t="shared" si="355"/>
        <v>9.7699999999999995E-2</v>
      </c>
      <c r="AG195" s="158">
        <f>IF(AB195="Yes",VLOOKUP(B195,'ESA 112'!$B$383:$J$411,8,FALSE),MIN(0.127,AF195))</f>
        <v>9.7699999999999995E-2</v>
      </c>
      <c r="AH195" s="156">
        <f t="shared" si="356"/>
        <v>62</v>
      </c>
      <c r="AI195" s="159">
        <f t="shared" si="357"/>
        <v>69.45</v>
      </c>
      <c r="AJ195" s="127" t="s">
        <v>928</v>
      </c>
      <c r="AK195" s="43">
        <f>IFERROR(VLOOKUP($B195,'1213_link'!$A$5:$D$310,2,FALSE),0)</f>
        <v>9.7799999999999994</v>
      </c>
      <c r="AL195" s="43">
        <f>IFERROR(VLOOKUP($B195,'1213_link'!$A$5:$D$310,3,FALSE),0)</f>
        <v>58.67</v>
      </c>
      <c r="AM195" s="154">
        <f>IFERROR(VLOOKUP($B195,'1213_link'!$A$5:$D$331,4,FALSE),0)</f>
        <v>782.66</v>
      </c>
      <c r="AN195" s="50">
        <f t="shared" si="358"/>
        <v>7.4999999999999997E-2</v>
      </c>
      <c r="AO195" s="158">
        <f>IF(AJ195="Yes",VLOOKUP(B195,'ESA 112'!$B$350:$J$378,8,FALSE),MIN(0.127,AN195))</f>
        <v>7.4999999999999997E-2</v>
      </c>
      <c r="AP195" s="156">
        <f t="shared" si="359"/>
        <v>58.67</v>
      </c>
      <c r="AQ195" s="159">
        <f t="shared" si="360"/>
        <v>68.45</v>
      </c>
      <c r="AR195" s="127" t="s">
        <v>928</v>
      </c>
      <c r="AS195" s="43">
        <f>IFERROR(VLOOKUP($B195,'1314_link'!$A$5:$D$310,2,FALSE),0)</f>
        <v>12</v>
      </c>
      <c r="AT195" s="43">
        <f>IFERROR(VLOOKUP($B195,'1314_link'!$A$5:$D$310,3,FALSE),0)</f>
        <v>61</v>
      </c>
      <c r="AU195" s="154">
        <f>IFERROR(VLOOKUP($B195,'1314_link'!$A$5:$D$331,4,FALSE),0)</f>
        <v>806.67</v>
      </c>
      <c r="AV195" s="158">
        <f t="shared" si="361"/>
        <v>7.5619522233379199E-2</v>
      </c>
      <c r="AW195" s="158">
        <f>IF(AR195="Yes",VLOOKUP(B195,'ESA 112'!$B$318:$J$345,8,FALSE),MIN(0.127,AV195))</f>
        <v>7.5619522233379199E-2</v>
      </c>
      <c r="AX195" s="156">
        <f t="shared" si="362"/>
        <v>61</v>
      </c>
      <c r="AY195" s="159">
        <f t="shared" si="363"/>
        <v>73</v>
      </c>
      <c r="AZ195" s="127" t="s">
        <v>928</v>
      </c>
      <c r="BA195" s="43">
        <f>IFERROR(VLOOKUP($B195,'1415_link'!$A$5:$D$311,2,FALSE),0)</f>
        <v>7.7700000000000005</v>
      </c>
      <c r="BB195" s="43">
        <f>IFERROR(VLOOKUP($B195,'1415_link'!$A$5:$D$311,3,FALSE),0)</f>
        <v>60</v>
      </c>
      <c r="BC195" s="160">
        <f>IFERROR(VLOOKUP($B195,'1415_link'!$A$5:$D$332,4,FALSE),0)</f>
        <v>805.11</v>
      </c>
      <c r="BD195" s="158">
        <f t="shared" si="366"/>
        <v>7.4523978089950441E-2</v>
      </c>
      <c r="BE195" s="158">
        <f>IF(AZ195="Yes",VLOOKUP(B195,'ESA 112'!$B$286:$J$314,8,FALSE),MIN(0.127,BD195))</f>
        <v>7.4523978089950441E-2</v>
      </c>
      <c r="BF195" s="156">
        <f t="shared" si="367"/>
        <v>60</v>
      </c>
      <c r="BG195" s="159">
        <f t="shared" si="368"/>
        <v>67.77</v>
      </c>
      <c r="BH195" s="127" t="s">
        <v>928</v>
      </c>
      <c r="BI195" s="43">
        <f>IFERROR(VLOOKUP($B195,'1516_link'!$A$5:$D$351,2,FALSE),0)</f>
        <v>6.45</v>
      </c>
      <c r="BJ195" s="43">
        <f>IFERROR(VLOOKUP($B195,'1516_link'!$A$5:$D$351,3,FALSE),0)</f>
        <v>66.56</v>
      </c>
      <c r="BK195" s="160">
        <f>IFERROR(VLOOKUP($B195,'1516_link'!$A$5:$D$351,4,FALSE),0)</f>
        <v>789.75</v>
      </c>
      <c r="BL195" s="217">
        <f t="shared" si="369"/>
        <v>8.4279835390946509E-2</v>
      </c>
      <c r="BM195" s="217">
        <f>IF(BH195="Yes",VLOOKUP(B195,'ESA 112'!$B$255:$J$282,8,FALSE),MIN(0.127,BL195))</f>
        <v>8.4279835390946509E-2</v>
      </c>
      <c r="BN195" s="156">
        <f t="shared" si="370"/>
        <v>66.56</v>
      </c>
      <c r="BO195" s="159">
        <f t="shared" si="371"/>
        <v>73.010000000000005</v>
      </c>
      <c r="BP195" s="127" t="s">
        <v>928</v>
      </c>
      <c r="BQ195" s="43">
        <f>IFERROR(VLOOKUP($B195,'1617_link'!$A$5:$D$351,2,FALSE),0)</f>
        <v>6.23</v>
      </c>
      <c r="BR195" s="43">
        <f>IFERROR(VLOOKUP($B195,'1617_link'!$A$5:$D$351,3,FALSE),0)</f>
        <v>65.67</v>
      </c>
      <c r="BS195" s="160">
        <f>IFERROR(VLOOKUP($B195,'1617_link'!$A$5:$D$351,4,FALSE),0)</f>
        <v>785.56</v>
      </c>
      <c r="BT195" s="217">
        <f t="shared" si="372"/>
        <v>8.3596415296094517E-2</v>
      </c>
      <c r="BU195" s="217">
        <f>IF(BP195="Yes",VLOOKUP(B195,'ESA 112'!$B$224:$J$250,8,FALSE),MIN(0.127,BT195))</f>
        <v>8.3596415296094517E-2</v>
      </c>
      <c r="BV195" s="156">
        <f t="shared" si="364"/>
        <v>65.67</v>
      </c>
      <c r="BW195" s="223">
        <f t="shared" si="365"/>
        <v>71.900000000000006</v>
      </c>
      <c r="BX195" s="127" t="s">
        <v>928</v>
      </c>
      <c r="BY195" s="43">
        <f>IFERROR(VLOOKUP($B195,'1718_link'!$A$5:$D$351,2,FALSE),0)</f>
        <v>10.67</v>
      </c>
      <c r="BZ195" s="43">
        <f>IFERROR(VLOOKUP($B195,'1718_link'!$A$5:$D$351,3,FALSE),0)</f>
        <v>79.89</v>
      </c>
      <c r="CA195" s="43">
        <f>IFERROR(VLOOKUP($B195,'1718_link'!$A$5:$D$331,4,FALSE),0)</f>
        <v>761.66</v>
      </c>
      <c r="CB195" s="217">
        <f t="shared" si="373"/>
        <v>0.10488932069427304</v>
      </c>
      <c r="CC195" s="217">
        <f>IF(BX195="Yes",VLOOKUP(B195,'ESA 112'!$B$194:$J$219,8,FALSE),MIN(0.135,CB195))</f>
        <v>0.10488932069427304</v>
      </c>
      <c r="CD195" s="156">
        <f t="shared" si="374"/>
        <v>79.89</v>
      </c>
      <c r="CE195" s="159">
        <f t="shared" si="375"/>
        <v>90.56</v>
      </c>
      <c r="CF195" s="127" t="s">
        <v>928</v>
      </c>
      <c r="CG195" s="43">
        <f>IFERROR(VLOOKUP($B195,'1819_link'!$A$5:$D$351,2,FALSE),0)</f>
        <v>12.440000000000001</v>
      </c>
      <c r="CH195" s="43">
        <f>IFERROR(VLOOKUP($B195,'1819_link'!$A$5:$D$351,3,FALSE),0)</f>
        <v>90.67</v>
      </c>
      <c r="CI195" s="43">
        <f>IFERROR(VLOOKUP($B195,'1819_link'!$A$5:$D$331,4,FALSE),0)</f>
        <v>806.38</v>
      </c>
      <c r="CJ195" s="217">
        <f t="shared" si="376"/>
        <v>0.11244078474168506</v>
      </c>
      <c r="CK195" s="217">
        <f>IF(CF195="Yes",VLOOKUP(B195,'ESA 112'!$B$164:$J$190,8,FALSE),MIN(0.135,CJ195))</f>
        <v>0.11244078474168506</v>
      </c>
      <c r="CL195" s="156">
        <f t="shared" si="377"/>
        <v>90.67</v>
      </c>
      <c r="CM195" s="159">
        <f t="shared" si="378"/>
        <v>103.11</v>
      </c>
      <c r="CN195" s="127" t="s">
        <v>928</v>
      </c>
      <c r="CO195" s="43">
        <f>IFERROR(VLOOKUP($B195,'1920_link'!$A$5:$D$350,2,FALSE),0)</f>
        <v>13.22</v>
      </c>
      <c r="CP195" s="43">
        <f>IFERROR(VLOOKUP($B195,'1920_link'!$A$5:$D$350,3,FALSE),0)</f>
        <v>86.33</v>
      </c>
      <c r="CQ195" s="43">
        <f>IFERROR(VLOOKUP($B195,'1920_link'!$A$5:$D$330,4,FALSE),0)</f>
        <v>790.27</v>
      </c>
      <c r="CR195" s="217">
        <f t="shared" si="379"/>
        <v>0.10924114543130829</v>
      </c>
      <c r="CS195" s="217">
        <f>IF(CN195="Yes",VLOOKUP(B195,'ESA 112'!$B$134:$J$159,8,FALSE),MIN(0.135,CR195))</f>
        <v>0.10924114543130829</v>
      </c>
      <c r="CT195" s="156">
        <f t="shared" si="380"/>
        <v>86.33</v>
      </c>
      <c r="CU195" s="159">
        <f t="shared" si="381"/>
        <v>99.55</v>
      </c>
      <c r="CV195" s="127" t="s">
        <v>928</v>
      </c>
      <c r="CW195" s="43">
        <f>IFERROR(VLOOKUP($B195,'2021_link'!$A$5:$D$351,2,FALSE),0)</f>
        <v>8.2200000000000006</v>
      </c>
      <c r="CX195" s="43">
        <f>IFERROR(VLOOKUP($B195,'2021_link'!$A$5:$D$351,3,FALSE),0)</f>
        <v>93.89</v>
      </c>
      <c r="CY195" s="160">
        <f>IFERROR(VLOOKUP($B195,'2021_link'!$A$5:$D$351,4,FALSE),0)</f>
        <v>759.31</v>
      </c>
      <c r="CZ195" s="217">
        <f t="shared" si="388"/>
        <v>0.12365173644493027</v>
      </c>
      <c r="DA195" s="217">
        <f>IF(CV195="Yes",VLOOKUP(B195,'ESA 112'!$B$102:$J$130,8,FALSE),MIN(0.135,CZ195))</f>
        <v>0.12365173644493027</v>
      </c>
      <c r="DB195" s="156">
        <f t="shared" si="389"/>
        <v>93.89</v>
      </c>
      <c r="DC195" s="159">
        <f t="shared" si="390"/>
        <v>102.11</v>
      </c>
      <c r="DD195" s="127" t="s">
        <v>928</v>
      </c>
      <c r="DE195" s="43">
        <f>IFERROR(VLOOKUP($B195,'2122_link'!$A$3:$D$352,2,FALSE),0)</f>
        <v>9.33</v>
      </c>
      <c r="DF195" s="43">
        <f>IFERROR(VLOOKUP($B195,'2122_link'!$A$3:$D$352,3,FALSE),0)</f>
        <v>80.22</v>
      </c>
      <c r="DG195" s="160">
        <f>IFERROR(VLOOKUP($B195,'2122_link'!$A$3:$D$352,4,FALSE),0)</f>
        <v>722.20999999999992</v>
      </c>
      <c r="DH195" s="217">
        <f t="shared" si="382"/>
        <v>0.1110757258968998</v>
      </c>
      <c r="DI195" s="217">
        <f>IF(DD195="Yes",VLOOKUP(B195,'ESA 112'!$B$70:$J$99,8,FALSE),MIN(0.135,DH195))</f>
        <v>0.1110757258968998</v>
      </c>
      <c r="DJ195" s="156">
        <f t="shared" si="383"/>
        <v>80.22</v>
      </c>
      <c r="DK195" s="159">
        <f t="shared" si="384"/>
        <v>89.55</v>
      </c>
      <c r="DL195" s="127" t="s">
        <v>928</v>
      </c>
      <c r="DM195" s="43">
        <f>IFERROR(VLOOKUP($B195,'2223_link'!$A$3:$D$352,2,FALSE),0)</f>
        <v>8.33</v>
      </c>
      <c r="DN195" s="43">
        <f>IFERROR(VLOOKUP($B195,'2223_link'!$A$3:$D$352,3,FALSE),0)</f>
        <v>95.11</v>
      </c>
      <c r="DO195" s="160">
        <f>IFERROR(VLOOKUP($B195,'2223_link'!$A$3:$D$352,4,FALSE),0)</f>
        <v>692.94999999999993</v>
      </c>
      <c r="DP195" s="217">
        <f t="shared" si="385"/>
        <v>0.1372537701132838</v>
      </c>
      <c r="DQ195" s="217">
        <f>IF(DL195="Yes",VLOOKUP(B195,'ESA 112'!$B$37:$J$65,8,FALSE),MIN(0.135,DP195))</f>
        <v>0.13500000000000001</v>
      </c>
      <c r="DR195" s="156">
        <f t="shared" si="386"/>
        <v>93.55</v>
      </c>
      <c r="DS195" s="159">
        <f t="shared" si="387"/>
        <v>101.88</v>
      </c>
      <c r="DT195" s="127" t="s">
        <v>928</v>
      </c>
      <c r="DU195" s="43">
        <f>IFERROR(VLOOKUP($B195,'2324_link'!$A$3:$D$352,2,FALSE),0)</f>
        <v>8.33</v>
      </c>
      <c r="DV195" s="43">
        <f>IFERROR(VLOOKUP($B195,'2324_link'!$A$3:$D$352,3,FALSE),0)</f>
        <v>114.44</v>
      </c>
      <c r="DW195" s="160">
        <f>IFERROR(VLOOKUP($B195,'2324_link'!$A$3:$D$352,4,FALSE),0)</f>
        <v>755.7399999999999</v>
      </c>
      <c r="DX195" s="217">
        <f t="shared" si="343"/>
        <v>0.15142773969883824</v>
      </c>
      <c r="DY195" s="217">
        <f>IF(DT195="Yes",VLOOKUP(B195,'ESA 112'!$B$3:$J$32,8,FALSE),MIN(0.15,DX195))</f>
        <v>0.15</v>
      </c>
      <c r="DZ195" s="156">
        <f t="shared" si="344"/>
        <v>113.36</v>
      </c>
      <c r="EA195" s="159">
        <f t="shared" si="345"/>
        <v>121.69</v>
      </c>
      <c r="EB195" s="18"/>
    </row>
    <row r="196" spans="1:132" ht="14.4" x14ac:dyDescent="0.3">
      <c r="A196" s="15" t="s">
        <v>915</v>
      </c>
      <c r="B196" s="15" t="s">
        <v>446</v>
      </c>
      <c r="C196" s="15" t="s">
        <v>447</v>
      </c>
      <c r="D196" s="127" t="s">
        <v>928</v>
      </c>
      <c r="E196" s="154">
        <f>IFERROR(VLOOKUP($B196,'0809_link'!$A$5:$D$319,2,FALSE),0)</f>
        <v>0</v>
      </c>
      <c r="F196" s="154">
        <f>IFERROR(VLOOKUP($B196,'0809_link'!$A$5:$D$319,3,FALSE),0)</f>
        <v>9.25</v>
      </c>
      <c r="G196" s="154">
        <f>IFERROR(VLOOKUP(B196,'0809_link'!$A$5:$D$319,4,FALSE),0)</f>
        <v>65.290000000000006</v>
      </c>
      <c r="H196" s="50">
        <f t="shared" si="346"/>
        <v>0.14169999999999999</v>
      </c>
      <c r="I196" s="155">
        <f>IF(D196="yes",VLOOKUP(B196,'ESA 112'!$B$479:$K$503,8,FALSE),MIN(0.127,H196))</f>
        <v>0.127</v>
      </c>
      <c r="J196" s="156">
        <f t="shared" si="347"/>
        <v>8.2899999999999991</v>
      </c>
      <c r="K196" s="157">
        <f t="shared" si="348"/>
        <v>8.2902370000000012</v>
      </c>
      <c r="L196" s="127" t="s">
        <v>928</v>
      </c>
      <c r="M196" s="43">
        <f>IFERROR(VLOOKUP(B196,'0910_link'!$A$5:$B$302,2,FALSE),0)</f>
        <v>0</v>
      </c>
      <c r="N196" s="43">
        <f>IFERROR(VLOOKUP(B196,'0910_link'!$A$5:$C$302,3,FALSE),0)</f>
        <v>9.3800000000000008</v>
      </c>
      <c r="O196" s="43">
        <f>IFERROR(VLOOKUP($B196,'0910_link'!$A$5:$D$302,4,FALSE),0)</f>
        <v>72.05</v>
      </c>
      <c r="P196" s="50">
        <f t="shared" si="349"/>
        <v>0.13020000000000001</v>
      </c>
      <c r="Q196" s="158">
        <f>IF(L196="Yes",VLOOKUP(B196,'ESA 112'!$B$449:$K$474,8,FALSE),MIN(0.127,P196))</f>
        <v>0.127</v>
      </c>
      <c r="R196" s="156">
        <f t="shared" si="350"/>
        <v>9.15</v>
      </c>
      <c r="S196" s="157">
        <f t="shared" si="351"/>
        <v>9.1494400000000002</v>
      </c>
      <c r="T196" s="127" t="s">
        <v>928</v>
      </c>
      <c r="U196" s="43">
        <f>IFERROR(VLOOKUP($B196,'1011_link'!$A$5:$D$309,2,FALSE),0)</f>
        <v>0</v>
      </c>
      <c r="V196" s="43">
        <f>IFERROR(VLOOKUP($B196,'1011_link'!$A$5:$D$309,3,FALSE),0)</f>
        <v>9.6199999999999992</v>
      </c>
      <c r="W196" s="154">
        <f>IFERROR(VLOOKUP($B196,'1011_link'!$A$5:$D$319,4,FALSE),0)</f>
        <v>72.319999999999993</v>
      </c>
      <c r="X196" s="50">
        <f t="shared" si="352"/>
        <v>0.13300000000000001</v>
      </c>
      <c r="Y196" s="158">
        <f>IF(T196="Yes",VLOOKUP(B196,'ESA 112'!$B$416:$J$444,8,FALSE),MIN(0.127,X196))</f>
        <v>0.127</v>
      </c>
      <c r="Z196" s="156">
        <f t="shared" si="353"/>
        <v>9.18</v>
      </c>
      <c r="AA196" s="159">
        <f t="shared" si="354"/>
        <v>9.18</v>
      </c>
      <c r="AB196" s="127" t="s">
        <v>928</v>
      </c>
      <c r="AC196" s="43">
        <f>IFERROR(VLOOKUP($B196,'1112_link'!$A$5:$D$310,2,FALSE),0)</f>
        <v>0</v>
      </c>
      <c r="AD196" s="43">
        <f>IFERROR(VLOOKUP($B196,'1112_link'!$A$5:$D$310,3,FALSE),0)</f>
        <v>10</v>
      </c>
      <c r="AE196" s="154">
        <f>IFERROR(VLOOKUP($B196,'1112_link'!$A$5:$D$331,4,FALSE),0)</f>
        <v>68.3</v>
      </c>
      <c r="AF196" s="50">
        <f t="shared" si="355"/>
        <v>0.1464</v>
      </c>
      <c r="AG196" s="158">
        <f>IF(AB196="Yes",VLOOKUP(B196,'ESA 112'!$B$383:$J$411,8,FALSE),MIN(0.127,AF196))</f>
        <v>0.127</v>
      </c>
      <c r="AH196" s="156">
        <f t="shared" si="356"/>
        <v>8.67</v>
      </c>
      <c r="AI196" s="159">
        <f t="shared" si="357"/>
        <v>8.67</v>
      </c>
      <c r="AJ196" s="127" t="s">
        <v>928</v>
      </c>
      <c r="AK196" s="43">
        <f>IFERROR(VLOOKUP($B196,'1213_link'!$A$5:$D$310,2,FALSE),0)</f>
        <v>0</v>
      </c>
      <c r="AL196" s="43">
        <f>IFERROR(VLOOKUP($B196,'1213_link'!$A$5:$D$310,3,FALSE),0)</f>
        <v>8.33</v>
      </c>
      <c r="AM196" s="154">
        <f>IFERROR(VLOOKUP($B196,'1213_link'!$A$5:$D$331,4,FALSE),0)</f>
        <v>76.790000000000006</v>
      </c>
      <c r="AN196" s="50">
        <f t="shared" si="358"/>
        <v>0.1085</v>
      </c>
      <c r="AO196" s="158">
        <f>IF(AJ196="Yes",VLOOKUP(B196,'ESA 112'!$B$350:$J$378,8,FALSE),MIN(0.127,AN196))</f>
        <v>0.1085</v>
      </c>
      <c r="AP196" s="156">
        <f t="shared" si="359"/>
        <v>8.33</v>
      </c>
      <c r="AQ196" s="159">
        <f t="shared" si="360"/>
        <v>8.33</v>
      </c>
      <c r="AR196" s="127" t="s">
        <v>928</v>
      </c>
      <c r="AS196" s="43">
        <f>IFERROR(VLOOKUP($B196,'1314_link'!$A$5:$D$310,2,FALSE),0)</f>
        <v>0</v>
      </c>
      <c r="AT196" s="43">
        <f>IFERROR(VLOOKUP($B196,'1314_link'!$A$5:$D$310,3,FALSE),0)</f>
        <v>8.2200000000000006</v>
      </c>
      <c r="AU196" s="154">
        <f>IFERROR(VLOOKUP($B196,'1314_link'!$A$5:$D$331,4,FALSE),0)</f>
        <v>73.099999999999994</v>
      </c>
      <c r="AV196" s="158">
        <f t="shared" si="361"/>
        <v>0.11244870041039673</v>
      </c>
      <c r="AW196" s="158">
        <f>IF(AR196="Yes",VLOOKUP(B196,'ESA 112'!$B$318:$J$345,8,FALSE),MIN(0.127,AV196))</f>
        <v>0.11244870041039673</v>
      </c>
      <c r="AX196" s="156">
        <f t="shared" si="362"/>
        <v>8.2200000000000006</v>
      </c>
      <c r="AY196" s="159">
        <f t="shared" si="363"/>
        <v>8.2200000000000006</v>
      </c>
      <c r="AZ196" s="127" t="s">
        <v>928</v>
      </c>
      <c r="BA196" s="43">
        <f>IFERROR(VLOOKUP($B196,'1415_link'!$A$5:$D$311,2,FALSE),0)</f>
        <v>0.11</v>
      </c>
      <c r="BB196" s="43">
        <f>IFERROR(VLOOKUP($B196,'1415_link'!$A$5:$D$311,3,FALSE),0)</f>
        <v>7.33</v>
      </c>
      <c r="BC196" s="160">
        <f>IFERROR(VLOOKUP($B196,'1415_link'!$A$5:$D$332,4,FALSE),0)</f>
        <v>73.75</v>
      </c>
      <c r="BD196" s="158">
        <f t="shared" si="366"/>
        <v>9.938983050847458E-2</v>
      </c>
      <c r="BE196" s="158">
        <f>IF(AZ196="Yes",VLOOKUP(B196,'ESA 112'!$B$286:$J$314,8,FALSE),MIN(0.127,BD196))</f>
        <v>9.938983050847458E-2</v>
      </c>
      <c r="BF196" s="156">
        <f t="shared" si="367"/>
        <v>7.33</v>
      </c>
      <c r="BG196" s="159">
        <f t="shared" si="368"/>
        <v>7.44</v>
      </c>
      <c r="BH196" s="127" t="s">
        <v>928</v>
      </c>
      <c r="BI196" s="43">
        <f>IFERROR(VLOOKUP($B196,'1516_link'!$A$5:$D$351,2,FALSE),0)</f>
        <v>0</v>
      </c>
      <c r="BJ196" s="43">
        <f>IFERROR(VLOOKUP($B196,'1516_link'!$A$5:$D$351,3,FALSE),0)</f>
        <v>10.67</v>
      </c>
      <c r="BK196" s="160">
        <f>IFERROR(VLOOKUP($B196,'1516_link'!$A$5:$D$351,4,FALSE),0)</f>
        <v>76.400000000000006</v>
      </c>
      <c r="BL196" s="217">
        <f t="shared" si="369"/>
        <v>0.13965968586387434</v>
      </c>
      <c r="BM196" s="217">
        <f>IF(BH196="Yes",VLOOKUP(B196,'ESA 112'!$B$255:$J$282,8,FALSE),MIN(0.127,BL196))</f>
        <v>0.127</v>
      </c>
      <c r="BN196" s="156">
        <f t="shared" si="370"/>
        <v>9.6999999999999993</v>
      </c>
      <c r="BO196" s="159">
        <f t="shared" si="371"/>
        <v>9.6999999999999993</v>
      </c>
      <c r="BP196" s="127" t="s">
        <v>928</v>
      </c>
      <c r="BQ196" s="43">
        <f>IFERROR(VLOOKUP($B196,'1617_link'!$A$5:$D$351,2,FALSE),0)</f>
        <v>0.22</v>
      </c>
      <c r="BR196" s="43">
        <f>IFERROR(VLOOKUP($B196,'1617_link'!$A$5:$D$351,3,FALSE),0)</f>
        <v>9.7799999999999994</v>
      </c>
      <c r="BS196" s="160">
        <f>IFERROR(VLOOKUP($B196,'1617_link'!$A$5:$D$351,4,FALSE),0)</f>
        <v>76.099999999999994</v>
      </c>
      <c r="BT196" s="217">
        <f t="shared" si="372"/>
        <v>0.12851511169513799</v>
      </c>
      <c r="BU196" s="217">
        <f>IF(BP196="Yes",VLOOKUP(B196,'ESA 112'!$B$224:$J$250,8,FALSE),MIN(0.127,BT196))</f>
        <v>0.127</v>
      </c>
      <c r="BV196" s="156">
        <f t="shared" si="364"/>
        <v>9.66</v>
      </c>
      <c r="BW196" s="223">
        <f t="shared" si="365"/>
        <v>9.8800000000000008</v>
      </c>
      <c r="BX196" s="127" t="s">
        <v>928</v>
      </c>
      <c r="BY196" s="43">
        <f>IFERROR(VLOOKUP($B196,'1718_link'!$A$5:$D$351,2,FALSE),0)</f>
        <v>2.34</v>
      </c>
      <c r="BZ196" s="43">
        <f>IFERROR(VLOOKUP($B196,'1718_link'!$A$5:$D$351,3,FALSE),0)</f>
        <v>8.33</v>
      </c>
      <c r="CA196" s="43">
        <f>IFERROR(VLOOKUP($B196,'1718_link'!$A$5:$D$331,4,FALSE),0)</f>
        <v>68.7</v>
      </c>
      <c r="CB196" s="217">
        <f t="shared" si="373"/>
        <v>0.12125181950509462</v>
      </c>
      <c r="CC196" s="217">
        <f>IF(BX196="Yes",VLOOKUP(B196,'ESA 112'!$B$194:$J$219,8,FALSE),MIN(0.135,CB196))</f>
        <v>0.12125181950509462</v>
      </c>
      <c r="CD196" s="156">
        <f t="shared" si="374"/>
        <v>8.33</v>
      </c>
      <c r="CE196" s="159">
        <f t="shared" si="375"/>
        <v>10.67</v>
      </c>
      <c r="CF196" s="127" t="s">
        <v>928</v>
      </c>
      <c r="CG196" s="43">
        <f>IFERROR(VLOOKUP($B196,'1819_link'!$A$5:$D$351,2,FALSE),0)</f>
        <v>2</v>
      </c>
      <c r="CH196" s="43">
        <f>IFERROR(VLOOKUP($B196,'1819_link'!$A$5:$D$351,3,FALSE),0)</f>
        <v>6</v>
      </c>
      <c r="CI196" s="43">
        <f>IFERROR(VLOOKUP($B196,'1819_link'!$A$5:$D$331,4,FALSE),0)</f>
        <v>76.8</v>
      </c>
      <c r="CJ196" s="217">
        <f t="shared" si="376"/>
        <v>7.8125E-2</v>
      </c>
      <c r="CK196" s="217">
        <f>IF(CF196="Yes",VLOOKUP(B196,'ESA 112'!$B$164:$J$190,8,FALSE),MIN(0.135,CJ196))</f>
        <v>7.8125E-2</v>
      </c>
      <c r="CL196" s="156">
        <f t="shared" si="377"/>
        <v>6</v>
      </c>
      <c r="CM196" s="159">
        <f t="shared" si="378"/>
        <v>8</v>
      </c>
      <c r="CN196" s="127" t="s">
        <v>928</v>
      </c>
      <c r="CO196" s="43">
        <f>IFERROR(VLOOKUP($B196,'1920_link'!$A$5:$D$350,2,FALSE),0)</f>
        <v>0</v>
      </c>
      <c r="CP196" s="43">
        <f>IFERROR(VLOOKUP($B196,'1920_link'!$A$5:$D$350,3,FALSE),0)</f>
        <v>6.56</v>
      </c>
      <c r="CQ196" s="43">
        <f>IFERROR(VLOOKUP($B196,'1920_link'!$A$5:$D$330,4,FALSE),0)</f>
        <v>75.58</v>
      </c>
      <c r="CR196" s="217">
        <f t="shared" si="379"/>
        <v>8.6795448531357497E-2</v>
      </c>
      <c r="CS196" s="217">
        <f>IF(CN196="Yes",VLOOKUP(B196,'ESA 112'!$B$134:$J$159,8,FALSE),MIN(0.135,CR196))</f>
        <v>8.6795448531357497E-2</v>
      </c>
      <c r="CT196" s="156">
        <f t="shared" si="380"/>
        <v>6.56</v>
      </c>
      <c r="CU196" s="159">
        <f t="shared" si="381"/>
        <v>6.56</v>
      </c>
      <c r="CV196" s="127" t="s">
        <v>928</v>
      </c>
      <c r="CW196" s="43">
        <f>IFERROR(VLOOKUP($B196,'2021_link'!$A$5:$D$351,2,FALSE),0)</f>
        <v>0</v>
      </c>
      <c r="CX196" s="43">
        <f>IFERROR(VLOOKUP($B196,'2021_link'!$A$5:$D$351,3,FALSE),0)</f>
        <v>7.11</v>
      </c>
      <c r="CY196" s="160">
        <f>IFERROR(VLOOKUP($B196,'2021_link'!$A$5:$D$351,4,FALSE),0)</f>
        <v>77.760000000000005</v>
      </c>
      <c r="CZ196" s="217">
        <f t="shared" si="388"/>
        <v>9.1435185185185189E-2</v>
      </c>
      <c r="DA196" s="217">
        <f>IF(CV196="Yes",VLOOKUP(B196,'ESA 112'!$B$102:$J$130,8,FALSE),MIN(0.135,CZ196))</f>
        <v>9.1435185185185189E-2</v>
      </c>
      <c r="DB196" s="156">
        <f t="shared" si="389"/>
        <v>7.11</v>
      </c>
      <c r="DC196" s="159">
        <f t="shared" si="390"/>
        <v>7.11</v>
      </c>
      <c r="DD196" s="127" t="s">
        <v>928</v>
      </c>
      <c r="DE196" s="43">
        <f>IFERROR(VLOOKUP($B196,'2122_link'!$A$3:$D$352,2,FALSE),0)</f>
        <v>0</v>
      </c>
      <c r="DF196" s="43">
        <f>IFERROR(VLOOKUP($B196,'2122_link'!$A$3:$D$352,3,FALSE),0)</f>
        <v>4</v>
      </c>
      <c r="DG196" s="160">
        <f>IFERROR(VLOOKUP($B196,'2122_link'!$A$3:$D$352,4,FALSE),0)</f>
        <v>68.7</v>
      </c>
      <c r="DH196" s="217">
        <f t="shared" si="382"/>
        <v>5.8224163027656477E-2</v>
      </c>
      <c r="DI196" s="217">
        <f>IF(DD196="Yes",VLOOKUP(B196,'ESA 112'!$B$70:$J$99,8,FALSE),MIN(0.135,DH196))</f>
        <v>5.8224163027656477E-2</v>
      </c>
      <c r="DJ196" s="156">
        <f t="shared" si="383"/>
        <v>4</v>
      </c>
      <c r="DK196" s="159">
        <f t="shared" si="384"/>
        <v>4</v>
      </c>
      <c r="DL196" s="127" t="s">
        <v>928</v>
      </c>
      <c r="DM196" s="43">
        <f>IFERROR(VLOOKUP($B196,'2223_link'!$A$3:$D$352,2,FALSE),0)</f>
        <v>0</v>
      </c>
      <c r="DN196" s="43">
        <f>IFERROR(VLOOKUP($B196,'2223_link'!$A$3:$D$352,3,FALSE),0)</f>
        <v>4</v>
      </c>
      <c r="DO196" s="160">
        <f>IFERROR(VLOOKUP($B196,'2223_link'!$A$3:$D$352,4,FALSE),0)</f>
        <v>71.69</v>
      </c>
      <c r="DP196" s="217">
        <f t="shared" si="385"/>
        <v>5.5795787418049941E-2</v>
      </c>
      <c r="DQ196" s="217">
        <f>IF(DL196="Yes",VLOOKUP(B196,'ESA 112'!$B$37:$J$65,8,FALSE),MIN(0.135,DP196))</f>
        <v>5.5795787418049941E-2</v>
      </c>
      <c r="DR196" s="156">
        <f t="shared" si="386"/>
        <v>4</v>
      </c>
      <c r="DS196" s="159">
        <f t="shared" si="387"/>
        <v>4</v>
      </c>
      <c r="DT196" s="127" t="s">
        <v>928</v>
      </c>
      <c r="DU196" s="43">
        <f>IFERROR(VLOOKUP($B196,'2324_link'!$A$3:$D$352,2,FALSE),0)</f>
        <v>0</v>
      </c>
      <c r="DV196" s="43">
        <f>IFERROR(VLOOKUP($B196,'2324_link'!$A$3:$D$352,3,FALSE),0)</f>
        <v>5.55</v>
      </c>
      <c r="DW196" s="160">
        <f>IFERROR(VLOOKUP($B196,'2324_link'!$A$3:$D$352,4,FALSE),0)</f>
        <v>72.599999999999994</v>
      </c>
      <c r="DX196" s="217">
        <f t="shared" si="343"/>
        <v>7.6446280991735546E-2</v>
      </c>
      <c r="DY196" s="217">
        <f>IF(DT196="Yes",VLOOKUP(B196,'ESA 112'!$B$3:$J$32,8,FALSE),MIN(0.15,DX196))</f>
        <v>7.6446280991735546E-2</v>
      </c>
      <c r="DZ196" s="156">
        <f t="shared" si="344"/>
        <v>5.55</v>
      </c>
      <c r="EA196" s="159">
        <f t="shared" si="345"/>
        <v>5.55</v>
      </c>
      <c r="EB196" s="18"/>
    </row>
    <row r="197" spans="1:132" ht="14.4" x14ac:dyDescent="0.3">
      <c r="A197" s="15" t="s">
        <v>915</v>
      </c>
      <c r="B197" s="15" t="s">
        <v>106</v>
      </c>
      <c r="C197" s="15" t="s">
        <v>107</v>
      </c>
      <c r="D197" s="127" t="s">
        <v>928</v>
      </c>
      <c r="E197" s="154">
        <f>IFERROR(VLOOKUP($B197,'0809_link'!$A$5:$D$319,2,FALSE),0)</f>
        <v>1</v>
      </c>
      <c r="F197" s="154">
        <f>IFERROR(VLOOKUP($B197,'0809_link'!$A$5:$D$319,3,FALSE),0)</f>
        <v>6</v>
      </c>
      <c r="G197" s="154">
        <f>IFERROR(VLOOKUP(B197,'0809_link'!$A$5:$D$319,4,FALSE),0)</f>
        <v>160.25</v>
      </c>
      <c r="H197" s="50">
        <f t="shared" si="346"/>
        <v>3.7400000000000003E-2</v>
      </c>
      <c r="I197" s="155">
        <f>IF(D197="yes",VLOOKUP(B197,'ESA 112'!$B$479:$K$503,8,FALSE),MIN(0.127,H197))</f>
        <v>3.7400000000000003E-2</v>
      </c>
      <c r="J197" s="156">
        <f t="shared" si="347"/>
        <v>6</v>
      </c>
      <c r="K197" s="157">
        <f t="shared" si="348"/>
        <v>7</v>
      </c>
      <c r="L197" s="127" t="s">
        <v>928</v>
      </c>
      <c r="M197" s="43">
        <f>IFERROR(VLOOKUP(B197,'0910_link'!$A$5:$B$302,2,FALSE),0)</f>
        <v>0.38</v>
      </c>
      <c r="N197" s="43">
        <f>IFERROR(VLOOKUP(B197,'0910_link'!$A$5:$C$302,3,FALSE),0)</f>
        <v>8.6199999999999992</v>
      </c>
      <c r="O197" s="43">
        <f>IFERROR(VLOOKUP($B197,'0910_link'!$A$5:$D$302,4,FALSE),0)</f>
        <v>210.79</v>
      </c>
      <c r="P197" s="50">
        <f t="shared" si="349"/>
        <v>4.0899999999999999E-2</v>
      </c>
      <c r="Q197" s="158">
        <f>IF(L197="Yes",VLOOKUP(B197,'ESA 112'!$B$449:$K$474,8,FALSE),MIN(0.127,P197))</f>
        <v>4.0899999999999999E-2</v>
      </c>
      <c r="R197" s="156">
        <f t="shared" si="350"/>
        <v>8.6199999999999992</v>
      </c>
      <c r="S197" s="157">
        <f t="shared" si="351"/>
        <v>9</v>
      </c>
      <c r="T197" s="127" t="s">
        <v>928</v>
      </c>
      <c r="U197" s="43">
        <f>IFERROR(VLOOKUP($B197,'1011_link'!$A$5:$D$309,2,FALSE),0)</f>
        <v>1.25</v>
      </c>
      <c r="V197" s="43">
        <f>IFERROR(VLOOKUP($B197,'1011_link'!$A$5:$D$309,3,FALSE),0)</f>
        <v>10.119999999999999</v>
      </c>
      <c r="W197" s="154">
        <f>IFERROR(VLOOKUP($B197,'1011_link'!$A$5:$D$319,4,FALSE),0)</f>
        <v>326.95</v>
      </c>
      <c r="X197" s="50">
        <f t="shared" si="352"/>
        <v>3.1E-2</v>
      </c>
      <c r="Y197" s="158">
        <f>IF(T197="Yes",VLOOKUP(B197,'ESA 112'!$B$416:$J$444,8,FALSE),MIN(0.127,X197))</f>
        <v>3.1E-2</v>
      </c>
      <c r="Z197" s="156">
        <f t="shared" si="353"/>
        <v>10.119999999999999</v>
      </c>
      <c r="AA197" s="159">
        <f t="shared" si="354"/>
        <v>11.37</v>
      </c>
      <c r="AB197" s="127" t="s">
        <v>928</v>
      </c>
      <c r="AC197" s="43">
        <f>IFERROR(VLOOKUP($B197,'1112_link'!$A$5:$D$310,2,FALSE),0)</f>
        <v>1.8900000000000001</v>
      </c>
      <c r="AD197" s="43">
        <f>IFERROR(VLOOKUP($B197,'1112_link'!$A$5:$D$310,3,FALSE),0)</f>
        <v>12.67</v>
      </c>
      <c r="AE197" s="154">
        <f>IFERROR(VLOOKUP($B197,'1112_link'!$A$5:$D$331,4,FALSE),0)</f>
        <v>330.3</v>
      </c>
      <c r="AF197" s="50">
        <f t="shared" si="355"/>
        <v>3.8399999999999997E-2</v>
      </c>
      <c r="AG197" s="158">
        <f>IF(AB197="Yes",VLOOKUP(B197,'ESA 112'!$B$383:$J$411,8,FALSE),MIN(0.127,AF197))</f>
        <v>3.8399999999999997E-2</v>
      </c>
      <c r="AH197" s="156">
        <f t="shared" si="356"/>
        <v>12.67</v>
      </c>
      <c r="AI197" s="159">
        <f t="shared" si="357"/>
        <v>14.56</v>
      </c>
      <c r="AJ197" s="127" t="s">
        <v>928</v>
      </c>
      <c r="AK197" s="43">
        <f>IFERROR(VLOOKUP($B197,'1213_link'!$A$5:$D$310,2,FALSE),0)</f>
        <v>1</v>
      </c>
      <c r="AL197" s="43">
        <f>IFERROR(VLOOKUP($B197,'1213_link'!$A$5:$D$310,3,FALSE),0)</f>
        <v>15</v>
      </c>
      <c r="AM197" s="154">
        <f>IFERROR(VLOOKUP($B197,'1213_link'!$A$5:$D$331,4,FALSE),0)</f>
        <v>177.12</v>
      </c>
      <c r="AN197" s="50">
        <f t="shared" si="358"/>
        <v>8.4699999999999998E-2</v>
      </c>
      <c r="AO197" s="158">
        <f>IF(AJ197="Yes",VLOOKUP(B197,'ESA 112'!$B$350:$J$378,8,FALSE),MIN(0.127,AN197))</f>
        <v>8.4699999999999998E-2</v>
      </c>
      <c r="AP197" s="156">
        <f t="shared" si="359"/>
        <v>15</v>
      </c>
      <c r="AQ197" s="159">
        <f t="shared" si="360"/>
        <v>16</v>
      </c>
      <c r="AR197" s="127" t="s">
        <v>928</v>
      </c>
      <c r="AS197" s="43">
        <f>IFERROR(VLOOKUP($B197,'1314_link'!$A$5:$D$310,2,FALSE),0)</f>
        <v>2</v>
      </c>
      <c r="AT197" s="43">
        <f>IFERROR(VLOOKUP($B197,'1314_link'!$A$5:$D$310,3,FALSE),0)</f>
        <v>14.22</v>
      </c>
      <c r="AU197" s="154">
        <f>IFERROR(VLOOKUP($B197,'1314_link'!$A$5:$D$331,4,FALSE),0)</f>
        <v>102.76</v>
      </c>
      <c r="AV197" s="158">
        <f t="shared" si="361"/>
        <v>0.13838069287660568</v>
      </c>
      <c r="AW197" s="158">
        <f>IF(AR197="Yes",VLOOKUP(B197,'ESA 112'!$B$318:$J$345,8,FALSE),MIN(0.127,AV197))</f>
        <v>0.127</v>
      </c>
      <c r="AX197" s="156">
        <f t="shared" si="362"/>
        <v>13.05</v>
      </c>
      <c r="AY197" s="159">
        <f t="shared" si="363"/>
        <v>15.05</v>
      </c>
      <c r="AZ197" s="127" t="s">
        <v>928</v>
      </c>
      <c r="BA197" s="43">
        <f>IFERROR(VLOOKUP($B197,'1415_link'!$A$5:$D$311,2,FALSE),0)</f>
        <v>0</v>
      </c>
      <c r="BB197" s="43">
        <f>IFERROR(VLOOKUP($B197,'1415_link'!$A$5:$D$311,3,FALSE),0)</f>
        <v>10.44</v>
      </c>
      <c r="BC197" s="160">
        <f>IFERROR(VLOOKUP($B197,'1415_link'!$A$5:$D$332,4,FALSE),0)</f>
        <v>73.599999999999994</v>
      </c>
      <c r="BD197" s="158">
        <f t="shared" si="366"/>
        <v>0.14184782608695654</v>
      </c>
      <c r="BE197" s="158">
        <f>IF(AZ197="Yes",VLOOKUP(B197,'ESA 112'!$B$286:$J$314,8,FALSE),MIN(0.127,BD197))</f>
        <v>0.127</v>
      </c>
      <c r="BF197" s="156">
        <f t="shared" si="367"/>
        <v>9.35</v>
      </c>
      <c r="BG197" s="159">
        <f t="shared" si="368"/>
        <v>9.35</v>
      </c>
      <c r="BH197" s="127" t="s">
        <v>928</v>
      </c>
      <c r="BI197" s="43">
        <f>IFERROR(VLOOKUP($B197,'1516_link'!$A$5:$D$351,2,FALSE),0)</f>
        <v>0</v>
      </c>
      <c r="BJ197" s="43">
        <f>IFERROR(VLOOKUP($B197,'1516_link'!$A$5:$D$351,3,FALSE),0)</f>
        <v>8.33</v>
      </c>
      <c r="BK197" s="160">
        <f>IFERROR(VLOOKUP($B197,'1516_link'!$A$5:$D$351,4,FALSE),0)</f>
        <v>71.94</v>
      </c>
      <c r="BL197" s="217">
        <f t="shared" si="369"/>
        <v>0.11579093689185432</v>
      </c>
      <c r="BM197" s="217">
        <f>IF(BH197="Yes",VLOOKUP(B197,'ESA 112'!$B$255:$J$282,8,FALSE),MIN(0.127,BL197))</f>
        <v>0.11579093689185432</v>
      </c>
      <c r="BN197" s="156">
        <f t="shared" si="370"/>
        <v>8.33</v>
      </c>
      <c r="BO197" s="159">
        <f t="shared" si="371"/>
        <v>8.33</v>
      </c>
      <c r="BP197" s="127" t="s">
        <v>928</v>
      </c>
      <c r="BQ197" s="43">
        <f>IFERROR(VLOOKUP($B197,'1617_link'!$A$5:$D$351,2,FALSE),0)</f>
        <v>0.78</v>
      </c>
      <c r="BR197" s="43">
        <f>IFERROR(VLOOKUP($B197,'1617_link'!$A$5:$D$351,3,FALSE),0)</f>
        <v>8</v>
      </c>
      <c r="BS197" s="160">
        <f>IFERROR(VLOOKUP($B197,'1617_link'!$A$5:$D$351,4,FALSE),0)</f>
        <v>60.95</v>
      </c>
      <c r="BT197" s="217">
        <f t="shared" si="372"/>
        <v>0.13125512715340443</v>
      </c>
      <c r="BU197" s="217">
        <f>IF(BP197="Yes",VLOOKUP(B197,'ESA 112'!$B$224:$J$250,8,FALSE),MIN(0.127,BT197))</f>
        <v>0.127</v>
      </c>
      <c r="BV197" s="156">
        <f t="shared" si="364"/>
        <v>7.74</v>
      </c>
      <c r="BW197" s="159">
        <f t="shared" si="365"/>
        <v>8.52</v>
      </c>
      <c r="BX197" s="127" t="s">
        <v>928</v>
      </c>
      <c r="BY197" s="43">
        <f>IFERROR(VLOOKUP($B197,'1718_link'!$A$5:$D$351,2,FALSE),0)</f>
        <v>0</v>
      </c>
      <c r="BZ197" s="43">
        <f>IFERROR(VLOOKUP($B197,'1718_link'!$A$5:$D$351,3,FALSE),0)</f>
        <v>9</v>
      </c>
      <c r="CA197" s="43">
        <f>IFERROR(VLOOKUP($B197,'1718_link'!$A$5:$D$331,4,FALSE),0)</f>
        <v>70.290000000000006</v>
      </c>
      <c r="CB197" s="217">
        <f t="shared" si="373"/>
        <v>0.12804097311139565</v>
      </c>
      <c r="CC197" s="217">
        <f>IF(BX197="Yes",VLOOKUP(B197,'ESA 112'!$B$194:$J$219,8,FALSE),MIN(0.135,CB197))</f>
        <v>0.12804097311139565</v>
      </c>
      <c r="CD197" s="156">
        <f t="shared" si="374"/>
        <v>9</v>
      </c>
      <c r="CE197" s="159">
        <f t="shared" si="375"/>
        <v>9</v>
      </c>
      <c r="CF197" s="127" t="s">
        <v>928</v>
      </c>
      <c r="CG197" s="43">
        <f>IFERROR(VLOOKUP($B197,'1819_link'!$A$5:$D$351,2,FALSE),0)</f>
        <v>0</v>
      </c>
      <c r="CH197" s="43">
        <f>IFERROR(VLOOKUP($B197,'1819_link'!$A$5:$D$351,3,FALSE),0)</f>
        <v>11.89</v>
      </c>
      <c r="CI197" s="43">
        <f>IFERROR(VLOOKUP($B197,'1819_link'!$A$5:$D$331,4,FALSE),0)</f>
        <v>46.5</v>
      </c>
      <c r="CJ197" s="217">
        <f t="shared" si="376"/>
        <v>0.25569892473118283</v>
      </c>
      <c r="CK197" s="217">
        <f>IF(CF197="Yes",VLOOKUP(B197,'ESA 112'!$B$164:$J$190,8,FALSE),MIN(0.135,CJ197))</f>
        <v>0.13500000000000001</v>
      </c>
      <c r="CL197" s="156">
        <f t="shared" si="377"/>
        <v>6.28</v>
      </c>
      <c r="CM197" s="159">
        <f t="shared" si="378"/>
        <v>6.28</v>
      </c>
      <c r="CN197" s="127" t="s">
        <v>928</v>
      </c>
      <c r="CO197" s="43">
        <f>IFERROR(VLOOKUP($B197,'1920_link'!$A$5:$D$350,2,FALSE),0)</f>
        <v>0</v>
      </c>
      <c r="CP197" s="43">
        <f>IFERROR(VLOOKUP($B197,'1920_link'!$A$5:$D$350,3,FALSE),0)</f>
        <v>13.33</v>
      </c>
      <c r="CQ197" s="43">
        <f>IFERROR(VLOOKUP($B197,'1920_link'!$A$5:$D$330,4,FALSE),0)</f>
        <v>48.91</v>
      </c>
      <c r="CR197" s="217">
        <f t="shared" si="379"/>
        <v>0.27254140257616033</v>
      </c>
      <c r="CS197" s="217">
        <f>IF(CN197="Yes",VLOOKUP(B197,'ESA 112'!$B$134:$J$159,8,FALSE),MIN(0.135,CR197))</f>
        <v>0.13500000000000001</v>
      </c>
      <c r="CT197" s="156">
        <f t="shared" si="380"/>
        <v>6.6</v>
      </c>
      <c r="CU197" s="159">
        <f t="shared" si="381"/>
        <v>6.6</v>
      </c>
      <c r="CV197" s="127" t="s">
        <v>928</v>
      </c>
      <c r="CW197" s="43">
        <f>IFERROR(VLOOKUP($B197,'2021_link'!$A$5:$D$351,2,FALSE),0)</f>
        <v>0</v>
      </c>
      <c r="CX197" s="43">
        <f>IFERROR(VLOOKUP($B197,'2021_link'!$A$5:$D$351,3,FALSE),0)</f>
        <v>9.7800000000000011</v>
      </c>
      <c r="CY197" s="160">
        <f>IFERROR(VLOOKUP($B197,'2021_link'!$A$5:$D$351,4,FALSE),0)</f>
        <v>43.98</v>
      </c>
      <c r="CZ197" s="217">
        <f t="shared" si="388"/>
        <v>0.22237380627557984</v>
      </c>
      <c r="DA197" s="217">
        <f>IF(CV197="Yes",VLOOKUP(B197,'ESA 112'!$B$102:$J$130,8,FALSE),MIN(0.135,CZ197))</f>
        <v>0.13500000000000001</v>
      </c>
      <c r="DB197" s="156">
        <f t="shared" si="389"/>
        <v>5.94</v>
      </c>
      <c r="DC197" s="159">
        <f t="shared" si="390"/>
        <v>5.94</v>
      </c>
      <c r="DD197" s="127" t="s">
        <v>928</v>
      </c>
      <c r="DE197" s="43">
        <f>IFERROR(VLOOKUP($B197,'2122_link'!$A$3:$D$352,2,FALSE),0)</f>
        <v>0</v>
      </c>
      <c r="DF197" s="43">
        <f>IFERROR(VLOOKUP($B197,'2122_link'!$A$3:$D$352,3,FALSE),0)</f>
        <v>5.89</v>
      </c>
      <c r="DG197" s="160">
        <f>IFERROR(VLOOKUP($B197,'2122_link'!$A$3:$D$352,4,FALSE),0)</f>
        <v>32.5</v>
      </c>
      <c r="DH197" s="217">
        <f t="shared" si="382"/>
        <v>0.18123076923076922</v>
      </c>
      <c r="DI197" s="217">
        <f>IF(DD197="Yes",VLOOKUP(B197,'ESA 112'!$B$70:$J$99,8,FALSE),MIN(0.135,DH197))</f>
        <v>0.13500000000000001</v>
      </c>
      <c r="DJ197" s="156">
        <f t="shared" si="383"/>
        <v>4.3899999999999997</v>
      </c>
      <c r="DK197" s="159">
        <f t="shared" si="384"/>
        <v>4.3899999999999997</v>
      </c>
      <c r="DL197" s="127" t="s">
        <v>928</v>
      </c>
      <c r="DM197" s="43">
        <f>IFERROR(VLOOKUP($B197,'2223_link'!$A$3:$D$352,2,FALSE),0)</f>
        <v>0</v>
      </c>
      <c r="DN197" s="43">
        <f>IFERROR(VLOOKUP($B197,'2223_link'!$A$3:$D$352,3,FALSE),0)</f>
        <v>7.22</v>
      </c>
      <c r="DO197" s="160">
        <f>IFERROR(VLOOKUP($B197,'2223_link'!$A$3:$D$352,4,FALSE),0)</f>
        <v>39.520000000000003</v>
      </c>
      <c r="DP197" s="217">
        <f t="shared" si="385"/>
        <v>0.18269230769230768</v>
      </c>
      <c r="DQ197" s="217">
        <f>IF(DL197="Yes",VLOOKUP(B197,'ESA 112'!$B$37:$J$65,8,FALSE),MIN(0.135,DP197))</f>
        <v>0.13500000000000001</v>
      </c>
      <c r="DR197" s="156">
        <f t="shared" si="386"/>
        <v>5.34</v>
      </c>
      <c r="DS197" s="159">
        <f t="shared" si="387"/>
        <v>5.34</v>
      </c>
      <c r="DT197" s="127" t="s">
        <v>928</v>
      </c>
      <c r="DU197" s="43">
        <f>IFERROR(VLOOKUP($B197,'2324_link'!$A$3:$D$352,2,FALSE),0)</f>
        <v>0</v>
      </c>
      <c r="DV197" s="43">
        <f>IFERROR(VLOOKUP($B197,'2324_link'!$A$3:$D$352,3,FALSE),0)</f>
        <v>6.22</v>
      </c>
      <c r="DW197" s="160">
        <f>IFERROR(VLOOKUP($B197,'2324_link'!$A$3:$D$352,4,FALSE),0)</f>
        <v>34.200000000000003</v>
      </c>
      <c r="DX197" s="217">
        <f t="shared" si="343"/>
        <v>0.18187134502923974</v>
      </c>
      <c r="DY197" s="217">
        <f>IF(DT197="Yes",VLOOKUP(B197,'ESA 112'!$B$3:$J$32,8,FALSE),MIN(0.15,DX197))</f>
        <v>0.15</v>
      </c>
      <c r="DZ197" s="156">
        <f t="shared" si="344"/>
        <v>5.13</v>
      </c>
      <c r="EA197" s="159">
        <f t="shared" si="345"/>
        <v>5.13</v>
      </c>
      <c r="EB197" s="18"/>
    </row>
    <row r="198" spans="1:132" ht="14.4" x14ac:dyDescent="0.3">
      <c r="A198" s="15" t="s">
        <v>915</v>
      </c>
      <c r="B198" s="15" t="s">
        <v>90</v>
      </c>
      <c r="C198" s="15" t="s">
        <v>91</v>
      </c>
      <c r="D198" s="127" t="s">
        <v>929</v>
      </c>
      <c r="E198" s="154">
        <f>IFERROR(VLOOKUP($B198,'0809_link'!$A$5:$D$319,2,FALSE),0)</f>
        <v>7.12</v>
      </c>
      <c r="F198" s="154">
        <f>IFERROR(VLOOKUP($B198,'0809_link'!$A$5:$D$319,3,FALSE),0)</f>
        <v>19.12</v>
      </c>
      <c r="G198" s="154">
        <f>IFERROR(VLOOKUP(B198,'0809_link'!$A$5:$D$319,4,FALSE),0)</f>
        <v>174.6</v>
      </c>
      <c r="H198" s="50">
        <f t="shared" si="346"/>
        <v>0.1095</v>
      </c>
      <c r="I198" s="155">
        <f>IF(D198="yes",VLOOKUP(B198,'ESA 112'!$B$479:$K$503,8,FALSE),MIN(0.127,H198))</f>
        <v>0.1062</v>
      </c>
      <c r="J198" s="156">
        <f t="shared" si="347"/>
        <v>18.54</v>
      </c>
      <c r="K198" s="157">
        <f t="shared" si="348"/>
        <v>26.240000000000002</v>
      </c>
      <c r="L198" s="127" t="s">
        <v>929</v>
      </c>
      <c r="M198" s="43">
        <f>IFERROR(VLOOKUP(B198,'0910_link'!$A$5:$B$302,2,FALSE),0)</f>
        <v>4.5</v>
      </c>
      <c r="N198" s="43">
        <f>IFERROR(VLOOKUP(B198,'0910_link'!$A$5:$C$302,3,FALSE),0)</f>
        <v>22.12</v>
      </c>
      <c r="O198" s="43">
        <f>IFERROR(VLOOKUP($B198,'0910_link'!$A$5:$D$302,4,FALSE),0)</f>
        <v>177.48</v>
      </c>
      <c r="P198" s="50">
        <f t="shared" si="349"/>
        <v>0.1246</v>
      </c>
      <c r="Q198" s="158">
        <f>IF(L198="Yes",VLOOKUP(B198,'ESA 112'!$B$449:$K$474,8,FALSE),MIN(0.127,P198))</f>
        <v>0.1246</v>
      </c>
      <c r="R198" s="156">
        <f t="shared" si="350"/>
        <v>22.12</v>
      </c>
      <c r="S198" s="157">
        <f t="shared" si="351"/>
        <v>26.62</v>
      </c>
      <c r="T198" s="127" t="s">
        <v>929</v>
      </c>
      <c r="U198" s="43">
        <f>IFERROR(VLOOKUP($B198,'1011_link'!$A$5:$D$309,2,FALSE),0)</f>
        <v>3.12</v>
      </c>
      <c r="V198" s="43">
        <f>IFERROR(VLOOKUP($B198,'1011_link'!$A$5:$D$309,3,FALSE),0)</f>
        <v>20.62</v>
      </c>
      <c r="W198" s="154">
        <f>IFERROR(VLOOKUP($B198,'1011_link'!$A$5:$D$319,4,FALSE),0)</f>
        <v>176.35</v>
      </c>
      <c r="X198" s="50">
        <f t="shared" si="352"/>
        <v>0.1169</v>
      </c>
      <c r="Y198" s="158">
        <f>IF(T198="Yes",VLOOKUP(B198,'ESA 112'!$B$416:$J$444,8,FALSE),MIN(0.127,X198))</f>
        <v>0.1157</v>
      </c>
      <c r="Z198" s="156">
        <f t="shared" si="353"/>
        <v>20.399999999999999</v>
      </c>
      <c r="AA198" s="159">
        <f t="shared" si="354"/>
        <v>23.52</v>
      </c>
      <c r="AB198" s="127" t="s">
        <v>929</v>
      </c>
      <c r="AC198" s="43">
        <f>IFERROR(VLOOKUP($B198,'1112_link'!$A$5:$D$310,2,FALSE),0)</f>
        <v>7</v>
      </c>
      <c r="AD198" s="43">
        <f>IFERROR(VLOOKUP($B198,'1112_link'!$A$5:$D$310,3,FALSE),0)</f>
        <v>17.22</v>
      </c>
      <c r="AE198" s="154">
        <f>IFERROR(VLOOKUP($B198,'1112_link'!$A$5:$D$331,4,FALSE),0)</f>
        <v>181.7</v>
      </c>
      <c r="AF198" s="50">
        <f t="shared" si="355"/>
        <v>9.4799999999999995E-2</v>
      </c>
      <c r="AG198" s="158">
        <f>IF(AB198="Yes",VLOOKUP(B198,'ESA 112'!$B$383:$J$411,8,FALSE),MIN(0.127,AF198))</f>
        <v>9.1999999999999998E-2</v>
      </c>
      <c r="AH198" s="156">
        <f t="shared" si="356"/>
        <v>16.72</v>
      </c>
      <c r="AI198" s="159">
        <f t="shared" si="357"/>
        <v>23.72</v>
      </c>
      <c r="AJ198" s="127" t="s">
        <v>929</v>
      </c>
      <c r="AK198" s="43">
        <f>IFERROR(VLOOKUP($B198,'1213_link'!$A$5:$D$310,2,FALSE),0)</f>
        <v>6.11</v>
      </c>
      <c r="AL198" s="43">
        <f>IFERROR(VLOOKUP($B198,'1213_link'!$A$5:$D$310,3,FALSE),0)</f>
        <v>19.22</v>
      </c>
      <c r="AM198" s="154">
        <f>IFERROR(VLOOKUP($B198,'1213_link'!$A$5:$D$331,4,FALSE),0)</f>
        <v>179.7</v>
      </c>
      <c r="AN198" s="50">
        <f t="shared" si="358"/>
        <v>0.107</v>
      </c>
      <c r="AO198" s="158">
        <f>IF(AJ198="Yes",VLOOKUP(B198,'ESA 112'!$B$350:$J$378,8,FALSE),MIN(0.127,AN198))</f>
        <v>0.1014</v>
      </c>
      <c r="AP198" s="156">
        <f t="shared" si="359"/>
        <v>18.22</v>
      </c>
      <c r="AQ198" s="159">
        <f t="shared" si="360"/>
        <v>24.33</v>
      </c>
      <c r="AR198" s="127" t="s">
        <v>929</v>
      </c>
      <c r="AS198" s="43">
        <f>IFERROR(VLOOKUP($B198,'1314_link'!$A$5:$D$310,2,FALSE),0)</f>
        <v>6.89</v>
      </c>
      <c r="AT198" s="43">
        <f>IFERROR(VLOOKUP($B198,'1314_link'!$A$5:$D$310,3,FALSE),0)</f>
        <v>20.329999999999998</v>
      </c>
      <c r="AU198" s="154">
        <f>IFERROR(VLOOKUP($B198,'1314_link'!$A$5:$D$331,4,FALSE),0)</f>
        <v>158.19999999999999</v>
      </c>
      <c r="AV198" s="158">
        <f t="shared" si="361"/>
        <v>0.12850821744627053</v>
      </c>
      <c r="AW198" s="158">
        <f>IF(AR198="Yes",VLOOKUP(B198,'ESA 112'!$B$318:$J$345,8,FALSE),MIN(0.127,AV198))</f>
        <v>0.1244</v>
      </c>
      <c r="AX198" s="156">
        <f t="shared" si="362"/>
        <v>19.68</v>
      </c>
      <c r="AY198" s="159">
        <f t="shared" si="363"/>
        <v>26.57</v>
      </c>
      <c r="AZ198" s="127" t="s">
        <v>929</v>
      </c>
      <c r="BA198" s="43">
        <f>IFERROR(VLOOKUP($B198,'1415_link'!$A$5:$D$311,2,FALSE),0)</f>
        <v>6.1099999999999994</v>
      </c>
      <c r="BB198" s="43">
        <f>IFERROR(VLOOKUP($B198,'1415_link'!$A$5:$D$311,3,FALSE),0)</f>
        <v>21.78</v>
      </c>
      <c r="BC198" s="160">
        <f>IFERROR(VLOOKUP($B198,'1415_link'!$A$5:$D$332,4,FALSE),0)</f>
        <v>174.07</v>
      </c>
      <c r="BD198" s="158">
        <f t="shared" si="366"/>
        <v>0.12512207732521399</v>
      </c>
      <c r="BE198" s="158">
        <f>IF(AZ198="Yes",VLOOKUP(B198,'ESA 112'!$B$286:$J$314,8,FALSE),MIN(0.127,BD198))</f>
        <v>0.1235</v>
      </c>
      <c r="BF198" s="156">
        <f t="shared" si="367"/>
        <v>21.5</v>
      </c>
      <c r="BG198" s="159">
        <f t="shared" si="368"/>
        <v>27.61</v>
      </c>
      <c r="BH198" s="127" t="s">
        <v>929</v>
      </c>
      <c r="BI198" s="43">
        <f>IFERROR(VLOOKUP($B198,'1516_link'!$A$5:$D$351,2,FALSE),0)</f>
        <v>8.44</v>
      </c>
      <c r="BJ198" s="43">
        <f>IFERROR(VLOOKUP($B198,'1516_link'!$A$5:$D$351,3,FALSE),0)</f>
        <v>19.559999999999999</v>
      </c>
      <c r="BK198" s="160">
        <f>IFERROR(VLOOKUP($B198,'1516_link'!$A$5:$D$351,4,FALSE),0)</f>
        <v>152.94999999999999</v>
      </c>
      <c r="BL198" s="217">
        <f t="shared" si="369"/>
        <v>0.12788492971559334</v>
      </c>
      <c r="BM198" s="217">
        <f>IF(BH198="Yes",VLOOKUP(B198,'ESA 112'!$B$255:$J$282,8,FALSE),MIN(0.127,BL198))</f>
        <v>0.126</v>
      </c>
      <c r="BN198" s="156">
        <f t="shared" si="370"/>
        <v>19.27</v>
      </c>
      <c r="BO198" s="159">
        <f t="shared" si="371"/>
        <v>27.71</v>
      </c>
      <c r="BP198" s="127" t="s">
        <v>929</v>
      </c>
      <c r="BQ198" s="43">
        <f>IFERROR(VLOOKUP($B198,'1617_link'!$A$5:$D$351,2,FALSE),0)</f>
        <v>6.8800000000000008</v>
      </c>
      <c r="BR198" s="43">
        <f>IFERROR(VLOOKUP($B198,'1617_link'!$A$5:$D$351,3,FALSE),0)</f>
        <v>22.11</v>
      </c>
      <c r="BS198" s="160">
        <f>IFERROR(VLOOKUP($B198,'1617_link'!$A$5:$D$351,4,FALSE),0)</f>
        <v>182.2</v>
      </c>
      <c r="BT198" s="217">
        <f t="shared" si="372"/>
        <v>0.12135016465422613</v>
      </c>
      <c r="BU198" s="217">
        <f>IF(BP198="Yes",VLOOKUP(B198,'ESA 112'!$B$224:$J$250,8,FALSE),MIN(0.127,BT198))</f>
        <v>0.1188</v>
      </c>
      <c r="BV198" s="156">
        <f t="shared" si="364"/>
        <v>21.65</v>
      </c>
      <c r="BW198" s="159">
        <f t="shared" si="365"/>
        <v>28.53</v>
      </c>
      <c r="BX198" s="127" t="s">
        <v>929</v>
      </c>
      <c r="BY198" s="43">
        <f>IFERROR(VLOOKUP($B198,'1718_link'!$A$5:$D$351,2,FALSE),0)</f>
        <v>8.4499999999999993</v>
      </c>
      <c r="BZ198" s="43">
        <f>IFERROR(VLOOKUP($B198,'1718_link'!$A$5:$D$351,3,FALSE),0)</f>
        <v>18.329999999999998</v>
      </c>
      <c r="CA198" s="43">
        <f>IFERROR(VLOOKUP($B198,'1718_link'!$A$5:$D$331,4,FALSE),0)</f>
        <v>177.1</v>
      </c>
      <c r="CB198" s="217">
        <f t="shared" si="373"/>
        <v>0.10350084697910784</v>
      </c>
      <c r="CC198" s="217">
        <f>IF(BX198="Yes",VLOOKUP(B198,'ESA 112'!$B$194:$J$219,8,FALSE),MIN(0.135,CB198))</f>
        <v>9.9400000000000002E-2</v>
      </c>
      <c r="CD198" s="156">
        <f t="shared" si="374"/>
        <v>17.600000000000001</v>
      </c>
      <c r="CE198" s="159">
        <f t="shared" si="375"/>
        <v>26.05</v>
      </c>
      <c r="CF198" s="127" t="s">
        <v>929</v>
      </c>
      <c r="CG198" s="43">
        <f>IFERROR(VLOOKUP($B198,'1819_link'!$A$5:$D$351,2,FALSE),0)</f>
        <v>6</v>
      </c>
      <c r="CH198" s="43">
        <f>IFERROR(VLOOKUP($B198,'1819_link'!$A$5:$D$351,3,FALSE),0)</f>
        <v>15.89</v>
      </c>
      <c r="CI198" s="43">
        <f>IFERROR(VLOOKUP($B198,'1819_link'!$A$5:$D$331,4,FALSE),0)</f>
        <v>175.6</v>
      </c>
      <c r="CJ198" s="217">
        <f t="shared" si="376"/>
        <v>9.048974943052393E-2</v>
      </c>
      <c r="CK198" s="217">
        <f>IF(CF198="Yes",VLOOKUP(B198,'ESA 112'!$B$164:$J$190,8,FALSE),MIN(0.135,CJ198))</f>
        <v>8.2400000000000001E-2</v>
      </c>
      <c r="CL198" s="156">
        <f t="shared" si="377"/>
        <v>14.47</v>
      </c>
      <c r="CM198" s="159">
        <f t="shared" si="378"/>
        <v>20.47</v>
      </c>
      <c r="CN198" s="127" t="s">
        <v>929</v>
      </c>
      <c r="CO198" s="43">
        <f>IFERROR(VLOOKUP($B198,'1920_link'!$A$5:$D$350,2,FALSE),0)</f>
        <v>2.56</v>
      </c>
      <c r="CP198" s="43">
        <f>IFERROR(VLOOKUP($B198,'1920_link'!$A$5:$D$350,3,FALSE),0)</f>
        <v>20.78</v>
      </c>
      <c r="CQ198" s="43">
        <f>IFERROR(VLOOKUP($B198,'1920_link'!$A$5:$D$330,4,FALSE),0)</f>
        <v>171.7</v>
      </c>
      <c r="CR198" s="217">
        <f t="shared" si="379"/>
        <v>0.12102504368083869</v>
      </c>
      <c r="CS198" s="217">
        <f>IF(CN198="Yes",VLOOKUP(B198,'ESA 112'!$B$134:$J$159,8,FALSE),MIN(0.135,CR198))</f>
        <v>0.108</v>
      </c>
      <c r="CT198" s="156">
        <f t="shared" si="380"/>
        <v>18.54</v>
      </c>
      <c r="CU198" s="159">
        <f t="shared" si="381"/>
        <v>21.099999999999998</v>
      </c>
      <c r="CV198" s="127" t="s">
        <v>929</v>
      </c>
      <c r="CW198" s="43">
        <f>IFERROR(VLOOKUP($B198,'2021_link'!$A$5:$D$351,2,FALSE),0)</f>
        <v>2.2200000000000002</v>
      </c>
      <c r="CX198" s="43">
        <f>IFERROR(VLOOKUP($B198,'2021_link'!$A$5:$D$351,3,FALSE),0)</f>
        <v>15.44</v>
      </c>
      <c r="CY198" s="160">
        <f>IFERROR(VLOOKUP($B198,'2021_link'!$A$5:$D$351,4,FALSE),0)</f>
        <v>154.63</v>
      </c>
      <c r="CZ198" s="217">
        <f t="shared" si="388"/>
        <v>9.9851257841298585E-2</v>
      </c>
      <c r="DA198" s="217">
        <f>IF(CV198="Yes",VLOOKUP(B198,'ESA 112'!$B$102:$J$130,8,FALSE),MIN(0.135,CZ198))</f>
        <v>8.9399999999999993E-2</v>
      </c>
      <c r="DB198" s="156">
        <f t="shared" si="389"/>
        <v>13.82</v>
      </c>
      <c r="DC198" s="159">
        <f t="shared" si="390"/>
        <v>16.04</v>
      </c>
      <c r="DD198" s="127" t="s">
        <v>929</v>
      </c>
      <c r="DE198" s="43">
        <f>IFERROR(VLOOKUP($B198,'2122_link'!$A$3:$D$352,2,FALSE),0)</f>
        <v>2</v>
      </c>
      <c r="DF198" s="43">
        <f>IFERROR(VLOOKUP($B198,'2122_link'!$A$3:$D$352,3,FALSE),0)</f>
        <v>14.44</v>
      </c>
      <c r="DG198" s="160">
        <f>IFERROR(VLOOKUP($B198,'2122_link'!$A$3:$D$352,4,FALSE),0)</f>
        <v>136.94</v>
      </c>
      <c r="DH198" s="217">
        <f t="shared" si="382"/>
        <v>0.10544764130276033</v>
      </c>
      <c r="DI198" s="217">
        <f>IF(DD198="Yes",VLOOKUP(B198,'ESA 112'!$B$70:$J$99,8,FALSE),MIN(0.135,DH198))</f>
        <v>9.3200000000000005E-2</v>
      </c>
      <c r="DJ198" s="156">
        <f t="shared" si="383"/>
        <v>12.76</v>
      </c>
      <c r="DK198" s="159">
        <f t="shared" si="384"/>
        <v>14.76</v>
      </c>
      <c r="DL198" s="127" t="s">
        <v>929</v>
      </c>
      <c r="DM198" s="43">
        <f>IFERROR(VLOOKUP($B198,'2223_link'!$A$3:$D$352,2,FALSE),0)</f>
        <v>2.11</v>
      </c>
      <c r="DN198" s="43">
        <f>IFERROR(VLOOKUP($B198,'2223_link'!$A$3:$D$352,3,FALSE),0)</f>
        <v>16.89</v>
      </c>
      <c r="DO198" s="160">
        <f>IFERROR(VLOOKUP($B198,'2223_link'!$A$3:$D$352,4,FALSE),0)</f>
        <v>117.43</v>
      </c>
      <c r="DP198" s="217">
        <f t="shared" si="385"/>
        <v>0.14383036702716512</v>
      </c>
      <c r="DQ198" s="217">
        <f>IF(DL198="Yes",VLOOKUP(B198,'ESA 112'!$B$37:$J$65,8,FALSE),MIN(0.135,DP198))</f>
        <v>0.12939999999999999</v>
      </c>
      <c r="DR198" s="156">
        <f t="shared" si="386"/>
        <v>15.2</v>
      </c>
      <c r="DS198" s="159">
        <f t="shared" si="387"/>
        <v>17.309999999999999</v>
      </c>
      <c r="DT198" s="127" t="s">
        <v>929</v>
      </c>
      <c r="DU198" s="43">
        <f>IFERROR(VLOOKUP($B198,'2324_link'!$A$3:$D$352,2,FALSE),0)</f>
        <v>2</v>
      </c>
      <c r="DV198" s="43">
        <f>IFERROR(VLOOKUP($B198,'2324_link'!$A$3:$D$352,3,FALSE),0)</f>
        <v>16.22</v>
      </c>
      <c r="DW198" s="160">
        <f>IFERROR(VLOOKUP($B198,'2324_link'!$A$3:$D$352,4,FALSE),0)</f>
        <v>109.06</v>
      </c>
      <c r="DX198" s="217">
        <f t="shared" si="343"/>
        <v>0.14872547221712817</v>
      </c>
      <c r="DY198" s="217">
        <f>IF(DT198="Yes",VLOOKUP(B198,'ESA 112'!$B$3:$J$32,8,FALSE),MIN(0.15,DX198))</f>
        <v>0.14380000000000001</v>
      </c>
      <c r="DZ198" s="156">
        <f t="shared" si="344"/>
        <v>15.68</v>
      </c>
      <c r="EA198" s="159">
        <f t="shared" si="345"/>
        <v>17.68</v>
      </c>
      <c r="EB198" s="18"/>
    </row>
    <row r="199" spans="1:132" ht="14.4" x14ac:dyDescent="0.3">
      <c r="A199" s="15" t="s">
        <v>915</v>
      </c>
      <c r="B199" s="15" t="s">
        <v>336</v>
      </c>
      <c r="C199" s="15" t="s">
        <v>337</v>
      </c>
      <c r="D199" s="127" t="s">
        <v>928</v>
      </c>
      <c r="E199" s="154">
        <f>IFERROR(VLOOKUP($B199,'0809_link'!$A$5:$D$319,2,FALSE),0)</f>
        <v>22.38</v>
      </c>
      <c r="F199" s="154">
        <f>IFERROR(VLOOKUP($B199,'0809_link'!$A$5:$D$319,3,FALSE),0)</f>
        <v>78.38</v>
      </c>
      <c r="G199" s="154">
        <f>IFERROR(VLOOKUP(B199,'0809_link'!$A$5:$D$319,4,FALSE),0)</f>
        <v>581.15</v>
      </c>
      <c r="H199" s="50">
        <f t="shared" si="346"/>
        <v>0.13489999999999999</v>
      </c>
      <c r="I199" s="155">
        <f>IF(D199="yes",VLOOKUP(B199,'ESA 112'!$B$479:$K$503,8,FALSE),MIN(0.127,H199))</f>
        <v>0.127</v>
      </c>
      <c r="J199" s="156">
        <f t="shared" si="347"/>
        <v>73.81</v>
      </c>
      <c r="K199" s="157">
        <f t="shared" si="348"/>
        <v>96.168914999999998</v>
      </c>
      <c r="L199" s="127" t="s">
        <v>928</v>
      </c>
      <c r="M199" s="43">
        <f>IFERROR(VLOOKUP(B199,'0910_link'!$A$5:$B$302,2,FALSE),0)</f>
        <v>23.25</v>
      </c>
      <c r="N199" s="43">
        <f>IFERROR(VLOOKUP(B199,'0910_link'!$A$5:$C$302,3,FALSE),0)</f>
        <v>77.5</v>
      </c>
      <c r="O199" s="43">
        <f>IFERROR(VLOOKUP($B199,'0910_link'!$A$5:$D$302,4,FALSE),0)</f>
        <v>589.20000000000005</v>
      </c>
      <c r="P199" s="50">
        <f t="shared" si="349"/>
        <v>0.13150000000000001</v>
      </c>
      <c r="Q199" s="158">
        <f>IF(L199="Yes",VLOOKUP(B199,'ESA 112'!$B$449:$K$474,8,FALSE),MIN(0.127,P199))</f>
        <v>0.127</v>
      </c>
      <c r="R199" s="156">
        <f t="shared" si="350"/>
        <v>74.83</v>
      </c>
      <c r="S199" s="157">
        <f t="shared" si="351"/>
        <v>98.098600000000005</v>
      </c>
      <c r="T199" s="127" t="s">
        <v>928</v>
      </c>
      <c r="U199" s="43">
        <f>IFERROR(VLOOKUP($B199,'1011_link'!$A$5:$D$309,2,FALSE),0)</f>
        <v>28.38</v>
      </c>
      <c r="V199" s="43">
        <f>IFERROR(VLOOKUP($B199,'1011_link'!$A$5:$D$309,3,FALSE),0)</f>
        <v>74.25</v>
      </c>
      <c r="W199" s="154">
        <f>IFERROR(VLOOKUP($B199,'1011_link'!$A$5:$D$319,4,FALSE),0)</f>
        <v>595.25</v>
      </c>
      <c r="X199" s="50">
        <f t="shared" si="352"/>
        <v>0.12470000000000001</v>
      </c>
      <c r="Y199" s="158">
        <f>IF(T199="Yes",VLOOKUP(B199,'ESA 112'!$B$416:$J$444,8,FALSE),MIN(0.127,X199))</f>
        <v>0.12470000000000001</v>
      </c>
      <c r="Z199" s="156">
        <f t="shared" si="353"/>
        <v>74.25</v>
      </c>
      <c r="AA199" s="159">
        <f t="shared" si="354"/>
        <v>102.63</v>
      </c>
      <c r="AB199" s="127" t="s">
        <v>928</v>
      </c>
      <c r="AC199" s="43">
        <f>IFERROR(VLOOKUP($B199,'1112_link'!$A$5:$D$310,2,FALSE),0)</f>
        <v>23.78</v>
      </c>
      <c r="AD199" s="43">
        <f>IFERROR(VLOOKUP($B199,'1112_link'!$A$5:$D$310,3,FALSE),0)</f>
        <v>76.11</v>
      </c>
      <c r="AE199" s="154">
        <f>IFERROR(VLOOKUP($B199,'1112_link'!$A$5:$D$331,4,FALSE),0)</f>
        <v>641.07000000000005</v>
      </c>
      <c r="AF199" s="50">
        <f t="shared" si="355"/>
        <v>0.1187</v>
      </c>
      <c r="AG199" s="158">
        <f>IF(AB199="Yes",VLOOKUP(B199,'ESA 112'!$B$383:$J$411,8,FALSE),MIN(0.127,AF199))</f>
        <v>0.1187</v>
      </c>
      <c r="AH199" s="156">
        <f t="shared" si="356"/>
        <v>76.11</v>
      </c>
      <c r="AI199" s="159">
        <f t="shared" si="357"/>
        <v>99.89</v>
      </c>
      <c r="AJ199" s="127" t="s">
        <v>928</v>
      </c>
      <c r="AK199" s="43">
        <f>IFERROR(VLOOKUP($B199,'1213_link'!$A$5:$D$310,2,FALSE),0)</f>
        <v>18</v>
      </c>
      <c r="AL199" s="43">
        <f>IFERROR(VLOOKUP($B199,'1213_link'!$A$5:$D$310,3,FALSE),0)</f>
        <v>75.33</v>
      </c>
      <c r="AM199" s="154">
        <f>IFERROR(VLOOKUP($B199,'1213_link'!$A$5:$D$331,4,FALSE),0)</f>
        <v>615.82999999999993</v>
      </c>
      <c r="AN199" s="50">
        <f t="shared" si="358"/>
        <v>0.12230000000000001</v>
      </c>
      <c r="AO199" s="158">
        <f>IF(AJ199="Yes",VLOOKUP(B199,'ESA 112'!$B$350:$J$378,8,FALSE),MIN(0.127,AN199))</f>
        <v>0.12230000000000001</v>
      </c>
      <c r="AP199" s="156">
        <f t="shared" si="359"/>
        <v>75.33</v>
      </c>
      <c r="AQ199" s="159">
        <f t="shared" si="360"/>
        <v>93.33</v>
      </c>
      <c r="AR199" s="127" t="s">
        <v>928</v>
      </c>
      <c r="AS199" s="43">
        <f>IFERROR(VLOOKUP($B199,'1314_link'!$A$5:$D$310,2,FALSE),0)</f>
        <v>15.219999999999999</v>
      </c>
      <c r="AT199" s="43">
        <f>IFERROR(VLOOKUP($B199,'1314_link'!$A$5:$D$310,3,FALSE),0)</f>
        <v>70.78</v>
      </c>
      <c r="AU199" s="154">
        <f>IFERROR(VLOOKUP($B199,'1314_link'!$A$5:$D$331,4,FALSE),0)</f>
        <v>576.32999999999993</v>
      </c>
      <c r="AV199" s="158">
        <f t="shared" si="361"/>
        <v>0.12281158364131663</v>
      </c>
      <c r="AW199" s="158">
        <f>IF(AR199="Yes",VLOOKUP(B199,'ESA 112'!$B$318:$J$345,8,FALSE),MIN(0.127,AV199))</f>
        <v>0.12281158364131663</v>
      </c>
      <c r="AX199" s="156">
        <f t="shared" si="362"/>
        <v>70.78</v>
      </c>
      <c r="AY199" s="159">
        <f t="shared" si="363"/>
        <v>86</v>
      </c>
      <c r="AZ199" s="127" t="s">
        <v>928</v>
      </c>
      <c r="BA199" s="43">
        <f>IFERROR(VLOOKUP($B199,'1415_link'!$A$5:$D$311,2,FALSE),0)</f>
        <v>18.559999999999999</v>
      </c>
      <c r="BB199" s="43">
        <f>IFERROR(VLOOKUP($B199,'1415_link'!$A$5:$D$311,3,FALSE),0)</f>
        <v>70.44</v>
      </c>
      <c r="BC199" s="160">
        <f>IFERROR(VLOOKUP($B199,'1415_link'!$A$5:$D$332,4,FALSE),0)</f>
        <v>556.92999999999995</v>
      </c>
      <c r="BD199" s="158">
        <f t="shared" si="366"/>
        <v>0.12647909072953514</v>
      </c>
      <c r="BE199" s="158">
        <f>IF(AZ199="Yes",VLOOKUP(B199,'ESA 112'!$B$286:$J$314,8,FALSE),MIN(0.127,BD199))</f>
        <v>0.12647909072953514</v>
      </c>
      <c r="BF199" s="156">
        <f t="shared" si="367"/>
        <v>70.44</v>
      </c>
      <c r="BG199" s="159">
        <f t="shared" si="368"/>
        <v>89</v>
      </c>
      <c r="BH199" s="127" t="s">
        <v>928</v>
      </c>
      <c r="BI199" s="43">
        <f>IFERROR(VLOOKUP($B199,'1516_link'!$A$5:$D$351,2,FALSE),0)</f>
        <v>17.329999999999998</v>
      </c>
      <c r="BJ199" s="43">
        <f>IFERROR(VLOOKUP($B199,'1516_link'!$A$5:$D$351,3,FALSE),0)</f>
        <v>67.33</v>
      </c>
      <c r="BK199" s="160">
        <f>IFERROR(VLOOKUP($B199,'1516_link'!$A$5:$D$351,4,FALSE),0)</f>
        <v>537.11</v>
      </c>
      <c r="BL199" s="217">
        <f t="shared" si="369"/>
        <v>0.12535607231293402</v>
      </c>
      <c r="BM199" s="217">
        <f>IF(BH199="Yes",VLOOKUP(B199,'ESA 112'!$B$255:$J$282,8,FALSE),MIN(0.127,BL199))</f>
        <v>0.12535607231293402</v>
      </c>
      <c r="BN199" s="156">
        <f t="shared" si="370"/>
        <v>67.33</v>
      </c>
      <c r="BO199" s="159">
        <f t="shared" si="371"/>
        <v>84.66</v>
      </c>
      <c r="BP199" s="127" t="s">
        <v>928</v>
      </c>
      <c r="BQ199" s="43">
        <f>IFERROR(VLOOKUP($B199,'1617_link'!$A$5:$D$351,2,FALSE),0)</f>
        <v>14.45</v>
      </c>
      <c r="BR199" s="43">
        <f>IFERROR(VLOOKUP($B199,'1617_link'!$A$5:$D$351,3,FALSE),0)</f>
        <v>77.33</v>
      </c>
      <c r="BS199" s="160">
        <f>IFERROR(VLOOKUP($B199,'1617_link'!$A$5:$D$351,4,FALSE),0)</f>
        <v>568.32000000000005</v>
      </c>
      <c r="BT199" s="217">
        <f t="shared" si="372"/>
        <v>0.13606770833333331</v>
      </c>
      <c r="BU199" s="217">
        <f>IF(BP199="Yes",VLOOKUP(B199,'ESA 112'!$B$224:$J$250,8,FALSE),MIN(0.127,BT199))</f>
        <v>0.127</v>
      </c>
      <c r="BV199" s="156">
        <f t="shared" si="364"/>
        <v>72.180000000000007</v>
      </c>
      <c r="BW199" s="223">
        <f t="shared" si="365"/>
        <v>86.63000000000001</v>
      </c>
      <c r="BX199" s="127" t="s">
        <v>928</v>
      </c>
      <c r="BY199" s="43">
        <f>IFERROR(VLOOKUP($B199,'1718_link'!$A$5:$D$351,2,FALSE),0)</f>
        <v>11.33</v>
      </c>
      <c r="BZ199" s="43">
        <f>IFERROR(VLOOKUP($B199,'1718_link'!$A$5:$D$351,3,FALSE),0)</f>
        <v>67.67</v>
      </c>
      <c r="CA199" s="43">
        <f>IFERROR(VLOOKUP($B199,'1718_link'!$A$5:$D$331,4,FALSE),0)</f>
        <v>593.13</v>
      </c>
      <c r="CB199" s="217">
        <f t="shared" si="373"/>
        <v>0.11408965993964224</v>
      </c>
      <c r="CC199" s="217">
        <f>IF(BX199="Yes",VLOOKUP(B199,'ESA 112'!$B$194:$J$219,8,FALSE),MIN(0.135,CB199))</f>
        <v>0.11408965993964224</v>
      </c>
      <c r="CD199" s="156">
        <f t="shared" si="374"/>
        <v>67.67</v>
      </c>
      <c r="CE199" s="159">
        <f t="shared" si="375"/>
        <v>79</v>
      </c>
      <c r="CF199" s="127" t="s">
        <v>928</v>
      </c>
      <c r="CG199" s="43">
        <f>IFERROR(VLOOKUP($B199,'1819_link'!$A$5:$D$351,2,FALSE),0)</f>
        <v>14.780000000000001</v>
      </c>
      <c r="CH199" s="43">
        <f>IFERROR(VLOOKUP($B199,'1819_link'!$A$5:$D$351,3,FALSE),0)</f>
        <v>71.89</v>
      </c>
      <c r="CI199" s="43">
        <f>IFERROR(VLOOKUP($B199,'1819_link'!$A$5:$D$331,4,FALSE),0)</f>
        <v>550.02</v>
      </c>
      <c r="CJ199" s="217">
        <f t="shared" si="376"/>
        <v>0.13070433802407186</v>
      </c>
      <c r="CK199" s="217">
        <f>IF(CF199="Yes",VLOOKUP(B199,'ESA 112'!$B$164:$J$190,8,FALSE),MIN(0.135,CJ199))</f>
        <v>0.13070433802407186</v>
      </c>
      <c r="CL199" s="156">
        <f t="shared" si="377"/>
        <v>71.89</v>
      </c>
      <c r="CM199" s="159">
        <f t="shared" si="378"/>
        <v>86.67</v>
      </c>
      <c r="CN199" s="127" t="s">
        <v>928</v>
      </c>
      <c r="CO199" s="43">
        <f>IFERROR(VLOOKUP($B199,'1920_link'!$A$5:$D$350,2,FALSE),0)</f>
        <v>10.89</v>
      </c>
      <c r="CP199" s="43">
        <f>IFERROR(VLOOKUP($B199,'1920_link'!$A$5:$D$350,3,FALSE),0)</f>
        <v>74.11</v>
      </c>
      <c r="CQ199" s="43">
        <f>IFERROR(VLOOKUP($B199,'1920_link'!$A$5:$D$330,4,FALSE),0)</f>
        <v>556.9</v>
      </c>
      <c r="CR199" s="217">
        <f t="shared" si="379"/>
        <v>0.13307595618602983</v>
      </c>
      <c r="CS199" s="217">
        <f>IF(CN199="Yes",VLOOKUP(B199,'ESA 112'!$B$134:$J$159,8,FALSE),MIN(0.135,CR199))</f>
        <v>0.13307595618602983</v>
      </c>
      <c r="CT199" s="156">
        <f t="shared" si="380"/>
        <v>74.11</v>
      </c>
      <c r="CU199" s="159">
        <f t="shared" si="381"/>
        <v>85</v>
      </c>
      <c r="CV199" s="127" t="s">
        <v>928</v>
      </c>
      <c r="CW199" s="43">
        <f>IFERROR(VLOOKUP($B199,'2021_link'!$A$5:$D$351,2,FALSE),0)</f>
        <v>2.67</v>
      </c>
      <c r="CX199" s="43">
        <f>IFERROR(VLOOKUP($B199,'2021_link'!$A$5:$D$351,3,FALSE),0)</f>
        <v>74</v>
      </c>
      <c r="CY199" s="160">
        <f>IFERROR(VLOOKUP($B199,'2021_link'!$A$5:$D$351,4,FALSE),0)</f>
        <v>528.45000000000005</v>
      </c>
      <c r="CZ199" s="217">
        <f t="shared" si="388"/>
        <v>0.14003216955246475</v>
      </c>
      <c r="DA199" s="217">
        <f>IF(CV199="Yes",VLOOKUP(B199,'ESA 112'!$B$102:$J$130,8,FALSE),MIN(0.135,CZ199))</f>
        <v>0.13500000000000001</v>
      </c>
      <c r="DB199" s="156">
        <f t="shared" si="389"/>
        <v>71.34</v>
      </c>
      <c r="DC199" s="159">
        <f t="shared" si="390"/>
        <v>74.010000000000005</v>
      </c>
      <c r="DD199" s="127" t="s">
        <v>928</v>
      </c>
      <c r="DE199" s="43">
        <f>IFERROR(VLOOKUP($B199,'2122_link'!$A$3:$D$352,2,FALSE),0)</f>
        <v>4</v>
      </c>
      <c r="DF199" s="43">
        <f>IFERROR(VLOOKUP($B199,'2122_link'!$A$3:$D$352,3,FALSE),0)</f>
        <v>64.45</v>
      </c>
      <c r="DG199" s="160">
        <f>IFERROR(VLOOKUP($B199,'2122_link'!$A$3:$D$352,4,FALSE),0)</f>
        <v>507.53000000000003</v>
      </c>
      <c r="DH199" s="217">
        <f t="shared" si="382"/>
        <v>0.12698756723740467</v>
      </c>
      <c r="DI199" s="217">
        <f>IF(DD199="Yes",VLOOKUP(B199,'ESA 112'!$B$70:$J$99,8,FALSE),MIN(0.135,DH199))</f>
        <v>0.12698756723740467</v>
      </c>
      <c r="DJ199" s="156">
        <f t="shared" si="383"/>
        <v>64.45</v>
      </c>
      <c r="DK199" s="159">
        <f t="shared" si="384"/>
        <v>68.45</v>
      </c>
      <c r="DL199" s="127" t="s">
        <v>928</v>
      </c>
      <c r="DM199" s="43">
        <f>IFERROR(VLOOKUP($B199,'2223_link'!$A$3:$D$352,2,FALSE),0)</f>
        <v>7.11</v>
      </c>
      <c r="DN199" s="43">
        <f>IFERROR(VLOOKUP($B199,'2223_link'!$A$3:$D$352,3,FALSE),0)</f>
        <v>53.230000000000004</v>
      </c>
      <c r="DO199" s="160">
        <f>IFERROR(VLOOKUP($B199,'2223_link'!$A$3:$D$352,4,FALSE),0)</f>
        <v>501.43</v>
      </c>
      <c r="DP199" s="217">
        <f t="shared" si="385"/>
        <v>0.10615639271682988</v>
      </c>
      <c r="DQ199" s="217">
        <f>IF(DL199="Yes",VLOOKUP(B199,'ESA 112'!$B$37:$J$65,8,FALSE),MIN(0.135,DP199))</f>
        <v>0.10615639271682988</v>
      </c>
      <c r="DR199" s="156">
        <f t="shared" si="386"/>
        <v>53.23</v>
      </c>
      <c r="DS199" s="159">
        <f t="shared" si="387"/>
        <v>60.339999999999996</v>
      </c>
      <c r="DT199" s="127" t="s">
        <v>928</v>
      </c>
      <c r="DU199" s="43">
        <f>IFERROR(VLOOKUP($B199,'2324_link'!$A$3:$D$352,2,FALSE),0)</f>
        <v>14.89</v>
      </c>
      <c r="DV199" s="43">
        <f>IFERROR(VLOOKUP($B199,'2324_link'!$A$3:$D$352,3,FALSE),0)</f>
        <v>55.879999999999995</v>
      </c>
      <c r="DW199" s="160">
        <f>IFERROR(VLOOKUP($B199,'2324_link'!$A$3:$D$352,4,FALSE),0)</f>
        <v>477.92</v>
      </c>
      <c r="DX199" s="217">
        <f t="shared" ref="DX199:DX230" si="391">DV199/DW199</f>
        <v>0.1169233344492802</v>
      </c>
      <c r="DY199" s="217">
        <f>IF(DT199="Yes",VLOOKUP(B199,'ESA 112'!$B$3:$J$32,8,FALSE),MIN(0.15,DX199))</f>
        <v>0.1169233344492802</v>
      </c>
      <c r="DZ199" s="156">
        <f t="shared" ref="DZ199:DZ230" si="392">ROUND(IF(DX199=DY199,DV199,DW199*DY199),2)</f>
        <v>55.88</v>
      </c>
      <c r="EA199" s="159">
        <f t="shared" ref="EA199:EA230" si="393">DZ199+DU199</f>
        <v>70.77000000000001</v>
      </c>
      <c r="EB199" s="18"/>
    </row>
    <row r="200" spans="1:132" ht="14.4" x14ac:dyDescent="0.3">
      <c r="A200" s="15" t="s">
        <v>915</v>
      </c>
      <c r="B200" s="15" t="s">
        <v>370</v>
      </c>
      <c r="C200" s="15" t="s">
        <v>371</v>
      </c>
      <c r="D200" s="127" t="s">
        <v>928</v>
      </c>
      <c r="E200" s="154">
        <f>IFERROR(VLOOKUP($B200,'0809_link'!$A$5:$D$319,2,FALSE),0)</f>
        <v>18.62</v>
      </c>
      <c r="F200" s="154">
        <f>IFERROR(VLOOKUP($B200,'0809_link'!$A$5:$D$319,3,FALSE),0)</f>
        <v>265.5</v>
      </c>
      <c r="G200" s="154">
        <f>IFERROR(VLOOKUP(B200,'0809_link'!$A$5:$D$319,4,FALSE),0)</f>
        <v>2185.8199999999997</v>
      </c>
      <c r="H200" s="50">
        <f t="shared" si="346"/>
        <v>0.1215</v>
      </c>
      <c r="I200" s="155">
        <f>IF(D200="yes",VLOOKUP(B200,'ESA 112'!$B$479:$K$503,8,FALSE),MIN(0.127,H200))</f>
        <v>0.1215</v>
      </c>
      <c r="J200" s="156">
        <f t="shared" si="347"/>
        <v>265.5</v>
      </c>
      <c r="K200" s="157">
        <f t="shared" si="348"/>
        <v>284.12</v>
      </c>
      <c r="L200" s="127" t="s">
        <v>928</v>
      </c>
      <c r="M200" s="43">
        <f>IFERROR(VLOOKUP(B200,'0910_link'!$A$5:$B$302,2,FALSE),0)</f>
        <v>25.62</v>
      </c>
      <c r="N200" s="43">
        <f>IFERROR(VLOOKUP(B200,'0910_link'!$A$5:$C$302,3,FALSE),0)</f>
        <v>276.37</v>
      </c>
      <c r="O200" s="43">
        <f>IFERROR(VLOOKUP($B200,'0910_link'!$A$5:$D$302,4,FALSE),0)</f>
        <v>2214.0100000000002</v>
      </c>
      <c r="P200" s="50">
        <f t="shared" si="349"/>
        <v>0.12479999999999999</v>
      </c>
      <c r="Q200" s="158">
        <f>IF(L200="Yes",VLOOKUP(B200,'ESA 112'!$B$449:$K$474,8,FALSE),MIN(0.127,P200))</f>
        <v>0.12479999999999999</v>
      </c>
      <c r="R200" s="156">
        <f t="shared" si="350"/>
        <v>276.37</v>
      </c>
      <c r="S200" s="157">
        <f t="shared" si="351"/>
        <v>301.99</v>
      </c>
      <c r="T200" s="127" t="s">
        <v>928</v>
      </c>
      <c r="U200" s="43">
        <f>IFERROR(VLOOKUP($B200,'1011_link'!$A$5:$D$309,2,FALSE),0)</f>
        <v>36.75</v>
      </c>
      <c r="V200" s="43">
        <f>IFERROR(VLOOKUP($B200,'1011_link'!$A$5:$D$309,3,FALSE),0)</f>
        <v>295</v>
      </c>
      <c r="W200" s="154">
        <f>IFERROR(VLOOKUP($B200,'1011_link'!$A$5:$D$319,4,FALSE),0)</f>
        <v>2190.8900000000003</v>
      </c>
      <c r="X200" s="50">
        <f t="shared" si="352"/>
        <v>0.1346</v>
      </c>
      <c r="Y200" s="158">
        <f>IF(T200="Yes",VLOOKUP(B200,'ESA 112'!$B$416:$J$444,8,FALSE),MIN(0.127,X200))</f>
        <v>0.127</v>
      </c>
      <c r="Z200" s="156">
        <f t="shared" si="353"/>
        <v>278.24</v>
      </c>
      <c r="AA200" s="159">
        <f t="shared" si="354"/>
        <v>314.99</v>
      </c>
      <c r="AB200" s="127" t="s">
        <v>928</v>
      </c>
      <c r="AC200" s="43">
        <f>IFERROR(VLOOKUP($B200,'1112_link'!$A$5:$D$310,2,FALSE),0)</f>
        <v>33.450000000000003</v>
      </c>
      <c r="AD200" s="43">
        <f>IFERROR(VLOOKUP($B200,'1112_link'!$A$5:$D$310,3,FALSE),0)</f>
        <v>307.77999999999997</v>
      </c>
      <c r="AE200" s="154">
        <f>IFERROR(VLOOKUP($B200,'1112_link'!$A$5:$D$331,4,FALSE),0)</f>
        <v>2258.66</v>
      </c>
      <c r="AF200" s="50">
        <f t="shared" si="355"/>
        <v>0.1363</v>
      </c>
      <c r="AG200" s="158">
        <f>IF(AB200="Yes",VLOOKUP(B200,'ESA 112'!$B$383:$J$411,8,FALSE),MIN(0.127,AF200))</f>
        <v>0.127</v>
      </c>
      <c r="AH200" s="156">
        <f t="shared" si="356"/>
        <v>286.85000000000002</v>
      </c>
      <c r="AI200" s="159">
        <f t="shared" si="357"/>
        <v>320.3</v>
      </c>
      <c r="AJ200" s="127" t="s">
        <v>928</v>
      </c>
      <c r="AK200" s="43">
        <f>IFERROR(VLOOKUP($B200,'1213_link'!$A$5:$D$310,2,FALSE),0)</f>
        <v>33.119999999999997</v>
      </c>
      <c r="AL200" s="43">
        <f>IFERROR(VLOOKUP($B200,'1213_link'!$A$5:$D$310,3,FALSE),0)</f>
        <v>292.89</v>
      </c>
      <c r="AM200" s="154">
        <f>IFERROR(VLOOKUP($B200,'1213_link'!$A$5:$D$331,4,FALSE),0)</f>
        <v>2263.1999999999998</v>
      </c>
      <c r="AN200" s="50">
        <f t="shared" si="358"/>
        <v>0.12939999999999999</v>
      </c>
      <c r="AO200" s="158">
        <f>IF(AJ200="Yes",VLOOKUP(B200,'ESA 112'!$B$350:$J$378,8,FALSE),MIN(0.127,AN200))</f>
        <v>0.127</v>
      </c>
      <c r="AP200" s="156">
        <f t="shared" si="359"/>
        <v>287.43</v>
      </c>
      <c r="AQ200" s="159">
        <f t="shared" si="360"/>
        <v>320.55</v>
      </c>
      <c r="AR200" s="127" t="s">
        <v>928</v>
      </c>
      <c r="AS200" s="43">
        <f>IFERROR(VLOOKUP($B200,'1314_link'!$A$5:$D$310,2,FALSE),0)</f>
        <v>29.549999999999997</v>
      </c>
      <c r="AT200" s="43">
        <f>IFERROR(VLOOKUP($B200,'1314_link'!$A$5:$D$310,3,FALSE),0)</f>
        <v>278.21999999999997</v>
      </c>
      <c r="AU200" s="154">
        <f>IFERROR(VLOOKUP($B200,'1314_link'!$A$5:$D$331,4,FALSE),0)</f>
        <v>2272.9399999999996</v>
      </c>
      <c r="AV200" s="158">
        <f t="shared" si="361"/>
        <v>0.12240534285990833</v>
      </c>
      <c r="AW200" s="158">
        <f>IF(AR200="Yes",VLOOKUP(B200,'ESA 112'!$B$318:$J$345,8,FALSE),MIN(0.127,AV200))</f>
        <v>0.12240534285990833</v>
      </c>
      <c r="AX200" s="156">
        <f t="shared" si="362"/>
        <v>278.22000000000003</v>
      </c>
      <c r="AY200" s="159">
        <f t="shared" si="363"/>
        <v>307.77000000000004</v>
      </c>
      <c r="AZ200" s="127" t="s">
        <v>928</v>
      </c>
      <c r="BA200" s="43">
        <f>IFERROR(VLOOKUP($B200,'1415_link'!$A$5:$D$311,2,FALSE),0)</f>
        <v>42.33</v>
      </c>
      <c r="BB200" s="43">
        <f>IFERROR(VLOOKUP($B200,'1415_link'!$A$5:$D$311,3,FALSE),0)</f>
        <v>298.22000000000003</v>
      </c>
      <c r="BC200" s="160">
        <f>IFERROR(VLOOKUP($B200,'1415_link'!$A$5:$D$332,4,FALSE),0)</f>
        <v>2290.0699999999997</v>
      </c>
      <c r="BD200" s="158">
        <f t="shared" si="366"/>
        <v>0.1302230936172257</v>
      </c>
      <c r="BE200" s="158">
        <f>IF(AZ200="Yes",VLOOKUP(B200,'ESA 112'!$B$286:$J$314,8,FALSE),MIN(0.127,BD200))</f>
        <v>0.127</v>
      </c>
      <c r="BF200" s="156">
        <f t="shared" si="367"/>
        <v>290.83999999999997</v>
      </c>
      <c r="BG200" s="159">
        <f t="shared" si="368"/>
        <v>333.16999999999996</v>
      </c>
      <c r="BH200" s="127" t="s">
        <v>928</v>
      </c>
      <c r="BI200" s="43">
        <f>IFERROR(VLOOKUP($B200,'1516_link'!$A$5:$D$351,2,FALSE),0)</f>
        <v>47</v>
      </c>
      <c r="BJ200" s="43">
        <f>IFERROR(VLOOKUP($B200,'1516_link'!$A$5:$D$351,3,FALSE),0)</f>
        <v>300.11</v>
      </c>
      <c r="BK200" s="160">
        <f>IFERROR(VLOOKUP($B200,'1516_link'!$A$5:$D$351,4,FALSE),0)</f>
        <v>2454.9900000000002</v>
      </c>
      <c r="BL200" s="217">
        <f t="shared" si="369"/>
        <v>0.12224489712789054</v>
      </c>
      <c r="BM200" s="217">
        <f>IF(BH200="Yes",VLOOKUP(B200,'ESA 112'!$B$255:$J$282,8,FALSE),MIN(0.127,BL200))</f>
        <v>0.12224489712789054</v>
      </c>
      <c r="BN200" s="156">
        <f t="shared" si="370"/>
        <v>300.11</v>
      </c>
      <c r="BO200" s="159">
        <f t="shared" si="371"/>
        <v>347.11</v>
      </c>
      <c r="BP200" s="127" t="s">
        <v>928</v>
      </c>
      <c r="BQ200" s="43">
        <f>IFERROR(VLOOKUP($B200,'1617_link'!$A$5:$D$351,2,FALSE),0)</f>
        <v>38.56</v>
      </c>
      <c r="BR200" s="43">
        <f>IFERROR(VLOOKUP($B200,'1617_link'!$A$5:$D$351,3,FALSE),0)</f>
        <v>326.56</v>
      </c>
      <c r="BS200" s="160">
        <f>IFERROR(VLOOKUP($B200,'1617_link'!$A$5:$D$351,4,FALSE),0)</f>
        <v>2562.0300000000007</v>
      </c>
      <c r="BT200" s="217">
        <f t="shared" si="372"/>
        <v>0.12746142707150188</v>
      </c>
      <c r="BU200" s="217">
        <f>IF(BP200="Yes",VLOOKUP(B200,'ESA 112'!$B$224:$J$250,8,FALSE),MIN(0.127,BT200))</f>
        <v>0.127</v>
      </c>
      <c r="BV200" s="156">
        <f t="shared" si="364"/>
        <v>325.38</v>
      </c>
      <c r="BW200" s="223">
        <f t="shared" si="365"/>
        <v>363.94</v>
      </c>
      <c r="BX200" s="127" t="s">
        <v>928</v>
      </c>
      <c r="BY200" s="43">
        <f>IFERROR(VLOOKUP($B200,'1718_link'!$A$5:$D$351,2,FALSE),0)</f>
        <v>45.11</v>
      </c>
      <c r="BZ200" s="43">
        <f>IFERROR(VLOOKUP($B200,'1718_link'!$A$5:$D$351,3,FALSE),0)</f>
        <v>365.67</v>
      </c>
      <c r="CA200" s="43">
        <f>IFERROR(VLOOKUP($B200,'1718_link'!$A$5:$D$331,4,FALSE),0)</f>
        <v>2657.2599999999998</v>
      </c>
      <c r="CB200" s="217">
        <f t="shared" si="373"/>
        <v>0.13761167518421233</v>
      </c>
      <c r="CC200" s="217">
        <f>IF(BX200="Yes",VLOOKUP(B200,'ESA 112'!$B$194:$J$219,8,FALSE),MIN(0.135,CB200))</f>
        <v>0.13500000000000001</v>
      </c>
      <c r="CD200" s="156">
        <f t="shared" si="374"/>
        <v>358.73</v>
      </c>
      <c r="CE200" s="159">
        <f t="shared" si="375"/>
        <v>403.84000000000003</v>
      </c>
      <c r="CF200" s="127" t="s">
        <v>928</v>
      </c>
      <c r="CG200" s="43">
        <f>IFERROR(VLOOKUP($B200,'1819_link'!$A$5:$D$351,2,FALSE),0)</f>
        <v>60.44</v>
      </c>
      <c r="CH200" s="43">
        <f>IFERROR(VLOOKUP($B200,'1819_link'!$A$5:$D$351,3,FALSE),0)</f>
        <v>369.44</v>
      </c>
      <c r="CI200" s="43">
        <f>IFERROR(VLOOKUP($B200,'1819_link'!$A$5:$D$331,4,FALSE),0)</f>
        <v>2727.6700000000005</v>
      </c>
      <c r="CJ200" s="217">
        <f t="shared" si="376"/>
        <v>0.13544160400634972</v>
      </c>
      <c r="CK200" s="217">
        <f>IF(CF200="Yes",VLOOKUP(B200,'ESA 112'!$B$164:$J$190,8,FALSE),MIN(0.135,CJ200))</f>
        <v>0.13500000000000001</v>
      </c>
      <c r="CL200" s="156">
        <f t="shared" si="377"/>
        <v>368.24</v>
      </c>
      <c r="CM200" s="159">
        <f t="shared" si="378"/>
        <v>428.68</v>
      </c>
      <c r="CN200" s="127" t="s">
        <v>928</v>
      </c>
      <c r="CO200" s="43">
        <f>IFERROR(VLOOKUP($B200,'1920_link'!$A$5:$D$350,2,FALSE),0)</f>
        <v>56.78</v>
      </c>
      <c r="CP200" s="43">
        <f>IFERROR(VLOOKUP($B200,'1920_link'!$A$5:$D$350,3,FALSE),0)</f>
        <v>388.44</v>
      </c>
      <c r="CQ200" s="43">
        <f>IFERROR(VLOOKUP($B200,'1920_link'!$A$5:$D$330,4,FALSE),0)</f>
        <v>2717.7299999999996</v>
      </c>
      <c r="CR200" s="217">
        <f t="shared" si="379"/>
        <v>0.14292810544093787</v>
      </c>
      <c r="CS200" s="217">
        <f>IF(CN200="Yes",VLOOKUP(B200,'ESA 112'!$B$134:$J$159,8,FALSE),MIN(0.135,CR200))</f>
        <v>0.13500000000000001</v>
      </c>
      <c r="CT200" s="156">
        <f t="shared" si="380"/>
        <v>366.89</v>
      </c>
      <c r="CU200" s="159">
        <f t="shared" si="381"/>
        <v>423.66999999999996</v>
      </c>
      <c r="CV200" s="127" t="s">
        <v>928</v>
      </c>
      <c r="CW200" s="43">
        <f>IFERROR(VLOOKUP($B200,'2021_link'!$A$5:$D$351,2,FALSE),0)</f>
        <v>36</v>
      </c>
      <c r="CX200" s="43">
        <f>IFERROR(VLOOKUP($B200,'2021_link'!$A$5:$D$351,3,FALSE),0)</f>
        <v>383.12</v>
      </c>
      <c r="CY200" s="160">
        <f>IFERROR(VLOOKUP($B200,'2021_link'!$A$5:$D$351,4,FALSE),0)</f>
        <v>2533.9000000000005</v>
      </c>
      <c r="CZ200" s="217">
        <f t="shared" si="388"/>
        <v>0.15119775839614821</v>
      </c>
      <c r="DA200" s="217">
        <f>IF(CV200="Yes",VLOOKUP(B200,'ESA 112'!$B$102:$J$130,8,FALSE),MIN(0.135,CZ200))</f>
        <v>0.13500000000000001</v>
      </c>
      <c r="DB200" s="156">
        <f t="shared" si="389"/>
        <v>342.08</v>
      </c>
      <c r="DC200" s="159">
        <f t="shared" si="390"/>
        <v>378.08</v>
      </c>
      <c r="DD200" s="127" t="s">
        <v>928</v>
      </c>
      <c r="DE200" s="43">
        <f>IFERROR(VLOOKUP($B200,'2122_link'!$A$3:$D$352,2,FALSE),0)</f>
        <v>38.33</v>
      </c>
      <c r="DF200" s="43">
        <f>IFERROR(VLOOKUP($B200,'2122_link'!$A$3:$D$352,3,FALSE),0)</f>
        <v>383.78</v>
      </c>
      <c r="DG200" s="160">
        <f>IFERROR(VLOOKUP($B200,'2122_link'!$A$3:$D$352,4,FALSE),0)</f>
        <v>2601.52</v>
      </c>
      <c r="DH200" s="217">
        <f t="shared" si="382"/>
        <v>0.14752144899904671</v>
      </c>
      <c r="DI200" s="217">
        <f>IF(DD200="Yes",VLOOKUP(B200,'ESA 112'!$B$70:$J$99,8,FALSE),MIN(0.135,DH200))</f>
        <v>0.13500000000000001</v>
      </c>
      <c r="DJ200" s="156">
        <f t="shared" si="383"/>
        <v>351.21</v>
      </c>
      <c r="DK200" s="159">
        <f t="shared" si="384"/>
        <v>389.53999999999996</v>
      </c>
      <c r="DL200" s="127" t="s">
        <v>928</v>
      </c>
      <c r="DM200" s="43">
        <f>IFERROR(VLOOKUP($B200,'2223_link'!$A$3:$D$352,2,FALSE),0)</f>
        <v>42.56</v>
      </c>
      <c r="DN200" s="43">
        <f>IFERROR(VLOOKUP($B200,'2223_link'!$A$3:$D$352,3,FALSE),0)</f>
        <v>378.33</v>
      </c>
      <c r="DO200" s="160">
        <f>IFERROR(VLOOKUP($B200,'2223_link'!$A$3:$D$352,4,FALSE),0)</f>
        <v>2722.7500000000005</v>
      </c>
      <c r="DP200" s="217">
        <f t="shared" si="385"/>
        <v>0.13895142778440911</v>
      </c>
      <c r="DQ200" s="217">
        <f>IF(DL200="Yes",VLOOKUP(B200,'ESA 112'!$B$37:$J$65,8,FALSE),MIN(0.135,DP200))</f>
        <v>0.13500000000000001</v>
      </c>
      <c r="DR200" s="156">
        <f t="shared" si="386"/>
        <v>367.57</v>
      </c>
      <c r="DS200" s="159">
        <f t="shared" si="387"/>
        <v>410.13</v>
      </c>
      <c r="DT200" s="127" t="s">
        <v>928</v>
      </c>
      <c r="DU200" s="43">
        <f>IFERROR(VLOOKUP($B200,'2324_link'!$A$3:$D$352,2,FALSE),0)</f>
        <v>61.33</v>
      </c>
      <c r="DV200" s="43">
        <f>IFERROR(VLOOKUP($B200,'2324_link'!$A$3:$D$352,3,FALSE),0)</f>
        <v>404</v>
      </c>
      <c r="DW200" s="160">
        <f>IFERROR(VLOOKUP($B200,'2324_link'!$A$3:$D$352,4,FALSE),0)</f>
        <v>2788.2999999999997</v>
      </c>
      <c r="DX200" s="217">
        <f t="shared" si="391"/>
        <v>0.14489115231503069</v>
      </c>
      <c r="DY200" s="217">
        <f>IF(DT200="Yes",VLOOKUP(B200,'ESA 112'!$B$3:$J$32,8,FALSE),MIN(0.15,DX200))</f>
        <v>0.14489115231503069</v>
      </c>
      <c r="DZ200" s="156">
        <f t="shared" si="392"/>
        <v>404</v>
      </c>
      <c r="EA200" s="159">
        <f t="shared" si="393"/>
        <v>465.33</v>
      </c>
      <c r="EB200" s="18"/>
    </row>
    <row r="201" spans="1:132" ht="14.4" x14ac:dyDescent="0.3">
      <c r="A201" s="15" t="s">
        <v>915</v>
      </c>
      <c r="B201" s="15" t="s">
        <v>8</v>
      </c>
      <c r="C201" s="15" t="s">
        <v>9</v>
      </c>
      <c r="D201" s="127" t="s">
        <v>928</v>
      </c>
      <c r="E201" s="154">
        <f>IFERROR(VLOOKUP($B201,'0809_link'!$A$5:$D$319,2,FALSE),0)</f>
        <v>50.25</v>
      </c>
      <c r="F201" s="154">
        <f>IFERROR(VLOOKUP($B201,'0809_link'!$A$5:$D$319,3,FALSE),0)</f>
        <v>305.12</v>
      </c>
      <c r="G201" s="154">
        <f>IFERROR(VLOOKUP(B201,'0809_link'!$A$5:$D$319,4,FALSE),0)</f>
        <v>3296.05</v>
      </c>
      <c r="H201" s="50">
        <f t="shared" si="346"/>
        <v>9.2600000000000002E-2</v>
      </c>
      <c r="I201" s="155">
        <f>IF(D201="yes",VLOOKUP(B201,'ESA 112'!$B$479:$K$503,8,FALSE),MIN(0.127,H201))</f>
        <v>9.2600000000000002E-2</v>
      </c>
      <c r="J201" s="156">
        <f t="shared" si="347"/>
        <v>305.12</v>
      </c>
      <c r="K201" s="157">
        <f t="shared" si="348"/>
        <v>355.37</v>
      </c>
      <c r="L201" s="127" t="s">
        <v>928</v>
      </c>
      <c r="M201" s="43">
        <f>IFERROR(VLOOKUP(B201,'0910_link'!$A$5:$B$302,2,FALSE),0)</f>
        <v>61</v>
      </c>
      <c r="N201" s="43">
        <f>IFERROR(VLOOKUP(B201,'0910_link'!$A$5:$C$302,3,FALSE),0)</f>
        <v>337.75</v>
      </c>
      <c r="O201" s="43">
        <f>IFERROR(VLOOKUP($B201,'0910_link'!$A$5:$D$302,4,FALSE),0)</f>
        <v>3432.79</v>
      </c>
      <c r="P201" s="50">
        <f t="shared" si="349"/>
        <v>9.8400000000000001E-2</v>
      </c>
      <c r="Q201" s="158">
        <f>IF(L201="Yes",VLOOKUP(B201,'ESA 112'!$B$449:$K$474,8,FALSE),MIN(0.127,P201))</f>
        <v>9.8400000000000001E-2</v>
      </c>
      <c r="R201" s="156">
        <f t="shared" si="350"/>
        <v>337.75</v>
      </c>
      <c r="S201" s="157">
        <f t="shared" si="351"/>
        <v>398.75</v>
      </c>
      <c r="T201" s="127" t="s">
        <v>928</v>
      </c>
      <c r="U201" s="43">
        <f>IFERROR(VLOOKUP($B201,'1011_link'!$A$5:$D$309,2,FALSE),0)</f>
        <v>74.12</v>
      </c>
      <c r="V201" s="43">
        <f>IFERROR(VLOOKUP($B201,'1011_link'!$A$5:$D$309,3,FALSE),0)</f>
        <v>340</v>
      </c>
      <c r="W201" s="154">
        <f>IFERROR(VLOOKUP($B201,'1011_link'!$A$5:$D$319,4,FALSE),0)</f>
        <v>3510.59</v>
      </c>
      <c r="X201" s="50">
        <f t="shared" si="352"/>
        <v>9.6799999999999997E-2</v>
      </c>
      <c r="Y201" s="158">
        <f>IF(T201="Yes",VLOOKUP(B201,'ESA 112'!$B$416:$J$444,8,FALSE),MIN(0.127,X201))</f>
        <v>9.6799999999999997E-2</v>
      </c>
      <c r="Z201" s="156">
        <f t="shared" si="353"/>
        <v>340</v>
      </c>
      <c r="AA201" s="159">
        <f t="shared" si="354"/>
        <v>414.12</v>
      </c>
      <c r="AB201" s="127" t="s">
        <v>928</v>
      </c>
      <c r="AC201" s="43">
        <f>IFERROR(VLOOKUP($B201,'1112_link'!$A$5:$D$310,2,FALSE),0)</f>
        <v>101.45</v>
      </c>
      <c r="AD201" s="43">
        <f>IFERROR(VLOOKUP($B201,'1112_link'!$A$5:$D$310,3,FALSE),0)</f>
        <v>363.44</v>
      </c>
      <c r="AE201" s="154">
        <f>IFERROR(VLOOKUP($B201,'1112_link'!$A$5:$D$331,4,FALSE),0)</f>
        <v>3710.43</v>
      </c>
      <c r="AF201" s="50">
        <f t="shared" si="355"/>
        <v>9.8000000000000004E-2</v>
      </c>
      <c r="AG201" s="158">
        <f>IF(AB201="Yes",VLOOKUP(B201,'ESA 112'!$B$383:$J$411,8,FALSE),MIN(0.127,AF201))</f>
        <v>9.8000000000000004E-2</v>
      </c>
      <c r="AH201" s="156">
        <f t="shared" si="356"/>
        <v>363.44</v>
      </c>
      <c r="AI201" s="159">
        <f t="shared" si="357"/>
        <v>464.89</v>
      </c>
      <c r="AJ201" s="127" t="s">
        <v>928</v>
      </c>
      <c r="AK201" s="43">
        <f>IFERROR(VLOOKUP($B201,'1213_link'!$A$5:$D$310,2,FALSE),0)</f>
        <v>124.11</v>
      </c>
      <c r="AL201" s="43">
        <f>IFERROR(VLOOKUP($B201,'1213_link'!$A$5:$D$310,3,FALSE),0)</f>
        <v>386.22</v>
      </c>
      <c r="AM201" s="154">
        <f>IFERROR(VLOOKUP($B201,'1213_link'!$A$5:$D$331,4,FALSE),0)</f>
        <v>3794.63</v>
      </c>
      <c r="AN201" s="50">
        <f t="shared" si="358"/>
        <v>0.1018</v>
      </c>
      <c r="AO201" s="158">
        <f>IF(AJ201="Yes",VLOOKUP(B201,'ESA 112'!$B$350:$J$378,8,FALSE),MIN(0.127,AN201))</f>
        <v>0.1018</v>
      </c>
      <c r="AP201" s="156">
        <f t="shared" si="359"/>
        <v>386.22</v>
      </c>
      <c r="AQ201" s="159">
        <f t="shared" si="360"/>
        <v>510.33000000000004</v>
      </c>
      <c r="AR201" s="127" t="s">
        <v>928</v>
      </c>
      <c r="AS201" s="43">
        <f>IFERROR(VLOOKUP($B201,'1314_link'!$A$5:$D$310,2,FALSE),0)</f>
        <v>127.55</v>
      </c>
      <c r="AT201" s="43">
        <f>IFERROR(VLOOKUP($B201,'1314_link'!$A$5:$D$310,3,FALSE),0)</f>
        <v>428.56</v>
      </c>
      <c r="AU201" s="154">
        <f>IFERROR(VLOOKUP($B201,'1314_link'!$A$5:$D$331,4,FALSE),0)</f>
        <v>3922.5699999999997</v>
      </c>
      <c r="AV201" s="158">
        <f t="shared" si="361"/>
        <v>0.10925490176083538</v>
      </c>
      <c r="AW201" s="158">
        <f>IF(AR201="Yes",VLOOKUP(B201,'ESA 112'!$B$318:$J$345,8,FALSE),MIN(0.127,AV201))</f>
        <v>0.10925490176083538</v>
      </c>
      <c r="AX201" s="156">
        <f t="shared" si="362"/>
        <v>428.56</v>
      </c>
      <c r="AY201" s="159">
        <f t="shared" si="363"/>
        <v>556.11</v>
      </c>
      <c r="AZ201" s="127" t="s">
        <v>928</v>
      </c>
      <c r="BA201" s="43">
        <f>IFERROR(VLOOKUP($B201,'1415_link'!$A$5:$D$311,2,FALSE),0)</f>
        <v>129.56</v>
      </c>
      <c r="BB201" s="43">
        <f>IFERROR(VLOOKUP($B201,'1415_link'!$A$5:$D$311,3,FALSE),0)</f>
        <v>444.67</v>
      </c>
      <c r="BC201" s="160">
        <f>IFERROR(VLOOKUP($B201,'1415_link'!$A$5:$D$332,4,FALSE),0)</f>
        <v>4044.2200000000003</v>
      </c>
      <c r="BD201" s="158">
        <f t="shared" si="366"/>
        <v>0.10995198085168463</v>
      </c>
      <c r="BE201" s="158">
        <f>IF(AZ201="Yes",VLOOKUP(B201,'ESA 112'!$B$286:$J$314,8,FALSE),MIN(0.127,BD201))</f>
        <v>0.10995198085168463</v>
      </c>
      <c r="BF201" s="156">
        <f t="shared" si="367"/>
        <v>444.67</v>
      </c>
      <c r="BG201" s="159">
        <f t="shared" si="368"/>
        <v>574.23</v>
      </c>
      <c r="BH201" s="127" t="s">
        <v>928</v>
      </c>
      <c r="BI201" s="43">
        <f>IFERROR(VLOOKUP($B201,'1516_link'!$A$5:$D$351,2,FALSE),0)</f>
        <v>111.23</v>
      </c>
      <c r="BJ201" s="43">
        <f>IFERROR(VLOOKUP($B201,'1516_link'!$A$5:$D$351,3,FALSE),0)</f>
        <v>472.78</v>
      </c>
      <c r="BK201" s="160">
        <f>IFERROR(VLOOKUP($B201,'1516_link'!$A$5:$D$351,4,FALSE),0)</f>
        <v>4185.6200000000008</v>
      </c>
      <c r="BL201" s="217">
        <f t="shared" si="369"/>
        <v>0.11295339758506502</v>
      </c>
      <c r="BM201" s="217">
        <f>IF(BH201="Yes",VLOOKUP(B201,'ESA 112'!$B$255:$J$282,8,FALSE),MIN(0.127,BL201))</f>
        <v>0.11295339758506502</v>
      </c>
      <c r="BN201" s="156">
        <f t="shared" si="370"/>
        <v>472.78</v>
      </c>
      <c r="BO201" s="159">
        <f t="shared" si="371"/>
        <v>584.01</v>
      </c>
      <c r="BP201" s="127" t="s">
        <v>928</v>
      </c>
      <c r="BQ201" s="43">
        <f>IFERROR(VLOOKUP($B201,'1617_link'!$A$5:$D$351,2,FALSE),0)</f>
        <v>93</v>
      </c>
      <c r="BR201" s="43">
        <f>IFERROR(VLOOKUP($B201,'1617_link'!$A$5:$D$351,3,FALSE),0)</f>
        <v>510.11</v>
      </c>
      <c r="BS201" s="160">
        <f>IFERROR(VLOOKUP($B201,'1617_link'!$A$5:$D$351,4,FALSE),0)</f>
        <v>4341.49</v>
      </c>
      <c r="BT201" s="217">
        <f t="shared" si="372"/>
        <v>0.11749652768980236</v>
      </c>
      <c r="BU201" s="217">
        <f>IF(BP201="Yes",VLOOKUP(B201,'ESA 112'!$B$224:$J$250,8,FALSE),MIN(0.127,BT201))</f>
        <v>0.11749652768980236</v>
      </c>
      <c r="BV201" s="156">
        <f t="shared" si="364"/>
        <v>510.11</v>
      </c>
      <c r="BW201" s="159">
        <f t="shared" si="365"/>
        <v>603.11</v>
      </c>
      <c r="BX201" s="127" t="s">
        <v>928</v>
      </c>
      <c r="BY201" s="43">
        <f>IFERROR(VLOOKUP($B201,'1718_link'!$A$5:$D$351,2,FALSE),0)</f>
        <v>112</v>
      </c>
      <c r="BZ201" s="43">
        <f>IFERROR(VLOOKUP($B201,'1718_link'!$A$5:$D$351,3,FALSE),0)</f>
        <v>549.11</v>
      </c>
      <c r="CA201" s="43">
        <f>IFERROR(VLOOKUP($B201,'1718_link'!$A$5:$D$331,4,FALSE),0)</f>
        <v>4378.3100000000004</v>
      </c>
      <c r="CB201" s="217">
        <f t="shared" si="373"/>
        <v>0.12541597100251009</v>
      </c>
      <c r="CC201" s="217">
        <f>IF(BX201="Yes",VLOOKUP(B201,'ESA 112'!$B$194:$J$219,8,FALSE),MIN(0.135,CB201))</f>
        <v>0.12541597100251009</v>
      </c>
      <c r="CD201" s="156">
        <f t="shared" si="374"/>
        <v>549.11</v>
      </c>
      <c r="CE201" s="159">
        <f t="shared" si="375"/>
        <v>661.11</v>
      </c>
      <c r="CF201" s="127" t="s">
        <v>928</v>
      </c>
      <c r="CG201" s="43">
        <f>IFERROR(VLOOKUP($B201,'1819_link'!$A$5:$D$351,2,FALSE),0)</f>
        <v>99.55</v>
      </c>
      <c r="CH201" s="43">
        <f>IFERROR(VLOOKUP($B201,'1819_link'!$A$5:$D$351,3,FALSE),0)</f>
        <v>581.11</v>
      </c>
      <c r="CI201" s="43">
        <f>IFERROR(VLOOKUP($B201,'1819_link'!$A$5:$D$331,4,FALSE),0)</f>
        <v>4442.12</v>
      </c>
      <c r="CJ201" s="217">
        <f t="shared" si="376"/>
        <v>0.13081816790181267</v>
      </c>
      <c r="CK201" s="217">
        <f>IF(CF201="Yes",VLOOKUP(B201,'ESA 112'!$B$164:$J$190,8,FALSE),MIN(0.135,CJ201))</f>
        <v>0.13081816790181267</v>
      </c>
      <c r="CL201" s="156">
        <f t="shared" si="377"/>
        <v>581.11</v>
      </c>
      <c r="CM201" s="159">
        <f t="shared" si="378"/>
        <v>680.66</v>
      </c>
      <c r="CN201" s="127" t="s">
        <v>928</v>
      </c>
      <c r="CO201" s="43">
        <f>IFERROR(VLOOKUP($B201,'1920_link'!$A$5:$D$350,2,FALSE),0)</f>
        <v>125.44</v>
      </c>
      <c r="CP201" s="43">
        <f>IFERROR(VLOOKUP($B201,'1920_link'!$A$5:$D$350,3,FALSE),0)</f>
        <v>565.55999999999995</v>
      </c>
      <c r="CQ201" s="43">
        <f>IFERROR(VLOOKUP($B201,'1920_link'!$A$5:$D$330,4,FALSE),0)</f>
        <v>4543.3599999999997</v>
      </c>
      <c r="CR201" s="217">
        <f t="shared" si="379"/>
        <v>0.12448056064234399</v>
      </c>
      <c r="CS201" s="217">
        <f>IF(CN201="Yes",VLOOKUP(B201,'ESA 112'!$B$134:$J$159,8,FALSE),MIN(0.135,CR201))</f>
        <v>0.12448056064234399</v>
      </c>
      <c r="CT201" s="156">
        <f t="shared" si="380"/>
        <v>565.55999999999995</v>
      </c>
      <c r="CU201" s="159">
        <f t="shared" si="381"/>
        <v>691</v>
      </c>
      <c r="CV201" s="127" t="s">
        <v>928</v>
      </c>
      <c r="CW201" s="43">
        <f>IFERROR(VLOOKUP($B201,'2021_link'!$A$5:$D$351,2,FALSE),0)</f>
        <v>55</v>
      </c>
      <c r="CX201" s="43">
        <f>IFERROR(VLOOKUP($B201,'2021_link'!$A$5:$D$351,3,FALSE),0)</f>
        <v>575.11</v>
      </c>
      <c r="CY201" s="160">
        <f>IFERROR(VLOOKUP($B201,'2021_link'!$A$5:$D$351,4,FALSE),0)</f>
        <v>4511.51</v>
      </c>
      <c r="CZ201" s="217">
        <f t="shared" si="388"/>
        <v>0.1274761665163105</v>
      </c>
      <c r="DA201" s="217">
        <f>IF(CV201="Yes",VLOOKUP(B201,'ESA 112'!$B$102:$J$130,8,FALSE),MIN(0.135,CZ201))</f>
        <v>0.1274761665163105</v>
      </c>
      <c r="DB201" s="156">
        <f t="shared" si="389"/>
        <v>575.11</v>
      </c>
      <c r="DC201" s="159">
        <f t="shared" si="390"/>
        <v>630.11</v>
      </c>
      <c r="DD201" s="127" t="s">
        <v>928</v>
      </c>
      <c r="DE201" s="43">
        <f>IFERROR(VLOOKUP($B201,'2122_link'!$A$3:$D$352,2,FALSE),0)</f>
        <v>59.44</v>
      </c>
      <c r="DF201" s="43">
        <f>IFERROR(VLOOKUP($B201,'2122_link'!$A$3:$D$352,3,FALSE),0)</f>
        <v>565.44000000000005</v>
      </c>
      <c r="DG201" s="160">
        <f>IFERROR(VLOOKUP($B201,'2122_link'!$A$3:$D$352,4,FALSE),0)</f>
        <v>4471.4000000000005</v>
      </c>
      <c r="DH201" s="217">
        <f t="shared" si="382"/>
        <v>0.12645703806414099</v>
      </c>
      <c r="DI201" s="217">
        <f>IF(DD201="Yes",VLOOKUP(B201,'ESA 112'!$B$70:$J$99,8,FALSE),MIN(0.135,DH201))</f>
        <v>0.12645703806414099</v>
      </c>
      <c r="DJ201" s="156">
        <f t="shared" si="383"/>
        <v>565.44000000000005</v>
      </c>
      <c r="DK201" s="159">
        <f t="shared" si="384"/>
        <v>624.88000000000011</v>
      </c>
      <c r="DL201" s="127" t="s">
        <v>928</v>
      </c>
      <c r="DM201" s="43">
        <f>IFERROR(VLOOKUP($B201,'2223_link'!$A$3:$D$352,2,FALSE),0)</f>
        <v>58.22</v>
      </c>
      <c r="DN201" s="43">
        <f>IFERROR(VLOOKUP($B201,'2223_link'!$A$3:$D$352,3,FALSE),0)</f>
        <v>562.32999999999993</v>
      </c>
      <c r="DO201" s="160">
        <f>IFERROR(VLOOKUP($B201,'2223_link'!$A$3:$D$352,4,FALSE),0)</f>
        <v>4577.8200000000006</v>
      </c>
      <c r="DP201" s="217">
        <f t="shared" si="385"/>
        <v>0.12283794469856828</v>
      </c>
      <c r="DQ201" s="217">
        <f>IF(DL201="Yes",VLOOKUP(B201,'ESA 112'!$B$37:$J$65,8,FALSE),MIN(0.135,DP201))</f>
        <v>0.12283794469856828</v>
      </c>
      <c r="DR201" s="156">
        <f t="shared" si="386"/>
        <v>562.33000000000004</v>
      </c>
      <c r="DS201" s="159">
        <f t="shared" si="387"/>
        <v>620.55000000000007</v>
      </c>
      <c r="DT201" s="127" t="s">
        <v>928</v>
      </c>
      <c r="DU201" s="43">
        <f>IFERROR(VLOOKUP($B201,'2324_link'!$A$3:$D$352,2,FALSE),0)</f>
        <v>61</v>
      </c>
      <c r="DV201" s="43">
        <f>IFERROR(VLOOKUP($B201,'2324_link'!$A$3:$D$352,3,FALSE),0)</f>
        <v>510.11</v>
      </c>
      <c r="DW201" s="160">
        <f>IFERROR(VLOOKUP($B201,'2324_link'!$A$3:$D$352,4,FALSE),0)</f>
        <v>4523.4500000000007</v>
      </c>
      <c r="DX201" s="217">
        <f t="shared" si="391"/>
        <v>0.11277012015165415</v>
      </c>
      <c r="DY201" s="217">
        <f>IF(DT201="Yes",VLOOKUP(B201,'ESA 112'!$B$3:$J$32,8,FALSE),MIN(0.15,DX201))</f>
        <v>0.11277012015165415</v>
      </c>
      <c r="DZ201" s="156">
        <f t="shared" si="392"/>
        <v>510.11</v>
      </c>
      <c r="EA201" s="159">
        <f t="shared" si="393"/>
        <v>571.11</v>
      </c>
      <c r="EB201" s="18"/>
    </row>
    <row r="202" spans="1:132" ht="14.4" x14ac:dyDescent="0.3">
      <c r="A202" s="15" t="s">
        <v>915</v>
      </c>
      <c r="B202" s="15" t="s">
        <v>94</v>
      </c>
      <c r="C202" s="15" t="s">
        <v>95</v>
      </c>
      <c r="D202" s="127" t="s">
        <v>928</v>
      </c>
      <c r="E202" s="154">
        <f>IFERROR(VLOOKUP($B202,'0809_link'!$A$5:$D$319,2,FALSE),0)</f>
        <v>0</v>
      </c>
      <c r="F202" s="154">
        <f>IFERROR(VLOOKUP($B202,'0809_link'!$A$5:$D$319,3,FALSE),0)</f>
        <v>0</v>
      </c>
      <c r="G202" s="154">
        <f>IFERROR(VLOOKUP(B202,'0809_link'!$A$5:$D$319,4,FALSE),0)</f>
        <v>25.4</v>
      </c>
      <c r="H202" s="50">
        <f t="shared" si="346"/>
        <v>0</v>
      </c>
      <c r="I202" s="155">
        <f>IF(D202="yes",VLOOKUP(B202,'ESA 112'!$B$479:$K$503,8,FALSE),MIN(0.127,H202))</f>
        <v>0</v>
      </c>
      <c r="J202" s="156">
        <f t="shared" si="347"/>
        <v>0</v>
      </c>
      <c r="K202" s="157">
        <f t="shared" si="348"/>
        <v>0</v>
      </c>
      <c r="L202" s="127" t="s">
        <v>928</v>
      </c>
      <c r="M202" s="43">
        <f>IFERROR(VLOOKUP(B202,'0910_link'!$A$5:$B$302,2,FALSE),0)</f>
        <v>0</v>
      </c>
      <c r="N202" s="43">
        <f>IFERROR(VLOOKUP(B202,'0910_link'!$A$5:$C$302,3,FALSE),0)</f>
        <v>0</v>
      </c>
      <c r="O202" s="43">
        <f>IFERROR(VLOOKUP($B202,'0910_link'!$A$5:$D$302,4,FALSE),0)</f>
        <v>18.329999999999998</v>
      </c>
      <c r="P202" s="50">
        <f t="shared" si="349"/>
        <v>0</v>
      </c>
      <c r="Q202" s="158">
        <f>IF(L202="Yes",VLOOKUP(B202,'ESA 112'!$B$449:$K$474,8,FALSE),MIN(0.127,P202))</f>
        <v>0</v>
      </c>
      <c r="R202" s="156">
        <f t="shared" si="350"/>
        <v>0</v>
      </c>
      <c r="S202" s="157">
        <f t="shared" si="351"/>
        <v>0</v>
      </c>
      <c r="T202" s="127" t="s">
        <v>928</v>
      </c>
      <c r="U202" s="43">
        <f>IFERROR(VLOOKUP($B202,'1011_link'!$A$5:$D$309,2,FALSE),0)</f>
        <v>0</v>
      </c>
      <c r="V202" s="43">
        <f>IFERROR(VLOOKUP($B202,'1011_link'!$A$5:$D$309,3,FALSE),0)</f>
        <v>0</v>
      </c>
      <c r="W202" s="154">
        <f>IFERROR(VLOOKUP($B202,'1011_link'!$A$5:$D$319,4,FALSE),0)</f>
        <v>14.78</v>
      </c>
      <c r="X202" s="50">
        <f t="shared" si="352"/>
        <v>0</v>
      </c>
      <c r="Y202" s="158">
        <f>IF(T202="Yes",VLOOKUP(B202,'ESA 112'!$B$416:$J$444,8,FALSE),MIN(0.127,X202))</f>
        <v>0</v>
      </c>
      <c r="Z202" s="156">
        <f t="shared" si="353"/>
        <v>0</v>
      </c>
      <c r="AA202" s="159">
        <f t="shared" si="354"/>
        <v>0</v>
      </c>
      <c r="AB202" s="127" t="s">
        <v>928</v>
      </c>
      <c r="AC202" s="43">
        <f>IFERROR(VLOOKUP($B202,'1112_link'!$A$5:$D$310,2,FALSE),0)</f>
        <v>1</v>
      </c>
      <c r="AD202" s="43">
        <f>IFERROR(VLOOKUP($B202,'1112_link'!$A$5:$D$310,3,FALSE),0)</f>
        <v>0</v>
      </c>
      <c r="AE202" s="154">
        <f>IFERROR(VLOOKUP($B202,'1112_link'!$A$5:$D$331,4,FALSE),0)</f>
        <v>15.7</v>
      </c>
      <c r="AF202" s="50">
        <f t="shared" si="355"/>
        <v>0</v>
      </c>
      <c r="AG202" s="158">
        <f>IF(AB202="Yes",VLOOKUP(B202,'ESA 112'!$B$383:$J$411,8,FALSE),MIN(0.127,AF202))</f>
        <v>0</v>
      </c>
      <c r="AH202" s="156">
        <f t="shared" si="356"/>
        <v>0</v>
      </c>
      <c r="AI202" s="159">
        <f t="shared" si="357"/>
        <v>1</v>
      </c>
      <c r="AJ202" s="127" t="s">
        <v>928</v>
      </c>
      <c r="AK202" s="43">
        <f>IFERROR(VLOOKUP($B202,'1213_link'!$A$5:$D$310,2,FALSE),0)</f>
        <v>1.44</v>
      </c>
      <c r="AL202" s="43">
        <f>IFERROR(VLOOKUP($B202,'1213_link'!$A$5:$D$310,3,FALSE),0)</f>
        <v>0.56000000000000005</v>
      </c>
      <c r="AM202" s="154">
        <f>IFERROR(VLOOKUP($B202,'1213_link'!$A$5:$D$331,4,FALSE),0)</f>
        <v>17.3</v>
      </c>
      <c r="AN202" s="50">
        <f t="shared" si="358"/>
        <v>3.2399999999999998E-2</v>
      </c>
      <c r="AO202" s="158">
        <f>IF(AJ202="Yes",VLOOKUP(B202,'ESA 112'!$B$350:$J$378,8,FALSE),MIN(0.127,AN202))</f>
        <v>3.2399999999999998E-2</v>
      </c>
      <c r="AP202" s="156">
        <f t="shared" si="359"/>
        <v>0.56000000000000005</v>
      </c>
      <c r="AQ202" s="159">
        <f t="shared" si="360"/>
        <v>2</v>
      </c>
      <c r="AR202" s="127" t="s">
        <v>928</v>
      </c>
      <c r="AS202" s="43">
        <f>IFERROR(VLOOKUP($B202,'1314_link'!$A$5:$D$310,2,FALSE),0)</f>
        <v>0</v>
      </c>
      <c r="AT202" s="43">
        <f>IFERROR(VLOOKUP($B202,'1314_link'!$A$5:$D$310,3,FALSE),0)</f>
        <v>2</v>
      </c>
      <c r="AU202" s="154">
        <f>IFERROR(VLOOKUP($B202,'1314_link'!$A$5:$D$331,4,FALSE),0)</f>
        <v>24.8</v>
      </c>
      <c r="AV202" s="158">
        <f t="shared" si="361"/>
        <v>8.0645161290322578E-2</v>
      </c>
      <c r="AW202" s="158">
        <f>IF(AR202="Yes",VLOOKUP(B202,'ESA 112'!$B$318:$J$345,8,FALSE),MIN(0.127,AV202))</f>
        <v>8.0645161290322578E-2</v>
      </c>
      <c r="AX202" s="156">
        <f t="shared" si="362"/>
        <v>2</v>
      </c>
      <c r="AY202" s="159">
        <f t="shared" si="363"/>
        <v>2</v>
      </c>
      <c r="AZ202" s="127" t="s">
        <v>928</v>
      </c>
      <c r="BA202" s="43">
        <f>IFERROR(VLOOKUP($B202,'1415_link'!$A$5:$D$311,2,FALSE),0)</f>
        <v>0.33</v>
      </c>
      <c r="BB202" s="43">
        <f>IFERROR(VLOOKUP($B202,'1415_link'!$A$5:$D$311,3,FALSE),0)</f>
        <v>2.33</v>
      </c>
      <c r="BC202" s="160">
        <f>IFERROR(VLOOKUP($B202,'1415_link'!$A$5:$D$332,4,FALSE),0)</f>
        <v>29.6</v>
      </c>
      <c r="BD202" s="158">
        <f t="shared" si="366"/>
        <v>7.8716216216216217E-2</v>
      </c>
      <c r="BE202" s="158">
        <f>IF(AZ202="Yes",VLOOKUP(B202,'ESA 112'!$B$286:$J$314,8,FALSE),MIN(0.127,BD202))</f>
        <v>7.8716216216216217E-2</v>
      </c>
      <c r="BF202" s="156">
        <f t="shared" si="367"/>
        <v>2.33</v>
      </c>
      <c r="BG202" s="159">
        <f t="shared" si="368"/>
        <v>2.66</v>
      </c>
      <c r="BH202" s="127" t="s">
        <v>928</v>
      </c>
      <c r="BI202" s="43">
        <f>IFERROR(VLOOKUP($B202,'1516_link'!$A$5:$D$351,2,FALSE),0)</f>
        <v>0.44</v>
      </c>
      <c r="BJ202" s="43">
        <f>IFERROR(VLOOKUP($B202,'1516_link'!$A$5:$D$351,3,FALSE),0)</f>
        <v>5.67</v>
      </c>
      <c r="BK202" s="160">
        <f>IFERROR(VLOOKUP($B202,'1516_link'!$A$5:$D$351,4,FALSE),0)</f>
        <v>35</v>
      </c>
      <c r="BL202" s="217">
        <f t="shared" si="369"/>
        <v>0.16200000000000001</v>
      </c>
      <c r="BM202" s="217">
        <f>IF(BH202="Yes",VLOOKUP(B202,'ESA 112'!$B$255:$J$282,8,FALSE),MIN(0.127,BL202))</f>
        <v>0.127</v>
      </c>
      <c r="BN202" s="156">
        <f t="shared" si="370"/>
        <v>4.45</v>
      </c>
      <c r="BO202" s="159">
        <f t="shared" si="371"/>
        <v>4.8900000000000006</v>
      </c>
      <c r="BP202" s="127" t="s">
        <v>928</v>
      </c>
      <c r="BQ202" s="43">
        <f>IFERROR(VLOOKUP($B202,'1617_link'!$A$5:$D$351,2,FALSE),0)</f>
        <v>1</v>
      </c>
      <c r="BR202" s="43">
        <f>IFERROR(VLOOKUP($B202,'1617_link'!$A$5:$D$351,3,FALSE),0)</f>
        <v>5.33</v>
      </c>
      <c r="BS202" s="160">
        <f>IFERROR(VLOOKUP($B202,'1617_link'!$A$5:$D$351,4,FALSE),0)</f>
        <v>26.2</v>
      </c>
      <c r="BT202" s="217">
        <f t="shared" si="372"/>
        <v>0.20343511450381679</v>
      </c>
      <c r="BU202" s="217">
        <f>IF(BP202="Yes",VLOOKUP(B202,'ESA 112'!$B$224:$J$250,8,FALSE),MIN(0.127,BT202))</f>
        <v>0.127</v>
      </c>
      <c r="BV202" s="156">
        <f t="shared" si="364"/>
        <v>3.33</v>
      </c>
      <c r="BW202" s="159">
        <f t="shared" si="365"/>
        <v>4.33</v>
      </c>
      <c r="BX202" s="127" t="s">
        <v>928</v>
      </c>
      <c r="BY202" s="43">
        <f>IFERROR(VLOOKUP($B202,'1718_link'!$A$5:$D$351,2,FALSE),0)</f>
        <v>1</v>
      </c>
      <c r="BZ202" s="43">
        <f>IFERROR(VLOOKUP($B202,'1718_link'!$A$5:$D$351,3,FALSE),0)</f>
        <v>2.44</v>
      </c>
      <c r="CA202" s="43">
        <f>IFERROR(VLOOKUP($B202,'1718_link'!$A$5:$D$331,4,FALSE),0)</f>
        <v>24.5</v>
      </c>
      <c r="CB202" s="217">
        <f t="shared" si="373"/>
        <v>9.9591836734693878E-2</v>
      </c>
      <c r="CC202" s="217">
        <f>IF(BX202="Yes",VLOOKUP(B202,'ESA 112'!$B$194:$J$219,8,FALSE),MIN(0.135,CB202))</f>
        <v>9.9591836734693878E-2</v>
      </c>
      <c r="CD202" s="156">
        <f t="shared" si="374"/>
        <v>2.44</v>
      </c>
      <c r="CE202" s="159">
        <f t="shared" si="375"/>
        <v>3.44</v>
      </c>
      <c r="CF202" s="127" t="s">
        <v>928</v>
      </c>
      <c r="CG202" s="43">
        <f>IFERROR(VLOOKUP($B202,'1819_link'!$A$5:$D$351,2,FALSE),0)</f>
        <v>1</v>
      </c>
      <c r="CH202" s="43">
        <f>IFERROR(VLOOKUP($B202,'1819_link'!$A$5:$D$351,3,FALSE),0)</f>
        <v>3.11</v>
      </c>
      <c r="CI202" s="43">
        <f>IFERROR(VLOOKUP($B202,'1819_link'!$A$5:$D$331,4,FALSE),0)</f>
        <v>25.4</v>
      </c>
      <c r="CJ202" s="217">
        <f t="shared" si="376"/>
        <v>0.12244094488188977</v>
      </c>
      <c r="CK202" s="217">
        <f>IF(CF202="Yes",VLOOKUP(B202,'ESA 112'!$B$164:$J$190,8,FALSE),MIN(0.135,CJ202))</f>
        <v>0.12244094488188977</v>
      </c>
      <c r="CL202" s="156">
        <f t="shared" si="377"/>
        <v>3.11</v>
      </c>
      <c r="CM202" s="159">
        <f t="shared" si="378"/>
        <v>4.1099999999999994</v>
      </c>
      <c r="CN202" s="127" t="s">
        <v>928</v>
      </c>
      <c r="CO202" s="43">
        <f>IFERROR(VLOOKUP($B202,'1920_link'!$A$5:$D$350,2,FALSE),0)</f>
        <v>1</v>
      </c>
      <c r="CP202" s="43">
        <f>IFERROR(VLOOKUP($B202,'1920_link'!$A$5:$D$350,3,FALSE),0)</f>
        <v>3.89</v>
      </c>
      <c r="CQ202" s="43">
        <f>IFERROR(VLOOKUP($B202,'1920_link'!$A$5:$D$330,4,FALSE),0)</f>
        <v>24.7</v>
      </c>
      <c r="CR202" s="217">
        <f t="shared" si="379"/>
        <v>0.15748987854251012</v>
      </c>
      <c r="CS202" s="217">
        <f>IF(CN202="Yes",VLOOKUP(B202,'ESA 112'!$B$134:$J$159,8,FALSE),MIN(0.135,CR202))</f>
        <v>0.13500000000000001</v>
      </c>
      <c r="CT202" s="156">
        <f t="shared" si="380"/>
        <v>3.33</v>
      </c>
      <c r="CU202" s="159">
        <f t="shared" si="381"/>
        <v>4.33</v>
      </c>
      <c r="CV202" s="127" t="s">
        <v>928</v>
      </c>
      <c r="CW202" s="43">
        <f>IFERROR(VLOOKUP($B202,'2021_link'!$A$5:$D$351,2,FALSE),0)</f>
        <v>0</v>
      </c>
      <c r="CX202" s="43">
        <f>IFERROR(VLOOKUP($B202,'2021_link'!$A$5:$D$351,3,FALSE),0)</f>
        <v>5.56</v>
      </c>
      <c r="CY202" s="160">
        <f>IFERROR(VLOOKUP($B202,'2021_link'!$A$5:$D$351,4,FALSE),0)</f>
        <v>28.7</v>
      </c>
      <c r="CZ202" s="217">
        <f t="shared" si="388"/>
        <v>0.19372822299651568</v>
      </c>
      <c r="DA202" s="217">
        <f>IF(CV202="Yes",VLOOKUP(B202,'ESA 112'!$B$102:$J$130,8,FALSE),MIN(0.135,CZ202))</f>
        <v>0.13500000000000001</v>
      </c>
      <c r="DB202" s="156">
        <f t="shared" si="389"/>
        <v>3.87</v>
      </c>
      <c r="DC202" s="159">
        <f t="shared" si="390"/>
        <v>3.87</v>
      </c>
      <c r="DD202" s="127" t="s">
        <v>928</v>
      </c>
      <c r="DE202" s="43">
        <f>IFERROR(VLOOKUP($B202,'2122_link'!$A$3:$D$352,2,FALSE),0)</f>
        <v>2</v>
      </c>
      <c r="DF202" s="43">
        <f>IFERROR(VLOOKUP($B202,'2122_link'!$A$3:$D$352,3,FALSE),0)</f>
        <v>3.78</v>
      </c>
      <c r="DG202" s="160">
        <f>IFERROR(VLOOKUP($B202,'2122_link'!$A$3:$D$352,4,FALSE),0)</f>
        <v>22.2</v>
      </c>
      <c r="DH202" s="217">
        <f t="shared" si="382"/>
        <v>0.17027027027027028</v>
      </c>
      <c r="DI202" s="217">
        <f>IF(DD202="Yes",VLOOKUP(B202,'ESA 112'!$B$70:$J$99,8,FALSE),MIN(0.135,DH202))</f>
        <v>0.13500000000000001</v>
      </c>
      <c r="DJ202" s="156">
        <f t="shared" si="383"/>
        <v>3</v>
      </c>
      <c r="DK202" s="159">
        <f t="shared" si="384"/>
        <v>5</v>
      </c>
      <c r="DL202" s="127" t="s">
        <v>928</v>
      </c>
      <c r="DM202" s="43">
        <f>IFERROR(VLOOKUP($B202,'2223_link'!$A$3:$D$352,2,FALSE),0)</f>
        <v>2</v>
      </c>
      <c r="DN202" s="43">
        <f>IFERROR(VLOOKUP($B202,'2223_link'!$A$3:$D$352,3,FALSE),0)</f>
        <v>2</v>
      </c>
      <c r="DO202" s="160">
        <f>IFERROR(VLOOKUP($B202,'2223_link'!$A$3:$D$352,4,FALSE),0)</f>
        <v>26.8</v>
      </c>
      <c r="DP202" s="217">
        <f t="shared" si="385"/>
        <v>7.4626865671641784E-2</v>
      </c>
      <c r="DQ202" s="217">
        <f>IF(DL202="Yes",VLOOKUP(B202,'ESA 112'!$B$37:$J$65,8,FALSE),MIN(0.135,DP202))</f>
        <v>7.4626865671641784E-2</v>
      </c>
      <c r="DR202" s="156">
        <f t="shared" si="386"/>
        <v>2</v>
      </c>
      <c r="DS202" s="159">
        <f t="shared" si="387"/>
        <v>4</v>
      </c>
      <c r="DT202" s="127" t="s">
        <v>929</v>
      </c>
      <c r="DU202" s="43">
        <f>IFERROR(VLOOKUP($B202,'2324_link'!$A$3:$D$352,2,FALSE),0)</f>
        <v>0</v>
      </c>
      <c r="DV202" s="43">
        <f>IFERROR(VLOOKUP($B202,'2324_link'!$A$3:$D$352,3,FALSE),0)</f>
        <v>3.89</v>
      </c>
      <c r="DW202" s="160">
        <f>IFERROR(VLOOKUP($B202,'2324_link'!$A$3:$D$352,4,FALSE),0)</f>
        <v>26.7</v>
      </c>
      <c r="DX202" s="217">
        <f t="shared" si="391"/>
        <v>0.1456928838951311</v>
      </c>
      <c r="DY202" s="217">
        <f>IF(DT202="Yes",VLOOKUP(B202,'ESA 112'!$B$3:$J$32,8,FALSE),MIN(0.15,DX202))</f>
        <v>7.46E-2</v>
      </c>
      <c r="DZ202" s="156">
        <f t="shared" si="392"/>
        <v>1.99</v>
      </c>
      <c r="EA202" s="159">
        <f t="shared" si="393"/>
        <v>1.99</v>
      </c>
      <c r="EB202" s="18"/>
    </row>
    <row r="203" spans="1:132" ht="14.4" x14ac:dyDescent="0.3">
      <c r="A203" s="15" t="s">
        <v>915</v>
      </c>
      <c r="B203" s="15" t="s">
        <v>552</v>
      </c>
      <c r="C203" s="15" t="s">
        <v>553</v>
      </c>
      <c r="D203" s="127" t="s">
        <v>928</v>
      </c>
      <c r="E203" s="154">
        <f>IFERROR(VLOOKUP($B203,'0809_link'!$A$5:$D$319,2,FALSE),0)</f>
        <v>2.25</v>
      </c>
      <c r="F203" s="154">
        <f>IFERROR(VLOOKUP($B203,'0809_link'!$A$5:$D$319,3,FALSE),0)</f>
        <v>20.25</v>
      </c>
      <c r="G203" s="154">
        <f>IFERROR(VLOOKUP(B203,'0809_link'!$A$5:$D$319,4,FALSE),0)</f>
        <v>199.46</v>
      </c>
      <c r="H203" s="50">
        <f t="shared" si="346"/>
        <v>0.10150000000000001</v>
      </c>
      <c r="I203" s="155">
        <f>IF(D203="yes",VLOOKUP(B203,'ESA 112'!$B$479:$K$503,8,FALSE),MIN(0.127,H203))</f>
        <v>0.10150000000000001</v>
      </c>
      <c r="J203" s="156">
        <f t="shared" si="347"/>
        <v>20.25</v>
      </c>
      <c r="K203" s="157">
        <f t="shared" si="348"/>
        <v>22.5</v>
      </c>
      <c r="L203" s="127" t="s">
        <v>928</v>
      </c>
      <c r="M203" s="43">
        <f>IFERROR(VLOOKUP(B203,'0910_link'!$A$5:$B$302,2,FALSE),0)</f>
        <v>2</v>
      </c>
      <c r="N203" s="43">
        <f>IFERROR(VLOOKUP(B203,'0910_link'!$A$5:$C$302,3,FALSE),0)</f>
        <v>25.25</v>
      </c>
      <c r="O203" s="43">
        <f>IFERROR(VLOOKUP($B203,'0910_link'!$A$5:$D$302,4,FALSE),0)</f>
        <v>193.95</v>
      </c>
      <c r="P203" s="50">
        <f t="shared" si="349"/>
        <v>0.13020000000000001</v>
      </c>
      <c r="Q203" s="158">
        <f>IF(L203="Yes",VLOOKUP(B203,'ESA 112'!$B$449:$K$474,8,FALSE),MIN(0.127,P203))</f>
        <v>0.127</v>
      </c>
      <c r="R203" s="156">
        <f t="shared" si="350"/>
        <v>24.63</v>
      </c>
      <c r="S203" s="157">
        <f t="shared" si="351"/>
        <v>26.629359999999998</v>
      </c>
      <c r="T203" s="127" t="s">
        <v>928</v>
      </c>
      <c r="U203" s="43">
        <f>IFERROR(VLOOKUP($B203,'1011_link'!$A$5:$D$309,2,FALSE),0)</f>
        <v>3.75</v>
      </c>
      <c r="V203" s="43">
        <f>IFERROR(VLOOKUP($B203,'1011_link'!$A$5:$D$309,3,FALSE),0)</f>
        <v>23.38</v>
      </c>
      <c r="W203" s="154">
        <f>IFERROR(VLOOKUP($B203,'1011_link'!$A$5:$D$319,4,FALSE),0)</f>
        <v>182.82</v>
      </c>
      <c r="X203" s="50">
        <f t="shared" si="352"/>
        <v>0.12790000000000001</v>
      </c>
      <c r="Y203" s="158">
        <f>IF(T203="Yes",VLOOKUP(B203,'ESA 112'!$B$416:$J$444,8,FALSE),MIN(0.127,X203))</f>
        <v>0.127</v>
      </c>
      <c r="Z203" s="156">
        <f t="shared" si="353"/>
        <v>23.22</v>
      </c>
      <c r="AA203" s="159">
        <f t="shared" si="354"/>
        <v>26.97</v>
      </c>
      <c r="AB203" s="127" t="s">
        <v>928</v>
      </c>
      <c r="AC203" s="43">
        <f>IFERROR(VLOOKUP($B203,'1112_link'!$A$5:$D$310,2,FALSE),0)</f>
        <v>2.89</v>
      </c>
      <c r="AD203" s="43">
        <f>IFERROR(VLOOKUP($B203,'1112_link'!$A$5:$D$310,3,FALSE),0)</f>
        <v>24.11</v>
      </c>
      <c r="AE203" s="154">
        <f>IFERROR(VLOOKUP($B203,'1112_link'!$A$5:$D$331,4,FALSE),0)</f>
        <v>181.4</v>
      </c>
      <c r="AF203" s="50">
        <f t="shared" si="355"/>
        <v>0.13289999999999999</v>
      </c>
      <c r="AG203" s="158">
        <f>IF(AB203="Yes",VLOOKUP(B203,'ESA 112'!$B$383:$J$411,8,FALSE),MIN(0.127,AF203))</f>
        <v>0.127</v>
      </c>
      <c r="AH203" s="156">
        <f t="shared" si="356"/>
        <v>23.04</v>
      </c>
      <c r="AI203" s="159">
        <f t="shared" si="357"/>
        <v>25.93</v>
      </c>
      <c r="AJ203" s="127" t="s">
        <v>928</v>
      </c>
      <c r="AK203" s="43">
        <f>IFERROR(VLOOKUP($B203,'1213_link'!$A$5:$D$310,2,FALSE),0)</f>
        <v>3.66</v>
      </c>
      <c r="AL203" s="43">
        <f>IFERROR(VLOOKUP($B203,'1213_link'!$A$5:$D$310,3,FALSE),0)</f>
        <v>30.67</v>
      </c>
      <c r="AM203" s="154">
        <f>IFERROR(VLOOKUP($B203,'1213_link'!$A$5:$D$331,4,FALSE),0)</f>
        <v>181.63000000000002</v>
      </c>
      <c r="AN203" s="50">
        <f t="shared" si="358"/>
        <v>0.16889999999999999</v>
      </c>
      <c r="AO203" s="158">
        <f>IF(AJ203="Yes",VLOOKUP(B203,'ESA 112'!$B$350:$J$378,8,FALSE),MIN(0.127,AN203))</f>
        <v>0.127</v>
      </c>
      <c r="AP203" s="156">
        <f t="shared" si="359"/>
        <v>23.07</v>
      </c>
      <c r="AQ203" s="159">
        <f t="shared" si="360"/>
        <v>26.73</v>
      </c>
      <c r="AR203" s="127" t="s">
        <v>928</v>
      </c>
      <c r="AS203" s="43">
        <f>IFERROR(VLOOKUP($B203,'1314_link'!$A$5:$D$310,2,FALSE),0)</f>
        <v>3.22</v>
      </c>
      <c r="AT203" s="43">
        <f>IFERROR(VLOOKUP($B203,'1314_link'!$A$5:$D$310,3,FALSE),0)</f>
        <v>33.11</v>
      </c>
      <c r="AU203" s="154">
        <f>IFERROR(VLOOKUP($B203,'1314_link'!$A$5:$D$331,4,FALSE),0)</f>
        <v>187.23999999999998</v>
      </c>
      <c r="AV203" s="158">
        <f t="shared" si="361"/>
        <v>0.17683187353129676</v>
      </c>
      <c r="AW203" s="158">
        <f>IF(AR203="Yes",VLOOKUP(B203,'ESA 112'!$B$318:$J$345,8,FALSE),MIN(0.127,AV203))</f>
        <v>0.127</v>
      </c>
      <c r="AX203" s="156">
        <f t="shared" si="362"/>
        <v>23.78</v>
      </c>
      <c r="AY203" s="159">
        <f t="shared" si="363"/>
        <v>27</v>
      </c>
      <c r="AZ203" s="127" t="s">
        <v>928</v>
      </c>
      <c r="BA203" s="43">
        <f>IFERROR(VLOOKUP($B203,'1415_link'!$A$5:$D$311,2,FALSE),0)</f>
        <v>3</v>
      </c>
      <c r="BB203" s="43">
        <f>IFERROR(VLOOKUP($B203,'1415_link'!$A$5:$D$311,3,FALSE),0)</f>
        <v>23.89</v>
      </c>
      <c r="BC203" s="160">
        <f>IFERROR(VLOOKUP($B203,'1415_link'!$A$5:$D$332,4,FALSE),0)</f>
        <v>166.14</v>
      </c>
      <c r="BD203" s="158">
        <f t="shared" si="366"/>
        <v>0.14379439027326352</v>
      </c>
      <c r="BE203" s="158">
        <f>IF(AZ203="Yes",VLOOKUP(B203,'ESA 112'!$B$286:$J$314,8,FALSE),MIN(0.127,BD203))</f>
        <v>0.127</v>
      </c>
      <c r="BF203" s="156">
        <f t="shared" si="367"/>
        <v>21.1</v>
      </c>
      <c r="BG203" s="159">
        <f t="shared" si="368"/>
        <v>24.1</v>
      </c>
      <c r="BH203" s="127" t="s">
        <v>928</v>
      </c>
      <c r="BI203" s="43">
        <f>IFERROR(VLOOKUP($B203,'1516_link'!$A$5:$D$351,2,FALSE),0)</f>
        <v>2.89</v>
      </c>
      <c r="BJ203" s="43">
        <f>IFERROR(VLOOKUP($B203,'1516_link'!$A$5:$D$351,3,FALSE),0)</f>
        <v>22.89</v>
      </c>
      <c r="BK203" s="160">
        <f>IFERROR(VLOOKUP($B203,'1516_link'!$A$5:$D$351,4,FALSE),0)</f>
        <v>178.06</v>
      </c>
      <c r="BL203" s="217">
        <f t="shared" si="369"/>
        <v>0.1285521734246883</v>
      </c>
      <c r="BM203" s="217">
        <f>IF(BH203="Yes",VLOOKUP(B203,'ESA 112'!$B$255:$J$282,8,FALSE),MIN(0.127,BL203))</f>
        <v>0.127</v>
      </c>
      <c r="BN203" s="156">
        <f t="shared" si="370"/>
        <v>22.61</v>
      </c>
      <c r="BO203" s="159">
        <f t="shared" si="371"/>
        <v>25.5</v>
      </c>
      <c r="BP203" s="127" t="s">
        <v>928</v>
      </c>
      <c r="BQ203" s="43">
        <f>IFERROR(VLOOKUP($B203,'1617_link'!$A$5:$D$351,2,FALSE),0)</f>
        <v>3.88</v>
      </c>
      <c r="BR203" s="43">
        <f>IFERROR(VLOOKUP($B203,'1617_link'!$A$5:$D$351,3,FALSE),0)</f>
        <v>20.67</v>
      </c>
      <c r="BS203" s="160">
        <f>IFERROR(VLOOKUP($B203,'1617_link'!$A$5:$D$351,4,FALSE),0)</f>
        <v>186.86</v>
      </c>
      <c r="BT203" s="217">
        <f t="shared" si="372"/>
        <v>0.11061757465482179</v>
      </c>
      <c r="BU203" s="217">
        <f>IF(BP203="Yes",VLOOKUP(B203,'ESA 112'!$B$224:$J$250,8,FALSE),MIN(0.127,BT203))</f>
        <v>0.11061757465482179</v>
      </c>
      <c r="BV203" s="156">
        <f t="shared" si="364"/>
        <v>20.67</v>
      </c>
      <c r="BW203" s="223">
        <f t="shared" si="365"/>
        <v>24.55</v>
      </c>
      <c r="BX203" s="127" t="s">
        <v>928</v>
      </c>
      <c r="BY203" s="43">
        <f>IFERROR(VLOOKUP($B203,'1718_link'!$A$5:$D$351,2,FALSE),0)</f>
        <v>2.78</v>
      </c>
      <c r="BZ203" s="43">
        <f>IFERROR(VLOOKUP($B203,'1718_link'!$A$5:$D$351,3,FALSE),0)</f>
        <v>23</v>
      </c>
      <c r="CA203" s="43">
        <f>IFERROR(VLOOKUP($B203,'1718_link'!$A$5:$D$331,4,FALSE),0)</f>
        <v>182.64999999999998</v>
      </c>
      <c r="CB203" s="217">
        <f t="shared" si="373"/>
        <v>0.12592389816589106</v>
      </c>
      <c r="CC203" s="217">
        <f>IF(BX203="Yes",VLOOKUP(B203,'ESA 112'!$B$194:$J$219,8,FALSE),MIN(0.135,CB203))</f>
        <v>0.12592389816589106</v>
      </c>
      <c r="CD203" s="156">
        <f t="shared" si="374"/>
        <v>23</v>
      </c>
      <c r="CE203" s="159">
        <f t="shared" si="375"/>
        <v>25.78</v>
      </c>
      <c r="CF203" s="127" t="s">
        <v>928</v>
      </c>
      <c r="CG203" s="43">
        <f>IFERROR(VLOOKUP($B203,'1819_link'!$A$5:$D$351,2,FALSE),0)</f>
        <v>1.56</v>
      </c>
      <c r="CH203" s="43">
        <f>IFERROR(VLOOKUP($B203,'1819_link'!$A$5:$D$351,3,FALSE),0)</f>
        <v>14.89</v>
      </c>
      <c r="CI203" s="43">
        <f>IFERROR(VLOOKUP($B203,'1819_link'!$A$5:$D$331,4,FALSE),0)</f>
        <v>183.14</v>
      </c>
      <c r="CJ203" s="217">
        <f t="shared" si="376"/>
        <v>8.1303920497979701E-2</v>
      </c>
      <c r="CK203" s="217">
        <f>IF(CF203="Yes",VLOOKUP(B203,'ESA 112'!$B$164:$J$190,8,FALSE),MIN(0.135,CJ203))</f>
        <v>8.1303920497979701E-2</v>
      </c>
      <c r="CL203" s="156">
        <f t="shared" si="377"/>
        <v>14.89</v>
      </c>
      <c r="CM203" s="159">
        <f t="shared" si="378"/>
        <v>16.45</v>
      </c>
      <c r="CN203" s="127" t="s">
        <v>928</v>
      </c>
      <c r="CO203" s="43">
        <f>IFERROR(VLOOKUP($B203,'1920_link'!$A$5:$D$350,2,FALSE),0)</f>
        <v>2.67</v>
      </c>
      <c r="CP203" s="43">
        <f>IFERROR(VLOOKUP($B203,'1920_link'!$A$5:$D$350,3,FALSE),0)</f>
        <v>19.670000000000002</v>
      </c>
      <c r="CQ203" s="43">
        <f>IFERROR(VLOOKUP($B203,'1920_link'!$A$5:$D$330,4,FALSE),0)</f>
        <v>181.27</v>
      </c>
      <c r="CR203" s="217">
        <f t="shared" si="379"/>
        <v>0.10851216417498759</v>
      </c>
      <c r="CS203" s="217">
        <f>IF(CN203="Yes",VLOOKUP(B203,'ESA 112'!$B$134:$J$159,8,FALSE),MIN(0.135,CR203))</f>
        <v>0.10851216417498759</v>
      </c>
      <c r="CT203" s="156">
        <f t="shared" si="380"/>
        <v>19.670000000000002</v>
      </c>
      <c r="CU203" s="159">
        <f t="shared" si="381"/>
        <v>22.340000000000003</v>
      </c>
      <c r="CV203" s="127" t="s">
        <v>928</v>
      </c>
      <c r="CW203" s="43">
        <f>IFERROR(VLOOKUP($B203,'2021_link'!$A$5:$D$351,2,FALSE),0)</f>
        <v>1</v>
      </c>
      <c r="CX203" s="43">
        <f>IFERROR(VLOOKUP($B203,'2021_link'!$A$5:$D$351,3,FALSE),0)</f>
        <v>18.670000000000002</v>
      </c>
      <c r="CY203" s="160">
        <f>IFERROR(VLOOKUP($B203,'2021_link'!$A$5:$D$351,4,FALSE),0)</f>
        <v>159.76000000000002</v>
      </c>
      <c r="CZ203" s="217">
        <f t="shared" si="388"/>
        <v>0.11686279419128692</v>
      </c>
      <c r="DA203" s="217">
        <f>IF(CV203="Yes",VLOOKUP(B203,'ESA 112'!$B$102:$J$130,8,FALSE),MIN(0.135,CZ203))</f>
        <v>0.11686279419128692</v>
      </c>
      <c r="DB203" s="156">
        <f t="shared" si="389"/>
        <v>18.670000000000002</v>
      </c>
      <c r="DC203" s="159">
        <f t="shared" si="390"/>
        <v>19.670000000000002</v>
      </c>
      <c r="DD203" s="127" t="s">
        <v>928</v>
      </c>
      <c r="DE203" s="43">
        <f>IFERROR(VLOOKUP($B203,'2122_link'!$A$3:$D$352,2,FALSE),0)</f>
        <v>0</v>
      </c>
      <c r="DF203" s="43">
        <f>IFERROR(VLOOKUP($B203,'2122_link'!$A$3:$D$352,3,FALSE),0)</f>
        <v>19.88</v>
      </c>
      <c r="DG203" s="160">
        <f>IFERROR(VLOOKUP($B203,'2122_link'!$A$3:$D$352,4,FALSE),0)</f>
        <v>155.57000000000002</v>
      </c>
      <c r="DH203" s="217">
        <f t="shared" si="382"/>
        <v>0.1277881339589895</v>
      </c>
      <c r="DI203" s="217">
        <f>IF(DD203="Yes",VLOOKUP(B203,'ESA 112'!$B$70:$J$99,8,FALSE),MIN(0.135,DH203))</f>
        <v>0.1277881339589895</v>
      </c>
      <c r="DJ203" s="156">
        <f t="shared" si="383"/>
        <v>19.88</v>
      </c>
      <c r="DK203" s="159">
        <f t="shared" si="384"/>
        <v>19.88</v>
      </c>
      <c r="DL203" s="127" t="s">
        <v>928</v>
      </c>
      <c r="DM203" s="43">
        <f>IFERROR(VLOOKUP($B203,'2223_link'!$A$3:$D$352,2,FALSE),0)</f>
        <v>1</v>
      </c>
      <c r="DN203" s="43">
        <f>IFERROR(VLOOKUP($B203,'2223_link'!$A$3:$D$352,3,FALSE),0)</f>
        <v>22.45</v>
      </c>
      <c r="DO203" s="160">
        <f>IFERROR(VLOOKUP($B203,'2223_link'!$A$3:$D$352,4,FALSE),0)</f>
        <v>157.17000000000002</v>
      </c>
      <c r="DP203" s="217">
        <f t="shared" si="385"/>
        <v>0.14283896417891453</v>
      </c>
      <c r="DQ203" s="217">
        <f>IF(DL203="Yes",VLOOKUP(B203,'ESA 112'!$B$37:$J$65,8,FALSE),MIN(0.135,DP203))</f>
        <v>0.13500000000000001</v>
      </c>
      <c r="DR203" s="156">
        <f t="shared" si="386"/>
        <v>21.22</v>
      </c>
      <c r="DS203" s="159">
        <f t="shared" si="387"/>
        <v>22.22</v>
      </c>
      <c r="DT203" s="127" t="s">
        <v>928</v>
      </c>
      <c r="DU203" s="43">
        <f>IFERROR(VLOOKUP($B203,'2324_link'!$A$3:$D$352,2,FALSE),0)</f>
        <v>0.33</v>
      </c>
      <c r="DV203" s="43">
        <f>IFERROR(VLOOKUP($B203,'2324_link'!$A$3:$D$352,3,FALSE),0)</f>
        <v>20.34</v>
      </c>
      <c r="DW203" s="160">
        <f>IFERROR(VLOOKUP($B203,'2324_link'!$A$3:$D$352,4,FALSE),0)</f>
        <v>171.42000000000002</v>
      </c>
      <c r="DX203" s="217">
        <f t="shared" si="391"/>
        <v>0.11865593279663982</v>
      </c>
      <c r="DY203" s="217">
        <f>IF(DT203="Yes",VLOOKUP(B203,'ESA 112'!$B$3:$J$32,8,FALSE),MIN(0.15,DX203))</f>
        <v>0.11865593279663982</v>
      </c>
      <c r="DZ203" s="156">
        <f t="shared" si="392"/>
        <v>20.34</v>
      </c>
      <c r="EA203" s="159">
        <f t="shared" si="393"/>
        <v>20.669999999999998</v>
      </c>
      <c r="EB203" s="18"/>
    </row>
    <row r="204" spans="1:132" ht="15.6" x14ac:dyDescent="0.3">
      <c r="A204" s="15" t="s">
        <v>915</v>
      </c>
      <c r="B204" s="240" t="s">
        <v>1083</v>
      </c>
      <c r="C204" s="15" t="s">
        <v>1094</v>
      </c>
      <c r="D204" s="33"/>
      <c r="E204" s="252"/>
      <c r="F204" s="252"/>
      <c r="G204" s="252"/>
      <c r="H204" s="285"/>
      <c r="I204" s="285"/>
      <c r="J204" s="34"/>
      <c r="K204" s="36"/>
      <c r="L204" s="33"/>
      <c r="M204" s="34"/>
      <c r="N204" s="34"/>
      <c r="O204" s="241"/>
      <c r="P204" s="285"/>
      <c r="Q204" s="285"/>
      <c r="R204" s="38"/>
      <c r="S204" s="36"/>
      <c r="T204" s="33"/>
      <c r="U204" s="34"/>
      <c r="V204" s="34"/>
      <c r="W204" s="37"/>
      <c r="X204" s="285"/>
      <c r="Y204" s="285"/>
      <c r="Z204" s="36"/>
      <c r="AA204" s="38"/>
      <c r="AB204" s="33"/>
      <c r="AC204" s="34"/>
      <c r="AD204" s="34"/>
      <c r="AE204" s="37"/>
      <c r="AF204" s="285"/>
      <c r="AG204" s="285"/>
      <c r="AH204" s="36"/>
      <c r="AI204" s="38"/>
      <c r="AJ204" s="33"/>
      <c r="AK204" s="34"/>
      <c r="AL204" s="33"/>
      <c r="AM204" s="254"/>
      <c r="AN204" s="33"/>
      <c r="AO204" s="33"/>
      <c r="AP204" s="33"/>
      <c r="AQ204" s="33"/>
      <c r="AR204" s="33"/>
      <c r="AS204" s="33"/>
      <c r="AT204" s="33"/>
      <c r="AU204" s="254"/>
      <c r="AV204" s="33"/>
      <c r="AW204" s="33"/>
      <c r="AX204" s="33"/>
      <c r="AY204" s="33"/>
      <c r="AZ204" s="33"/>
      <c r="BA204" s="33"/>
      <c r="BB204" s="33"/>
      <c r="BC204" s="254"/>
      <c r="BD204" s="33"/>
      <c r="BE204" s="33"/>
      <c r="BF204" s="33"/>
      <c r="BG204" s="33"/>
      <c r="BH204" s="33"/>
      <c r="BI204" s="33"/>
      <c r="BJ204" s="33"/>
      <c r="BK204" s="254"/>
      <c r="BL204" s="33"/>
      <c r="BM204" s="33"/>
      <c r="BN204" s="33"/>
      <c r="BO204" s="33"/>
      <c r="BP204" s="33"/>
      <c r="BQ204" s="33"/>
      <c r="BR204" s="33"/>
      <c r="BS204" s="254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254"/>
      <c r="CZ204" s="33"/>
      <c r="DA204" s="33"/>
      <c r="DB204" s="33"/>
      <c r="DC204" s="33"/>
      <c r="DD204" s="33"/>
      <c r="DE204" s="33"/>
      <c r="DF204" s="33"/>
      <c r="DG204" s="254"/>
      <c r="DH204" s="33"/>
      <c r="DI204" s="33"/>
      <c r="DJ204" s="33"/>
      <c r="DK204" s="33"/>
      <c r="DL204" s="33"/>
      <c r="DM204" s="33"/>
      <c r="DN204" s="33"/>
      <c r="DO204" s="254"/>
      <c r="DP204" s="33"/>
      <c r="DQ204" s="33"/>
      <c r="DR204" s="33"/>
      <c r="DS204" s="33"/>
      <c r="DT204" s="127" t="s">
        <v>928</v>
      </c>
      <c r="DU204" s="43">
        <f>IFERROR(VLOOKUP($B204,'2324_link'!$A$3:$D$352,2,FALSE),0)</f>
        <v>0</v>
      </c>
      <c r="DV204" s="43">
        <f>IFERROR(VLOOKUP($B204,'2324_link'!$A$3:$D$352,3,FALSE),0)</f>
        <v>41.89</v>
      </c>
      <c r="DW204" s="160">
        <f>IFERROR(VLOOKUP($B204,'2324_link'!$A$3:$D$352,4,FALSE),0)</f>
        <v>170</v>
      </c>
      <c r="DX204" s="217">
        <f t="shared" si="391"/>
        <v>0.24641176470588236</v>
      </c>
      <c r="DY204" s="217">
        <f>IF(DT204="Yes",VLOOKUP(B204,'ESA 112'!$B$3:$J$32,8,FALSE),MIN(0.15,DX204))</f>
        <v>0.15</v>
      </c>
      <c r="DZ204" s="156">
        <f t="shared" si="392"/>
        <v>25.5</v>
      </c>
      <c r="EA204" s="159">
        <f t="shared" si="393"/>
        <v>25.5</v>
      </c>
      <c r="EB204" s="18"/>
    </row>
    <row r="205" spans="1:132" ht="14.4" x14ac:dyDescent="0.3">
      <c r="A205" s="15" t="s">
        <v>915</v>
      </c>
      <c r="B205" s="15" t="s">
        <v>112</v>
      </c>
      <c r="C205" s="15" t="s">
        <v>113</v>
      </c>
      <c r="D205" s="127" t="s">
        <v>928</v>
      </c>
      <c r="E205" s="154">
        <f>IFERROR(VLOOKUP($B205,'0809_link'!$A$5:$D$319,2,FALSE),0)</f>
        <v>180.12</v>
      </c>
      <c r="F205" s="154">
        <f>IFERROR(VLOOKUP($B205,'0809_link'!$A$5:$D$319,3,FALSE),0)</f>
        <v>1494</v>
      </c>
      <c r="G205" s="154">
        <f>IFERROR(VLOOKUP(B205,'0809_link'!$A$5:$D$319,4,FALSE),0)</f>
        <v>12946.51</v>
      </c>
      <c r="H205" s="50">
        <f>IF(F205=0,0,ROUND((F205/G205),4))</f>
        <v>0.1154</v>
      </c>
      <c r="I205" s="155">
        <f>IF(D205="yes",VLOOKUP(B205,'ESA 112'!$B$479:$K$503,8,FALSE),MIN(0.127,H205))</f>
        <v>0.1154</v>
      </c>
      <c r="J205" s="156">
        <f>ROUND(IF(H205=I205,F205,G205*I205),2)</f>
        <v>1494</v>
      </c>
      <c r="K205" s="157">
        <f>IF(I205=0.127,((E205+F205)-((H205-I205)*G205)),E205+F205)</f>
        <v>1674.12</v>
      </c>
      <c r="L205" s="127" t="s">
        <v>928</v>
      </c>
      <c r="M205" s="43">
        <f>IFERROR(VLOOKUP(B205,'0910_link'!$A$5:$B$302,2,FALSE),0)</f>
        <v>197.25</v>
      </c>
      <c r="N205" s="43">
        <f>IFERROR(VLOOKUP(B205,'0910_link'!$A$5:$C$302,3,FALSE),0)</f>
        <v>1592.5</v>
      </c>
      <c r="O205" s="43">
        <f>IFERROR(VLOOKUP($B205,'0910_link'!$A$5:$D$302,4,FALSE),0)</f>
        <v>13603.8</v>
      </c>
      <c r="P205" s="50">
        <f>IF(N205=0,0,ROUND((N205/O205),4))</f>
        <v>0.1171</v>
      </c>
      <c r="Q205" s="158">
        <f>IF(L205="Yes",VLOOKUP(B205,'ESA 112'!$B$449:$K$474,8,FALSE),MIN(0.127,P205))</f>
        <v>0.1171</v>
      </c>
      <c r="R205" s="156">
        <f>ROUND(IF(P205=Q205,N205,O205*Q205),2)</f>
        <v>1592.5</v>
      </c>
      <c r="S205" s="157">
        <f>IF(Q205=0.127,((M205+N205)-((P205-Q205)*O205)),M205+N205)</f>
        <v>1789.75</v>
      </c>
      <c r="T205" s="127" t="s">
        <v>928</v>
      </c>
      <c r="U205" s="43">
        <f>IFERROR(VLOOKUP($B205,'1011_link'!$A$5:$D$309,2,FALSE),0)</f>
        <v>208.62</v>
      </c>
      <c r="V205" s="43">
        <f>IFERROR(VLOOKUP($B205,'1011_link'!$A$5:$D$309,3,FALSE),0)</f>
        <v>1736.38</v>
      </c>
      <c r="W205" s="154">
        <f>IFERROR(VLOOKUP($B205,'1011_link'!$A$5:$D$319,4,FALSE),0)</f>
        <v>14288.390000000001</v>
      </c>
      <c r="X205" s="50">
        <f>IF(V205=0,0,ROUND((V205/W205),4))</f>
        <v>0.1215</v>
      </c>
      <c r="Y205" s="158">
        <f>IF(T205="Yes",VLOOKUP(B205,'ESA 112'!$B$416:$J$444,8,FALSE),MIN(0.127,X205))</f>
        <v>0.1215</v>
      </c>
      <c r="Z205" s="156">
        <f>ROUND(IF(X205=Y205,V205,W205*Y205),2)</f>
        <v>1736.38</v>
      </c>
      <c r="AA205" s="159">
        <f>Z205+U205</f>
        <v>1945</v>
      </c>
      <c r="AB205" s="127" t="s">
        <v>928</v>
      </c>
      <c r="AC205" s="43">
        <f>IFERROR(VLOOKUP($B205,'1112_link'!$A$5:$D$310,2,FALSE),0)</f>
        <v>198.78</v>
      </c>
      <c r="AD205" s="43">
        <f>IFERROR(VLOOKUP($B205,'1112_link'!$A$5:$D$310,3,FALSE),0)</f>
        <v>1811.3300000000002</v>
      </c>
      <c r="AE205" s="154">
        <f>IFERROR(VLOOKUP($B205,'1112_link'!$A$5:$D$331,4,FALSE),0)</f>
        <v>15175.45</v>
      </c>
      <c r="AF205" s="50">
        <f>IF(AD205=0,0,ROUND((AD205/AE205),4))</f>
        <v>0.11940000000000001</v>
      </c>
      <c r="AG205" s="158">
        <f>IF(AB205="Yes",VLOOKUP(B205,'ESA 112'!$B$383:$J$411,8,FALSE),MIN(0.127,AF205))</f>
        <v>0.11940000000000001</v>
      </c>
      <c r="AH205" s="156">
        <f>ROUND(IF(AF205=AG205,AD205,AE205*AG205),2)</f>
        <v>1811.33</v>
      </c>
      <c r="AI205" s="159">
        <f>AH205+AC205</f>
        <v>2010.11</v>
      </c>
      <c r="AJ205" s="127" t="s">
        <v>928</v>
      </c>
      <c r="AK205" s="43">
        <f>IFERROR(VLOOKUP($B205,'1213_link'!$A$5:$D$310,2,FALSE),0)</f>
        <v>197.11</v>
      </c>
      <c r="AL205" s="43">
        <f>IFERROR(VLOOKUP($B205,'1213_link'!$A$5:$D$310,3,FALSE),0)</f>
        <v>1848.23</v>
      </c>
      <c r="AM205" s="154">
        <f>IFERROR(VLOOKUP($B205,'1213_link'!$A$5:$D$331,4,FALSE),0)</f>
        <v>15581.71</v>
      </c>
      <c r="AN205" s="50">
        <f>IF(AL205=0,0,ROUND((AL205/AM205),4))</f>
        <v>0.1186</v>
      </c>
      <c r="AO205" s="158">
        <f>IF(AJ205="Yes",VLOOKUP(B205,'ESA 112'!$B$350:$J$378,8,FALSE),MIN(0.127,AN205))</f>
        <v>0.1186</v>
      </c>
      <c r="AP205" s="156">
        <f>ROUND(IF(AN205=AO205,AL205,AM205*AO205),2)</f>
        <v>1848.23</v>
      </c>
      <c r="AQ205" s="159">
        <f>AP205+AK205</f>
        <v>2045.3400000000001</v>
      </c>
      <c r="AR205" s="127" t="s">
        <v>928</v>
      </c>
      <c r="AS205" s="43">
        <f>IFERROR(VLOOKUP($B205,'1314_link'!$A$5:$D$310,2,FALSE),0)</f>
        <v>230.45</v>
      </c>
      <c r="AT205" s="43">
        <f>IFERROR(VLOOKUP($B205,'1314_link'!$A$5:$D$310,3,FALSE),0)</f>
        <v>1976.67</v>
      </c>
      <c r="AU205" s="154">
        <f>IFERROR(VLOOKUP($B205,'1314_link'!$A$5:$D$331,4,FALSE),0)</f>
        <v>16267.65</v>
      </c>
      <c r="AV205" s="158">
        <f>AT205/AU205</f>
        <v>0.12150925302671253</v>
      </c>
      <c r="AW205" s="158">
        <f>IF(AR205="Yes",VLOOKUP(B205,'ESA 112'!$B$318:$J$345,8,FALSE),MIN(0.127,AV205))</f>
        <v>0.12150925302671253</v>
      </c>
      <c r="AX205" s="156">
        <f>ROUND(IF(AV205=AW205,AT205,AU205*AW205),2)</f>
        <v>1976.67</v>
      </c>
      <c r="AY205" s="159">
        <f>AX205+AS205</f>
        <v>2207.12</v>
      </c>
      <c r="AZ205" s="127" t="s">
        <v>928</v>
      </c>
      <c r="BA205" s="43">
        <f>IFERROR(VLOOKUP($B205,'1415_link'!$A$5:$D$311,2,FALSE),0)</f>
        <v>237.44</v>
      </c>
      <c r="BB205" s="43">
        <f>IFERROR(VLOOKUP($B205,'1415_link'!$A$5:$D$311,3,FALSE),0)</f>
        <v>2041.56</v>
      </c>
      <c r="BC205" s="160">
        <f>IFERROR(VLOOKUP($B205,'1415_link'!$A$5:$D$332,4,FALSE),0)</f>
        <v>16666.400000000001</v>
      </c>
      <c r="BD205" s="158">
        <f>BB205/BC205</f>
        <v>0.12249555992895884</v>
      </c>
      <c r="BE205" s="158">
        <f>IF(AZ205="Yes",VLOOKUP(B205,'ESA 112'!$B$286:$J$314,8,FALSE),MIN(0.127,BD205))</f>
        <v>0.12249555992895884</v>
      </c>
      <c r="BF205" s="156">
        <f>ROUND(IF(BD205=BE205,BB205,BC205*BE205),2)</f>
        <v>2041.56</v>
      </c>
      <c r="BG205" s="159">
        <f>BF205+BA205</f>
        <v>2279</v>
      </c>
      <c r="BH205" s="127" t="s">
        <v>928</v>
      </c>
      <c r="BI205" s="43">
        <f>IFERROR(VLOOKUP($B205,'1516_link'!$A$5:$D$351,2,FALSE),0)</f>
        <v>260</v>
      </c>
      <c r="BJ205" s="43">
        <f>IFERROR(VLOOKUP($B205,'1516_link'!$A$5:$D$351,3,FALSE),0)</f>
        <v>2082.11</v>
      </c>
      <c r="BK205" s="160">
        <f>IFERROR(VLOOKUP($B205,'1516_link'!$A$5:$D$351,4,FALSE),0)</f>
        <v>17246.150000000001</v>
      </c>
      <c r="BL205" s="217">
        <f>BJ205/BK205</f>
        <v>0.12072897429281318</v>
      </c>
      <c r="BM205" s="217">
        <f>IF(BH205="Yes",VLOOKUP(B205,'ESA 112'!$B$255:$J$282,8,FALSE),MIN(0.127,BL205))</f>
        <v>0.12072897429281318</v>
      </c>
      <c r="BN205" s="156">
        <f>ROUND(IF(BL205=BM205,BJ205,BK205*BM205),2)</f>
        <v>2082.11</v>
      </c>
      <c r="BO205" s="159">
        <f>BN205+BI205</f>
        <v>2342.11</v>
      </c>
      <c r="BP205" s="127" t="s">
        <v>928</v>
      </c>
      <c r="BQ205" s="43">
        <f>IFERROR(VLOOKUP($B205,'1617_link'!$A$5:$D$351,2,FALSE),0)</f>
        <v>253.88</v>
      </c>
      <c r="BR205" s="43">
        <f>IFERROR(VLOOKUP($B205,'1617_link'!$A$5:$D$351,3,FALSE),0)</f>
        <v>2137.7800000000002</v>
      </c>
      <c r="BS205" s="160">
        <f>IFERROR(VLOOKUP($B205,'1617_link'!$A$5:$D$351,4,FALSE),0)</f>
        <v>17651.609999999997</v>
      </c>
      <c r="BT205" s="217">
        <f>BR205/BS205</f>
        <v>0.1211096324924469</v>
      </c>
      <c r="BU205" s="217">
        <f>IF(BP205="Yes",VLOOKUP(B205,'ESA 112'!$B$224:$J$250,8,FALSE),MIN(0.127,BT205))</f>
        <v>0.1211096324924469</v>
      </c>
      <c r="BV205" s="156">
        <f>ROUND(IF(BT205=BU205,BR205,BS205*BU205),2)</f>
        <v>2137.7800000000002</v>
      </c>
      <c r="BW205" s="159">
        <f>BV205+BQ205</f>
        <v>2391.6600000000003</v>
      </c>
      <c r="BX205" s="127" t="s">
        <v>928</v>
      </c>
      <c r="BY205" s="43">
        <f>IFERROR(VLOOKUP($B205,'1718_link'!$A$5:$D$351,2,FALSE),0)</f>
        <v>286</v>
      </c>
      <c r="BZ205" s="43">
        <f>IFERROR(VLOOKUP($B205,'1718_link'!$A$5:$D$351,3,FALSE),0)</f>
        <v>2207.11</v>
      </c>
      <c r="CA205" s="43">
        <f>IFERROR(VLOOKUP($B205,'1718_link'!$A$5:$D$331,4,FALSE),0)</f>
        <v>17988.84</v>
      </c>
      <c r="CB205" s="217">
        <f>BZ205/CA205</f>
        <v>0.12269329206330147</v>
      </c>
      <c r="CC205" s="217">
        <f>IF(BX205="Yes",VLOOKUP(B205,'ESA 112'!$B$194:$J$219,8,FALSE),MIN(0.135,CB205))</f>
        <v>0.12269329206330147</v>
      </c>
      <c r="CD205" s="156">
        <f>ROUND(IF(CB205=CC205,BZ205,CA205*CC205),2)</f>
        <v>2207.11</v>
      </c>
      <c r="CE205" s="159">
        <f>CD205+BY205</f>
        <v>2493.11</v>
      </c>
      <c r="CF205" s="127" t="s">
        <v>928</v>
      </c>
      <c r="CG205" s="43">
        <f>IFERROR(VLOOKUP($B205,'1819_link'!$A$5:$D$351,2,FALSE),0)</f>
        <v>285.55</v>
      </c>
      <c r="CH205" s="43">
        <f>IFERROR(VLOOKUP($B205,'1819_link'!$A$5:$D$351,3,FALSE),0)</f>
        <v>2281.2199999999998</v>
      </c>
      <c r="CI205" s="43">
        <f>IFERROR(VLOOKUP($B205,'1819_link'!$A$5:$D$331,4,FALSE),0)</f>
        <v>18267.310000000001</v>
      </c>
      <c r="CJ205" s="217">
        <f>IFERROR((CH205/CI205),0)</f>
        <v>0.12487990842658277</v>
      </c>
      <c r="CK205" s="217">
        <f>IF(CF205="Yes",VLOOKUP(B205,'ESA 112'!$B$164:$J$190,8,FALSE),MIN(0.135,CJ205))</f>
        <v>0.12487990842658277</v>
      </c>
      <c r="CL205" s="156">
        <f>ROUND(IF(CJ205=CK205,CH205,CI205*CK205),2)</f>
        <v>2281.2199999999998</v>
      </c>
      <c r="CM205" s="159">
        <f>CL205+CG205</f>
        <v>2566.77</v>
      </c>
      <c r="CN205" s="127" t="s">
        <v>928</v>
      </c>
      <c r="CO205" s="43">
        <f>IFERROR(VLOOKUP($B205,'1920_link'!$A$5:$D$350,2,FALSE),0)</f>
        <v>328.78</v>
      </c>
      <c r="CP205" s="43">
        <f>IFERROR(VLOOKUP($B205,'1920_link'!$A$5:$D$350,3,FALSE),0)</f>
        <v>2300</v>
      </c>
      <c r="CQ205" s="43">
        <f>IFERROR(VLOOKUP($B205,'1920_link'!$A$5:$D$330,4,FALSE),0)</f>
        <v>18526.169999999998</v>
      </c>
      <c r="CR205" s="217">
        <f>IFERROR((CP205/CQ205),0)</f>
        <v>0.1241487042383828</v>
      </c>
      <c r="CS205" s="217">
        <f>IF(CN205="Yes",VLOOKUP(B205,'ESA 112'!$B$134:$J$159,8,FALSE),MIN(0.135,CR205))</f>
        <v>0.1241487042383828</v>
      </c>
      <c r="CT205" s="156">
        <f>ROUND(IF(CR205=CS205,CP205,CQ205*CS205),2)</f>
        <v>2300</v>
      </c>
      <c r="CU205" s="159">
        <f>CT205+CO205</f>
        <v>2628.7799999999997</v>
      </c>
      <c r="CV205" s="127" t="s">
        <v>928</v>
      </c>
      <c r="CW205" s="43">
        <f>IFERROR(VLOOKUP($B205,'2021_link'!$A$5:$D$351,2,FALSE),0)</f>
        <v>160.88999999999999</v>
      </c>
      <c r="CX205" s="43">
        <f>IFERROR(VLOOKUP($B205,'2021_link'!$A$5:$D$351,3,FALSE),0)</f>
        <v>2255.34</v>
      </c>
      <c r="CY205" s="160">
        <f>IFERROR(VLOOKUP($B205,'2021_link'!$A$5:$D$351,4,FALSE),0)</f>
        <v>18208.579999999998</v>
      </c>
      <c r="CZ205" s="217">
        <f>CX205/CY205</f>
        <v>0.12386138842238112</v>
      </c>
      <c r="DA205" s="217">
        <f>IF(CV205="Yes",VLOOKUP(B205,'ESA 112'!$B$102:$J$130,8,FALSE),MIN(0.135,CZ205))</f>
        <v>0.12386138842238112</v>
      </c>
      <c r="DB205" s="156">
        <f>ROUND(IF(CZ205=DA205,CX205,CY205*DA205),2)</f>
        <v>2255.34</v>
      </c>
      <c r="DC205" s="159">
        <f>DB205+CW205</f>
        <v>2416.23</v>
      </c>
      <c r="DD205" s="127" t="s">
        <v>928</v>
      </c>
      <c r="DE205" s="43">
        <f>IFERROR(VLOOKUP($B205,'2122_link'!$A$3:$D$352,2,FALSE),0)</f>
        <v>152.56</v>
      </c>
      <c r="DF205" s="43">
        <f>IFERROR(VLOOKUP($B205,'2122_link'!$A$3:$D$352,3,FALSE),0)</f>
        <v>2260.7799999999997</v>
      </c>
      <c r="DG205" s="160">
        <f>IFERROR(VLOOKUP($B205,'2122_link'!$A$3:$D$352,4,FALSE),0)</f>
        <v>18108.32</v>
      </c>
      <c r="DH205" s="217">
        <f t="shared" ref="DH205:DH240" si="394">DF205/DG205</f>
        <v>0.1248475838730484</v>
      </c>
      <c r="DI205" s="217">
        <f>IF(DD205="Yes",VLOOKUP(B205,'ESA 112'!$B$70:$J$99,8,FALSE),MIN(0.135,DH205))</f>
        <v>0.1248475838730484</v>
      </c>
      <c r="DJ205" s="156">
        <f t="shared" ref="DJ205:DJ240" si="395">ROUND(IF(DH205=DI205,DF205,DG205*DI205),2)</f>
        <v>2260.7800000000002</v>
      </c>
      <c r="DK205" s="159">
        <f t="shared" ref="DK205:DK240" si="396">DJ205+DE205</f>
        <v>2413.34</v>
      </c>
      <c r="DL205" s="127" t="s">
        <v>928</v>
      </c>
      <c r="DM205" s="43">
        <f>IFERROR(VLOOKUP($B205,'2223_link'!$A$3:$D$352,2,FALSE),0)</f>
        <v>194</v>
      </c>
      <c r="DN205" s="43">
        <f>IFERROR(VLOOKUP($B205,'2223_link'!$A$3:$D$352,3,FALSE),0)</f>
        <v>2308.66</v>
      </c>
      <c r="DO205" s="160">
        <f>IFERROR(VLOOKUP($B205,'2223_link'!$A$3:$D$352,4,FALSE),0)</f>
        <v>18265.189999999999</v>
      </c>
      <c r="DP205" s="217">
        <f t="shared" ref="DP205:DP240" si="397">DN205/DO205</f>
        <v>0.12639671418693155</v>
      </c>
      <c r="DQ205" s="217">
        <f>IF(DL205="Yes",VLOOKUP(B205,'ESA 112'!$B$37:$J$65,8,FALSE),MIN(0.135,DP205))</f>
        <v>0.12639671418693155</v>
      </c>
      <c r="DR205" s="156">
        <f t="shared" ref="DR205:DR240" si="398">ROUND(IF(DP205=DQ205,DN205,DO205*DQ205),2)</f>
        <v>2308.66</v>
      </c>
      <c r="DS205" s="159">
        <f t="shared" ref="DS205:DS240" si="399">DR205+DM205</f>
        <v>2502.66</v>
      </c>
      <c r="DT205" s="127" t="s">
        <v>928</v>
      </c>
      <c r="DU205" s="43">
        <f>IFERROR(VLOOKUP($B205,'2324_link'!$A$3:$D$352,2,FALSE),0)</f>
        <v>201.44</v>
      </c>
      <c r="DV205" s="43">
        <f>IFERROR(VLOOKUP($B205,'2324_link'!$A$3:$D$352,3,FALSE),0)</f>
        <v>2400.33</v>
      </c>
      <c r="DW205" s="160">
        <f>IFERROR(VLOOKUP($B205,'2324_link'!$A$3:$D$352,4,FALSE),0)</f>
        <v>18308.780000000002</v>
      </c>
      <c r="DX205" s="217">
        <f t="shared" si="391"/>
        <v>0.1311026731437048</v>
      </c>
      <c r="DY205" s="217">
        <f>IF(DT205="Yes",VLOOKUP(B205,'ESA 112'!$B$3:$J$32,8,FALSE),MIN(0.15,DX205))</f>
        <v>0.1311026731437048</v>
      </c>
      <c r="DZ205" s="156">
        <f t="shared" si="392"/>
        <v>2400.33</v>
      </c>
      <c r="EA205" s="159">
        <f t="shared" si="393"/>
        <v>2601.77</v>
      </c>
      <c r="EB205" s="18"/>
    </row>
    <row r="206" spans="1:132" ht="14.4" x14ac:dyDescent="0.3">
      <c r="A206" s="15" t="s">
        <v>952</v>
      </c>
      <c r="B206" s="15" t="s">
        <v>330</v>
      </c>
      <c r="C206" s="15" t="s">
        <v>331</v>
      </c>
      <c r="D206" s="127" t="s">
        <v>928</v>
      </c>
      <c r="E206" s="156">
        <f>IFERROR(VLOOKUP($B206,'0809_link'!$A$5:$D$319,2,FALSE),0)</f>
        <v>2.25</v>
      </c>
      <c r="F206" s="156">
        <f>IFERROR(VLOOKUP($B206,'0809_link'!$A$5:$D$319,3,FALSE),0)</f>
        <v>29.38</v>
      </c>
      <c r="G206" s="156">
        <f>IFERROR(VLOOKUP(B206,'0809_link'!$A$5:$D$319,4,FALSE),0)</f>
        <v>278.12</v>
      </c>
      <c r="H206" s="50">
        <f>IF(F206=0,0,ROUND((F206/G206),4))</f>
        <v>0.1056</v>
      </c>
      <c r="I206" s="155">
        <f>IF(D206="yes",VLOOKUP(B206,'ESA 112'!$B$479:$K$503,8,FALSE),MIN(0.127,H206))</f>
        <v>0.1056</v>
      </c>
      <c r="J206" s="156">
        <f>ROUND(IF(H206=I206,F206,G206*I206),2)</f>
        <v>29.38</v>
      </c>
      <c r="K206" s="157">
        <f>IF(I206=0.127,((E206+F206)-((H206-I206)*G206)),E206+F206)</f>
        <v>31.63</v>
      </c>
      <c r="L206" s="127" t="s">
        <v>928</v>
      </c>
      <c r="M206" s="43">
        <f>IFERROR(VLOOKUP(B206,'0910_link'!$A$5:$B$302,2,FALSE),0)</f>
        <v>1.1200000000000001</v>
      </c>
      <c r="N206" s="43">
        <f>IFERROR(VLOOKUP(B206,'0910_link'!$A$5:$C$302,3,FALSE),0)</f>
        <v>27.12</v>
      </c>
      <c r="O206" s="255">
        <f>IFERROR(VLOOKUP($B206,'0910_link'!$A$5:$D$302,4,FALSE),0)</f>
        <v>289.82000000000005</v>
      </c>
      <c r="P206" s="50">
        <f>IF(N206=0,0,ROUND((N206/O206),4))</f>
        <v>9.3600000000000003E-2</v>
      </c>
      <c r="Q206" s="158">
        <f>IF(L206="Yes",VLOOKUP(B206,'ESA 112'!$B$449:$K$474,8,FALSE),MIN(0.127,P206))</f>
        <v>9.3600000000000003E-2</v>
      </c>
      <c r="R206" s="156">
        <f>ROUND(IF(P206=Q206,N206,O206*Q206),2)</f>
        <v>27.12</v>
      </c>
      <c r="S206" s="157">
        <f>IF(Q206=0.127,((M206+N206)-((P206-Q206)*O206)),M206+N206)</f>
        <v>28.240000000000002</v>
      </c>
      <c r="T206" s="127" t="s">
        <v>928</v>
      </c>
      <c r="U206" s="43">
        <f>IFERROR(VLOOKUP($B206,'1011_link'!$A$5:$D$309,2,FALSE),0)</f>
        <v>0.12</v>
      </c>
      <c r="V206" s="43">
        <f>IFERROR(VLOOKUP($B206,'1011_link'!$A$5:$D$309,3,FALSE),0)</f>
        <v>25.75</v>
      </c>
      <c r="W206" s="154">
        <f>IFERROR(VLOOKUP($B206,'1011_link'!$A$5:$D$319,4,FALSE),0)</f>
        <v>294.20000000000005</v>
      </c>
      <c r="X206" s="50">
        <f>IF(V206=0,0,ROUND((V206/W206),4))</f>
        <v>8.7499999999999994E-2</v>
      </c>
      <c r="Y206" s="158">
        <f>IF(T206="Yes",VLOOKUP(B206,'ESA 112'!$B$416:$J$444,8,FALSE),MIN(0.127,X206))</f>
        <v>8.7499999999999994E-2</v>
      </c>
      <c r="Z206" s="156">
        <f>ROUND(IF(X206=Y206,V206,W206*Y206),2)</f>
        <v>25.75</v>
      </c>
      <c r="AA206" s="159">
        <f>Z206+U206</f>
        <v>25.87</v>
      </c>
      <c r="AB206" s="127" t="s">
        <v>928</v>
      </c>
      <c r="AC206" s="43">
        <f>IFERROR(VLOOKUP($B206,'1112_link'!$A$5:$D$310,2,FALSE),0)</f>
        <v>0.33</v>
      </c>
      <c r="AD206" s="43">
        <f>IFERROR(VLOOKUP($B206,'1112_link'!$A$5:$D$310,3,FALSE),0)</f>
        <v>29.78</v>
      </c>
      <c r="AE206" s="154">
        <f>IFERROR(VLOOKUP($B206,'1112_link'!$A$5:$D$331,4,FALSE),0)</f>
        <v>286.24999999999994</v>
      </c>
      <c r="AF206" s="50">
        <f>IF(AD206=0,0,ROUND((AD206/AE206),4))</f>
        <v>0.104</v>
      </c>
      <c r="AG206" s="158">
        <f>IF(AB206="Yes",VLOOKUP(B206,'ESA 112'!$B$383:$J$411,8,FALSE),MIN(0.127,AF206))</f>
        <v>0.104</v>
      </c>
      <c r="AH206" s="156">
        <f>ROUND(IF(AF206=AG206,AD206,AE206*AG206),2)</f>
        <v>29.78</v>
      </c>
      <c r="AI206" s="159">
        <f>AH206+AC206</f>
        <v>30.11</v>
      </c>
      <c r="AJ206" s="127" t="s">
        <v>928</v>
      </c>
      <c r="AK206" s="43">
        <f>IFERROR(VLOOKUP($B206,'1213_link'!$A$5:$D$310,2,FALSE),0)</f>
        <v>1.4500000000000002</v>
      </c>
      <c r="AL206" s="43">
        <f>IFERROR(VLOOKUP($B206,'1213_link'!$A$5:$D$310,3,FALSE),0)</f>
        <v>31.67</v>
      </c>
      <c r="AM206" s="154">
        <f>IFERROR(VLOOKUP($B206,'1213_link'!$A$5:$D$331,4,FALSE),0)</f>
        <v>282.23</v>
      </c>
      <c r="AN206" s="50">
        <f>IF(AL206=0,0,ROUND((AL206/AM206),4))</f>
        <v>0.11219999999999999</v>
      </c>
      <c r="AO206" s="158">
        <f>IF(AJ206="Yes",VLOOKUP(B206,'ESA 112'!$B$350:$J$378,8,FALSE),MIN(0.127,AN206))</f>
        <v>0.11219999999999999</v>
      </c>
      <c r="AP206" s="156">
        <f>ROUND(IF(AN206=AO206,AL206,AM206*AO206),2)</f>
        <v>31.67</v>
      </c>
      <c r="AQ206" s="159">
        <f>AP206+AK206</f>
        <v>33.120000000000005</v>
      </c>
      <c r="AR206" s="127" t="s">
        <v>928</v>
      </c>
      <c r="AS206" s="43">
        <f>IFERROR(VLOOKUP($B206,'1314_link'!$A$5:$D$310,2,FALSE),0)</f>
        <v>0</v>
      </c>
      <c r="AT206" s="43">
        <f>IFERROR(VLOOKUP($B206,'1314_link'!$A$5:$D$310,3,FALSE),0)</f>
        <v>35.44</v>
      </c>
      <c r="AU206" s="154">
        <f>IFERROR(VLOOKUP($B206,'1314_link'!$A$5:$D$331,4,FALSE),0)</f>
        <v>293.95999999999998</v>
      </c>
      <c r="AV206" s="158">
        <f>AT206/AU206</f>
        <v>0.12056062049258402</v>
      </c>
      <c r="AW206" s="158">
        <f>IF(AR206="Yes",VLOOKUP(B206,'ESA 112'!$B$318:$J$345,8,FALSE),MIN(0.127,AV206))</f>
        <v>0.12056062049258402</v>
      </c>
      <c r="AX206" s="156">
        <f>ROUND(IF(AV206=AW206,AT206,AU206*AW206),2)</f>
        <v>35.44</v>
      </c>
      <c r="AY206" s="159">
        <f>AX206+AS206</f>
        <v>35.44</v>
      </c>
      <c r="AZ206" s="127" t="s">
        <v>928</v>
      </c>
      <c r="BA206" s="43">
        <f>IFERROR(VLOOKUP($B206,'1415_link'!$A$5:$D$311,2,FALSE),0)</f>
        <v>0.89</v>
      </c>
      <c r="BB206" s="43">
        <f>IFERROR(VLOOKUP($B206,'1415_link'!$A$5:$D$311,3,FALSE),0)</f>
        <v>36</v>
      </c>
      <c r="BC206" s="160">
        <f>IFERROR(VLOOKUP($B206,'1415_link'!$A$5:$D$332,4,FALSE),0)</f>
        <v>292.48</v>
      </c>
      <c r="BD206" s="158">
        <f>BB206/BC206</f>
        <v>0.12308533916849014</v>
      </c>
      <c r="BE206" s="158">
        <f>IF(AZ206="Yes",VLOOKUP(B206,'ESA 112'!$B$286:$J$314,8,FALSE),MIN(0.127,BD206))</f>
        <v>0.12308533916849014</v>
      </c>
      <c r="BF206" s="156">
        <f>ROUND(IF(BD206=BE206,BB206,BC206*BE206),2)</f>
        <v>36</v>
      </c>
      <c r="BG206" s="159">
        <f>BF206+BA206</f>
        <v>36.89</v>
      </c>
      <c r="BH206" s="127" t="s">
        <v>928</v>
      </c>
      <c r="BI206" s="43">
        <f>IFERROR(VLOOKUP($B206,'1516_link'!$A$5:$D$351,2,FALSE),0)</f>
        <v>3.78</v>
      </c>
      <c r="BJ206" s="43">
        <f>IFERROR(VLOOKUP($B206,'1516_link'!$A$5:$D$351,3,FALSE),0)</f>
        <v>41.56</v>
      </c>
      <c r="BK206" s="160">
        <f>IFERROR(VLOOKUP($B206,'1516_link'!$A$5:$D$351,4,FALSE),0)</f>
        <v>287.90999999999997</v>
      </c>
      <c r="BL206" s="217">
        <f>BJ206/BK206</f>
        <v>0.14435066513841133</v>
      </c>
      <c r="BM206" s="217">
        <f>IF(BH206="Yes",VLOOKUP(B206,'ESA 112'!$B$255:$J$282,8,FALSE),MIN(0.127,BL206))</f>
        <v>0.127</v>
      </c>
      <c r="BN206" s="156">
        <f>ROUND(IF(BL206=BM206,BJ206,BK206*BM206),2)</f>
        <v>36.56</v>
      </c>
      <c r="BO206" s="159">
        <f>BN206+BI206</f>
        <v>40.340000000000003</v>
      </c>
      <c r="BP206" s="127" t="s">
        <v>928</v>
      </c>
      <c r="BQ206" s="43">
        <f>IFERROR(VLOOKUP($B206,'1617_link'!$A$5:$D$351,2,FALSE),0)</f>
        <v>3.2199999999999998</v>
      </c>
      <c r="BR206" s="43">
        <f>IFERROR(VLOOKUP($B206,'1617_link'!$A$5:$D$351,3,FALSE),0)</f>
        <v>49.89</v>
      </c>
      <c r="BS206" s="160">
        <f>IFERROR(VLOOKUP($B206,'1617_link'!$A$5:$D$351,4,FALSE),0)</f>
        <v>305.19</v>
      </c>
      <c r="BT206" s="217">
        <f>BR206/BS206</f>
        <v>0.16347193551558045</v>
      </c>
      <c r="BU206" s="217">
        <f>IF(BP206="Yes",VLOOKUP(B206,'ESA 112'!$B$224:$J$250,8,FALSE),MIN(0.127,BT206))</f>
        <v>0.127</v>
      </c>
      <c r="BV206" s="156">
        <f>ROUND(IF(BT206=BU206,BR206,BS206*BU206),2)</f>
        <v>38.76</v>
      </c>
      <c r="BW206" s="223">
        <f>BV206+BQ206</f>
        <v>41.98</v>
      </c>
      <c r="BX206" s="127" t="s">
        <v>928</v>
      </c>
      <c r="BY206" s="43">
        <f>IFERROR(VLOOKUP($B206,'1718_link'!$A$5:$D$351,2,FALSE),0)</f>
        <v>2.89</v>
      </c>
      <c r="BZ206" s="43">
        <f>IFERROR(VLOOKUP($B206,'1718_link'!$A$5:$D$351,3,FALSE),0)</f>
        <v>52</v>
      </c>
      <c r="CA206" s="255">
        <f>IFERROR(VLOOKUP($B206,'1718_link'!$A$5:$D$331,4,FALSE),0)</f>
        <v>316.93</v>
      </c>
      <c r="CB206" s="217">
        <f>BZ206/CA206</f>
        <v>0.16407408576026253</v>
      </c>
      <c r="CC206" s="217">
        <f>IF(BX206="Yes",VLOOKUP(B206,'ESA 112'!$B$194:$J$219,8,FALSE),MIN(0.135,CB206))</f>
        <v>0.13500000000000001</v>
      </c>
      <c r="CD206" s="156">
        <f>ROUND(IF(CB206=CC206,BZ206,CA206*CC206),2)</f>
        <v>42.79</v>
      </c>
      <c r="CE206" s="159">
        <f>CD206+BY206</f>
        <v>45.68</v>
      </c>
      <c r="CF206" s="127" t="s">
        <v>928</v>
      </c>
      <c r="CG206" s="43">
        <f>IFERROR(VLOOKUP($B206,'1819_link'!$A$5:$D$351,2,FALSE),0)</f>
        <v>5.2200000000000006</v>
      </c>
      <c r="CH206" s="43">
        <f>IFERROR(VLOOKUP($B206,'1819_link'!$A$5:$D$351,3,FALSE),0)</f>
        <v>53.33</v>
      </c>
      <c r="CI206" s="43">
        <f>IFERROR(VLOOKUP($B206,'1819_link'!$A$5:$D$331,4,FALSE),0)</f>
        <v>308.61</v>
      </c>
      <c r="CJ206" s="217">
        <f>IFERROR((CH206/CI206),0)</f>
        <v>0.17280710281585171</v>
      </c>
      <c r="CK206" s="217">
        <f>IF(CF206="Yes",VLOOKUP(B206,'ESA 112'!$B$164:$J$190,8,FALSE),MIN(0.135,CJ206))</f>
        <v>0.13500000000000001</v>
      </c>
      <c r="CL206" s="156">
        <f>ROUND(IF(CJ206=CK206,CH206,CI206*CK206),2)</f>
        <v>41.66</v>
      </c>
      <c r="CM206" s="159">
        <f>CL206+CG206</f>
        <v>46.879999999999995</v>
      </c>
      <c r="CN206" s="127" t="s">
        <v>928</v>
      </c>
      <c r="CO206" s="43">
        <f>IFERROR(VLOOKUP($B206,'1920_link'!$A$5:$D$350,2,FALSE),0)</f>
        <v>7</v>
      </c>
      <c r="CP206" s="43">
        <f>IFERROR(VLOOKUP($B206,'1920_link'!$A$5:$D$350,3,FALSE),0)</f>
        <v>46.89</v>
      </c>
      <c r="CQ206" s="43">
        <f>IFERROR(VLOOKUP($B206,'1920_link'!$A$5:$D$330,4,FALSE),0)</f>
        <v>303.87</v>
      </c>
      <c r="CR206" s="217">
        <f>IFERROR((CP206/CQ206),0)</f>
        <v>0.15430940862868989</v>
      </c>
      <c r="CS206" s="217">
        <f>IF(CN206="Yes",VLOOKUP(B206,'ESA 112'!$B$134:$J$159,8,FALSE),MIN(0.135,CR206))</f>
        <v>0.13500000000000001</v>
      </c>
      <c r="CT206" s="156">
        <f>ROUND(IF(CR206=CS206,CP206,CQ206*CS206),2)</f>
        <v>41.02</v>
      </c>
      <c r="CU206" s="159">
        <f>CT206+CO206</f>
        <v>48.02</v>
      </c>
      <c r="CV206" s="127" t="s">
        <v>928</v>
      </c>
      <c r="CW206" s="43">
        <f>IFERROR(VLOOKUP($B206,'2021_link'!$A$5:$D$351,2,FALSE),0)</f>
        <v>4.1100000000000003</v>
      </c>
      <c r="CX206" s="43">
        <f>IFERROR(VLOOKUP($B206,'2021_link'!$A$5:$D$351,3,FALSE),0)</f>
        <v>43.34</v>
      </c>
      <c r="CY206" s="160">
        <f>IFERROR(VLOOKUP($B206,'2021_link'!$A$5:$D$351,4,FALSE),0)</f>
        <v>296.01</v>
      </c>
      <c r="CZ206" s="217">
        <f>CX206/CY206</f>
        <v>0.14641397250092905</v>
      </c>
      <c r="DA206" s="217">
        <f>IF(CV206="Yes",VLOOKUP(B206,'ESA 112'!$B$102:$J$130,8,FALSE),MIN(0.135,CZ206))</f>
        <v>0.13500000000000001</v>
      </c>
      <c r="DB206" s="156">
        <f>ROUND(IF(CZ206=DA206,CX206,CY206*DA206),2)</f>
        <v>39.96</v>
      </c>
      <c r="DC206" s="159">
        <f>DB206+CW206</f>
        <v>44.07</v>
      </c>
      <c r="DD206" s="127" t="s">
        <v>928</v>
      </c>
      <c r="DE206" s="43">
        <f>IFERROR(VLOOKUP($B206,'2122_link'!$A$3:$D$352,2,FALSE),0)</f>
        <v>2.2200000000000002</v>
      </c>
      <c r="DF206" s="43">
        <f>IFERROR(VLOOKUP($B206,'2122_link'!$A$3:$D$352,3,FALSE),0)</f>
        <v>43.34</v>
      </c>
      <c r="DG206" s="160">
        <f>IFERROR(VLOOKUP($B206,'2122_link'!$A$3:$D$352,4,FALSE),0)</f>
        <v>294.64</v>
      </c>
      <c r="DH206" s="217">
        <f t="shared" si="394"/>
        <v>0.14709475970676081</v>
      </c>
      <c r="DI206" s="217">
        <f>IF(DD206="Yes",VLOOKUP(B206,'ESA 112'!$B$70:$J$99,8,FALSE),MIN(0.135,DH206))</f>
        <v>0.13500000000000001</v>
      </c>
      <c r="DJ206" s="156">
        <f t="shared" si="395"/>
        <v>39.78</v>
      </c>
      <c r="DK206" s="159">
        <f t="shared" si="396"/>
        <v>42</v>
      </c>
      <c r="DL206" s="127" t="s">
        <v>928</v>
      </c>
      <c r="DM206" s="43">
        <f>IFERROR(VLOOKUP($B206,'2223_link'!$A$3:$D$352,2,FALSE),0)</f>
        <v>0.11</v>
      </c>
      <c r="DN206" s="43">
        <f>IFERROR(VLOOKUP($B206,'2223_link'!$A$3:$D$352,3,FALSE),0)</f>
        <v>35.549999999999997</v>
      </c>
      <c r="DO206" s="160">
        <f>IFERROR(VLOOKUP($B206,'2223_link'!$A$3:$D$352,4,FALSE),0)</f>
        <v>263.25</v>
      </c>
      <c r="DP206" s="217">
        <f t="shared" si="397"/>
        <v>0.13504273504273503</v>
      </c>
      <c r="DQ206" s="217">
        <f>IF(DL206="Yes",VLOOKUP(B206,'ESA 112'!$B$37:$J$65,8,FALSE),MIN(0.135,DP206))</f>
        <v>0.13500000000000001</v>
      </c>
      <c r="DR206" s="156">
        <f t="shared" si="398"/>
        <v>35.54</v>
      </c>
      <c r="DS206" s="159">
        <f t="shared" si="399"/>
        <v>35.65</v>
      </c>
      <c r="DT206" s="127" t="s">
        <v>928</v>
      </c>
      <c r="DU206" s="43">
        <f>IFERROR(VLOOKUP($B206,'2324_link'!$A$3:$D$352,2,FALSE),0)</f>
        <v>0</v>
      </c>
      <c r="DV206" s="43">
        <f>IFERROR(VLOOKUP($B206,'2324_link'!$A$3:$D$352,3,FALSE),0)</f>
        <v>37.33</v>
      </c>
      <c r="DW206" s="160">
        <f>IFERROR(VLOOKUP($B206,'2324_link'!$A$3:$D$352,4,FALSE),0)</f>
        <v>233.92000000000002</v>
      </c>
      <c r="DX206" s="217">
        <f t="shared" si="391"/>
        <v>0.15958447332421338</v>
      </c>
      <c r="DY206" s="217">
        <f>IF(DT206="Yes",VLOOKUP(B206,'ESA 112'!$B$3:$J$32,8,FALSE),MIN(0.15,DX206))</f>
        <v>0.15</v>
      </c>
      <c r="DZ206" s="156">
        <f t="shared" si="392"/>
        <v>35.090000000000003</v>
      </c>
      <c r="EA206" s="159">
        <f t="shared" si="393"/>
        <v>35.090000000000003</v>
      </c>
      <c r="EB206" s="18"/>
    </row>
    <row r="207" spans="1:132" s="10" customFormat="1" ht="15.6" x14ac:dyDescent="0.3">
      <c r="A207" s="49" t="s">
        <v>915</v>
      </c>
      <c r="B207" s="15" t="s">
        <v>20</v>
      </c>
      <c r="C207" s="15" t="s">
        <v>21</v>
      </c>
      <c r="D207" s="127" t="s">
        <v>928</v>
      </c>
      <c r="E207" s="156">
        <f>IFERROR(VLOOKUP($B207,'0809_link'!$A$5:$D$319,2,FALSE),0)</f>
        <v>0.88</v>
      </c>
      <c r="F207" s="156">
        <f>IFERROR(VLOOKUP($B207,'0809_link'!$A$5:$D$319,3,FALSE),0)</f>
        <v>13.62</v>
      </c>
      <c r="G207" s="156">
        <f>IFERROR(VLOOKUP(B207,'0809_link'!$A$5:$D$319,4,FALSE),0)</f>
        <v>89.04</v>
      </c>
      <c r="H207" s="50">
        <f>IF(F207=0,0,ROUND((F207/G207),4))</f>
        <v>0.153</v>
      </c>
      <c r="I207" s="155">
        <f>IF(D207="yes",VLOOKUP(B207,'ESA 112'!$B$479:$K$503,8,FALSE),MIN(0.127,H207))</f>
        <v>0.127</v>
      </c>
      <c r="J207" s="156">
        <f>ROUND(IF(H207=I207,F207,G207*I207),2)</f>
        <v>11.31</v>
      </c>
      <c r="K207" s="157">
        <f>IF(I207=0.127,((E207+F207)-((H207-I207)*G207)),E207+F207)</f>
        <v>12.18496</v>
      </c>
      <c r="L207" s="127" t="s">
        <v>928</v>
      </c>
      <c r="M207" s="43">
        <f>IFERROR(VLOOKUP(B207,'0910_link'!$A$5:$B$302,2,FALSE),0)</f>
        <v>1</v>
      </c>
      <c r="N207" s="43">
        <f>IFERROR(VLOOKUP(B207,'0910_link'!$A$5:$C$302,3,FALSE),0)</f>
        <v>12.12</v>
      </c>
      <c r="O207" s="255">
        <f>IFERROR(VLOOKUP($B207,'0910_link'!$A$5:$D$302,4,FALSE),0)</f>
        <v>96.94</v>
      </c>
      <c r="P207" s="50">
        <f>IF(N207=0,0,ROUND((N207/O207),4))</f>
        <v>0.125</v>
      </c>
      <c r="Q207" s="158">
        <f>IF(L207="Yes",VLOOKUP(B207,'ESA 112'!$B$449:$K$474,8,FALSE),MIN(0.127,P207))</f>
        <v>0.125</v>
      </c>
      <c r="R207" s="156">
        <f>ROUND(IF(P207=Q207,N207,O207*Q207),2)</f>
        <v>12.12</v>
      </c>
      <c r="S207" s="157">
        <f>IF(Q207=0.127,((M207+N207)-((P207-Q207)*O207)),M207+N207)</f>
        <v>13.12</v>
      </c>
      <c r="T207" s="127" t="s">
        <v>928</v>
      </c>
      <c r="U207" s="43">
        <f>IFERROR(VLOOKUP($B207,'1011_link'!$A$5:$D$309,2,FALSE),0)</f>
        <v>3.25</v>
      </c>
      <c r="V207" s="43">
        <f>IFERROR(VLOOKUP($B207,'1011_link'!$A$5:$D$309,3,FALSE),0)</f>
        <v>9.3800000000000008</v>
      </c>
      <c r="W207" s="154">
        <f>IFERROR(VLOOKUP($B207,'1011_link'!$A$5:$D$319,4,FALSE),0)</f>
        <v>96.84</v>
      </c>
      <c r="X207" s="50">
        <f>IF(V207=0,0,ROUND((V207/W207),4))</f>
        <v>9.69E-2</v>
      </c>
      <c r="Y207" s="158">
        <f>IF(T207="Yes",VLOOKUP(B207,'ESA 112'!$B$416:$J$444,8,FALSE),MIN(0.127,X207))</f>
        <v>9.69E-2</v>
      </c>
      <c r="Z207" s="156">
        <f>ROUND(IF(X207=Y207,V207,W207*Y207),2)</f>
        <v>9.3800000000000008</v>
      </c>
      <c r="AA207" s="159">
        <f>Z207+U207</f>
        <v>12.63</v>
      </c>
      <c r="AB207" s="127" t="s">
        <v>928</v>
      </c>
      <c r="AC207" s="43">
        <f>IFERROR(VLOOKUP($B207,'1112_link'!$A$5:$D$310,2,FALSE),0)</f>
        <v>1</v>
      </c>
      <c r="AD207" s="43">
        <f>IFERROR(VLOOKUP($B207,'1112_link'!$A$5:$D$310,3,FALSE),0)</f>
        <v>12.78</v>
      </c>
      <c r="AE207" s="154">
        <f>IFERROR(VLOOKUP($B207,'1112_link'!$A$5:$D$331,4,FALSE),0)</f>
        <v>101.75</v>
      </c>
      <c r="AF207" s="50">
        <f>IF(AD207=0,0,ROUND((AD207/AE207),4))</f>
        <v>0.12559999999999999</v>
      </c>
      <c r="AG207" s="158">
        <f>IF(AB207="Yes",VLOOKUP(B207,'ESA 112'!$B$383:$J$411,8,FALSE),MIN(0.127,AF207))</f>
        <v>0.12559999999999999</v>
      </c>
      <c r="AH207" s="156">
        <f>ROUND(IF(AF207=AG207,AD207,AE207*AG207),2)</f>
        <v>12.78</v>
      </c>
      <c r="AI207" s="159">
        <f>AH207+AC207</f>
        <v>13.78</v>
      </c>
      <c r="AJ207" s="127" t="s">
        <v>928</v>
      </c>
      <c r="AK207" s="43">
        <f>IFERROR(VLOOKUP($B207,'1213_link'!$A$5:$D$310,2,FALSE),0)</f>
        <v>2.1100000000000003</v>
      </c>
      <c r="AL207" s="43">
        <f>IFERROR(VLOOKUP($B207,'1213_link'!$A$5:$D$310,3,FALSE),0)</f>
        <v>11.44</v>
      </c>
      <c r="AM207" s="154">
        <f>IFERROR(VLOOKUP($B207,'1213_link'!$A$5:$D$331,4,FALSE),0)</f>
        <v>102.15</v>
      </c>
      <c r="AN207" s="50">
        <f>IF(AL207=0,0,ROUND((AL207/AM207),4))</f>
        <v>0.112</v>
      </c>
      <c r="AO207" s="158">
        <f>IF(AJ207="Yes",VLOOKUP(B207,'ESA 112'!$B$350:$J$378,8,FALSE),MIN(0.127,AN207))</f>
        <v>0.112</v>
      </c>
      <c r="AP207" s="156">
        <f>ROUND(IF(AN207=AO207,AL207,AM207*AO207),2)</f>
        <v>11.44</v>
      </c>
      <c r="AQ207" s="159">
        <f>AP207+AK207</f>
        <v>13.55</v>
      </c>
      <c r="AR207" s="127" t="s">
        <v>928</v>
      </c>
      <c r="AS207" s="43">
        <f>IFERROR(VLOOKUP($B207,'1314_link'!$A$5:$D$310,2,FALSE),0)</f>
        <v>3</v>
      </c>
      <c r="AT207" s="43">
        <f>IFERROR(VLOOKUP($B207,'1314_link'!$A$5:$D$310,3,FALSE),0)</f>
        <v>6.89</v>
      </c>
      <c r="AU207" s="154">
        <f>IFERROR(VLOOKUP($B207,'1314_link'!$A$5:$D$331,4,FALSE),0)</f>
        <v>112.1</v>
      </c>
      <c r="AV207" s="158">
        <f>AT207/AU207</f>
        <v>6.1462979482604818E-2</v>
      </c>
      <c r="AW207" s="158">
        <f>IF(AR207="Yes",VLOOKUP(B207,'ESA 112'!$B$318:$J$345,8,FALSE),MIN(0.127,AV207))</f>
        <v>6.1462979482604818E-2</v>
      </c>
      <c r="AX207" s="156">
        <f>ROUND(IF(AV207=AW207,AT207,AU207*AW207),2)</f>
        <v>6.89</v>
      </c>
      <c r="AY207" s="159">
        <f>AX207+AS207</f>
        <v>9.89</v>
      </c>
      <c r="AZ207" s="127" t="s">
        <v>928</v>
      </c>
      <c r="BA207" s="43">
        <f>IFERROR(VLOOKUP($B207,'1415_link'!$A$5:$D$311,2,FALSE),0)</f>
        <v>1.44</v>
      </c>
      <c r="BB207" s="43">
        <f>IFERROR(VLOOKUP($B207,'1415_link'!$A$5:$D$311,3,FALSE),0)</f>
        <v>11.56</v>
      </c>
      <c r="BC207" s="160">
        <f>IFERROR(VLOOKUP($B207,'1415_link'!$A$5:$D$332,4,FALSE),0)</f>
        <v>130.19999999999999</v>
      </c>
      <c r="BD207" s="158">
        <f>BB207/BC207</f>
        <v>8.8786482334869438E-2</v>
      </c>
      <c r="BE207" s="158">
        <f>IF(AZ207="Yes",VLOOKUP(B207,'ESA 112'!$B$286:$J$314,8,FALSE),MIN(0.127,BD207))</f>
        <v>8.8786482334869438E-2</v>
      </c>
      <c r="BF207" s="156">
        <f>ROUND(IF(BD207=BE207,BB207,BC207*BE207),2)</f>
        <v>11.56</v>
      </c>
      <c r="BG207" s="159">
        <f>BF207+BA207</f>
        <v>13</v>
      </c>
      <c r="BH207" s="127" t="s">
        <v>928</v>
      </c>
      <c r="BI207" s="43">
        <f>IFERROR(VLOOKUP($B207,'1516_link'!$A$5:$D$351,2,FALSE),0)</f>
        <v>1</v>
      </c>
      <c r="BJ207" s="43">
        <f>IFERROR(VLOOKUP($B207,'1516_link'!$A$5:$D$351,3,FALSE),0)</f>
        <v>13.33</v>
      </c>
      <c r="BK207" s="160">
        <f>IFERROR(VLOOKUP($B207,'1516_link'!$A$5:$D$351,4,FALSE),0)</f>
        <v>133.1</v>
      </c>
      <c r="BL207" s="217">
        <f>BJ207/BK207</f>
        <v>0.10015026296018031</v>
      </c>
      <c r="BM207" s="217">
        <f>IF(BH207="Yes",VLOOKUP(B207,'ESA 112'!$B$255:$J$282,8,FALSE),MIN(0.127,BL207))</f>
        <v>0.10015026296018031</v>
      </c>
      <c r="BN207" s="156">
        <f>ROUND(IF(BL207=BM207,BJ207,BK207*BM207),2)</f>
        <v>13.33</v>
      </c>
      <c r="BO207" s="159">
        <f>BN207+BI207</f>
        <v>14.33</v>
      </c>
      <c r="BP207" s="127" t="s">
        <v>928</v>
      </c>
      <c r="BQ207" s="43">
        <f>IFERROR(VLOOKUP($B207,'1617_link'!$A$5:$D$351,2,FALSE),0)</f>
        <v>0.22</v>
      </c>
      <c r="BR207" s="43">
        <f>IFERROR(VLOOKUP($B207,'1617_link'!$A$5:$D$351,3,FALSE),0)</f>
        <v>14.78</v>
      </c>
      <c r="BS207" s="160">
        <f>IFERROR(VLOOKUP($B207,'1617_link'!$A$5:$D$351,4,FALSE),0)</f>
        <v>137.5</v>
      </c>
      <c r="BT207" s="217">
        <f>BR207/BS207</f>
        <v>0.10749090909090908</v>
      </c>
      <c r="BU207" s="217">
        <f>IF(BP207="Yes",VLOOKUP(B207,'ESA 112'!$B$224:$J$250,8,FALSE),MIN(0.127,BT207))</f>
        <v>0.10749090909090908</v>
      </c>
      <c r="BV207" s="156">
        <f>ROUND(IF(BT207=BU207,BR207,BS207*BU207),2)</f>
        <v>14.78</v>
      </c>
      <c r="BW207" s="159">
        <f>BV207+BQ207</f>
        <v>15</v>
      </c>
      <c r="BX207" s="127" t="s">
        <v>928</v>
      </c>
      <c r="BY207" s="43">
        <f>IFERROR(VLOOKUP($B207,'1718_link'!$A$5:$D$351,2,FALSE),0)</f>
        <v>2</v>
      </c>
      <c r="BZ207" s="43">
        <f>IFERROR(VLOOKUP($B207,'1718_link'!$A$5:$D$351,3,FALSE),0)</f>
        <v>11.89</v>
      </c>
      <c r="CA207" s="51">
        <f>IFERROR(VLOOKUP($B207,'1718_link'!$A$5:$D$331,4,FALSE),0)</f>
        <v>123.5</v>
      </c>
      <c r="CB207" s="217">
        <f>BZ207/CA207</f>
        <v>9.6275303643724705E-2</v>
      </c>
      <c r="CC207" s="217">
        <f>IF(BX207="Yes",VLOOKUP(B207,'ESA 112'!$B$194:$J$219,8,FALSE),MIN(0.135,CB207))</f>
        <v>9.6275303643724705E-2</v>
      </c>
      <c r="CD207" s="156">
        <f>ROUND(IF(CB207=CC207,BZ207,CA207*CC207),2)</f>
        <v>11.89</v>
      </c>
      <c r="CE207" s="159">
        <f>CD207+BY207</f>
        <v>13.89</v>
      </c>
      <c r="CF207" s="127" t="s">
        <v>928</v>
      </c>
      <c r="CG207" s="43">
        <f>IFERROR(VLOOKUP($B207,'1819_link'!$A$5:$D$351,2,FALSE),0)</f>
        <v>2.56</v>
      </c>
      <c r="CH207" s="43">
        <f>IFERROR(VLOOKUP($B207,'1819_link'!$A$5:$D$351,3,FALSE),0)</f>
        <v>16.11</v>
      </c>
      <c r="CI207" s="43">
        <f>IFERROR(VLOOKUP($B207,'1819_link'!$A$5:$D$331,4,FALSE),0)</f>
        <v>115.4</v>
      </c>
      <c r="CJ207" s="217">
        <f>IFERROR((CH207/CI207),0)</f>
        <v>0.13960138648180243</v>
      </c>
      <c r="CK207" s="217">
        <f>IF(CF207="Yes",VLOOKUP(B207,'ESA 112'!$B$164:$J$190,8,FALSE),MIN(0.135,CJ207))</f>
        <v>0.13500000000000001</v>
      </c>
      <c r="CL207" s="156">
        <f>ROUND(IF(CJ207=CK207,CH207,CI207*CK207),2)</f>
        <v>15.58</v>
      </c>
      <c r="CM207" s="159">
        <f>CL207+CG207</f>
        <v>18.14</v>
      </c>
      <c r="CN207" s="127" t="s">
        <v>928</v>
      </c>
      <c r="CO207" s="43">
        <f>IFERROR(VLOOKUP($B207,'1920_link'!$A$5:$D$350,2,FALSE),0)</f>
        <v>2</v>
      </c>
      <c r="CP207" s="43">
        <f>IFERROR(VLOOKUP($B207,'1920_link'!$A$5:$D$350,3,FALSE),0)</f>
        <v>19.559999999999999</v>
      </c>
      <c r="CQ207" s="43">
        <f>IFERROR(VLOOKUP($B207,'1920_link'!$A$5:$D$330,4,FALSE),0)</f>
        <v>119.73</v>
      </c>
      <c r="CR207" s="217">
        <f>IFERROR((CP207/CQ207),0)</f>
        <v>0.1633675770483588</v>
      </c>
      <c r="CS207" s="217">
        <f>IF(CN207="Yes",VLOOKUP(B207,'ESA 112'!$B$134:$J$159,8,FALSE),MIN(0.135,CR207))</f>
        <v>0.13500000000000001</v>
      </c>
      <c r="CT207" s="156">
        <f>ROUND(IF(CR207=CS207,CP207,CQ207*CS207),2)</f>
        <v>16.16</v>
      </c>
      <c r="CU207" s="159">
        <f>CT207+CO207</f>
        <v>18.16</v>
      </c>
      <c r="CV207" s="127" t="s">
        <v>928</v>
      </c>
      <c r="CW207" s="43">
        <f>IFERROR(VLOOKUP($B207,'2021_link'!$A$5:$D$351,2,FALSE),0)</f>
        <v>1.89</v>
      </c>
      <c r="CX207" s="43">
        <f>IFERROR(VLOOKUP($B207,'2021_link'!$A$5:$D$351,3,FALSE),0)</f>
        <v>22.89</v>
      </c>
      <c r="CY207" s="256">
        <f>IFERROR(VLOOKUP($B207,'2021_link'!$A$5:$D$351,4,FALSE),0)</f>
        <v>137.69999999999999</v>
      </c>
      <c r="CZ207" s="217">
        <f>CX207/CY207</f>
        <v>0.16623093681917214</v>
      </c>
      <c r="DA207" s="217">
        <f>IF(CV207="Yes",VLOOKUP(B207,'ESA 112'!$B$102:$J$130,8,FALSE),MIN(0.135,CZ207))</f>
        <v>0.13500000000000001</v>
      </c>
      <c r="DB207" s="156">
        <f>ROUND(IF(CZ207=DA207,CX207,CY207*DA207),2)</f>
        <v>18.59</v>
      </c>
      <c r="DC207" s="159">
        <f>DB207+CW207</f>
        <v>20.48</v>
      </c>
      <c r="DD207" s="127" t="s">
        <v>928</v>
      </c>
      <c r="DE207" s="43">
        <f>IFERROR(VLOOKUP($B207,'2122_link'!$A$3:$D$352,2,FALSE),0)</f>
        <v>1</v>
      </c>
      <c r="DF207" s="43">
        <f>IFERROR(VLOOKUP($B207,'2122_link'!$A$3:$D$352,3,FALSE),0)</f>
        <v>22.33</v>
      </c>
      <c r="DG207" s="160">
        <f>IFERROR(VLOOKUP($B207,'2122_link'!$A$3:$D$352,4,FALSE),0)</f>
        <v>140.69999999999999</v>
      </c>
      <c r="DH207" s="217">
        <f t="shared" si="394"/>
        <v>0.15870646766169155</v>
      </c>
      <c r="DI207" s="217">
        <f>IF(DD207="Yes",VLOOKUP(B207,'ESA 112'!$B$70:$J$99,8,FALSE),MIN(0.135,DH207))</f>
        <v>0.13500000000000001</v>
      </c>
      <c r="DJ207" s="156">
        <f t="shared" si="395"/>
        <v>18.989999999999998</v>
      </c>
      <c r="DK207" s="159">
        <f t="shared" si="396"/>
        <v>19.989999999999998</v>
      </c>
      <c r="DL207" s="127" t="s">
        <v>928</v>
      </c>
      <c r="DM207" s="43">
        <f>IFERROR(VLOOKUP($B207,'2223_link'!$A$3:$D$352,2,FALSE),0)</f>
        <v>3.78</v>
      </c>
      <c r="DN207" s="43">
        <f>IFERROR(VLOOKUP($B207,'2223_link'!$A$3:$D$352,3,FALSE),0)</f>
        <v>31.67</v>
      </c>
      <c r="DO207" s="160">
        <f>IFERROR(VLOOKUP($B207,'2223_link'!$A$3:$D$352,4,FALSE),0)</f>
        <v>140.19999999999999</v>
      </c>
      <c r="DP207" s="217">
        <f t="shared" si="397"/>
        <v>0.22589158345221116</v>
      </c>
      <c r="DQ207" s="217">
        <f>IF(DL207="Yes",VLOOKUP(B207,'ESA 112'!$B$37:$J$65,8,FALSE),MIN(0.135,DP207))</f>
        <v>0.13500000000000001</v>
      </c>
      <c r="DR207" s="156">
        <f t="shared" si="398"/>
        <v>18.93</v>
      </c>
      <c r="DS207" s="159">
        <f t="shared" si="399"/>
        <v>22.71</v>
      </c>
      <c r="DT207" s="127" t="s">
        <v>928</v>
      </c>
      <c r="DU207" s="43">
        <f>IFERROR(VLOOKUP($B207,'2324_link'!$A$3:$D$352,2,FALSE),0)</f>
        <v>3</v>
      </c>
      <c r="DV207" s="43">
        <f>IFERROR(VLOOKUP($B207,'2324_link'!$A$3:$D$352,3,FALSE),0)</f>
        <v>26.33</v>
      </c>
      <c r="DW207" s="160">
        <f>IFERROR(VLOOKUP($B207,'2324_link'!$A$3:$D$352,4,FALSE),0)</f>
        <v>140.80000000000001</v>
      </c>
      <c r="DX207" s="217">
        <f t="shared" si="391"/>
        <v>0.18700284090909089</v>
      </c>
      <c r="DY207" s="217">
        <f>IF(DT207="Yes",VLOOKUP(B207,'ESA 112'!$B$3:$J$32,8,FALSE),MIN(0.15,DX207))</f>
        <v>0.15</v>
      </c>
      <c r="DZ207" s="156">
        <f t="shared" si="392"/>
        <v>21.12</v>
      </c>
      <c r="EA207" s="159">
        <f t="shared" si="393"/>
        <v>24.12</v>
      </c>
      <c r="EB207" s="18"/>
    </row>
    <row r="208" spans="1:132" s="10" customFormat="1" ht="15.6" x14ac:dyDescent="0.3">
      <c r="A208" s="49" t="s">
        <v>915</v>
      </c>
      <c r="B208" s="15" t="s">
        <v>284</v>
      </c>
      <c r="C208" s="15" t="s">
        <v>285</v>
      </c>
      <c r="D208" s="127" t="s">
        <v>928</v>
      </c>
      <c r="E208" s="156">
        <f>IFERROR(VLOOKUP($B208,'0809_link'!$A$5:$D$319,2,FALSE),0)</f>
        <v>1.87</v>
      </c>
      <c r="F208" s="156">
        <f>IFERROR(VLOOKUP($B208,'0809_link'!$A$5:$D$319,3,FALSE),0)</f>
        <v>34.75</v>
      </c>
      <c r="G208" s="156">
        <f>IFERROR(VLOOKUP(B208,'0809_link'!$A$5:$D$319,4,FALSE),0)</f>
        <v>298.77</v>
      </c>
      <c r="H208" s="50">
        <f>IF(F208=0,0,ROUND((F208/G208),4))</f>
        <v>0.1163</v>
      </c>
      <c r="I208" s="155">
        <f>IF(D208="yes",VLOOKUP(B208,'ESA 112'!$B$479:$K$503,8,FALSE),MIN(0.127,H208))</f>
        <v>0.1163</v>
      </c>
      <c r="J208" s="156">
        <f>ROUND(IF(H208=I208,F208,G208*I208),2)</f>
        <v>34.75</v>
      </c>
      <c r="K208" s="157">
        <f>IF(I208=0.127,((E208+F208)-((H208-I208)*G208)),E208+F208)</f>
        <v>36.619999999999997</v>
      </c>
      <c r="L208" s="127" t="s">
        <v>928</v>
      </c>
      <c r="M208" s="43">
        <f>IFERROR(VLOOKUP(B208,'0910_link'!$A$5:$B$302,2,FALSE),0)</f>
        <v>1.88</v>
      </c>
      <c r="N208" s="43">
        <f>IFERROR(VLOOKUP(B208,'0910_link'!$A$5:$C$302,3,FALSE),0)</f>
        <v>35.25</v>
      </c>
      <c r="O208" s="255">
        <f>IFERROR(VLOOKUP($B208,'0910_link'!$A$5:$D$302,4,FALSE),0)</f>
        <v>294.07</v>
      </c>
      <c r="P208" s="50">
        <f>IF(N208=0,0,ROUND((N208/O208),4))</f>
        <v>0.11990000000000001</v>
      </c>
      <c r="Q208" s="158">
        <f>IF(L208="Yes",VLOOKUP(B208,'ESA 112'!$B$449:$K$474,8,FALSE),MIN(0.127,P208))</f>
        <v>0.11990000000000001</v>
      </c>
      <c r="R208" s="156">
        <f>ROUND(IF(P208=Q208,N208,O208*Q208),2)</f>
        <v>35.25</v>
      </c>
      <c r="S208" s="157">
        <f>IF(Q208=0.127,((M208+N208)-((P208-Q208)*O208)),M208+N208)</f>
        <v>37.130000000000003</v>
      </c>
      <c r="T208" s="127" t="s">
        <v>928</v>
      </c>
      <c r="U208" s="43">
        <f>IFERROR(VLOOKUP($B208,'1011_link'!$A$5:$D$309,2,FALSE),0)</f>
        <v>4</v>
      </c>
      <c r="V208" s="43">
        <f>IFERROR(VLOOKUP($B208,'1011_link'!$A$5:$D$309,3,FALSE),0)</f>
        <v>35.119999999999997</v>
      </c>
      <c r="W208" s="154">
        <f>IFERROR(VLOOKUP($B208,'1011_link'!$A$5:$D$319,4,FALSE),0)</f>
        <v>298.73</v>
      </c>
      <c r="X208" s="50">
        <f>IF(V208=0,0,ROUND((V208/W208),4))</f>
        <v>0.1176</v>
      </c>
      <c r="Y208" s="158">
        <f>IF(T208="Yes",VLOOKUP(B208,'ESA 112'!$B$416:$J$444,8,FALSE),MIN(0.127,X208))</f>
        <v>0.1176</v>
      </c>
      <c r="Z208" s="156">
        <f>ROUND(IF(X208=Y208,V208,W208*Y208),2)</f>
        <v>35.119999999999997</v>
      </c>
      <c r="AA208" s="159">
        <f>Z208+U208</f>
        <v>39.119999999999997</v>
      </c>
      <c r="AB208" s="127" t="s">
        <v>928</v>
      </c>
      <c r="AC208" s="43">
        <f>IFERROR(VLOOKUP($B208,'1112_link'!$A$5:$D$310,2,FALSE),0)</f>
        <v>6.22</v>
      </c>
      <c r="AD208" s="43">
        <f>IFERROR(VLOOKUP($B208,'1112_link'!$A$5:$D$310,3,FALSE),0)</f>
        <v>30.67</v>
      </c>
      <c r="AE208" s="154">
        <f>IFERROR(VLOOKUP($B208,'1112_link'!$A$5:$D$331,4,FALSE),0)</f>
        <v>284.08999999999997</v>
      </c>
      <c r="AF208" s="50">
        <f>IF(AD208=0,0,ROUND((AD208/AE208),4))</f>
        <v>0.108</v>
      </c>
      <c r="AG208" s="158">
        <f>IF(AB208="Yes",VLOOKUP(B208,'ESA 112'!$B$383:$J$411,8,FALSE),MIN(0.127,AF208))</f>
        <v>0.108</v>
      </c>
      <c r="AH208" s="156">
        <f>ROUND(IF(AF208=AG208,AD208,AE208*AG208),2)</f>
        <v>30.67</v>
      </c>
      <c r="AI208" s="159">
        <f>AH208+AC208</f>
        <v>36.89</v>
      </c>
      <c r="AJ208" s="127" t="s">
        <v>928</v>
      </c>
      <c r="AK208" s="43">
        <f>IFERROR(VLOOKUP($B208,'1213_link'!$A$5:$D$310,2,FALSE),0)</f>
        <v>5.44</v>
      </c>
      <c r="AL208" s="43">
        <f>IFERROR(VLOOKUP($B208,'1213_link'!$A$5:$D$310,3,FALSE),0)</f>
        <v>39.89</v>
      </c>
      <c r="AM208" s="154">
        <f>IFERROR(VLOOKUP($B208,'1213_link'!$A$5:$D$331,4,FALSE),0)</f>
        <v>289.33999999999997</v>
      </c>
      <c r="AN208" s="50">
        <f>IF(AL208=0,0,ROUND((AL208/AM208),4))</f>
        <v>0.13789999999999999</v>
      </c>
      <c r="AO208" s="158">
        <f>IF(AJ208="Yes",VLOOKUP(B208,'ESA 112'!$B$350:$J$378,8,FALSE),MIN(0.127,AN208))</f>
        <v>0.127</v>
      </c>
      <c r="AP208" s="156">
        <f>ROUND(IF(AN208=AO208,AL208,AM208*AO208),2)</f>
        <v>36.75</v>
      </c>
      <c r="AQ208" s="159">
        <f>AP208+AK208</f>
        <v>42.19</v>
      </c>
      <c r="AR208" s="127" t="s">
        <v>928</v>
      </c>
      <c r="AS208" s="43">
        <f>IFERROR(VLOOKUP($B208,'1314_link'!$A$5:$D$310,2,FALSE),0)</f>
        <v>5</v>
      </c>
      <c r="AT208" s="43">
        <f>IFERROR(VLOOKUP($B208,'1314_link'!$A$5:$D$310,3,FALSE),0)</f>
        <v>46</v>
      </c>
      <c r="AU208" s="154">
        <f>IFERROR(VLOOKUP($B208,'1314_link'!$A$5:$D$331,4,FALSE),0)</f>
        <v>284.64999999999998</v>
      </c>
      <c r="AV208" s="158">
        <f>AT208/AU208</f>
        <v>0.16160196732829793</v>
      </c>
      <c r="AW208" s="158">
        <f>IF(AR208="Yes",VLOOKUP(B208,'ESA 112'!$B$318:$J$345,8,FALSE),MIN(0.127,AV208))</f>
        <v>0.127</v>
      </c>
      <c r="AX208" s="156">
        <f>ROUND(IF(AV208=AW208,AT208,AU208*AW208),2)</f>
        <v>36.15</v>
      </c>
      <c r="AY208" s="159">
        <f>AX208+AS208</f>
        <v>41.15</v>
      </c>
      <c r="AZ208" s="127" t="s">
        <v>928</v>
      </c>
      <c r="BA208" s="43">
        <f>IFERROR(VLOOKUP($B208,'1415_link'!$A$5:$D$311,2,FALSE),0)</f>
        <v>2.44</v>
      </c>
      <c r="BB208" s="43">
        <f>IFERROR(VLOOKUP($B208,'1415_link'!$A$5:$D$311,3,FALSE),0)</f>
        <v>37.56</v>
      </c>
      <c r="BC208" s="160">
        <f>IFERROR(VLOOKUP($B208,'1415_link'!$A$5:$D$332,4,FALSE),0)</f>
        <v>259.29999999999995</v>
      </c>
      <c r="BD208" s="158">
        <f>BB208/BC208</f>
        <v>0.14485152333204784</v>
      </c>
      <c r="BE208" s="158">
        <f>IF(AZ208="Yes",VLOOKUP(B208,'ESA 112'!$B$286:$J$314,8,FALSE),MIN(0.127,BD208))</f>
        <v>0.127</v>
      </c>
      <c r="BF208" s="156">
        <f>ROUND(IF(BD208=BE208,BB208,BC208*BE208),2)</f>
        <v>32.93</v>
      </c>
      <c r="BG208" s="159">
        <f>BF208+BA208</f>
        <v>35.369999999999997</v>
      </c>
      <c r="BH208" s="127" t="s">
        <v>928</v>
      </c>
      <c r="BI208" s="43">
        <f>IFERROR(VLOOKUP($B208,'1516_link'!$A$5:$D$351,2,FALSE),0)</f>
        <v>3.33</v>
      </c>
      <c r="BJ208" s="43">
        <f>IFERROR(VLOOKUP($B208,'1516_link'!$A$5:$D$351,3,FALSE),0)</f>
        <v>46.44</v>
      </c>
      <c r="BK208" s="160">
        <f>IFERROR(VLOOKUP($B208,'1516_link'!$A$5:$D$351,4,FALSE),0)</f>
        <v>278.05000000000007</v>
      </c>
      <c r="BL208" s="217">
        <f>BJ208/BK208</f>
        <v>0.16702032008631537</v>
      </c>
      <c r="BM208" s="217">
        <f>IF(BH208="Yes",VLOOKUP(B208,'ESA 112'!$B$255:$J$282,8,FALSE),MIN(0.127,BL208))</f>
        <v>0.127</v>
      </c>
      <c r="BN208" s="156">
        <f>ROUND(IF(BL208=BM208,BJ208,BK208*BM208),2)</f>
        <v>35.31</v>
      </c>
      <c r="BO208" s="159">
        <f>BN208+BI208</f>
        <v>38.64</v>
      </c>
      <c r="BP208" s="127" t="s">
        <v>928</v>
      </c>
      <c r="BQ208" s="43">
        <f>IFERROR(VLOOKUP($B208,'1617_link'!$A$5:$D$351,2,FALSE),0)</f>
        <v>5.4399999999999995</v>
      </c>
      <c r="BR208" s="43">
        <f>IFERROR(VLOOKUP($B208,'1617_link'!$A$5:$D$351,3,FALSE),0)</f>
        <v>39</v>
      </c>
      <c r="BS208" s="160">
        <f>IFERROR(VLOOKUP($B208,'1617_link'!$A$5:$D$351,4,FALSE),0)</f>
        <v>270.33999999999997</v>
      </c>
      <c r="BT208" s="217">
        <f>BR208/BS208</f>
        <v>0.14426278020270772</v>
      </c>
      <c r="BU208" s="217">
        <f>IF(BP208="Yes",VLOOKUP(B208,'ESA 112'!$B$224:$J$250,8,FALSE),MIN(0.127,BT208))</f>
        <v>0.127</v>
      </c>
      <c r="BV208" s="156">
        <f>ROUND(IF(BT208=BU208,BR208,BS208*BU208),2)</f>
        <v>34.33</v>
      </c>
      <c r="BW208" s="223">
        <f>BV208+BQ208</f>
        <v>39.769999999999996</v>
      </c>
      <c r="BX208" s="127" t="s">
        <v>928</v>
      </c>
      <c r="BY208" s="43">
        <f>IFERROR(VLOOKUP($B208,'1718_link'!$A$5:$D$351,2,FALSE),0)</f>
        <v>4.33</v>
      </c>
      <c r="BZ208" s="43">
        <f>IFERROR(VLOOKUP($B208,'1718_link'!$A$5:$D$351,3,FALSE),0)</f>
        <v>45.22</v>
      </c>
      <c r="CA208" s="51">
        <f>IFERROR(VLOOKUP($B208,'1718_link'!$A$5:$D$331,4,FALSE),0)</f>
        <v>255.66</v>
      </c>
      <c r="CB208" s="217">
        <f>BZ208/CA208</f>
        <v>0.17687553782367207</v>
      </c>
      <c r="CC208" s="217">
        <f>IF(BX208="Yes",VLOOKUP(B208,'ESA 112'!$B$194:$J$219,8,FALSE),MIN(0.135,CB208))</f>
        <v>0.13500000000000001</v>
      </c>
      <c r="CD208" s="156">
        <f>ROUND(IF(CB208=CC208,BZ208,CA208*CC208),2)</f>
        <v>34.51</v>
      </c>
      <c r="CE208" s="159">
        <f>CD208+BY208</f>
        <v>38.839999999999996</v>
      </c>
      <c r="CF208" s="127" t="s">
        <v>928</v>
      </c>
      <c r="CG208" s="43">
        <f>IFERROR(VLOOKUP($B208,'1819_link'!$A$5:$D$351,2,FALSE),0)</f>
        <v>9.89</v>
      </c>
      <c r="CH208" s="43">
        <f>IFERROR(VLOOKUP($B208,'1819_link'!$A$5:$D$351,3,FALSE),0)</f>
        <v>48.44</v>
      </c>
      <c r="CI208" s="43">
        <f>IFERROR(VLOOKUP($B208,'1819_link'!$A$5:$D$331,4,FALSE),0)</f>
        <v>259.96999999999997</v>
      </c>
      <c r="CJ208" s="217">
        <f>IFERROR((CH208/CI208),0)</f>
        <v>0.18632919182982652</v>
      </c>
      <c r="CK208" s="217">
        <f>IF(CF208="Yes",VLOOKUP(B208,'ESA 112'!$B$164:$J$190,8,FALSE),MIN(0.135,CJ208))</f>
        <v>0.13500000000000001</v>
      </c>
      <c r="CL208" s="156">
        <f>ROUND(IF(CJ208=CK208,CH208,CI208*CK208),2)</f>
        <v>35.1</v>
      </c>
      <c r="CM208" s="159">
        <f>CL208+CG208</f>
        <v>44.99</v>
      </c>
      <c r="CN208" s="127" t="s">
        <v>928</v>
      </c>
      <c r="CO208" s="43">
        <f>IFERROR(VLOOKUP($B208,'1920_link'!$A$5:$D$350,2,FALSE),0)</f>
        <v>13.45</v>
      </c>
      <c r="CP208" s="43">
        <f>IFERROR(VLOOKUP($B208,'1920_link'!$A$5:$D$350,3,FALSE),0)</f>
        <v>46.67</v>
      </c>
      <c r="CQ208" s="43">
        <f>IFERROR(VLOOKUP($B208,'1920_link'!$A$5:$D$330,4,FALSE),0)</f>
        <v>256.86</v>
      </c>
      <c r="CR208" s="217">
        <f>IFERROR((CP208/CQ208),0)</f>
        <v>0.18169430818344623</v>
      </c>
      <c r="CS208" s="217">
        <f>IF(CN208="Yes",VLOOKUP(B208,'ESA 112'!$B$134:$J$159,8,FALSE),MIN(0.135,CR208))</f>
        <v>0.13500000000000001</v>
      </c>
      <c r="CT208" s="156">
        <f>ROUND(IF(CR208=CS208,CP208,CQ208*CS208),2)</f>
        <v>34.68</v>
      </c>
      <c r="CU208" s="159">
        <f>CT208+CO208</f>
        <v>48.129999999999995</v>
      </c>
      <c r="CV208" s="127" t="s">
        <v>928</v>
      </c>
      <c r="CW208" s="43">
        <f>IFERROR(VLOOKUP($B208,'2021_link'!$A$5:$D$351,2,FALSE),0)</f>
        <v>1.33</v>
      </c>
      <c r="CX208" s="43">
        <f>IFERROR(VLOOKUP($B208,'2021_link'!$A$5:$D$351,3,FALSE),0)</f>
        <v>46.55</v>
      </c>
      <c r="CY208" s="160">
        <f>IFERROR(VLOOKUP($B208,'2021_link'!$A$5:$D$351,4,FALSE),0)</f>
        <v>253.29999999999998</v>
      </c>
      <c r="CZ208" s="217">
        <f>CX208/CY208</f>
        <v>0.18377418081326491</v>
      </c>
      <c r="DA208" s="217">
        <f>IF(CV208="Yes",VLOOKUP(B208,'ESA 112'!$B$102:$J$130,8,FALSE),MIN(0.135,CZ208))</f>
        <v>0.13500000000000001</v>
      </c>
      <c r="DB208" s="156">
        <f>ROUND(IF(CZ208=DA208,CX208,CY208*DA208),2)</f>
        <v>34.200000000000003</v>
      </c>
      <c r="DC208" s="159">
        <f>DB208+CW208</f>
        <v>35.53</v>
      </c>
      <c r="DD208" s="127" t="s">
        <v>928</v>
      </c>
      <c r="DE208" s="43">
        <f>IFERROR(VLOOKUP($B208,'2122_link'!$A$3:$D$352,2,FALSE),0)</f>
        <v>5.78</v>
      </c>
      <c r="DF208" s="43">
        <f>IFERROR(VLOOKUP($B208,'2122_link'!$A$3:$D$352,3,FALSE),0)</f>
        <v>47.34</v>
      </c>
      <c r="DG208" s="160">
        <f>IFERROR(VLOOKUP($B208,'2122_link'!$A$3:$D$352,4,FALSE),0)</f>
        <v>247.48</v>
      </c>
      <c r="DH208" s="217">
        <f t="shared" si="394"/>
        <v>0.19128818490383062</v>
      </c>
      <c r="DI208" s="217">
        <f>IF(DD208="Yes",VLOOKUP(B208,'ESA 112'!$B$70:$J$99,8,FALSE),MIN(0.135,DH208))</f>
        <v>0.13500000000000001</v>
      </c>
      <c r="DJ208" s="156">
        <f t="shared" si="395"/>
        <v>33.409999999999997</v>
      </c>
      <c r="DK208" s="159">
        <f t="shared" si="396"/>
        <v>39.19</v>
      </c>
      <c r="DL208" s="127" t="s">
        <v>928</v>
      </c>
      <c r="DM208" s="43">
        <f>IFERROR(VLOOKUP($B208,'2223_link'!$A$3:$D$352,2,FALSE),0)</f>
        <v>5.22</v>
      </c>
      <c r="DN208" s="43">
        <f>IFERROR(VLOOKUP($B208,'2223_link'!$A$3:$D$352,3,FALSE),0)</f>
        <v>53.769999999999996</v>
      </c>
      <c r="DO208" s="160">
        <f>IFERROR(VLOOKUP($B208,'2223_link'!$A$3:$D$352,4,FALSE),0)</f>
        <v>263.21000000000004</v>
      </c>
      <c r="DP208" s="217">
        <f t="shared" si="397"/>
        <v>0.2042855514608107</v>
      </c>
      <c r="DQ208" s="217">
        <f>IF(DL208="Yes",VLOOKUP(B208,'ESA 112'!$B$37:$J$65,8,FALSE),MIN(0.135,DP208))</f>
        <v>0.13500000000000001</v>
      </c>
      <c r="DR208" s="156">
        <f t="shared" si="398"/>
        <v>35.53</v>
      </c>
      <c r="DS208" s="159">
        <f t="shared" si="399"/>
        <v>40.75</v>
      </c>
      <c r="DT208" s="127" t="s">
        <v>928</v>
      </c>
      <c r="DU208" s="43">
        <f>IFERROR(VLOOKUP($B208,'2324_link'!$A$3:$D$352,2,FALSE),0)</f>
        <v>4.33</v>
      </c>
      <c r="DV208" s="43">
        <f>IFERROR(VLOOKUP($B208,'2324_link'!$A$3:$D$352,3,FALSE),0)</f>
        <v>54.44</v>
      </c>
      <c r="DW208" s="160">
        <f>IFERROR(VLOOKUP($B208,'2324_link'!$A$3:$D$352,4,FALSE),0)</f>
        <v>271.44</v>
      </c>
      <c r="DX208" s="217">
        <f t="shared" si="391"/>
        <v>0.20055997642204537</v>
      </c>
      <c r="DY208" s="217">
        <f>IF(DT208="Yes",VLOOKUP(B208,'ESA 112'!$B$3:$J$32,8,FALSE),MIN(0.15,DX208))</f>
        <v>0.15</v>
      </c>
      <c r="DZ208" s="156">
        <f t="shared" si="392"/>
        <v>40.72</v>
      </c>
      <c r="EA208" s="159">
        <f t="shared" si="393"/>
        <v>45.05</v>
      </c>
      <c r="EB208" s="18"/>
    </row>
    <row r="209" spans="1:132" s="10" customFormat="1" ht="15.6" x14ac:dyDescent="0.3">
      <c r="A209" s="49" t="s">
        <v>915</v>
      </c>
      <c r="B209" s="15" t="s">
        <v>374</v>
      </c>
      <c r="C209" s="15" t="s">
        <v>375</v>
      </c>
      <c r="D209" s="127" t="s">
        <v>928</v>
      </c>
      <c r="E209" s="156">
        <f>IFERROR(VLOOKUP($B209,'0809_link'!$A$5:$D$319,2,FALSE),0)</f>
        <v>177.5</v>
      </c>
      <c r="F209" s="156">
        <f>IFERROR(VLOOKUP($B209,'0809_link'!$A$5:$D$319,3,FALSE),0)</f>
        <v>991.62</v>
      </c>
      <c r="G209" s="156">
        <f>IFERROR(VLOOKUP(B209,'0809_link'!$A$5:$D$319,4,FALSE),0)</f>
        <v>8991.64</v>
      </c>
      <c r="H209" s="50">
        <f>IF(F209=0,0,ROUND((F209/G209),4))</f>
        <v>0.1103</v>
      </c>
      <c r="I209" s="155">
        <f>IF(D209="yes",VLOOKUP(B209,'ESA 112'!$B$479:$K$503,8,FALSE),MIN(0.127,H209))</f>
        <v>0.1103</v>
      </c>
      <c r="J209" s="156">
        <f>ROUND(IF(H209=I209,F209,G209*I209),2)</f>
        <v>991.62</v>
      </c>
      <c r="K209" s="157">
        <f>IF(I209=0.127,((E209+F209)-((H209-I209)*G209)),E209+F209)</f>
        <v>1169.1199999999999</v>
      </c>
      <c r="L209" s="127" t="s">
        <v>928</v>
      </c>
      <c r="M209" s="43">
        <f>IFERROR(VLOOKUP(B209,'0910_link'!$A$5:$B$302,2,FALSE),0)</f>
        <v>163.62</v>
      </c>
      <c r="N209" s="43">
        <f>IFERROR(VLOOKUP(B209,'0910_link'!$A$5:$C$302,3,FALSE),0)</f>
        <v>1014</v>
      </c>
      <c r="O209" s="255">
        <f>IFERROR(VLOOKUP($B209,'0910_link'!$A$5:$D$302,4,FALSE),0)</f>
        <v>8928.5700000000015</v>
      </c>
      <c r="P209" s="50">
        <f>IF(N209=0,0,ROUND((N209/O209),4))</f>
        <v>0.11360000000000001</v>
      </c>
      <c r="Q209" s="158">
        <f>IF(L209="Yes",VLOOKUP(B209,'ESA 112'!$B$449:$K$474,8,FALSE),MIN(0.127,P209))</f>
        <v>0.11360000000000001</v>
      </c>
      <c r="R209" s="156">
        <f>ROUND(IF(P209=Q209,N209,O209*Q209),2)</f>
        <v>1014</v>
      </c>
      <c r="S209" s="157">
        <f>IF(Q209=0.127,((M209+N209)-((P209-Q209)*O209)),M209+N209)</f>
        <v>1177.6199999999999</v>
      </c>
      <c r="T209" s="127" t="s">
        <v>928</v>
      </c>
      <c r="U209" s="43">
        <f>IFERROR(VLOOKUP($B209,'1011_link'!$A$5:$D$309,2,FALSE),0)</f>
        <v>173.25</v>
      </c>
      <c r="V209" s="43">
        <f>IFERROR(VLOOKUP($B209,'1011_link'!$A$5:$D$309,3,FALSE),0)</f>
        <v>1008</v>
      </c>
      <c r="W209" s="154">
        <f>IFERROR(VLOOKUP($B209,'1011_link'!$A$5:$D$319,4,FALSE),0)</f>
        <v>8851.01</v>
      </c>
      <c r="X209" s="50">
        <f>IF(V209=0,0,ROUND((V209/W209),4))</f>
        <v>0.1139</v>
      </c>
      <c r="Y209" s="158">
        <f>IF(T209="Yes",VLOOKUP(B209,'ESA 112'!$B$416:$J$444,8,FALSE),MIN(0.127,X209))</f>
        <v>0.1139</v>
      </c>
      <c r="Z209" s="156">
        <f>ROUND(IF(X209=Y209,V209,W209*Y209),2)</f>
        <v>1008</v>
      </c>
      <c r="AA209" s="159">
        <f>Z209+U209</f>
        <v>1181.25</v>
      </c>
      <c r="AB209" s="127" t="s">
        <v>928</v>
      </c>
      <c r="AC209" s="43">
        <f>IFERROR(VLOOKUP($B209,'1112_link'!$A$5:$D$310,2,FALSE),0)</f>
        <v>174.21999999999997</v>
      </c>
      <c r="AD209" s="43">
        <f>IFERROR(VLOOKUP($B209,'1112_link'!$A$5:$D$310,3,FALSE),0)</f>
        <v>969.78</v>
      </c>
      <c r="AE209" s="154">
        <f>IFERROR(VLOOKUP($B209,'1112_link'!$A$5:$D$331,4,FALSE),0)</f>
        <v>8782.84</v>
      </c>
      <c r="AF209" s="50">
        <f>IF(AD209=0,0,ROUND((AD209/AE209),4))</f>
        <v>0.1104</v>
      </c>
      <c r="AG209" s="158">
        <f>IF(AB209="Yes",VLOOKUP(B209,'ESA 112'!$B$383:$J$411,8,FALSE),MIN(0.127,AF209))</f>
        <v>0.1104</v>
      </c>
      <c r="AH209" s="156">
        <f>ROUND(IF(AF209=AG209,AD209,AE209*AG209),2)</f>
        <v>969.78</v>
      </c>
      <c r="AI209" s="159">
        <f>AH209+AC209</f>
        <v>1144</v>
      </c>
      <c r="AJ209" s="127" t="s">
        <v>928</v>
      </c>
      <c r="AK209" s="43">
        <f>IFERROR(VLOOKUP($B209,'1213_link'!$A$5:$D$310,2,FALSE),0)</f>
        <v>165.76999999999998</v>
      </c>
      <c r="AL209" s="43">
        <f>IFERROR(VLOOKUP($B209,'1213_link'!$A$5:$D$310,3,FALSE),0)</f>
        <v>962.11</v>
      </c>
      <c r="AM209" s="154">
        <f>IFERROR(VLOOKUP($B209,'1213_link'!$A$5:$D$331,4,FALSE),0)</f>
        <v>8751.07</v>
      </c>
      <c r="AN209" s="50">
        <f>IF(AL209=0,0,ROUND((AL209/AM209),4))</f>
        <v>0.1099</v>
      </c>
      <c r="AO209" s="158">
        <f>IF(AJ209="Yes",VLOOKUP(B209,'ESA 112'!$B$350:$J$378,8,FALSE),MIN(0.127,AN209))</f>
        <v>0.1099</v>
      </c>
      <c r="AP209" s="156">
        <f>ROUND(IF(AN209=AO209,AL209,AM209*AO209),2)</f>
        <v>962.11</v>
      </c>
      <c r="AQ209" s="159">
        <f>AP209+AK209</f>
        <v>1127.8800000000001</v>
      </c>
      <c r="AR209" s="127" t="s">
        <v>928</v>
      </c>
      <c r="AS209" s="43">
        <f>IFERROR(VLOOKUP($B209,'1314_link'!$A$5:$D$310,2,FALSE),0)</f>
        <v>169.44</v>
      </c>
      <c r="AT209" s="43">
        <f>IFERROR(VLOOKUP($B209,'1314_link'!$A$5:$D$310,3,FALSE),0)</f>
        <v>971.33</v>
      </c>
      <c r="AU209" s="154">
        <f>IFERROR(VLOOKUP($B209,'1314_link'!$A$5:$D$331,4,FALSE),0)</f>
        <v>8636.2899999999991</v>
      </c>
      <c r="AV209" s="158">
        <f>AT209/AU209</f>
        <v>0.11247074843480247</v>
      </c>
      <c r="AW209" s="158">
        <f>IF(AR209="Yes",VLOOKUP(B209,'ESA 112'!$B$318:$J$345,8,FALSE),MIN(0.127,AV209))</f>
        <v>0.11247074843480247</v>
      </c>
      <c r="AX209" s="156">
        <f>ROUND(IF(AV209=AW209,AT209,AU209*AW209),2)</f>
        <v>971.33</v>
      </c>
      <c r="AY209" s="159">
        <f>AX209+AS209</f>
        <v>1140.77</v>
      </c>
      <c r="AZ209" s="127" t="s">
        <v>928</v>
      </c>
      <c r="BA209" s="43">
        <f>IFERROR(VLOOKUP($B209,'1415_link'!$A$5:$D$311,2,FALSE),0)</f>
        <v>184.45</v>
      </c>
      <c r="BB209" s="43">
        <f>IFERROR(VLOOKUP($B209,'1415_link'!$A$5:$D$311,3,FALSE),0)</f>
        <v>965.56</v>
      </c>
      <c r="BC209" s="160">
        <f>IFERROR(VLOOKUP($B209,'1415_link'!$A$5:$D$332,4,FALSE),0)</f>
        <v>8526.5800000000017</v>
      </c>
      <c r="BD209" s="158">
        <f>BB209/BC209</f>
        <v>0.11324118227941329</v>
      </c>
      <c r="BE209" s="158">
        <f>IF(AZ209="Yes",VLOOKUP(B209,'ESA 112'!$B$286:$J$314,8,FALSE),MIN(0.127,BD209))</f>
        <v>0.11324118227941329</v>
      </c>
      <c r="BF209" s="156">
        <f>ROUND(IF(BD209=BE209,BB209,BC209*BE209),2)</f>
        <v>965.56</v>
      </c>
      <c r="BG209" s="159">
        <f>BF209+BA209</f>
        <v>1150.01</v>
      </c>
      <c r="BH209" s="127" t="s">
        <v>928</v>
      </c>
      <c r="BI209" s="43">
        <f>IFERROR(VLOOKUP($B209,'1516_link'!$A$5:$D$351,2,FALSE),0)</f>
        <v>178.10999999999999</v>
      </c>
      <c r="BJ209" s="43">
        <f>IFERROR(VLOOKUP($B209,'1516_link'!$A$5:$D$351,3,FALSE),0)</f>
        <v>998.89</v>
      </c>
      <c r="BK209" s="160">
        <f>IFERROR(VLOOKUP($B209,'1516_link'!$A$5:$D$351,4,FALSE),0)</f>
        <v>8566.66</v>
      </c>
      <c r="BL209" s="217">
        <f>BJ209/BK209</f>
        <v>0.11660203626617609</v>
      </c>
      <c r="BM209" s="217">
        <f>IF(BH209="Yes",VLOOKUP(B209,'ESA 112'!$B$255:$J$282,8,FALSE),MIN(0.127,BL209))</f>
        <v>0.11660203626617609</v>
      </c>
      <c r="BN209" s="156">
        <f>ROUND(IF(BL209=BM209,BJ209,BK209*BM209),2)</f>
        <v>998.89</v>
      </c>
      <c r="BO209" s="159">
        <f>BN209+BI209</f>
        <v>1177</v>
      </c>
      <c r="BP209" s="127" t="s">
        <v>928</v>
      </c>
      <c r="BQ209" s="43">
        <f>IFERROR(VLOOKUP($B209,'1617_link'!$A$5:$D$351,2,FALSE),0)</f>
        <v>191.56</v>
      </c>
      <c r="BR209" s="43">
        <f>IFERROR(VLOOKUP($B209,'1617_link'!$A$5:$D$351,3,FALSE),0)</f>
        <v>1059.67</v>
      </c>
      <c r="BS209" s="160">
        <f>IFERROR(VLOOKUP($B209,'1617_link'!$A$5:$D$351,4,FALSE),0)</f>
        <v>8903.01</v>
      </c>
      <c r="BT209" s="217">
        <f>BR209/BS209</f>
        <v>0.11902379083029223</v>
      </c>
      <c r="BU209" s="217">
        <f>IF(BP209="Yes",VLOOKUP(B209,'ESA 112'!$B$224:$J$250,8,FALSE),MIN(0.127,BT209))</f>
        <v>0.11902379083029223</v>
      </c>
      <c r="BV209" s="156">
        <f>ROUND(IF(BT209=BU209,BR209,BS209*BU209),2)</f>
        <v>1059.67</v>
      </c>
      <c r="BW209" s="223">
        <f>BV209+BQ209</f>
        <v>1251.23</v>
      </c>
      <c r="BX209" s="127" t="s">
        <v>928</v>
      </c>
      <c r="BY209" s="43">
        <f>IFERROR(VLOOKUP($B209,'1718_link'!$A$5:$D$351,2,FALSE),0)</f>
        <v>205.67000000000002</v>
      </c>
      <c r="BZ209" s="43">
        <f>IFERROR(VLOOKUP($B209,'1718_link'!$A$5:$D$351,3,FALSE),0)</f>
        <v>1098.67</v>
      </c>
      <c r="CA209" s="43">
        <f>IFERROR(VLOOKUP($B209,'1718_link'!$A$5:$D$331,4,FALSE),0)</f>
        <v>9065.7900000000009</v>
      </c>
      <c r="CB209" s="217">
        <f>BZ209/CA209</f>
        <v>0.12118855609935814</v>
      </c>
      <c r="CC209" s="217">
        <f>IF(BX209="Yes",VLOOKUP(B209,'ESA 112'!$B$194:$J$219,8,FALSE),MIN(0.135,CB209))</f>
        <v>0.12118855609935814</v>
      </c>
      <c r="CD209" s="156">
        <f>ROUND(IF(CB209=CC209,BZ209,CA209*CC209),2)</f>
        <v>1098.67</v>
      </c>
      <c r="CE209" s="159">
        <f>CD209+BY209</f>
        <v>1304.3400000000001</v>
      </c>
      <c r="CF209" s="127" t="s">
        <v>928</v>
      </c>
      <c r="CG209" s="43">
        <f>IFERROR(VLOOKUP($B209,'1819_link'!$A$5:$D$351,2,FALSE),0)</f>
        <v>224.66000000000003</v>
      </c>
      <c r="CH209" s="43">
        <f>IFERROR(VLOOKUP($B209,'1819_link'!$A$5:$D$351,3,FALSE),0)</f>
        <v>1132.33</v>
      </c>
      <c r="CI209" s="43">
        <f>IFERROR(VLOOKUP($B209,'1819_link'!$A$5:$D$331,4,FALSE),0)</f>
        <v>9132.0700000000015</v>
      </c>
      <c r="CJ209" s="217">
        <f>IFERROR((CH209/CI209),0)</f>
        <v>0.12399488834404464</v>
      </c>
      <c r="CK209" s="217">
        <f>IF(CF209="Yes",VLOOKUP(B209,'ESA 112'!$B$164:$J$190,8,FALSE),MIN(0.135,CJ209))</f>
        <v>0.12399488834404464</v>
      </c>
      <c r="CL209" s="156">
        <f>ROUND(IF(CJ209=CK209,CH209,CI209*CK209),2)</f>
        <v>1132.33</v>
      </c>
      <c r="CM209" s="159">
        <f>CL209+CG209</f>
        <v>1356.99</v>
      </c>
      <c r="CN209" s="127" t="s">
        <v>928</v>
      </c>
      <c r="CO209" s="43">
        <f>IFERROR(VLOOKUP($B209,'1920_link'!$A$5:$D$350,2,FALSE),0)</f>
        <v>198.11</v>
      </c>
      <c r="CP209" s="43">
        <f>IFERROR(VLOOKUP($B209,'1920_link'!$A$5:$D$350,3,FALSE),0)</f>
        <v>1187.45</v>
      </c>
      <c r="CQ209" s="43">
        <f>IFERROR(VLOOKUP($B209,'1920_link'!$A$5:$D$330,4,FALSE),0)</f>
        <v>9311.49</v>
      </c>
      <c r="CR209" s="217">
        <f>IFERROR((CP209/CQ209),0)</f>
        <v>0.12752524032136642</v>
      </c>
      <c r="CS209" s="217">
        <f>IF(CN209="Yes",VLOOKUP(B209,'ESA 112'!$B$134:$J$159,8,FALSE),MIN(0.135,CR209))</f>
        <v>0.12752524032136642</v>
      </c>
      <c r="CT209" s="156">
        <f>ROUND(IF(CR209=CS209,CP209,CQ209*CS209),2)</f>
        <v>1187.45</v>
      </c>
      <c r="CU209" s="159">
        <f>CT209+CO209</f>
        <v>1385.56</v>
      </c>
      <c r="CV209" s="127" t="s">
        <v>928</v>
      </c>
      <c r="CW209" s="43">
        <f>IFERROR(VLOOKUP($B209,'2021_link'!$A$5:$D$351,2,FALSE),0)</f>
        <v>118</v>
      </c>
      <c r="CX209" s="43">
        <f>IFERROR(VLOOKUP($B209,'2021_link'!$A$5:$D$351,3,FALSE),0)</f>
        <v>1082</v>
      </c>
      <c r="CY209" s="256">
        <f>IFERROR(VLOOKUP($B209,'2021_link'!$A$5:$D$351,4,FALSE),0)</f>
        <v>8481.7999999999975</v>
      </c>
      <c r="CZ209" s="217">
        <f>CX209/CY209</f>
        <v>0.12756726166615581</v>
      </c>
      <c r="DA209" s="217">
        <f>IF(CV209="Yes",VLOOKUP(B209,'ESA 112'!$B$102:$J$130,8,FALSE),MIN(0.135,CZ209))</f>
        <v>0.12756726166615581</v>
      </c>
      <c r="DB209" s="156">
        <f>ROUND(IF(CZ209=DA209,CX209,CY209*DA209),2)</f>
        <v>1082</v>
      </c>
      <c r="DC209" s="159">
        <f>DB209+CW209</f>
        <v>1200</v>
      </c>
      <c r="DD209" s="127" t="s">
        <v>928</v>
      </c>
      <c r="DE209" s="43">
        <f>IFERROR(VLOOKUP($B209,'2122_link'!$A$3:$D$352,2,FALSE),0)</f>
        <v>91.11</v>
      </c>
      <c r="DF209" s="43">
        <f>IFERROR(VLOOKUP($B209,'2122_link'!$A$3:$D$352,3,FALSE),0)</f>
        <v>1124.56</v>
      </c>
      <c r="DG209" s="160">
        <f>IFERROR(VLOOKUP($B209,'2122_link'!$A$3:$D$352,4,FALSE),0)</f>
        <v>8644.9699999999993</v>
      </c>
      <c r="DH209" s="217">
        <f t="shared" si="394"/>
        <v>0.13008257981230703</v>
      </c>
      <c r="DI209" s="217">
        <f>IF(DD209="Yes",VLOOKUP(B209,'ESA 112'!$B$70:$J$99,8,FALSE),MIN(0.135,DH209))</f>
        <v>0.13008257981230703</v>
      </c>
      <c r="DJ209" s="156">
        <f t="shared" si="395"/>
        <v>1124.56</v>
      </c>
      <c r="DK209" s="159">
        <f t="shared" si="396"/>
        <v>1215.6699999999998</v>
      </c>
      <c r="DL209" s="127" t="s">
        <v>928</v>
      </c>
      <c r="DM209" s="43">
        <f>IFERROR(VLOOKUP($B209,'2223_link'!$A$3:$D$352,2,FALSE),0)</f>
        <v>103.44</v>
      </c>
      <c r="DN209" s="43">
        <f>IFERROR(VLOOKUP($B209,'2223_link'!$A$3:$D$352,3,FALSE),0)</f>
        <v>1179.22</v>
      </c>
      <c r="DO209" s="160">
        <f>IFERROR(VLOOKUP($B209,'2223_link'!$A$3:$D$352,4,FALSE),0)</f>
        <v>8936.25</v>
      </c>
      <c r="DP209" s="217">
        <f t="shared" si="397"/>
        <v>0.13195915512659112</v>
      </c>
      <c r="DQ209" s="217">
        <f>IF(DL209="Yes",VLOOKUP(B209,'ESA 112'!$B$37:$J$65,8,FALSE),MIN(0.135,DP209))</f>
        <v>0.13195915512659112</v>
      </c>
      <c r="DR209" s="156">
        <f t="shared" si="398"/>
        <v>1179.22</v>
      </c>
      <c r="DS209" s="159">
        <f t="shared" si="399"/>
        <v>1282.6600000000001</v>
      </c>
      <c r="DT209" s="127" t="s">
        <v>928</v>
      </c>
      <c r="DU209" s="43">
        <f>IFERROR(VLOOKUP($B209,'2324_link'!$A$3:$D$352,2,FALSE),0)</f>
        <v>110</v>
      </c>
      <c r="DV209" s="43">
        <f>IFERROR(VLOOKUP($B209,'2324_link'!$A$3:$D$352,3,FALSE),0)</f>
        <v>1210.8899999999999</v>
      </c>
      <c r="DW209" s="160">
        <f>IFERROR(VLOOKUP($B209,'2324_link'!$A$3:$D$352,4,FALSE),0)</f>
        <v>8882.4299999999985</v>
      </c>
      <c r="DX209" s="217">
        <f t="shared" si="391"/>
        <v>0.13632418155842491</v>
      </c>
      <c r="DY209" s="217">
        <f>IF(DT209="Yes",VLOOKUP(B209,'ESA 112'!$B$3:$J$32,8,FALSE),MIN(0.15,DX209))</f>
        <v>0.13632418155842491</v>
      </c>
      <c r="DZ209" s="156">
        <f t="shared" si="392"/>
        <v>1210.8900000000001</v>
      </c>
      <c r="EA209" s="159">
        <f t="shared" si="393"/>
        <v>1320.89</v>
      </c>
      <c r="EB209" s="18"/>
    </row>
    <row r="210" spans="1:132" ht="15.6" x14ac:dyDescent="0.3">
      <c r="A210" s="15" t="s">
        <v>914</v>
      </c>
      <c r="B210" s="240" t="s">
        <v>1065</v>
      </c>
      <c r="C210" s="249" t="s">
        <v>1070</v>
      </c>
      <c r="E210" s="260"/>
      <c r="F210" s="260"/>
      <c r="G210" s="260"/>
      <c r="M210" s="18"/>
      <c r="N210" s="18"/>
      <c r="R210" s="15"/>
      <c r="U210" s="15"/>
      <c r="V210" s="15"/>
      <c r="W210" s="260"/>
      <c r="AE210" s="260"/>
      <c r="AJ210" s="33"/>
      <c r="AK210" s="33"/>
      <c r="AL210" s="33"/>
      <c r="AM210" s="254"/>
      <c r="AN210" s="33"/>
      <c r="AO210" s="33"/>
      <c r="AP210" s="33"/>
      <c r="AQ210" s="33"/>
      <c r="AR210" s="33"/>
      <c r="AS210" s="33"/>
      <c r="AT210" s="33"/>
      <c r="AU210" s="254"/>
      <c r="AV210" s="33"/>
      <c r="AW210" s="33"/>
      <c r="AX210" s="33"/>
      <c r="AY210" s="33"/>
      <c r="AZ210" s="33"/>
      <c r="BA210" s="33"/>
      <c r="BB210" s="33"/>
      <c r="BC210" s="254"/>
      <c r="BD210" s="33"/>
      <c r="BE210" s="33"/>
      <c r="BF210" s="33"/>
      <c r="BG210" s="33"/>
      <c r="BH210" s="33"/>
      <c r="BI210" s="33"/>
      <c r="BJ210" s="33"/>
      <c r="BK210" s="254"/>
      <c r="BL210" s="33"/>
      <c r="BM210" s="33"/>
      <c r="BN210" s="33"/>
      <c r="BO210" s="33"/>
      <c r="BP210" s="33"/>
      <c r="BQ210" s="33"/>
      <c r="BR210" s="33"/>
      <c r="BS210" s="254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254"/>
      <c r="CZ210" s="33"/>
      <c r="DA210" s="33"/>
      <c r="DB210" s="33"/>
      <c r="DC210" s="33"/>
      <c r="DD210" s="127" t="s">
        <v>928</v>
      </c>
      <c r="DE210" s="43">
        <f>IFERROR(VLOOKUP($B210,'2122_link'!$A$3:$D$352,2,FALSE),0)</f>
        <v>0</v>
      </c>
      <c r="DF210" s="43">
        <f>IFERROR(VLOOKUP($B210,'2122_link'!$A$3:$D$352,3,FALSE),0)</f>
        <v>12</v>
      </c>
      <c r="DG210" s="160">
        <f>IFERROR(VLOOKUP($B210,'2122_link'!$A$3:$D$352,4,FALSE),0)</f>
        <v>109.3</v>
      </c>
      <c r="DH210" s="217">
        <f t="shared" si="394"/>
        <v>0.10978956999085088</v>
      </c>
      <c r="DI210" s="217">
        <f>IF(DD210="Yes",VLOOKUP(B210,'ESA 112'!$B$70:$J$99,8,FALSE),MIN(0.135,DH210))</f>
        <v>0.10978956999085088</v>
      </c>
      <c r="DJ210" s="156">
        <f t="shared" si="395"/>
        <v>12</v>
      </c>
      <c r="DK210" s="159">
        <f t="shared" si="396"/>
        <v>12</v>
      </c>
      <c r="DL210" s="127" t="s">
        <v>928</v>
      </c>
      <c r="DM210" s="43">
        <f>IFERROR(VLOOKUP($B210,'2223_link'!$A$3:$D$352,2,FALSE),0)</f>
        <v>0</v>
      </c>
      <c r="DN210" s="43">
        <f>IFERROR(VLOOKUP($B210,'2223_link'!$A$3:$D$352,3,FALSE),0)</f>
        <v>28.549999999999997</v>
      </c>
      <c r="DO210" s="160">
        <f>IFERROR(VLOOKUP($B210,'2223_link'!$A$3:$D$352,4,FALSE),0)</f>
        <v>167.52</v>
      </c>
      <c r="DP210" s="217">
        <f t="shared" si="397"/>
        <v>0.17042741165233999</v>
      </c>
      <c r="DQ210" s="217">
        <f>IF(DL210="Yes",VLOOKUP(B210,'ESA 112'!$B$37:$J$65,8,FALSE),MIN(0.135,DP210))</f>
        <v>0.13500000000000001</v>
      </c>
      <c r="DR210" s="156">
        <f t="shared" si="398"/>
        <v>22.62</v>
      </c>
      <c r="DS210" s="159">
        <f t="shared" si="399"/>
        <v>22.62</v>
      </c>
      <c r="DT210" s="127" t="s">
        <v>928</v>
      </c>
      <c r="DU210" s="43">
        <f>IFERROR(VLOOKUP($B210,'2324_link'!$A$3:$D$352,2,FALSE),0)</f>
        <v>0</v>
      </c>
      <c r="DV210" s="43">
        <f>IFERROR(VLOOKUP($B210,'2324_link'!$A$3:$D$352,3,FALSE),0)</f>
        <v>42.56</v>
      </c>
      <c r="DW210" s="160">
        <f>IFERROR(VLOOKUP($B210,'2324_link'!$A$3:$D$352,4,FALSE),0)</f>
        <v>217.75</v>
      </c>
      <c r="DX210" s="217">
        <f t="shared" si="391"/>
        <v>0.19545350172215845</v>
      </c>
      <c r="DY210" s="217">
        <f>IF(DT210="Yes",VLOOKUP(B210,'ESA 112'!$B$3:$J$32,8,FALSE),MIN(0.15,DX210))</f>
        <v>0.15</v>
      </c>
      <c r="DZ210" s="156">
        <f t="shared" si="392"/>
        <v>32.659999999999997</v>
      </c>
      <c r="EA210" s="159">
        <f t="shared" si="393"/>
        <v>32.659999999999997</v>
      </c>
      <c r="EB210" s="18"/>
    </row>
    <row r="211" spans="1:132" ht="14.4" x14ac:dyDescent="0.3">
      <c r="A211" s="15" t="s">
        <v>914</v>
      </c>
      <c r="B211" s="15" t="s">
        <v>316</v>
      </c>
      <c r="C211" s="15" t="s">
        <v>317</v>
      </c>
      <c r="D211" s="127" t="s">
        <v>928</v>
      </c>
      <c r="E211" s="154">
        <f>IFERROR(VLOOKUP($B211,'0809_link'!$A$5:$D$319,2,FALSE),0)</f>
        <v>28.62</v>
      </c>
      <c r="F211" s="154">
        <f>IFERROR(VLOOKUP($B211,'0809_link'!$A$5:$D$319,3,FALSE),0)</f>
        <v>102.88</v>
      </c>
      <c r="G211" s="154">
        <f>IFERROR(VLOOKUP(B211,'0809_link'!$A$5:$D$319,4,FALSE),0)</f>
        <v>698.39</v>
      </c>
      <c r="H211" s="50">
        <f>IF(F211=0,0,ROUND((F211/G211),4))</f>
        <v>0.14729999999999999</v>
      </c>
      <c r="I211" s="155">
        <f>IF(D211="yes",VLOOKUP(B211,'ESA 112'!$B$479:$K$503,8,FALSE),MIN(0.127,H211))</f>
        <v>0.127</v>
      </c>
      <c r="J211" s="156">
        <f>ROUND(IF(H211=I211,F211,G211*I211),2)</f>
        <v>88.7</v>
      </c>
      <c r="K211" s="157">
        <f>IF(I211=0.127,((E211+F211)-((H211-I211)*G211)),E211+F211)</f>
        <v>117.32268300000001</v>
      </c>
      <c r="L211" s="127" t="s">
        <v>928</v>
      </c>
      <c r="M211" s="43">
        <f>IFERROR(VLOOKUP(B211,'0910_link'!$A$5:$B$302,2,FALSE),0)</f>
        <v>28.25</v>
      </c>
      <c r="N211" s="43">
        <f>IFERROR(VLOOKUP(B211,'0910_link'!$A$5:$C$302,3,FALSE),0)</f>
        <v>116.5</v>
      </c>
      <c r="O211" s="51">
        <f>IFERROR(VLOOKUP($B211,'0910_link'!$A$5:$D$302,4,FALSE),0)</f>
        <v>688.31999999999994</v>
      </c>
      <c r="P211" s="50">
        <f>IF(N211=0,0,ROUND((N211/O211),4))</f>
        <v>0.16930000000000001</v>
      </c>
      <c r="Q211" s="158">
        <f>IF(L211="Yes",VLOOKUP(B211,'ESA 112'!$B$449:$K$474,8,FALSE),MIN(0.127,P211))</f>
        <v>0.127</v>
      </c>
      <c r="R211" s="156">
        <f>ROUND(IF(P211=Q211,N211,O211*Q211),2)</f>
        <v>87.42</v>
      </c>
      <c r="S211" s="157">
        <f>IF(Q211=0.127,((M211+N211)-((P211-Q211)*O211)),M211+N211)</f>
        <v>115.634064</v>
      </c>
      <c r="T211" s="127" t="s">
        <v>928</v>
      </c>
      <c r="U211" s="43">
        <f>IFERROR(VLOOKUP($B211,'1011_link'!$A$5:$D$309,2,FALSE),0)</f>
        <v>40.119999999999997</v>
      </c>
      <c r="V211" s="43">
        <f>IFERROR(VLOOKUP($B211,'1011_link'!$A$5:$D$309,3,FALSE),0)</f>
        <v>134.25</v>
      </c>
      <c r="W211" s="154">
        <f>IFERROR(VLOOKUP($B211,'1011_link'!$A$5:$D$319,4,FALSE),0)</f>
        <v>692.46</v>
      </c>
      <c r="X211" s="50">
        <f>IF(V211=0,0,ROUND((V211/W211),4))</f>
        <v>0.19389999999999999</v>
      </c>
      <c r="Y211" s="158">
        <f>IF(T211="Yes",VLOOKUP(B211,'ESA 112'!$B$416:$J$444,8,FALSE),MIN(0.127,X211))</f>
        <v>0.127</v>
      </c>
      <c r="Z211" s="156">
        <f>ROUND(IF(X211=Y211,V211,W211*Y211),2)</f>
        <v>87.94</v>
      </c>
      <c r="AA211" s="159">
        <f>Z211+U211</f>
        <v>128.06</v>
      </c>
      <c r="AB211" s="127" t="s">
        <v>928</v>
      </c>
      <c r="AC211" s="43">
        <f>IFERROR(VLOOKUP($B211,'1112_link'!$A$5:$D$310,2,FALSE),0)</f>
        <v>43.230000000000004</v>
      </c>
      <c r="AD211" s="43">
        <f>IFERROR(VLOOKUP($B211,'1112_link'!$A$5:$D$310,3,FALSE),0)</f>
        <v>125.56</v>
      </c>
      <c r="AE211" s="154">
        <f>IFERROR(VLOOKUP($B211,'1112_link'!$A$5:$D$331,4,FALSE),0)</f>
        <v>674.85</v>
      </c>
      <c r="AF211" s="50">
        <f>IF(AD211=0,0,ROUND((AD211/AE211),4))</f>
        <v>0.18609999999999999</v>
      </c>
      <c r="AG211" s="158">
        <f>IF(AB211="Yes",VLOOKUP(B211,'ESA 112'!$B$383:$J$411,8,FALSE),MIN(0.127,AF211))</f>
        <v>0.127</v>
      </c>
      <c r="AH211" s="156">
        <f>ROUND(IF(AF211=AG211,AD211,AE211*AG211),2)</f>
        <v>85.71</v>
      </c>
      <c r="AI211" s="159">
        <f>AH211+AC211</f>
        <v>128.94</v>
      </c>
      <c r="AJ211" s="127" t="s">
        <v>928</v>
      </c>
      <c r="AK211" s="43">
        <f>IFERROR(VLOOKUP($B211,'1213_link'!$A$5:$D$310,2,FALSE),0)</f>
        <v>37.67</v>
      </c>
      <c r="AL211" s="43">
        <f>IFERROR(VLOOKUP($B211,'1213_link'!$A$5:$D$310,3,FALSE),0)</f>
        <v>138.66999999999999</v>
      </c>
      <c r="AM211" s="154">
        <f>IFERROR(VLOOKUP($B211,'1213_link'!$A$5:$D$331,4,FALSE),0)</f>
        <v>648.54999999999995</v>
      </c>
      <c r="AN211" s="50">
        <f>IF(AL211=0,0,ROUND((AL211/AM211),4))</f>
        <v>0.21379999999999999</v>
      </c>
      <c r="AO211" s="158">
        <f>IF(AJ211="Yes",VLOOKUP(B211,'ESA 112'!$B$350:$J$378,8,FALSE),MIN(0.127,AN211))</f>
        <v>0.127</v>
      </c>
      <c r="AP211" s="156">
        <f>ROUND(IF(AN211=AO211,AL211,AM211*AO211),2)</f>
        <v>82.37</v>
      </c>
      <c r="AQ211" s="159">
        <f>AP211+AK211</f>
        <v>120.04</v>
      </c>
      <c r="AR211" s="127" t="s">
        <v>928</v>
      </c>
      <c r="AS211" s="43">
        <f>IFERROR(VLOOKUP($B211,'1314_link'!$A$5:$D$310,2,FALSE),0)</f>
        <v>40.22</v>
      </c>
      <c r="AT211" s="43">
        <f>IFERROR(VLOOKUP($B211,'1314_link'!$A$5:$D$310,3,FALSE),0)</f>
        <v>115.22</v>
      </c>
      <c r="AU211" s="154">
        <f>IFERROR(VLOOKUP($B211,'1314_link'!$A$5:$D$331,4,FALSE),0)</f>
        <v>654.58000000000004</v>
      </c>
      <c r="AV211" s="158">
        <f>AT211/AU211</f>
        <v>0.17602126554431849</v>
      </c>
      <c r="AW211" s="158">
        <f>IF(AR211="Yes",VLOOKUP(B211,'ESA 112'!$B$318:$J$345,8,FALSE),MIN(0.127,AV211))</f>
        <v>0.127</v>
      </c>
      <c r="AX211" s="156">
        <f>ROUND(IF(AV211=AW211,AT211,AU211*AW211),2)</f>
        <v>83.13</v>
      </c>
      <c r="AY211" s="159">
        <f>AX211+AS211</f>
        <v>123.35</v>
      </c>
      <c r="AZ211" s="127" t="s">
        <v>928</v>
      </c>
      <c r="BA211" s="43">
        <f>IFERROR(VLOOKUP($B211,'1415_link'!$A$5:$D$311,2,FALSE),0)</f>
        <v>44.66</v>
      </c>
      <c r="BB211" s="43">
        <f>IFERROR(VLOOKUP($B211,'1415_link'!$A$5:$D$311,3,FALSE),0)</f>
        <v>99.67</v>
      </c>
      <c r="BC211" s="160">
        <f>IFERROR(VLOOKUP($B211,'1415_link'!$A$5:$D$332,4,FALSE),0)</f>
        <v>651.26</v>
      </c>
      <c r="BD211" s="158">
        <f>BB211/BC211</f>
        <v>0.15304179590332587</v>
      </c>
      <c r="BE211" s="158">
        <f>IF(AZ211="Yes",VLOOKUP(B211,'ESA 112'!$B$286:$J$314,8,FALSE),MIN(0.127,BD211))</f>
        <v>0.127</v>
      </c>
      <c r="BF211" s="156">
        <f>ROUND(IF(BD211=BE211,BB211,BC211*BE211),2)</f>
        <v>82.71</v>
      </c>
      <c r="BG211" s="159">
        <f>BF211+BA211</f>
        <v>127.36999999999999</v>
      </c>
      <c r="BH211" s="127" t="s">
        <v>928</v>
      </c>
      <c r="BI211" s="43">
        <f>IFERROR(VLOOKUP($B211,'1516_link'!$A$5:$D$351,2,FALSE),0)</f>
        <v>35</v>
      </c>
      <c r="BJ211" s="43">
        <f>IFERROR(VLOOKUP($B211,'1516_link'!$A$5:$D$351,3,FALSE),0)</f>
        <v>93.22</v>
      </c>
      <c r="BK211" s="160">
        <f>IFERROR(VLOOKUP($B211,'1516_link'!$A$5:$D$351,4,FALSE),0)</f>
        <v>666.15</v>
      </c>
      <c r="BL211" s="217">
        <f t="shared" ref="BL211:BL218" si="400">BJ211/BK211</f>
        <v>0.13993845230053292</v>
      </c>
      <c r="BM211" s="217">
        <f>IF(BH211="Yes",VLOOKUP(B211,'ESA 112'!$B$255:$J$282,8,FALSE),MIN(0.127,BL211))</f>
        <v>0.127</v>
      </c>
      <c r="BN211" s="156">
        <f t="shared" ref="BN211:BN218" si="401">ROUND(IF(BL211=BM211,BJ211,BK211*BM211),2)</f>
        <v>84.6</v>
      </c>
      <c r="BO211" s="159">
        <f t="shared" ref="BO211:BO218" si="402">BN211+BI211</f>
        <v>119.6</v>
      </c>
      <c r="BP211" s="127" t="s">
        <v>928</v>
      </c>
      <c r="BQ211" s="43">
        <f>IFERROR(VLOOKUP($B211,'1617_link'!$A$5:$D$351,2,FALSE),0)</f>
        <v>32.78</v>
      </c>
      <c r="BR211" s="43">
        <f>IFERROR(VLOOKUP($B211,'1617_link'!$A$5:$D$351,3,FALSE),0)</f>
        <v>79.67</v>
      </c>
      <c r="BS211" s="160">
        <f>IFERROR(VLOOKUP($B211,'1617_link'!$A$5:$D$351,4,FALSE),0)</f>
        <v>700.77</v>
      </c>
      <c r="BT211" s="217">
        <f t="shared" ref="BT211:BT218" si="403">BR211/BS211</f>
        <v>0.11368922756396536</v>
      </c>
      <c r="BU211" s="217">
        <f>IF(BP211="Yes",VLOOKUP(B211,'ESA 112'!$B$224:$J$250,8,FALSE),MIN(0.127,BT211))</f>
        <v>0.11368922756396536</v>
      </c>
      <c r="BV211" s="156">
        <f t="shared" ref="BV211:BV218" si="404">ROUND(IF(BT211=BU211,BR211,BS211*BU211),2)</f>
        <v>79.67</v>
      </c>
      <c r="BW211" s="223">
        <f t="shared" ref="BW211:BW218" si="405">BV211+BQ211</f>
        <v>112.45</v>
      </c>
      <c r="BX211" s="127" t="s">
        <v>928</v>
      </c>
      <c r="BY211" s="43">
        <f>IFERROR(VLOOKUP($B211,'1718_link'!$A$5:$D$351,2,FALSE),0)</f>
        <v>30.450000000000003</v>
      </c>
      <c r="BZ211" s="43">
        <f>IFERROR(VLOOKUP($B211,'1718_link'!$A$5:$D$351,3,FALSE),0)</f>
        <v>83.67</v>
      </c>
      <c r="CA211" s="43">
        <f>IFERROR(VLOOKUP($B211,'1718_link'!$A$5:$D$331,4,FALSE),0)</f>
        <v>746.83</v>
      </c>
      <c r="CB211" s="217">
        <f t="shared" ref="CB211:CB218" si="406">BZ211/CA211</f>
        <v>0.11203352837995259</v>
      </c>
      <c r="CC211" s="217">
        <f>IF(BX211="Yes",VLOOKUP(B211,'ESA 112'!$B$194:$J$219,8,FALSE),MIN(0.135,CB211))</f>
        <v>0.11203352837995259</v>
      </c>
      <c r="CD211" s="156">
        <f t="shared" ref="CD211:CD218" si="407">ROUND(IF(CB211=CC211,BZ211,CA211*CC211),2)</f>
        <v>83.67</v>
      </c>
      <c r="CE211" s="159">
        <f t="shared" ref="CE211:CE218" si="408">CD211+BY211</f>
        <v>114.12</v>
      </c>
      <c r="CF211" s="127" t="s">
        <v>928</v>
      </c>
      <c r="CG211" s="43">
        <f>IFERROR(VLOOKUP($B211,'1819_link'!$A$5:$D$351,2,FALSE),0)</f>
        <v>30.89</v>
      </c>
      <c r="CH211" s="43">
        <f>IFERROR(VLOOKUP($B211,'1819_link'!$A$5:$D$351,3,FALSE),0)</f>
        <v>100.78</v>
      </c>
      <c r="CI211" s="43">
        <f>IFERROR(VLOOKUP($B211,'1819_link'!$A$5:$D$331,4,FALSE),0)</f>
        <v>740.08</v>
      </c>
      <c r="CJ211" s="217">
        <f t="shared" ref="CJ211:CJ218" si="409">IFERROR((CH211/CI211),0)</f>
        <v>0.13617446762512161</v>
      </c>
      <c r="CK211" s="217">
        <f>IF(CF211="Yes",VLOOKUP(B211,'ESA 112'!$B$164:$J$190,8,FALSE),MIN(0.135,CJ211))</f>
        <v>0.13500000000000001</v>
      </c>
      <c r="CL211" s="156">
        <f t="shared" ref="CL211:CL218" si="410">ROUND(IF(CJ211=CK211,CH211,CI211*CK211),2)</f>
        <v>99.91</v>
      </c>
      <c r="CM211" s="159">
        <f t="shared" ref="CM211:CM218" si="411">CL211+CG211</f>
        <v>130.80000000000001</v>
      </c>
      <c r="CN211" s="127" t="s">
        <v>928</v>
      </c>
      <c r="CO211" s="43">
        <f>IFERROR(VLOOKUP($B211,'1920_link'!$A$5:$D$350,2,FALSE),0)</f>
        <v>37.659999999999997</v>
      </c>
      <c r="CP211" s="43">
        <f>IFERROR(VLOOKUP($B211,'1920_link'!$A$5:$D$350,3,FALSE),0)</f>
        <v>106.11</v>
      </c>
      <c r="CQ211" s="43">
        <f>IFERROR(VLOOKUP($B211,'1920_link'!$A$5:$D$330,4,FALSE),0)</f>
        <v>734.35</v>
      </c>
      <c r="CR211" s="217">
        <f t="shared" ref="CR211:CR218" si="412">IFERROR((CP211/CQ211),0)</f>
        <v>0.14449513174916592</v>
      </c>
      <c r="CS211" s="217">
        <f>IF(CN211="Yes",VLOOKUP(B211,'ESA 112'!$B$134:$J$159,8,FALSE),MIN(0.135,CR211))</f>
        <v>0.13500000000000001</v>
      </c>
      <c r="CT211" s="156">
        <f t="shared" ref="CT211:CT218" si="413">ROUND(IF(CR211=CS211,CP211,CQ211*CS211),2)</f>
        <v>99.14</v>
      </c>
      <c r="CU211" s="159">
        <f t="shared" ref="CU211:CU218" si="414">CT211+CO211</f>
        <v>136.80000000000001</v>
      </c>
      <c r="CV211" s="127" t="s">
        <v>928</v>
      </c>
      <c r="CW211" s="43">
        <f>IFERROR(VLOOKUP($B211,'2021_link'!$A$5:$D$351,2,FALSE),0)</f>
        <v>13.78</v>
      </c>
      <c r="CX211" s="43">
        <f>IFERROR(VLOOKUP($B211,'2021_link'!$A$5:$D$351,3,FALSE),0)</f>
        <v>108.78</v>
      </c>
      <c r="CY211" s="160">
        <f>IFERROR(VLOOKUP($B211,'2021_link'!$A$5:$D$351,4,FALSE),0)</f>
        <v>645.84</v>
      </c>
      <c r="CZ211" s="217">
        <f t="shared" ref="CZ211:CZ218" si="415">CX211/CY211</f>
        <v>0.16843180973615757</v>
      </c>
      <c r="DA211" s="217">
        <f>IF(CV211="Yes",VLOOKUP(B211,'ESA 112'!$B$102:$J$130,8,FALSE),MIN(0.135,CZ211))</f>
        <v>0.13500000000000001</v>
      </c>
      <c r="DB211" s="156">
        <f t="shared" ref="DB211:DB218" si="416">ROUND(IF(CZ211=DA211,CX211,CY211*DA211),2)</f>
        <v>87.19</v>
      </c>
      <c r="DC211" s="159">
        <f t="shared" ref="DC211:DC218" si="417">DB211+CW211</f>
        <v>100.97</v>
      </c>
      <c r="DD211" s="127" t="s">
        <v>928</v>
      </c>
      <c r="DE211" s="43">
        <f>IFERROR(VLOOKUP($B211,'2122_link'!$A$3:$D$352,2,FALSE),0)</f>
        <v>13</v>
      </c>
      <c r="DF211" s="43">
        <f>IFERROR(VLOOKUP($B211,'2122_link'!$A$3:$D$352,3,FALSE),0)</f>
        <v>109.66</v>
      </c>
      <c r="DG211" s="160">
        <f>IFERROR(VLOOKUP($B211,'2122_link'!$A$3:$D$352,4,FALSE),0)</f>
        <v>696.01</v>
      </c>
      <c r="DH211" s="217">
        <f t="shared" si="394"/>
        <v>0.15755520754012153</v>
      </c>
      <c r="DI211" s="217">
        <f>IF(DD211="Yes",VLOOKUP(B211,'ESA 112'!$B$70:$J$99,8,FALSE),MIN(0.135,DH211))</f>
        <v>0.13500000000000001</v>
      </c>
      <c r="DJ211" s="156">
        <f t="shared" si="395"/>
        <v>93.96</v>
      </c>
      <c r="DK211" s="159">
        <f t="shared" si="396"/>
        <v>106.96</v>
      </c>
      <c r="DL211" s="127" t="s">
        <v>928</v>
      </c>
      <c r="DM211" s="43">
        <f>IFERROR(VLOOKUP($B211,'2223_link'!$A$3:$D$352,2,FALSE),0)</f>
        <v>22.33</v>
      </c>
      <c r="DN211" s="43">
        <f>IFERROR(VLOOKUP($B211,'2223_link'!$A$3:$D$352,3,FALSE),0)</f>
        <v>123.22</v>
      </c>
      <c r="DO211" s="160">
        <f>IFERROR(VLOOKUP($B211,'2223_link'!$A$3:$D$352,4,FALSE),0)</f>
        <v>742.5</v>
      </c>
      <c r="DP211" s="217">
        <f t="shared" si="397"/>
        <v>0.16595286195286196</v>
      </c>
      <c r="DQ211" s="217">
        <f>IF(DL211="Yes",VLOOKUP(B211,'ESA 112'!$B$37:$J$65,8,FALSE),MIN(0.135,DP211))</f>
        <v>0.13500000000000001</v>
      </c>
      <c r="DR211" s="156">
        <f t="shared" si="398"/>
        <v>100.24</v>
      </c>
      <c r="DS211" s="159">
        <f t="shared" si="399"/>
        <v>122.57</v>
      </c>
      <c r="DT211" s="127" t="s">
        <v>928</v>
      </c>
      <c r="DU211" s="43">
        <f>IFERROR(VLOOKUP($B211,'2324_link'!$A$3:$D$352,2,FALSE),0)</f>
        <v>17.22</v>
      </c>
      <c r="DV211" s="43">
        <f>IFERROR(VLOOKUP($B211,'2324_link'!$A$3:$D$352,3,FALSE),0)</f>
        <v>119.89</v>
      </c>
      <c r="DW211" s="160">
        <f>IFERROR(VLOOKUP($B211,'2324_link'!$A$3:$D$352,4,FALSE),0)</f>
        <v>736.83</v>
      </c>
      <c r="DX211" s="217">
        <f t="shared" si="391"/>
        <v>0.16271053024442544</v>
      </c>
      <c r="DY211" s="217">
        <f>IF(DT211="Yes",VLOOKUP(B211,'ESA 112'!$B$3:$J$32,8,FALSE),MIN(0.15,DX211))</f>
        <v>0.15</v>
      </c>
      <c r="DZ211" s="156">
        <f t="shared" si="392"/>
        <v>110.52</v>
      </c>
      <c r="EA211" s="159">
        <f t="shared" si="393"/>
        <v>127.74</v>
      </c>
      <c r="EB211" s="18"/>
    </row>
    <row r="212" spans="1:132" ht="14.4" x14ac:dyDescent="0.3">
      <c r="A212" s="15" t="s">
        <v>914</v>
      </c>
      <c r="B212" s="15" t="s">
        <v>120</v>
      </c>
      <c r="C212" s="15" t="s">
        <v>121</v>
      </c>
      <c r="D212" s="127" t="s">
        <v>928</v>
      </c>
      <c r="E212" s="154">
        <f>IFERROR(VLOOKUP($B212,'0809_link'!$A$5:$D$319,2,FALSE),0)</f>
        <v>3.5</v>
      </c>
      <c r="F212" s="154">
        <f>IFERROR(VLOOKUP($B212,'0809_link'!$A$5:$D$319,3,FALSE),0)</f>
        <v>58.5</v>
      </c>
      <c r="G212" s="154">
        <f>IFERROR(VLOOKUP(B212,'0809_link'!$A$5:$D$319,4,FALSE),0)</f>
        <v>318.26000000000005</v>
      </c>
      <c r="H212" s="50">
        <f>IF(F212=0,0,ROUND((F212/G212),4))</f>
        <v>0.18379999999999999</v>
      </c>
      <c r="I212" s="155">
        <f>IF(D212="yes",VLOOKUP(B212,'ESA 112'!$B$479:$K$503,8,FALSE),MIN(0.127,H212))</f>
        <v>0.127</v>
      </c>
      <c r="J212" s="156">
        <f>ROUND(IF(H212=I212,F212,G212*I212),2)</f>
        <v>40.42</v>
      </c>
      <c r="K212" s="157">
        <f>IF(I212=0.127,((E212+F212)-((H212-I212)*G212)),E212+F212)</f>
        <v>43.922832</v>
      </c>
      <c r="L212" s="127" t="s">
        <v>928</v>
      </c>
      <c r="M212" s="43">
        <f>IFERROR(VLOOKUP(B212,'0910_link'!$A$5:$B$302,2,FALSE),0)</f>
        <v>7.38</v>
      </c>
      <c r="N212" s="43">
        <f>IFERROR(VLOOKUP(B212,'0910_link'!$A$5:$C$302,3,FALSE),0)</f>
        <v>56.12</v>
      </c>
      <c r="O212" s="51">
        <f>IFERROR(VLOOKUP($B212,'0910_link'!$A$5:$D$302,4,FALSE),0)</f>
        <v>320.04999999999995</v>
      </c>
      <c r="P212" s="50">
        <f>IF(N212=0,0,ROUND((N212/O212),4))</f>
        <v>0.17530000000000001</v>
      </c>
      <c r="Q212" s="158">
        <f>IF(L212="Yes",VLOOKUP(B212,'ESA 112'!$B$449:$K$474,8,FALSE),MIN(0.127,P212))</f>
        <v>0.127</v>
      </c>
      <c r="R212" s="156">
        <f>ROUND(IF(P212=Q212,N212,O212*Q212),2)</f>
        <v>40.65</v>
      </c>
      <c r="S212" s="157">
        <f>IF(Q212=0.127,((M212+N212)-((P212-Q212)*O212)),M212+N212)</f>
        <v>48.041584999999998</v>
      </c>
      <c r="T212" s="127" t="s">
        <v>928</v>
      </c>
      <c r="U212" s="43">
        <f>IFERROR(VLOOKUP($B212,'1011_link'!$A$5:$D$309,2,FALSE),0)</f>
        <v>5.5</v>
      </c>
      <c r="V212" s="43">
        <f>IFERROR(VLOOKUP($B212,'1011_link'!$A$5:$D$309,3,FALSE),0)</f>
        <v>53.5</v>
      </c>
      <c r="W212" s="154">
        <f>IFERROR(VLOOKUP($B212,'1011_link'!$A$5:$D$319,4,FALSE),0)</f>
        <v>312.62</v>
      </c>
      <c r="X212" s="50">
        <f>IF(V212=0,0,ROUND((V212/W212),4))</f>
        <v>0.1711</v>
      </c>
      <c r="Y212" s="158">
        <f>IF(T212="Yes",VLOOKUP(B212,'ESA 112'!$B$416:$J$444,8,FALSE),MIN(0.127,X212))</f>
        <v>0.127</v>
      </c>
      <c r="Z212" s="156">
        <f>ROUND(IF(X212=Y212,V212,W212*Y212),2)</f>
        <v>39.700000000000003</v>
      </c>
      <c r="AA212" s="159">
        <f>Z212+U212</f>
        <v>45.2</v>
      </c>
      <c r="AB212" s="127" t="s">
        <v>928</v>
      </c>
      <c r="AC212" s="43">
        <f>IFERROR(VLOOKUP($B212,'1112_link'!$A$5:$D$310,2,FALSE),0)</f>
        <v>2.33</v>
      </c>
      <c r="AD212" s="43">
        <f>IFERROR(VLOOKUP($B212,'1112_link'!$A$5:$D$310,3,FALSE),0)</f>
        <v>54.11</v>
      </c>
      <c r="AE212" s="154">
        <f>IFERROR(VLOOKUP($B212,'1112_link'!$A$5:$D$331,4,FALSE),0)</f>
        <v>302.93</v>
      </c>
      <c r="AF212" s="50">
        <f>IF(AD212=0,0,ROUND((AD212/AE212),4))</f>
        <v>0.17860000000000001</v>
      </c>
      <c r="AG212" s="158">
        <f>IF(AB212="Yes",VLOOKUP(B212,'ESA 112'!$B$383:$J$411,8,FALSE),MIN(0.127,AF212))</f>
        <v>0.127</v>
      </c>
      <c r="AH212" s="156">
        <f>ROUND(IF(AF212=AG212,AD212,AE212*AG212),2)</f>
        <v>38.47</v>
      </c>
      <c r="AI212" s="159">
        <f>AH212+AC212</f>
        <v>40.799999999999997</v>
      </c>
      <c r="AJ212" s="127" t="s">
        <v>928</v>
      </c>
      <c r="AK212" s="43">
        <f>IFERROR(VLOOKUP($B212,'1213_link'!$A$5:$D$310,2,FALSE),0)</f>
        <v>3.67</v>
      </c>
      <c r="AL212" s="43">
        <f>IFERROR(VLOOKUP($B212,'1213_link'!$A$5:$D$310,3,FALSE),0)</f>
        <v>55.33</v>
      </c>
      <c r="AM212" s="154">
        <f>IFERROR(VLOOKUP($B212,'1213_link'!$A$5:$D$331,4,FALSE),0)</f>
        <v>312.91999999999996</v>
      </c>
      <c r="AN212" s="50">
        <f>IF(AL212=0,0,ROUND((AL212/AM212),4))</f>
        <v>0.17680000000000001</v>
      </c>
      <c r="AO212" s="158">
        <f>IF(AJ212="Yes",VLOOKUP(B212,'ESA 112'!$B$350:$J$378,8,FALSE),MIN(0.127,AN212))</f>
        <v>0.127</v>
      </c>
      <c r="AP212" s="156">
        <f>ROUND(IF(AN212=AO212,AL212,AM212*AO212),2)</f>
        <v>39.74</v>
      </c>
      <c r="AQ212" s="159">
        <f>AP212+AK212</f>
        <v>43.410000000000004</v>
      </c>
      <c r="AR212" s="127" t="s">
        <v>928</v>
      </c>
      <c r="AS212" s="43">
        <f>IFERROR(VLOOKUP($B212,'1314_link'!$A$5:$D$310,2,FALSE),0)</f>
        <v>2.2200000000000002</v>
      </c>
      <c r="AT212" s="43">
        <f>IFERROR(VLOOKUP($B212,'1314_link'!$A$5:$D$310,3,FALSE),0)</f>
        <v>54.22</v>
      </c>
      <c r="AU212" s="154">
        <f>IFERROR(VLOOKUP($B212,'1314_link'!$A$5:$D$331,4,FALSE),0)</f>
        <v>315.05</v>
      </c>
      <c r="AV212" s="158">
        <f>AT212/AU212</f>
        <v>0.17209966671956831</v>
      </c>
      <c r="AW212" s="158">
        <f>IF(AR212="Yes",VLOOKUP(B212,'ESA 112'!$B$318:$J$345,8,FALSE),MIN(0.127,AV212))</f>
        <v>0.127</v>
      </c>
      <c r="AX212" s="156">
        <f>ROUND(IF(AV212=AW212,AT212,AU212*AW212),2)</f>
        <v>40.01</v>
      </c>
      <c r="AY212" s="159">
        <f>AX212+AS212</f>
        <v>42.23</v>
      </c>
      <c r="AZ212" s="127" t="s">
        <v>928</v>
      </c>
      <c r="BA212" s="43">
        <f>IFERROR(VLOOKUP($B212,'1415_link'!$A$5:$D$311,2,FALSE),0)</f>
        <v>3.78</v>
      </c>
      <c r="BB212" s="43">
        <f>IFERROR(VLOOKUP($B212,'1415_link'!$A$5:$D$311,3,FALSE),0)</f>
        <v>54.78</v>
      </c>
      <c r="BC212" s="160">
        <f>IFERROR(VLOOKUP($B212,'1415_link'!$A$5:$D$332,4,FALSE),0)</f>
        <v>303.53000000000003</v>
      </c>
      <c r="BD212" s="158">
        <f>BB212/BC212</f>
        <v>0.18047639442559218</v>
      </c>
      <c r="BE212" s="158">
        <f>IF(AZ212="Yes",VLOOKUP(B212,'ESA 112'!$B$286:$J$314,8,FALSE),MIN(0.127,BD212))</f>
        <v>0.127</v>
      </c>
      <c r="BF212" s="156">
        <f>ROUND(IF(BD212=BE212,BB212,BC212*BE212),2)</f>
        <v>38.549999999999997</v>
      </c>
      <c r="BG212" s="159">
        <f>BF212+BA212</f>
        <v>42.33</v>
      </c>
      <c r="BH212" s="127" t="s">
        <v>928</v>
      </c>
      <c r="BI212" s="43">
        <f>IFERROR(VLOOKUP($B212,'1516_link'!$A$5:$D$351,2,FALSE),0)</f>
        <v>7</v>
      </c>
      <c r="BJ212" s="43">
        <f>IFERROR(VLOOKUP($B212,'1516_link'!$A$5:$D$351,3,FALSE),0)</f>
        <v>54.33</v>
      </c>
      <c r="BK212" s="160">
        <f>IFERROR(VLOOKUP($B212,'1516_link'!$A$5:$D$351,4,FALSE),0)</f>
        <v>348.83</v>
      </c>
      <c r="BL212" s="217">
        <f t="shared" si="400"/>
        <v>0.15574921881718889</v>
      </c>
      <c r="BM212" s="217">
        <f>IF(BH212="Yes",VLOOKUP(B212,'ESA 112'!$B$255:$J$282,8,FALSE),MIN(0.127,BL212))</f>
        <v>0.127</v>
      </c>
      <c r="BN212" s="156">
        <f t="shared" si="401"/>
        <v>44.3</v>
      </c>
      <c r="BO212" s="159">
        <f t="shared" si="402"/>
        <v>51.3</v>
      </c>
      <c r="BP212" s="127" t="s">
        <v>928</v>
      </c>
      <c r="BQ212" s="43">
        <f>IFERROR(VLOOKUP($B212,'1617_link'!$A$5:$D$351,2,FALSE),0)</f>
        <v>10.780000000000001</v>
      </c>
      <c r="BR212" s="43">
        <f>IFERROR(VLOOKUP($B212,'1617_link'!$A$5:$D$351,3,FALSE),0)</f>
        <v>42.67</v>
      </c>
      <c r="BS212" s="160">
        <f>IFERROR(VLOOKUP($B212,'1617_link'!$A$5:$D$351,4,FALSE),0)</f>
        <v>301.27999999999997</v>
      </c>
      <c r="BT212" s="217">
        <f t="shared" si="403"/>
        <v>0.14162904938927245</v>
      </c>
      <c r="BU212" s="217">
        <f>IF(BP212="Yes",VLOOKUP(B212,'ESA 112'!$B$224:$J$250,8,FALSE),MIN(0.127,BT212))</f>
        <v>0.127</v>
      </c>
      <c r="BV212" s="156">
        <f t="shared" si="404"/>
        <v>38.26</v>
      </c>
      <c r="BW212" s="159">
        <f t="shared" si="405"/>
        <v>49.04</v>
      </c>
      <c r="BX212" s="127" t="s">
        <v>928</v>
      </c>
      <c r="BY212" s="43">
        <f>IFERROR(VLOOKUP($B212,'1718_link'!$A$5:$D$351,2,FALSE),0)</f>
        <v>9.67</v>
      </c>
      <c r="BZ212" s="43">
        <f>IFERROR(VLOOKUP($B212,'1718_link'!$A$5:$D$351,3,FALSE),0)</f>
        <v>42.44</v>
      </c>
      <c r="CA212" s="43">
        <f>IFERROR(VLOOKUP($B212,'1718_link'!$A$5:$D$331,4,FALSE),0)</f>
        <v>320.2</v>
      </c>
      <c r="CB212" s="217">
        <f t="shared" si="406"/>
        <v>0.13254216114928169</v>
      </c>
      <c r="CC212" s="217">
        <f>IF(BX212="Yes",VLOOKUP(B212,'ESA 112'!$B$194:$J$219,8,FALSE),MIN(0.135,CB212))</f>
        <v>0.13254216114928169</v>
      </c>
      <c r="CD212" s="156">
        <f t="shared" si="407"/>
        <v>42.44</v>
      </c>
      <c r="CE212" s="159">
        <f t="shared" si="408"/>
        <v>52.11</v>
      </c>
      <c r="CF212" s="127" t="s">
        <v>928</v>
      </c>
      <c r="CG212" s="43">
        <f>IFERROR(VLOOKUP($B212,'1819_link'!$A$5:$D$351,2,FALSE),0)</f>
        <v>17.22</v>
      </c>
      <c r="CH212" s="43">
        <f>IFERROR(VLOOKUP($B212,'1819_link'!$A$5:$D$351,3,FALSE),0)</f>
        <v>39.11</v>
      </c>
      <c r="CI212" s="43">
        <f>IFERROR(VLOOKUP($B212,'1819_link'!$A$5:$D$331,4,FALSE),0)</f>
        <v>314.55</v>
      </c>
      <c r="CJ212" s="217">
        <f t="shared" si="409"/>
        <v>0.12433635352090287</v>
      </c>
      <c r="CK212" s="217">
        <f>IF(CF212="Yes",VLOOKUP(B212,'ESA 112'!$B$164:$J$190,8,FALSE),MIN(0.135,CJ212))</f>
        <v>0.12433635352090287</v>
      </c>
      <c r="CL212" s="156">
        <f t="shared" si="410"/>
        <v>39.11</v>
      </c>
      <c r="CM212" s="159">
        <f t="shared" si="411"/>
        <v>56.33</v>
      </c>
      <c r="CN212" s="127" t="s">
        <v>928</v>
      </c>
      <c r="CO212" s="43">
        <f>IFERROR(VLOOKUP($B212,'1920_link'!$A$5:$D$350,2,FALSE),0)</f>
        <v>12.67</v>
      </c>
      <c r="CP212" s="43">
        <f>IFERROR(VLOOKUP($B212,'1920_link'!$A$5:$D$350,3,FALSE),0)</f>
        <v>36.56</v>
      </c>
      <c r="CQ212" s="43">
        <f>IFERROR(VLOOKUP($B212,'1920_link'!$A$5:$D$330,4,FALSE),0)</f>
        <v>303.91000000000003</v>
      </c>
      <c r="CR212" s="217">
        <f t="shared" si="412"/>
        <v>0.12029877266295942</v>
      </c>
      <c r="CS212" s="217">
        <f>IF(CN212="Yes",VLOOKUP(B212,'ESA 112'!$B$134:$J$159,8,FALSE),MIN(0.135,CR212))</f>
        <v>0.12029877266295942</v>
      </c>
      <c r="CT212" s="156">
        <f t="shared" si="413"/>
        <v>36.56</v>
      </c>
      <c r="CU212" s="159">
        <f t="shared" si="414"/>
        <v>49.230000000000004</v>
      </c>
      <c r="CV212" s="127" t="s">
        <v>928</v>
      </c>
      <c r="CW212" s="43">
        <f>IFERROR(VLOOKUP($B212,'2021_link'!$A$5:$D$351,2,FALSE),0)</f>
        <v>5.1100000000000003</v>
      </c>
      <c r="CX212" s="43">
        <f>IFERROR(VLOOKUP($B212,'2021_link'!$A$5:$D$351,3,FALSE),0)</f>
        <v>47.22</v>
      </c>
      <c r="CY212" s="160">
        <f>IFERROR(VLOOKUP($B212,'2021_link'!$A$5:$D$351,4,FALSE),0)</f>
        <v>307.64</v>
      </c>
      <c r="CZ212" s="217">
        <f t="shared" si="415"/>
        <v>0.1534910934858926</v>
      </c>
      <c r="DA212" s="217">
        <f>IF(CV212="Yes",VLOOKUP(B212,'ESA 112'!$B$102:$J$130,8,FALSE),MIN(0.135,CZ212))</f>
        <v>0.13500000000000001</v>
      </c>
      <c r="DB212" s="156">
        <f t="shared" si="416"/>
        <v>41.53</v>
      </c>
      <c r="DC212" s="159">
        <f t="shared" si="417"/>
        <v>46.64</v>
      </c>
      <c r="DD212" s="127" t="s">
        <v>928</v>
      </c>
      <c r="DE212" s="43">
        <f>IFERROR(VLOOKUP($B212,'2122_link'!$A$3:$D$352,2,FALSE),0)</f>
        <v>3.89</v>
      </c>
      <c r="DF212" s="43">
        <f>IFERROR(VLOOKUP($B212,'2122_link'!$A$3:$D$352,3,FALSE),0)</f>
        <v>55.89</v>
      </c>
      <c r="DG212" s="160">
        <f>IFERROR(VLOOKUP($B212,'2122_link'!$A$3:$D$352,4,FALSE),0)</f>
        <v>348.77</v>
      </c>
      <c r="DH212" s="217">
        <f t="shared" si="394"/>
        <v>0.16024887461650947</v>
      </c>
      <c r="DI212" s="217">
        <f>IF(DD212="Yes",VLOOKUP(B212,'ESA 112'!$B$70:$J$99,8,FALSE),MIN(0.135,DH212))</f>
        <v>0.13500000000000001</v>
      </c>
      <c r="DJ212" s="156">
        <f t="shared" si="395"/>
        <v>47.08</v>
      </c>
      <c r="DK212" s="159">
        <f t="shared" si="396"/>
        <v>50.97</v>
      </c>
      <c r="DL212" s="127" t="s">
        <v>928</v>
      </c>
      <c r="DM212" s="43">
        <f>IFERROR(VLOOKUP($B212,'2223_link'!$A$3:$D$352,2,FALSE),0)</f>
        <v>0.44</v>
      </c>
      <c r="DN212" s="43">
        <f>IFERROR(VLOOKUP($B212,'2223_link'!$A$3:$D$352,3,FALSE),0)</f>
        <v>63</v>
      </c>
      <c r="DO212" s="160">
        <f>IFERROR(VLOOKUP($B212,'2223_link'!$A$3:$D$352,4,FALSE),0)</f>
        <v>346.35</v>
      </c>
      <c r="DP212" s="217">
        <f t="shared" si="397"/>
        <v>0.18189692507579036</v>
      </c>
      <c r="DQ212" s="217">
        <f>IF(DL212="Yes",VLOOKUP(B212,'ESA 112'!$B$37:$J$65,8,FALSE),MIN(0.135,DP212))</f>
        <v>0.13500000000000001</v>
      </c>
      <c r="DR212" s="156">
        <f t="shared" si="398"/>
        <v>46.76</v>
      </c>
      <c r="DS212" s="159">
        <f t="shared" si="399"/>
        <v>47.199999999999996</v>
      </c>
      <c r="DT212" s="127" t="s">
        <v>928</v>
      </c>
      <c r="DU212" s="43">
        <f>IFERROR(VLOOKUP($B212,'2324_link'!$A$3:$D$352,2,FALSE),0)</f>
        <v>0.22</v>
      </c>
      <c r="DV212" s="43">
        <f>IFERROR(VLOOKUP($B212,'2324_link'!$A$3:$D$352,3,FALSE),0)</f>
        <v>55</v>
      </c>
      <c r="DW212" s="160">
        <f>IFERROR(VLOOKUP($B212,'2324_link'!$A$3:$D$352,4,FALSE),0)</f>
        <v>338.76</v>
      </c>
      <c r="DX212" s="217">
        <f t="shared" si="391"/>
        <v>0.1623568307946629</v>
      </c>
      <c r="DY212" s="217">
        <f>IF(DT212="Yes",VLOOKUP(B212,'ESA 112'!$B$3:$J$32,8,FALSE),MIN(0.15,DX212))</f>
        <v>0.15</v>
      </c>
      <c r="DZ212" s="156">
        <f t="shared" si="392"/>
        <v>50.81</v>
      </c>
      <c r="EA212" s="159">
        <f t="shared" si="393"/>
        <v>51.03</v>
      </c>
      <c r="EB212" s="18"/>
    </row>
    <row r="213" spans="1:132" ht="14.4" x14ac:dyDescent="0.3">
      <c r="A213" s="15" t="s">
        <v>914</v>
      </c>
      <c r="B213" s="15" t="s">
        <v>44</v>
      </c>
      <c r="C213" s="15" t="s">
        <v>45</v>
      </c>
      <c r="D213" s="127" t="s">
        <v>928</v>
      </c>
      <c r="E213" s="154">
        <f>IFERROR(VLOOKUP($B213,'0809_link'!$A$5:$D$319,2,FALSE),0)</f>
        <v>69.38</v>
      </c>
      <c r="F213" s="154">
        <f>IFERROR(VLOOKUP($B213,'0809_link'!$A$5:$D$319,3,FALSE),0)</f>
        <v>545</v>
      </c>
      <c r="G213" s="154">
        <f>IFERROR(VLOOKUP(B213,'0809_link'!$A$5:$D$319,4,FALSE),0)</f>
        <v>4010.7900000000004</v>
      </c>
      <c r="H213" s="50">
        <f>IF(F213=0,0,ROUND((F213/G213),4))</f>
        <v>0.13589999999999999</v>
      </c>
      <c r="I213" s="155">
        <f>IF(D213="yes",VLOOKUP(B213,'ESA 112'!$B$479:$K$503,8,FALSE),MIN(0.127,H213))</f>
        <v>0.127</v>
      </c>
      <c r="J213" s="156">
        <f>ROUND(IF(H213=I213,F213,G213*I213),2)</f>
        <v>509.37</v>
      </c>
      <c r="K213" s="157">
        <f>IF(I213=0.127,((E213+F213)-((H213-I213)*G213)),E213+F213)</f>
        <v>578.68396900000005</v>
      </c>
      <c r="L213" s="127" t="s">
        <v>928</v>
      </c>
      <c r="M213" s="43">
        <f>IFERROR(VLOOKUP(B213,'0910_link'!$A$5:$B$302,2,FALSE),0)</f>
        <v>67.5</v>
      </c>
      <c r="N213" s="43">
        <f>IFERROR(VLOOKUP(B213,'0910_link'!$A$5:$C$302,3,FALSE),0)</f>
        <v>505.12</v>
      </c>
      <c r="O213" s="43">
        <f>IFERROR(VLOOKUP($B213,'0910_link'!$A$5:$D$302,4,FALSE),0)</f>
        <v>3921.81</v>
      </c>
      <c r="P213" s="50">
        <f>IF(N213=0,0,ROUND((N213/O213),4))</f>
        <v>0.1288</v>
      </c>
      <c r="Q213" s="158">
        <f>IF(L213="Yes",VLOOKUP(B213,'ESA 112'!$B$449:$K$474,8,FALSE),MIN(0.127,P213))</f>
        <v>0.127</v>
      </c>
      <c r="R213" s="156">
        <f>ROUND(IF(P213=Q213,N213,O213*Q213),2)</f>
        <v>498.07</v>
      </c>
      <c r="S213" s="157">
        <f>IF(Q213=0.127,((M213+N213)-((P213-Q213)*O213)),M213+N213)</f>
        <v>565.560742</v>
      </c>
      <c r="T213" s="127" t="s">
        <v>928</v>
      </c>
      <c r="U213" s="43">
        <f>IFERROR(VLOOKUP($B213,'1011_link'!$A$5:$D$309,2,FALSE),0)</f>
        <v>61.62</v>
      </c>
      <c r="V213" s="43">
        <f>IFERROR(VLOOKUP($B213,'1011_link'!$A$5:$D$309,3,FALSE),0)</f>
        <v>470.38</v>
      </c>
      <c r="W213" s="154">
        <f>IFERROR(VLOOKUP($B213,'1011_link'!$A$5:$D$319,4,FALSE),0)</f>
        <v>3834.06</v>
      </c>
      <c r="X213" s="50">
        <f>IF(V213=0,0,ROUND((V213/W213),4))</f>
        <v>0.1227</v>
      </c>
      <c r="Y213" s="158">
        <f>IF(T213="Yes",VLOOKUP(B213,'ESA 112'!$B$416:$J$444,8,FALSE),MIN(0.127,X213))</f>
        <v>0.1227</v>
      </c>
      <c r="Z213" s="156">
        <f>ROUND(IF(X213=Y213,V213,W213*Y213),2)</f>
        <v>470.38</v>
      </c>
      <c r="AA213" s="159">
        <f>Z213+U213</f>
        <v>532</v>
      </c>
      <c r="AB213" s="127" t="s">
        <v>928</v>
      </c>
      <c r="AC213" s="43">
        <f>IFERROR(VLOOKUP($B213,'1112_link'!$A$5:$D$310,2,FALSE),0)</f>
        <v>52.33</v>
      </c>
      <c r="AD213" s="43">
        <f>IFERROR(VLOOKUP($B213,'1112_link'!$A$5:$D$310,3,FALSE),0)</f>
        <v>452.22</v>
      </c>
      <c r="AE213" s="154">
        <f>IFERROR(VLOOKUP($B213,'1112_link'!$A$5:$D$331,4,FALSE),0)</f>
        <v>3668.48</v>
      </c>
      <c r="AF213" s="50">
        <f>IF(AD213=0,0,ROUND((AD213/AE213),4))</f>
        <v>0.12330000000000001</v>
      </c>
      <c r="AG213" s="158">
        <f>IF(AB213="Yes",VLOOKUP(B213,'ESA 112'!$B$383:$J$411,8,FALSE),MIN(0.127,AF213))</f>
        <v>0.12330000000000001</v>
      </c>
      <c r="AH213" s="156">
        <f>ROUND(IF(AF213=AG213,AD213,AE213*AG213),2)</f>
        <v>452.22</v>
      </c>
      <c r="AI213" s="159">
        <f>AH213+AC213</f>
        <v>504.55</v>
      </c>
      <c r="AJ213" s="127" t="s">
        <v>928</v>
      </c>
      <c r="AK213" s="43">
        <f>IFERROR(VLOOKUP($B213,'1213_link'!$A$5:$D$310,2,FALSE),0)</f>
        <v>51</v>
      </c>
      <c r="AL213" s="43">
        <f>IFERROR(VLOOKUP($B213,'1213_link'!$A$5:$D$310,3,FALSE),0)</f>
        <v>434.67</v>
      </c>
      <c r="AM213" s="154">
        <f>IFERROR(VLOOKUP($B213,'1213_link'!$A$5:$D$331,4,FALSE),0)</f>
        <v>3599.4</v>
      </c>
      <c r="AN213" s="50">
        <f>IF(AL213=0,0,ROUND((AL213/AM213),4))</f>
        <v>0.1208</v>
      </c>
      <c r="AO213" s="158">
        <f>IF(AJ213="Yes",VLOOKUP(B213,'ESA 112'!$B$350:$J$378,8,FALSE),MIN(0.127,AN213))</f>
        <v>0.1208</v>
      </c>
      <c r="AP213" s="156">
        <f>ROUND(IF(AN213=AO213,AL213,AM213*AO213),2)</f>
        <v>434.67</v>
      </c>
      <c r="AQ213" s="159">
        <f>AP213+AK213</f>
        <v>485.67</v>
      </c>
      <c r="AR213" s="127" t="s">
        <v>928</v>
      </c>
      <c r="AS213" s="43">
        <f>IFERROR(VLOOKUP($B213,'1314_link'!$A$5:$D$310,2,FALSE),0)</f>
        <v>51.11</v>
      </c>
      <c r="AT213" s="43">
        <f>IFERROR(VLOOKUP($B213,'1314_link'!$A$5:$D$310,3,FALSE),0)</f>
        <v>463.33</v>
      </c>
      <c r="AU213" s="154">
        <f>IFERROR(VLOOKUP($B213,'1314_link'!$A$5:$D$331,4,FALSE),0)</f>
        <v>3719.88</v>
      </c>
      <c r="AV213" s="158">
        <f>AT213/AU213</f>
        <v>0.12455509317504865</v>
      </c>
      <c r="AW213" s="158">
        <f>IF(AR213="Yes",VLOOKUP(B213,'ESA 112'!$B$318:$J$345,8,FALSE),MIN(0.127,AV213))</f>
        <v>0.12455509317504865</v>
      </c>
      <c r="AX213" s="156">
        <f>ROUND(IF(AV213=AW213,AT213,AU213*AW213),2)</f>
        <v>463.33</v>
      </c>
      <c r="AY213" s="159">
        <f>AX213+AS213</f>
        <v>514.43999999999994</v>
      </c>
      <c r="AZ213" s="127" t="s">
        <v>928</v>
      </c>
      <c r="BA213" s="43">
        <f>IFERROR(VLOOKUP($B213,'1415_link'!$A$5:$D$311,2,FALSE),0)</f>
        <v>58.120000000000005</v>
      </c>
      <c r="BB213" s="43">
        <f>IFERROR(VLOOKUP($B213,'1415_link'!$A$5:$D$311,3,FALSE),0)</f>
        <v>474.44</v>
      </c>
      <c r="BC213" s="160">
        <f>IFERROR(VLOOKUP($B213,'1415_link'!$A$5:$D$332,4,FALSE),0)</f>
        <v>3736.5499999999993</v>
      </c>
      <c r="BD213" s="158">
        <f>BB213/BC213</f>
        <v>0.12697274223548463</v>
      </c>
      <c r="BE213" s="158">
        <f>IF(AZ213="Yes",VLOOKUP(B213,'ESA 112'!$B$286:$J$314,8,FALSE),MIN(0.127,BD213))</f>
        <v>0.12697274223548463</v>
      </c>
      <c r="BF213" s="156">
        <f>ROUND(IF(BD213=BE213,BB213,BC213*BE213),2)</f>
        <v>474.44</v>
      </c>
      <c r="BG213" s="159">
        <f>BF213+BA213</f>
        <v>532.55999999999995</v>
      </c>
      <c r="BH213" s="127" t="s">
        <v>928</v>
      </c>
      <c r="BI213" s="43">
        <f>IFERROR(VLOOKUP($B213,'1516_link'!$A$5:$D$351,2,FALSE),0)</f>
        <v>59.78</v>
      </c>
      <c r="BJ213" s="43">
        <f>IFERROR(VLOOKUP($B213,'1516_link'!$A$5:$D$351,3,FALSE),0)</f>
        <v>490</v>
      </c>
      <c r="BK213" s="160">
        <f>IFERROR(VLOOKUP($B213,'1516_link'!$A$5:$D$351,4,FALSE),0)</f>
        <v>3771.01</v>
      </c>
      <c r="BL213" s="217">
        <f t="shared" si="400"/>
        <v>0.12993866364713963</v>
      </c>
      <c r="BM213" s="217">
        <f>IF(BH213="Yes",VLOOKUP(B213,'ESA 112'!$B$255:$J$282,8,FALSE),MIN(0.127,BL213))</f>
        <v>0.127</v>
      </c>
      <c r="BN213" s="156">
        <f t="shared" si="401"/>
        <v>478.92</v>
      </c>
      <c r="BO213" s="159">
        <f t="shared" si="402"/>
        <v>538.70000000000005</v>
      </c>
      <c r="BP213" s="127" t="s">
        <v>928</v>
      </c>
      <c r="BQ213" s="43">
        <f>IFERROR(VLOOKUP($B213,'1617_link'!$A$5:$D$351,2,FALSE),0)</f>
        <v>66.22</v>
      </c>
      <c r="BR213" s="43">
        <f>IFERROR(VLOOKUP($B213,'1617_link'!$A$5:$D$351,3,FALSE),0)</f>
        <v>492</v>
      </c>
      <c r="BS213" s="160">
        <f>IFERROR(VLOOKUP($B213,'1617_link'!$A$5:$D$351,4,FALSE),0)</f>
        <v>3757.4800000000005</v>
      </c>
      <c r="BT213" s="217">
        <f t="shared" si="403"/>
        <v>0.13093882069897908</v>
      </c>
      <c r="BU213" s="217">
        <f>IF(BP213="Yes",VLOOKUP(B213,'ESA 112'!$B$224:$J$250,8,FALSE),MIN(0.127,BT213))</f>
        <v>0.127</v>
      </c>
      <c r="BV213" s="156">
        <f t="shared" si="404"/>
        <v>477.2</v>
      </c>
      <c r="BW213" s="159">
        <f t="shared" si="405"/>
        <v>543.41999999999996</v>
      </c>
      <c r="BX213" s="127" t="s">
        <v>928</v>
      </c>
      <c r="BY213" s="43">
        <f>IFERROR(VLOOKUP($B213,'1718_link'!$A$5:$D$351,2,FALSE),0)</f>
        <v>71.45</v>
      </c>
      <c r="BZ213" s="43">
        <f>IFERROR(VLOOKUP($B213,'1718_link'!$A$5:$D$351,3,FALSE),0)</f>
        <v>503.33</v>
      </c>
      <c r="CA213" s="43">
        <f>IFERROR(VLOOKUP($B213,'1718_link'!$A$5:$D$331,4,FALSE),0)</f>
        <v>3739.76</v>
      </c>
      <c r="CB213" s="217">
        <f t="shared" si="406"/>
        <v>0.13458885062143025</v>
      </c>
      <c r="CC213" s="217">
        <f>IF(BX213="Yes",VLOOKUP(B213,'ESA 112'!$B$194:$J$219,8,FALSE),MIN(0.135,CB213))</f>
        <v>0.13458885062143025</v>
      </c>
      <c r="CD213" s="156">
        <f t="shared" si="407"/>
        <v>503.33</v>
      </c>
      <c r="CE213" s="159">
        <f t="shared" si="408"/>
        <v>574.78</v>
      </c>
      <c r="CF213" s="127" t="s">
        <v>928</v>
      </c>
      <c r="CG213" s="43">
        <f>IFERROR(VLOOKUP($B213,'1819_link'!$A$5:$D$351,2,FALSE),0)</f>
        <v>75.11</v>
      </c>
      <c r="CH213" s="43">
        <f>IFERROR(VLOOKUP($B213,'1819_link'!$A$5:$D$351,3,FALSE),0)</f>
        <v>515.89</v>
      </c>
      <c r="CI213" s="43">
        <f>IFERROR(VLOOKUP($B213,'1819_link'!$A$5:$D$331,4,FALSE),0)</f>
        <v>3730.67</v>
      </c>
      <c r="CJ213" s="217">
        <f t="shared" si="409"/>
        <v>0.13828347186966417</v>
      </c>
      <c r="CK213" s="217">
        <f>IF(CF213="Yes",VLOOKUP(B213,'ESA 112'!$B$164:$J$190,8,FALSE),MIN(0.135,CJ213))</f>
        <v>0.13500000000000001</v>
      </c>
      <c r="CL213" s="156">
        <f t="shared" si="410"/>
        <v>503.64</v>
      </c>
      <c r="CM213" s="159">
        <f t="shared" si="411"/>
        <v>578.75</v>
      </c>
      <c r="CN213" s="127" t="s">
        <v>928</v>
      </c>
      <c r="CO213" s="43">
        <f>IFERROR(VLOOKUP($B213,'1920_link'!$A$5:$D$350,2,FALSE),0)</f>
        <v>71.22</v>
      </c>
      <c r="CP213" s="43">
        <f>IFERROR(VLOOKUP($B213,'1920_link'!$A$5:$D$350,3,FALSE),0)</f>
        <v>537.66999999999996</v>
      </c>
      <c r="CQ213" s="43">
        <f>IFERROR(VLOOKUP($B213,'1920_link'!$A$5:$D$330,4,FALSE),0)</f>
        <v>3650.0200000000004</v>
      </c>
      <c r="CR213" s="217">
        <f t="shared" si="412"/>
        <v>0.14730604215867307</v>
      </c>
      <c r="CS213" s="217">
        <f>IF(CN213="Yes",VLOOKUP(B213,'ESA 112'!$B$134:$J$159,8,FALSE),MIN(0.135,CR213))</f>
        <v>0.13500000000000001</v>
      </c>
      <c r="CT213" s="156">
        <f t="shared" si="413"/>
        <v>492.75</v>
      </c>
      <c r="CU213" s="159">
        <f t="shared" si="414"/>
        <v>563.97</v>
      </c>
      <c r="CV213" s="127" t="s">
        <v>928</v>
      </c>
      <c r="CW213" s="43">
        <f>IFERROR(VLOOKUP($B213,'2021_link'!$A$5:$D$351,2,FALSE),0)</f>
        <v>47.33</v>
      </c>
      <c r="CX213" s="43">
        <f>IFERROR(VLOOKUP($B213,'2021_link'!$A$5:$D$351,3,FALSE),0)</f>
        <v>528</v>
      </c>
      <c r="CY213" s="160">
        <f>IFERROR(VLOOKUP($B213,'2021_link'!$A$5:$D$351,4,FALSE),0)</f>
        <v>3405.59</v>
      </c>
      <c r="CZ213" s="217">
        <f t="shared" si="415"/>
        <v>0.15503921493779343</v>
      </c>
      <c r="DA213" s="217">
        <f>IF(CV213="Yes",VLOOKUP(B213,'ESA 112'!$B$102:$J$130,8,FALSE),MIN(0.135,CZ213))</f>
        <v>0.13500000000000001</v>
      </c>
      <c r="DB213" s="156">
        <f t="shared" si="416"/>
        <v>459.75</v>
      </c>
      <c r="DC213" s="159">
        <f t="shared" si="417"/>
        <v>507.08</v>
      </c>
      <c r="DD213" s="127" t="s">
        <v>928</v>
      </c>
      <c r="DE213" s="43">
        <f>IFERROR(VLOOKUP($B213,'2122_link'!$A$3:$D$352,2,FALSE),0)</f>
        <v>23.78</v>
      </c>
      <c r="DF213" s="43">
        <f>IFERROR(VLOOKUP($B213,'2122_link'!$A$3:$D$352,3,FALSE),0)</f>
        <v>560.34</v>
      </c>
      <c r="DG213" s="160">
        <f>IFERROR(VLOOKUP($B213,'2122_link'!$A$3:$D$352,4,FALSE),0)</f>
        <v>3486.98</v>
      </c>
      <c r="DH213" s="217">
        <f t="shared" si="394"/>
        <v>0.16069492798926294</v>
      </c>
      <c r="DI213" s="217">
        <f>IF(DD213="Yes",VLOOKUP(B213,'ESA 112'!$B$70:$J$99,8,FALSE),MIN(0.135,DH213))</f>
        <v>0.13500000000000001</v>
      </c>
      <c r="DJ213" s="156">
        <f t="shared" si="395"/>
        <v>470.74</v>
      </c>
      <c r="DK213" s="159">
        <f t="shared" si="396"/>
        <v>494.52</v>
      </c>
      <c r="DL213" s="127" t="s">
        <v>928</v>
      </c>
      <c r="DM213" s="43">
        <f>IFERROR(VLOOKUP($B213,'2223_link'!$A$3:$D$352,2,FALSE),0)</f>
        <v>30.78</v>
      </c>
      <c r="DN213" s="43">
        <f>IFERROR(VLOOKUP($B213,'2223_link'!$A$3:$D$352,3,FALSE),0)</f>
        <v>591.44000000000005</v>
      </c>
      <c r="DO213" s="160">
        <f>IFERROR(VLOOKUP($B213,'2223_link'!$A$3:$D$352,4,FALSE),0)</f>
        <v>3462.0299999999997</v>
      </c>
      <c r="DP213" s="217">
        <f t="shared" si="397"/>
        <v>0.1708361857060742</v>
      </c>
      <c r="DQ213" s="217">
        <f>IF(DL213="Yes",VLOOKUP(B213,'ESA 112'!$B$37:$J$65,8,FALSE),MIN(0.135,DP213))</f>
        <v>0.13500000000000001</v>
      </c>
      <c r="DR213" s="156">
        <f t="shared" si="398"/>
        <v>467.37</v>
      </c>
      <c r="DS213" s="159">
        <f t="shared" si="399"/>
        <v>498.15</v>
      </c>
      <c r="DT213" s="127" t="s">
        <v>928</v>
      </c>
      <c r="DU213" s="43">
        <f>IFERROR(VLOOKUP($B213,'2324_link'!$A$3:$D$352,2,FALSE),0)</f>
        <v>34.11</v>
      </c>
      <c r="DV213" s="43">
        <f>IFERROR(VLOOKUP($B213,'2324_link'!$A$3:$D$352,3,FALSE),0)</f>
        <v>625.32999999999993</v>
      </c>
      <c r="DW213" s="160">
        <f>IFERROR(VLOOKUP($B213,'2324_link'!$A$3:$D$352,4,FALSE),0)</f>
        <v>3468.02</v>
      </c>
      <c r="DX213" s="217">
        <f t="shared" si="391"/>
        <v>0.18031326232259329</v>
      </c>
      <c r="DY213" s="217">
        <f>IF(DT213="Yes",VLOOKUP(B213,'ESA 112'!$B$3:$J$32,8,FALSE),MIN(0.15,DX213))</f>
        <v>0.15</v>
      </c>
      <c r="DZ213" s="156">
        <f t="shared" si="392"/>
        <v>520.20000000000005</v>
      </c>
      <c r="EA213" s="159">
        <f t="shared" si="393"/>
        <v>554.31000000000006</v>
      </c>
      <c r="EB213" s="18"/>
    </row>
    <row r="214" spans="1:132" ht="14.4" x14ac:dyDescent="0.3">
      <c r="A214" s="15" t="s">
        <v>914</v>
      </c>
      <c r="B214" s="15" t="s">
        <v>182</v>
      </c>
      <c r="C214" s="15" t="s">
        <v>183</v>
      </c>
      <c r="D214" s="127" t="s">
        <v>928</v>
      </c>
      <c r="E214" s="154">
        <f>IFERROR(VLOOKUP($B214,'0809_link'!$A$5:$D$319,2,FALSE),0)</f>
        <v>28.75</v>
      </c>
      <c r="F214" s="154">
        <f>IFERROR(VLOOKUP($B214,'0809_link'!$A$5:$D$319,3,FALSE),0)</f>
        <v>177.62</v>
      </c>
      <c r="G214" s="154">
        <f>IFERROR(VLOOKUP(B214,'0809_link'!$A$5:$D$319,4,FALSE),0)</f>
        <v>1456.4400000000003</v>
      </c>
      <c r="H214" s="50">
        <f>IF(F214=0,0,ROUND((F214/G214),4))</f>
        <v>0.122</v>
      </c>
      <c r="I214" s="155">
        <f>IF(D214="yes",VLOOKUP(B214,'ESA 112'!$B$479:$K$503,8,FALSE),MIN(0.127,H214))</f>
        <v>0.122</v>
      </c>
      <c r="J214" s="156">
        <f>ROUND(IF(H214=I214,F214,G214*I214),2)</f>
        <v>177.62</v>
      </c>
      <c r="K214" s="157">
        <f>IF(I214=0.127,((E214+F214)-((H214-I214)*G214)),E214+F214)</f>
        <v>206.37</v>
      </c>
      <c r="L214" s="127" t="s">
        <v>928</v>
      </c>
      <c r="M214" s="43">
        <f>IFERROR(VLOOKUP(B214,'0910_link'!$A$5:$B$302,2,FALSE),0)</f>
        <v>29.12</v>
      </c>
      <c r="N214" s="43">
        <f>IFERROR(VLOOKUP(B214,'0910_link'!$A$5:$C$302,3,FALSE),0)</f>
        <v>185.25</v>
      </c>
      <c r="O214" s="43">
        <f>IFERROR(VLOOKUP($B214,'0910_link'!$A$5:$D$302,4,FALSE),0)</f>
        <v>1344.28</v>
      </c>
      <c r="P214" s="50">
        <f>IF(N214=0,0,ROUND((N214/O214),4))</f>
        <v>0.13780000000000001</v>
      </c>
      <c r="Q214" s="158">
        <f>IF(L214="Yes",VLOOKUP(B214,'ESA 112'!$B$449:$K$474,8,FALSE),MIN(0.127,P214))</f>
        <v>0.127</v>
      </c>
      <c r="R214" s="156">
        <f>ROUND(IF(P214=Q214,N214,O214*Q214),2)</f>
        <v>170.72</v>
      </c>
      <c r="S214" s="157">
        <f>IF(Q214=0.127,((M214+N214)-((P214-Q214)*O214)),M214+N214)</f>
        <v>199.851776</v>
      </c>
      <c r="T214" s="127" t="s">
        <v>928</v>
      </c>
      <c r="U214" s="43">
        <f>IFERROR(VLOOKUP($B214,'1011_link'!$A$5:$D$309,2,FALSE),0)</f>
        <v>25.25</v>
      </c>
      <c r="V214" s="43">
        <f>IFERROR(VLOOKUP($B214,'1011_link'!$A$5:$D$309,3,FALSE),0)</f>
        <v>178.75</v>
      </c>
      <c r="W214" s="154">
        <f>IFERROR(VLOOKUP($B214,'1011_link'!$A$5:$D$319,4,FALSE),0)</f>
        <v>1301.3399999999997</v>
      </c>
      <c r="X214" s="50">
        <f>IF(V214=0,0,ROUND((V214/W214),4))</f>
        <v>0.13739999999999999</v>
      </c>
      <c r="Y214" s="158">
        <f>IF(T214="Yes",VLOOKUP(B214,'ESA 112'!$B$416:$J$444,8,FALSE),MIN(0.127,X214))</f>
        <v>0.127</v>
      </c>
      <c r="Z214" s="156">
        <f>ROUND(IF(X214=Y214,V214,W214*Y214),2)</f>
        <v>165.27</v>
      </c>
      <c r="AA214" s="159">
        <f>Z214+U214</f>
        <v>190.52</v>
      </c>
      <c r="AB214" s="127" t="s">
        <v>928</v>
      </c>
      <c r="AC214" s="43">
        <f>IFERROR(VLOOKUP($B214,'1112_link'!$A$5:$D$310,2,FALSE),0)</f>
        <v>24.67</v>
      </c>
      <c r="AD214" s="43">
        <f>IFERROR(VLOOKUP($B214,'1112_link'!$A$5:$D$310,3,FALSE),0)</f>
        <v>177.67</v>
      </c>
      <c r="AE214" s="154">
        <f>IFERROR(VLOOKUP($B214,'1112_link'!$A$5:$D$331,4,FALSE),0)</f>
        <v>1261.8</v>
      </c>
      <c r="AF214" s="50">
        <f>IF(AD214=0,0,ROUND((AD214/AE214),4))</f>
        <v>0.14080000000000001</v>
      </c>
      <c r="AG214" s="158">
        <f>IF(AB214="Yes",VLOOKUP(B214,'ESA 112'!$B$383:$J$411,8,FALSE),MIN(0.127,AF214))</f>
        <v>0.127</v>
      </c>
      <c r="AH214" s="156">
        <f>ROUND(IF(AF214=AG214,AD214,AE214*AG214),2)</f>
        <v>160.25</v>
      </c>
      <c r="AI214" s="159">
        <f>AH214+AC214</f>
        <v>184.92000000000002</v>
      </c>
      <c r="AJ214" s="127" t="s">
        <v>928</v>
      </c>
      <c r="AK214" s="43">
        <f>IFERROR(VLOOKUP($B214,'1213_link'!$A$5:$D$310,2,FALSE),0)</f>
        <v>22.22</v>
      </c>
      <c r="AL214" s="43">
        <f>IFERROR(VLOOKUP($B214,'1213_link'!$A$5:$D$310,3,FALSE),0)</f>
        <v>173.22</v>
      </c>
      <c r="AM214" s="154">
        <f>IFERROR(VLOOKUP($B214,'1213_link'!$A$5:$D$331,4,FALSE),0)</f>
        <v>1232.8499999999999</v>
      </c>
      <c r="AN214" s="50">
        <f>IF(AL214=0,0,ROUND((AL214/AM214),4))</f>
        <v>0.14050000000000001</v>
      </c>
      <c r="AO214" s="158">
        <f>IF(AJ214="Yes",VLOOKUP(B214,'ESA 112'!$B$350:$J$378,8,FALSE),MIN(0.127,AN214))</f>
        <v>0.127</v>
      </c>
      <c r="AP214" s="156">
        <f>ROUND(IF(AN214=AO214,AL214,AM214*AO214),2)</f>
        <v>156.57</v>
      </c>
      <c r="AQ214" s="159">
        <f>AP214+AK214</f>
        <v>178.79</v>
      </c>
      <c r="AR214" s="127" t="s">
        <v>928</v>
      </c>
      <c r="AS214" s="43">
        <f>IFERROR(VLOOKUP($B214,'1314_link'!$A$5:$D$310,2,FALSE),0)</f>
        <v>21.669999999999998</v>
      </c>
      <c r="AT214" s="43">
        <f>IFERROR(VLOOKUP($B214,'1314_link'!$A$5:$D$310,3,FALSE),0)</f>
        <v>176.11</v>
      </c>
      <c r="AU214" s="154">
        <f>IFERROR(VLOOKUP($B214,'1314_link'!$A$5:$D$331,4,FALSE),0)</f>
        <v>1196.54</v>
      </c>
      <c r="AV214" s="158">
        <f>AT214/AU214</f>
        <v>0.14718271014759224</v>
      </c>
      <c r="AW214" s="158">
        <f>IF(AR214="Yes",VLOOKUP(B214,'ESA 112'!$B$318:$J$345,8,FALSE),MIN(0.127,AV214))</f>
        <v>0.127</v>
      </c>
      <c r="AX214" s="156">
        <f>ROUND(IF(AV214=AW214,AT214,AU214*AW214),2)</f>
        <v>151.96</v>
      </c>
      <c r="AY214" s="159">
        <f>AX214+AS214</f>
        <v>173.63</v>
      </c>
      <c r="AZ214" s="127" t="s">
        <v>928</v>
      </c>
      <c r="BA214" s="43">
        <f>IFERROR(VLOOKUP($B214,'1415_link'!$A$5:$D$311,2,FALSE),0)</f>
        <v>20.78</v>
      </c>
      <c r="BB214" s="43">
        <f>IFERROR(VLOOKUP($B214,'1415_link'!$A$5:$D$311,3,FALSE),0)</f>
        <v>179.89</v>
      </c>
      <c r="BC214" s="160">
        <f>IFERROR(VLOOKUP($B214,'1415_link'!$A$5:$D$332,4,FALSE),0)</f>
        <v>1152.4899999999998</v>
      </c>
      <c r="BD214" s="158">
        <f>BB214/BC214</f>
        <v>0.15608812223967239</v>
      </c>
      <c r="BE214" s="158">
        <f>IF(AZ214="Yes",VLOOKUP(B214,'ESA 112'!$B$286:$J$314,8,FALSE),MIN(0.127,BD214))</f>
        <v>0.127</v>
      </c>
      <c r="BF214" s="156">
        <f>ROUND(IF(BD214=BE214,BB214,BC214*BE214),2)</f>
        <v>146.37</v>
      </c>
      <c r="BG214" s="159">
        <f>BF214+BA214</f>
        <v>167.15</v>
      </c>
      <c r="BH214" s="127" t="s">
        <v>928</v>
      </c>
      <c r="BI214" s="43">
        <f>IFERROR(VLOOKUP($B214,'1516_link'!$A$5:$D$351,2,FALSE),0)</f>
        <v>20.22</v>
      </c>
      <c r="BJ214" s="43">
        <f>IFERROR(VLOOKUP($B214,'1516_link'!$A$5:$D$351,3,FALSE),0)</f>
        <v>171.67</v>
      </c>
      <c r="BK214" s="160">
        <f>IFERROR(VLOOKUP($B214,'1516_link'!$A$5:$D$351,4,FALSE),0)</f>
        <v>1149.18</v>
      </c>
      <c r="BL214" s="217">
        <f t="shared" si="400"/>
        <v>0.14938477871177708</v>
      </c>
      <c r="BM214" s="217">
        <f>IF(BH214="Yes",VLOOKUP(B214,'ESA 112'!$B$255:$J$282,8,FALSE),MIN(0.127,BL214))</f>
        <v>0.127</v>
      </c>
      <c r="BN214" s="156">
        <f t="shared" si="401"/>
        <v>145.94999999999999</v>
      </c>
      <c r="BO214" s="159">
        <f t="shared" si="402"/>
        <v>166.17</v>
      </c>
      <c r="BP214" s="127" t="s">
        <v>928</v>
      </c>
      <c r="BQ214" s="43">
        <f>IFERROR(VLOOKUP($B214,'1617_link'!$A$5:$D$351,2,FALSE),0)</f>
        <v>22.56</v>
      </c>
      <c r="BR214" s="43">
        <f>IFERROR(VLOOKUP($B214,'1617_link'!$A$5:$D$351,3,FALSE),0)</f>
        <v>172.33</v>
      </c>
      <c r="BS214" s="160">
        <f>IFERROR(VLOOKUP($B214,'1617_link'!$A$5:$D$351,4,FALSE),0)</f>
        <v>1151.3599999999999</v>
      </c>
      <c r="BT214" s="217">
        <f t="shared" si="403"/>
        <v>0.14967516675931075</v>
      </c>
      <c r="BU214" s="217">
        <f>IF(BP214="Yes",VLOOKUP(B214,'ESA 112'!$B$224:$J$250,8,FALSE),MIN(0.127,BT214))</f>
        <v>0.127</v>
      </c>
      <c r="BV214" s="156">
        <f t="shared" si="404"/>
        <v>146.22</v>
      </c>
      <c r="BW214" s="159">
        <f t="shared" si="405"/>
        <v>168.78</v>
      </c>
      <c r="BX214" s="127" t="s">
        <v>928</v>
      </c>
      <c r="BY214" s="43">
        <f>IFERROR(VLOOKUP($B214,'1718_link'!$A$5:$D$351,2,FALSE),0)</f>
        <v>22.11</v>
      </c>
      <c r="BZ214" s="43">
        <f>IFERROR(VLOOKUP($B214,'1718_link'!$A$5:$D$351,3,FALSE),0)</f>
        <v>169</v>
      </c>
      <c r="CA214" s="43">
        <f>IFERROR(VLOOKUP($B214,'1718_link'!$A$5:$D$331,4,FALSE),0)</f>
        <v>1147.2399999999998</v>
      </c>
      <c r="CB214" s="217">
        <f t="shared" si="406"/>
        <v>0.14731006589728393</v>
      </c>
      <c r="CC214" s="217">
        <f>IF(BX214="Yes",VLOOKUP(B214,'ESA 112'!$B$194:$J$219,8,FALSE),MIN(0.135,CB214))</f>
        <v>0.13500000000000001</v>
      </c>
      <c r="CD214" s="156">
        <f t="shared" si="407"/>
        <v>154.88</v>
      </c>
      <c r="CE214" s="159">
        <f t="shared" si="408"/>
        <v>176.99</v>
      </c>
      <c r="CF214" s="127" t="s">
        <v>928</v>
      </c>
      <c r="CG214" s="43">
        <f>IFERROR(VLOOKUP($B214,'1819_link'!$A$5:$D$351,2,FALSE),0)</f>
        <v>26</v>
      </c>
      <c r="CH214" s="43">
        <f>IFERROR(VLOOKUP($B214,'1819_link'!$A$5:$D$351,3,FALSE),0)</f>
        <v>182.89</v>
      </c>
      <c r="CI214" s="43">
        <f>IFERROR(VLOOKUP($B214,'1819_link'!$A$5:$D$331,4,FALSE),0)</f>
        <v>1186.9000000000001</v>
      </c>
      <c r="CJ214" s="217">
        <f t="shared" si="409"/>
        <v>0.15409048782542756</v>
      </c>
      <c r="CK214" s="217">
        <f>IF(CF214="Yes",VLOOKUP(B214,'ESA 112'!$B$164:$J$190,8,FALSE),MIN(0.135,CJ214))</f>
        <v>0.13500000000000001</v>
      </c>
      <c r="CL214" s="156">
        <f t="shared" si="410"/>
        <v>160.22999999999999</v>
      </c>
      <c r="CM214" s="159">
        <f t="shared" si="411"/>
        <v>186.23</v>
      </c>
      <c r="CN214" s="127" t="s">
        <v>928</v>
      </c>
      <c r="CO214" s="43">
        <f>IFERROR(VLOOKUP($B214,'1920_link'!$A$5:$D$350,2,FALSE),0)</f>
        <v>27.67</v>
      </c>
      <c r="CP214" s="43">
        <f>IFERROR(VLOOKUP($B214,'1920_link'!$A$5:$D$350,3,FALSE),0)</f>
        <v>172.44</v>
      </c>
      <c r="CQ214" s="43">
        <f>IFERROR(VLOOKUP($B214,'1920_link'!$A$5:$D$330,4,FALSE),0)</f>
        <v>1209.33</v>
      </c>
      <c r="CR214" s="217">
        <f t="shared" si="412"/>
        <v>0.1425913522363623</v>
      </c>
      <c r="CS214" s="217">
        <f>IF(CN214="Yes",VLOOKUP(B214,'ESA 112'!$B$134:$J$159,8,FALSE),MIN(0.135,CR214))</f>
        <v>0.13500000000000001</v>
      </c>
      <c r="CT214" s="156">
        <f t="shared" si="413"/>
        <v>163.26</v>
      </c>
      <c r="CU214" s="159">
        <f t="shared" si="414"/>
        <v>190.93</v>
      </c>
      <c r="CV214" s="127" t="s">
        <v>928</v>
      </c>
      <c r="CW214" s="43">
        <f>IFERROR(VLOOKUP($B214,'2021_link'!$A$5:$D$351,2,FALSE),0)</f>
        <v>9.11</v>
      </c>
      <c r="CX214" s="43">
        <f>IFERROR(VLOOKUP($B214,'2021_link'!$A$5:$D$351,3,FALSE),0)</f>
        <v>162</v>
      </c>
      <c r="CY214" s="160">
        <f>IFERROR(VLOOKUP($B214,'2021_link'!$A$5:$D$351,4,FALSE),0)</f>
        <v>1110.4199999999998</v>
      </c>
      <c r="CZ214" s="217">
        <f t="shared" si="415"/>
        <v>0.14589074404279465</v>
      </c>
      <c r="DA214" s="217">
        <f>IF(CV214="Yes",VLOOKUP(B214,'ESA 112'!$B$102:$J$130,8,FALSE),MIN(0.135,CZ214))</f>
        <v>0.13500000000000001</v>
      </c>
      <c r="DB214" s="156">
        <f t="shared" si="416"/>
        <v>149.91</v>
      </c>
      <c r="DC214" s="159">
        <f t="shared" si="417"/>
        <v>159.01999999999998</v>
      </c>
      <c r="DD214" s="127" t="s">
        <v>928</v>
      </c>
      <c r="DE214" s="43">
        <f>IFERROR(VLOOKUP($B214,'2122_link'!$A$3:$D$352,2,FALSE),0)</f>
        <v>13.22</v>
      </c>
      <c r="DF214" s="43">
        <f>IFERROR(VLOOKUP($B214,'2122_link'!$A$3:$D$352,3,FALSE),0)</f>
        <v>147.12</v>
      </c>
      <c r="DG214" s="160">
        <f>IFERROR(VLOOKUP($B214,'2122_link'!$A$3:$D$352,4,FALSE),0)</f>
        <v>1180.92</v>
      </c>
      <c r="DH214" s="217">
        <f t="shared" si="394"/>
        <v>0.12458083528096738</v>
      </c>
      <c r="DI214" s="217">
        <f>IF(DD214="Yes",VLOOKUP(B214,'ESA 112'!$B$70:$J$99,8,FALSE),MIN(0.135,DH214))</f>
        <v>0.12458083528096738</v>
      </c>
      <c r="DJ214" s="156">
        <f t="shared" si="395"/>
        <v>147.12</v>
      </c>
      <c r="DK214" s="159">
        <f t="shared" si="396"/>
        <v>160.34</v>
      </c>
      <c r="DL214" s="127" t="s">
        <v>928</v>
      </c>
      <c r="DM214" s="43">
        <f>IFERROR(VLOOKUP($B214,'2223_link'!$A$3:$D$352,2,FALSE),0)</f>
        <v>9.33</v>
      </c>
      <c r="DN214" s="43">
        <f>IFERROR(VLOOKUP($B214,'2223_link'!$A$3:$D$352,3,FALSE),0)</f>
        <v>151.88999999999999</v>
      </c>
      <c r="DO214" s="160">
        <f>IFERROR(VLOOKUP($B214,'2223_link'!$A$3:$D$352,4,FALSE),0)</f>
        <v>1186.5599999999997</v>
      </c>
      <c r="DP214" s="217">
        <f t="shared" si="397"/>
        <v>0.12800869741100326</v>
      </c>
      <c r="DQ214" s="217">
        <f>IF(DL214="Yes",VLOOKUP(B214,'ESA 112'!$B$37:$J$65,8,FALSE),MIN(0.135,DP214))</f>
        <v>0.12800869741100326</v>
      </c>
      <c r="DR214" s="156">
        <f t="shared" si="398"/>
        <v>151.88999999999999</v>
      </c>
      <c r="DS214" s="159">
        <f t="shared" si="399"/>
        <v>161.22</v>
      </c>
      <c r="DT214" s="127" t="s">
        <v>928</v>
      </c>
      <c r="DU214" s="43">
        <f>IFERROR(VLOOKUP($B214,'2324_link'!$A$3:$D$352,2,FALSE),0)</f>
        <v>9.44</v>
      </c>
      <c r="DV214" s="43">
        <f>IFERROR(VLOOKUP($B214,'2324_link'!$A$3:$D$352,3,FALSE),0)</f>
        <v>150.67000000000002</v>
      </c>
      <c r="DW214" s="160">
        <f>IFERROR(VLOOKUP($B214,'2324_link'!$A$3:$D$352,4,FALSE),0)</f>
        <v>1190</v>
      </c>
      <c r="DX214" s="217">
        <f t="shared" si="391"/>
        <v>0.12661344537815128</v>
      </c>
      <c r="DY214" s="217">
        <f>IF(DT214="Yes",VLOOKUP(B214,'ESA 112'!$B$3:$J$32,8,FALSE),MIN(0.15,DX214))</f>
        <v>0.12661344537815128</v>
      </c>
      <c r="DZ214" s="156">
        <f t="shared" si="392"/>
        <v>150.66999999999999</v>
      </c>
      <c r="EA214" s="159">
        <f t="shared" si="393"/>
        <v>160.10999999999999</v>
      </c>
      <c r="EB214" s="18"/>
    </row>
    <row r="215" spans="1:132" ht="14.4" x14ac:dyDescent="0.3">
      <c r="A215" s="15" t="s">
        <v>914</v>
      </c>
      <c r="B215" s="15" t="s">
        <v>526</v>
      </c>
      <c r="C215" s="15" t="s">
        <v>527</v>
      </c>
      <c r="D215" s="127" t="s">
        <v>928</v>
      </c>
      <c r="E215" s="154">
        <f>IFERROR(VLOOKUP($B215,'0809_link'!$A$5:$D$319,2,FALSE),0)</f>
        <v>2.88</v>
      </c>
      <c r="F215" s="154">
        <f>IFERROR(VLOOKUP($B215,'0809_link'!$A$5:$D$319,3,FALSE),0)</f>
        <v>21.75</v>
      </c>
      <c r="G215" s="154">
        <f>IFERROR(VLOOKUP(B215,'0809_link'!$A$5:$D$319,4,FALSE),0)</f>
        <v>237.29</v>
      </c>
      <c r="H215" s="50">
        <f>IF(F215=0,0,ROUND((F215/G215),4))</f>
        <v>9.1700000000000004E-2</v>
      </c>
      <c r="I215" s="155">
        <f>IF(D215="yes",VLOOKUP(B215,'ESA 112'!$B$479:$K$503,8,FALSE),MIN(0.127,H215))</f>
        <v>9.1700000000000004E-2</v>
      </c>
      <c r="J215" s="156">
        <f>ROUND(IF(H215=I215,F215,G215*I215),2)</f>
        <v>21.75</v>
      </c>
      <c r="K215" s="157">
        <f>IF(I215=0.127,((E215+F215)-((H215-I215)*G215)),E215+F215)</f>
        <v>24.63</v>
      </c>
      <c r="L215" s="127" t="s">
        <v>928</v>
      </c>
      <c r="M215" s="43">
        <f>IFERROR(VLOOKUP(B215,'0910_link'!$A$5:$B$302,2,FALSE),0)</f>
        <v>3.25</v>
      </c>
      <c r="N215" s="43">
        <f>IFERROR(VLOOKUP(B215,'0910_link'!$A$5:$C$302,3,FALSE),0)</f>
        <v>18.5</v>
      </c>
      <c r="O215" s="43">
        <f>IFERROR(VLOOKUP($B215,'0910_link'!$A$5:$D$302,4,FALSE),0)</f>
        <v>227.05</v>
      </c>
      <c r="P215" s="50">
        <f>IF(N215=0,0,ROUND((N215/O215),4))</f>
        <v>8.1500000000000003E-2</v>
      </c>
      <c r="Q215" s="158">
        <f>IF(L215="Yes",VLOOKUP(B215,'ESA 112'!$B$449:$K$474,8,FALSE),MIN(0.127,P215))</f>
        <v>8.1500000000000003E-2</v>
      </c>
      <c r="R215" s="156">
        <f>ROUND(IF(P215=Q215,N215,O215*Q215),2)</f>
        <v>18.5</v>
      </c>
      <c r="S215" s="157">
        <f>IF(Q215=0.127,((M215+N215)-((P215-Q215)*O215)),M215+N215)</f>
        <v>21.75</v>
      </c>
      <c r="T215" s="127" t="s">
        <v>928</v>
      </c>
      <c r="U215" s="43">
        <f>IFERROR(VLOOKUP($B215,'1011_link'!$A$5:$D$309,2,FALSE),0)</f>
        <v>3.38</v>
      </c>
      <c r="V215" s="43">
        <f>IFERROR(VLOOKUP($B215,'1011_link'!$A$5:$D$309,3,FALSE),0)</f>
        <v>19.75</v>
      </c>
      <c r="W215" s="154">
        <f>IFERROR(VLOOKUP($B215,'1011_link'!$A$5:$D$319,4,FALSE),0)</f>
        <v>215.08999999999997</v>
      </c>
      <c r="X215" s="50">
        <f>IF(V215=0,0,ROUND((V215/W215),4))</f>
        <v>9.1800000000000007E-2</v>
      </c>
      <c r="Y215" s="158">
        <f>IF(T215="Yes",VLOOKUP(B215,'ESA 112'!$B$416:$J$444,8,FALSE),MIN(0.127,X215))</f>
        <v>9.1800000000000007E-2</v>
      </c>
      <c r="Z215" s="156">
        <f>ROUND(IF(X215=Y215,V215,W215*Y215),2)</f>
        <v>19.75</v>
      </c>
      <c r="AA215" s="159">
        <f>Z215+U215</f>
        <v>23.13</v>
      </c>
      <c r="AB215" s="127" t="s">
        <v>928</v>
      </c>
      <c r="AC215" s="43">
        <f>IFERROR(VLOOKUP($B215,'1112_link'!$A$5:$D$310,2,FALSE),0)</f>
        <v>3.67</v>
      </c>
      <c r="AD215" s="43">
        <f>IFERROR(VLOOKUP($B215,'1112_link'!$A$5:$D$310,3,FALSE),0)</f>
        <v>23.89</v>
      </c>
      <c r="AE215" s="154">
        <f>IFERROR(VLOOKUP($B215,'1112_link'!$A$5:$D$331,4,FALSE),0)</f>
        <v>337.98</v>
      </c>
      <c r="AF215" s="50">
        <f>IF(AD215=0,0,ROUND((AD215/AE215),4))</f>
        <v>7.0699999999999999E-2</v>
      </c>
      <c r="AG215" s="158">
        <f>IF(AB215="Yes",VLOOKUP(B215,'ESA 112'!$B$383:$J$411,8,FALSE),MIN(0.127,AF215))</f>
        <v>7.0699999999999999E-2</v>
      </c>
      <c r="AH215" s="156">
        <f>ROUND(IF(AF215=AG215,AD215,AE215*AG215),2)</f>
        <v>23.89</v>
      </c>
      <c r="AI215" s="159">
        <f>AH215+AC215</f>
        <v>27.560000000000002</v>
      </c>
      <c r="AJ215" s="127" t="s">
        <v>928</v>
      </c>
      <c r="AK215" s="43">
        <f>IFERROR(VLOOKUP($B215,'1213_link'!$A$5:$D$310,2,FALSE),0)</f>
        <v>4.22</v>
      </c>
      <c r="AL215" s="43">
        <f>IFERROR(VLOOKUP($B215,'1213_link'!$A$5:$D$310,3,FALSE),0)</f>
        <v>24.23</v>
      </c>
      <c r="AM215" s="154">
        <f>IFERROR(VLOOKUP($B215,'1213_link'!$A$5:$D$331,4,FALSE),0)</f>
        <v>343.97</v>
      </c>
      <c r="AN215" s="50">
        <f>IF(AL215=0,0,ROUND((AL215/AM215),4))</f>
        <v>7.0400000000000004E-2</v>
      </c>
      <c r="AO215" s="158">
        <f>IF(AJ215="Yes",VLOOKUP(B215,'ESA 112'!$B$350:$J$378,8,FALSE),MIN(0.127,AN215))</f>
        <v>7.0400000000000004E-2</v>
      </c>
      <c r="AP215" s="156">
        <f>ROUND(IF(AN215=AO215,AL215,AM215*AO215),2)</f>
        <v>24.23</v>
      </c>
      <c r="AQ215" s="159">
        <f>AP215+AK215</f>
        <v>28.45</v>
      </c>
      <c r="AR215" s="127" t="s">
        <v>928</v>
      </c>
      <c r="AS215" s="43">
        <f>IFERROR(VLOOKUP($B215,'1314_link'!$A$5:$D$310,2,FALSE),0)</f>
        <v>5.4399999999999995</v>
      </c>
      <c r="AT215" s="43">
        <f>IFERROR(VLOOKUP($B215,'1314_link'!$A$5:$D$310,3,FALSE),0)</f>
        <v>33.33</v>
      </c>
      <c r="AU215" s="154">
        <f>IFERROR(VLOOKUP($B215,'1314_link'!$A$5:$D$331,4,FALSE),0)</f>
        <v>360.60999999999996</v>
      </c>
      <c r="AV215" s="158">
        <f>AT215/AU215</f>
        <v>9.2426721388757946E-2</v>
      </c>
      <c r="AW215" s="158">
        <f>IF(AR215="Yes",VLOOKUP(B215,'ESA 112'!$B$318:$J$345,8,FALSE),MIN(0.127,AV215))</f>
        <v>9.2426721388757946E-2</v>
      </c>
      <c r="AX215" s="156">
        <f>ROUND(IF(AV215=AW215,AT215,AU215*AW215),2)</f>
        <v>33.33</v>
      </c>
      <c r="AY215" s="159">
        <f>AX215+AS215</f>
        <v>38.769999999999996</v>
      </c>
      <c r="AZ215" s="127" t="s">
        <v>928</v>
      </c>
      <c r="BA215" s="43">
        <f>IFERROR(VLOOKUP($B215,'1415_link'!$A$5:$D$311,2,FALSE),0)</f>
        <v>5</v>
      </c>
      <c r="BB215" s="43">
        <f>IFERROR(VLOOKUP($B215,'1415_link'!$A$5:$D$311,3,FALSE),0)</f>
        <v>27.89</v>
      </c>
      <c r="BC215" s="160">
        <f>IFERROR(VLOOKUP($B215,'1415_link'!$A$5:$D$332,4,FALSE),0)</f>
        <v>334.16</v>
      </c>
      <c r="BD215" s="158">
        <f>BB215/BC215</f>
        <v>8.3463011730907352E-2</v>
      </c>
      <c r="BE215" s="158">
        <f>IF(AZ215="Yes",VLOOKUP(B215,'ESA 112'!$B$286:$J$314,8,FALSE),MIN(0.127,BD215))</f>
        <v>8.3463011730907352E-2</v>
      </c>
      <c r="BF215" s="156">
        <f>ROUND(IF(BD215=BE215,BB215,BC215*BE215),2)</f>
        <v>27.89</v>
      </c>
      <c r="BG215" s="159">
        <f>BF215+BA215</f>
        <v>32.89</v>
      </c>
      <c r="BH215" s="127" t="s">
        <v>928</v>
      </c>
      <c r="BI215" s="43">
        <f>IFERROR(VLOOKUP($B215,'1516_link'!$A$5:$D$351,2,FALSE),0)</f>
        <v>4.5500000000000007</v>
      </c>
      <c r="BJ215" s="43">
        <f>IFERROR(VLOOKUP($B215,'1516_link'!$A$5:$D$351,3,FALSE),0)</f>
        <v>24.67</v>
      </c>
      <c r="BK215" s="160">
        <f>IFERROR(VLOOKUP($B215,'1516_link'!$A$5:$D$351,4,FALSE),0)</f>
        <v>345.88</v>
      </c>
      <c r="BL215" s="217">
        <f t="shared" si="400"/>
        <v>7.1325315138198231E-2</v>
      </c>
      <c r="BM215" s="217">
        <f>IF(BH215="Yes",VLOOKUP(B215,'ESA 112'!$B$255:$J$282,8,FALSE),MIN(0.127,BL215))</f>
        <v>7.1325315138198231E-2</v>
      </c>
      <c r="BN215" s="156">
        <f t="shared" si="401"/>
        <v>24.67</v>
      </c>
      <c r="BO215" s="159">
        <f t="shared" si="402"/>
        <v>29.220000000000002</v>
      </c>
      <c r="BP215" s="127" t="s">
        <v>928</v>
      </c>
      <c r="BQ215" s="43">
        <f>IFERROR(VLOOKUP($B215,'1617_link'!$A$5:$D$351,2,FALSE),0)</f>
        <v>6.7799999999999994</v>
      </c>
      <c r="BR215" s="43">
        <f>IFERROR(VLOOKUP($B215,'1617_link'!$A$5:$D$351,3,FALSE),0)</f>
        <v>23</v>
      </c>
      <c r="BS215" s="160">
        <f>IFERROR(VLOOKUP($B215,'1617_link'!$A$5:$D$351,4,FALSE),0)</f>
        <v>255.89000000000001</v>
      </c>
      <c r="BT215" s="217">
        <f t="shared" si="403"/>
        <v>8.9882371331431468E-2</v>
      </c>
      <c r="BU215" s="217">
        <f>IF(BP215="Yes",VLOOKUP(B215,'ESA 112'!$B$224:$J$250,8,FALSE),MIN(0.127,BT215))</f>
        <v>8.9882371331431468E-2</v>
      </c>
      <c r="BV215" s="156">
        <f t="shared" si="404"/>
        <v>23</v>
      </c>
      <c r="BW215" s="223">
        <f t="shared" si="405"/>
        <v>29.78</v>
      </c>
      <c r="BX215" s="127" t="s">
        <v>928</v>
      </c>
      <c r="BY215" s="43">
        <f>IFERROR(VLOOKUP($B215,'1718_link'!$A$5:$D$351,2,FALSE),0)</f>
        <v>5.8900000000000006</v>
      </c>
      <c r="BZ215" s="43">
        <f>IFERROR(VLOOKUP($B215,'1718_link'!$A$5:$D$351,3,FALSE),0)</f>
        <v>21.56</v>
      </c>
      <c r="CA215" s="43">
        <f>IFERROR(VLOOKUP($B215,'1718_link'!$A$5:$D$331,4,FALSE),0)</f>
        <v>228.79999999999998</v>
      </c>
      <c r="CB215" s="217">
        <f t="shared" si="406"/>
        <v>9.4230769230769229E-2</v>
      </c>
      <c r="CC215" s="217">
        <f>IF(BX215="Yes",VLOOKUP(B215,'ESA 112'!$B$194:$J$219,8,FALSE),MIN(0.135,CB215))</f>
        <v>9.4230769230769229E-2</v>
      </c>
      <c r="CD215" s="156">
        <f t="shared" si="407"/>
        <v>21.56</v>
      </c>
      <c r="CE215" s="159">
        <f t="shared" si="408"/>
        <v>27.45</v>
      </c>
      <c r="CF215" s="127" t="s">
        <v>928</v>
      </c>
      <c r="CG215" s="43">
        <f>IFERROR(VLOOKUP($B215,'1819_link'!$A$5:$D$351,2,FALSE),0)</f>
        <v>5.33</v>
      </c>
      <c r="CH215" s="43">
        <f>IFERROR(VLOOKUP($B215,'1819_link'!$A$5:$D$351,3,FALSE),0)</f>
        <v>23.22</v>
      </c>
      <c r="CI215" s="43">
        <f>IFERROR(VLOOKUP($B215,'1819_link'!$A$5:$D$331,4,FALSE),0)</f>
        <v>251.81</v>
      </c>
      <c r="CJ215" s="217">
        <f t="shared" si="409"/>
        <v>9.2212382351773162E-2</v>
      </c>
      <c r="CK215" s="217">
        <f>IF(CF215="Yes",VLOOKUP(B215,'ESA 112'!$B$164:$J$190,8,FALSE),MIN(0.135,CJ215))</f>
        <v>9.2212382351773162E-2</v>
      </c>
      <c r="CL215" s="156">
        <f t="shared" si="410"/>
        <v>23.22</v>
      </c>
      <c r="CM215" s="159">
        <f t="shared" si="411"/>
        <v>28.549999999999997</v>
      </c>
      <c r="CN215" s="127" t="s">
        <v>928</v>
      </c>
      <c r="CO215" s="43">
        <f>IFERROR(VLOOKUP($B215,'1920_link'!$A$5:$D$350,2,FALSE),0)</f>
        <v>11.22</v>
      </c>
      <c r="CP215" s="43">
        <f>IFERROR(VLOOKUP($B215,'1920_link'!$A$5:$D$350,3,FALSE),0)</f>
        <v>32</v>
      </c>
      <c r="CQ215" s="43">
        <f>IFERROR(VLOOKUP($B215,'1920_link'!$A$5:$D$330,4,FALSE),0)</f>
        <v>242.74</v>
      </c>
      <c r="CR215" s="217">
        <f t="shared" si="412"/>
        <v>0.1318282936475241</v>
      </c>
      <c r="CS215" s="217">
        <f>IF(CN215="Yes",VLOOKUP(B215,'ESA 112'!$B$134:$J$159,8,FALSE),MIN(0.135,CR215))</f>
        <v>0.1318282936475241</v>
      </c>
      <c r="CT215" s="156">
        <f t="shared" si="413"/>
        <v>32</v>
      </c>
      <c r="CU215" s="159">
        <f t="shared" si="414"/>
        <v>43.22</v>
      </c>
      <c r="CV215" s="127" t="s">
        <v>928</v>
      </c>
      <c r="CW215" s="43">
        <f>IFERROR(VLOOKUP($B215,'2021_link'!$A$5:$D$351,2,FALSE),0)</f>
        <v>0.33</v>
      </c>
      <c r="CX215" s="43">
        <f>IFERROR(VLOOKUP($B215,'2021_link'!$A$5:$D$351,3,FALSE),0)</f>
        <v>32.56</v>
      </c>
      <c r="CY215" s="160">
        <f>IFERROR(VLOOKUP($B215,'2021_link'!$A$5:$D$351,4,FALSE),0)</f>
        <v>247.38</v>
      </c>
      <c r="CZ215" s="217">
        <f t="shared" si="415"/>
        <v>0.13161937100816559</v>
      </c>
      <c r="DA215" s="217">
        <f>IF(CV215="Yes",VLOOKUP(B215,'ESA 112'!$B$102:$J$130,8,FALSE),MIN(0.135,CZ215))</f>
        <v>0.13161937100816559</v>
      </c>
      <c r="DB215" s="156">
        <f t="shared" si="416"/>
        <v>32.56</v>
      </c>
      <c r="DC215" s="159">
        <f t="shared" si="417"/>
        <v>32.89</v>
      </c>
      <c r="DD215" s="127" t="s">
        <v>928</v>
      </c>
      <c r="DE215" s="43">
        <f>IFERROR(VLOOKUP($B215,'2122_link'!$A$3:$D$352,2,FALSE),0)</f>
        <v>0</v>
      </c>
      <c r="DF215" s="43">
        <f>IFERROR(VLOOKUP($B215,'2122_link'!$A$3:$D$352,3,FALSE),0)</f>
        <v>36</v>
      </c>
      <c r="DG215" s="160">
        <f>IFERROR(VLOOKUP($B215,'2122_link'!$A$3:$D$352,4,FALSE),0)</f>
        <v>249.01</v>
      </c>
      <c r="DH215" s="217">
        <f t="shared" si="394"/>
        <v>0.14457250712822778</v>
      </c>
      <c r="DI215" s="217">
        <f>IF(DD215="Yes",VLOOKUP(B215,'ESA 112'!$B$70:$J$99,8,FALSE),MIN(0.135,DH215))</f>
        <v>0.13500000000000001</v>
      </c>
      <c r="DJ215" s="156">
        <f t="shared" si="395"/>
        <v>33.619999999999997</v>
      </c>
      <c r="DK215" s="159">
        <f t="shared" si="396"/>
        <v>33.619999999999997</v>
      </c>
      <c r="DL215" s="127" t="s">
        <v>928</v>
      </c>
      <c r="DM215" s="43">
        <f>IFERROR(VLOOKUP($B215,'2223_link'!$A$3:$D$352,2,FALSE),0)</f>
        <v>0</v>
      </c>
      <c r="DN215" s="43">
        <f>IFERROR(VLOOKUP($B215,'2223_link'!$A$3:$D$352,3,FALSE),0)</f>
        <v>37.56</v>
      </c>
      <c r="DO215" s="160">
        <f>IFERROR(VLOOKUP($B215,'2223_link'!$A$3:$D$352,4,FALSE),0)</f>
        <v>248.79</v>
      </c>
      <c r="DP215" s="217">
        <f t="shared" si="397"/>
        <v>0.15097069817918729</v>
      </c>
      <c r="DQ215" s="217">
        <f>IF(DL215="Yes",VLOOKUP(B215,'ESA 112'!$B$37:$J$65,8,FALSE),MIN(0.135,DP215))</f>
        <v>0.13500000000000001</v>
      </c>
      <c r="DR215" s="156">
        <f t="shared" si="398"/>
        <v>33.590000000000003</v>
      </c>
      <c r="DS215" s="159">
        <f t="shared" si="399"/>
        <v>33.590000000000003</v>
      </c>
      <c r="DT215" s="127" t="s">
        <v>928</v>
      </c>
      <c r="DU215" s="43">
        <f>IFERROR(VLOOKUP($B215,'2324_link'!$A$3:$D$352,2,FALSE),0)</f>
        <v>0</v>
      </c>
      <c r="DV215" s="43">
        <f>IFERROR(VLOOKUP($B215,'2324_link'!$A$3:$D$352,3,FALSE),0)</f>
        <v>42.11</v>
      </c>
      <c r="DW215" s="160">
        <f>IFERROR(VLOOKUP($B215,'2324_link'!$A$3:$D$352,4,FALSE),0)</f>
        <v>269.74</v>
      </c>
      <c r="DX215" s="217">
        <f t="shared" si="391"/>
        <v>0.156113294283384</v>
      </c>
      <c r="DY215" s="217">
        <f>IF(DT215="Yes",VLOOKUP(B215,'ESA 112'!$B$3:$J$32,8,FALSE),MIN(0.15,DX215))</f>
        <v>0.15</v>
      </c>
      <c r="DZ215" s="156">
        <f t="shared" si="392"/>
        <v>40.46</v>
      </c>
      <c r="EA215" s="159">
        <f t="shared" si="393"/>
        <v>40.46</v>
      </c>
      <c r="EB215" s="18"/>
    </row>
    <row r="216" spans="1:132" ht="15.6" x14ac:dyDescent="0.3">
      <c r="A216" s="15" t="s">
        <v>914</v>
      </c>
      <c r="B216" s="240" t="s">
        <v>965</v>
      </c>
      <c r="C216" s="242" t="s">
        <v>972</v>
      </c>
      <c r="D216" s="33"/>
      <c r="E216" s="252"/>
      <c r="F216" s="252"/>
      <c r="G216" s="252"/>
      <c r="H216" s="35"/>
      <c r="I216" s="35"/>
      <c r="J216" s="34"/>
      <c r="K216" s="36"/>
      <c r="L216" s="33"/>
      <c r="M216" s="34"/>
      <c r="N216" s="34"/>
      <c r="O216" s="241"/>
      <c r="P216" s="35"/>
      <c r="Q216" s="35"/>
      <c r="R216" s="38"/>
      <c r="S216" s="36"/>
      <c r="T216" s="33"/>
      <c r="U216" s="34"/>
      <c r="V216" s="34"/>
      <c r="W216" s="37"/>
      <c r="X216" s="35"/>
      <c r="Y216" s="35"/>
      <c r="Z216" s="36"/>
      <c r="AA216" s="38"/>
      <c r="AB216" s="33"/>
      <c r="AC216" s="34"/>
      <c r="AD216" s="34"/>
      <c r="AE216" s="37"/>
      <c r="AF216" s="35"/>
      <c r="AG216" s="35"/>
      <c r="AH216" s="36"/>
      <c r="AI216" s="38"/>
      <c r="AJ216" s="33"/>
      <c r="AK216" s="34"/>
      <c r="AL216" s="34"/>
      <c r="AM216" s="37"/>
      <c r="AN216" s="35"/>
      <c r="AO216" s="35"/>
      <c r="AP216" s="36"/>
      <c r="AQ216" s="38"/>
      <c r="AR216" s="33"/>
      <c r="AS216" s="34"/>
      <c r="AT216" s="34"/>
      <c r="AU216" s="37"/>
      <c r="AV216" s="35"/>
      <c r="AW216" s="35"/>
      <c r="AX216" s="36"/>
      <c r="AY216" s="38"/>
      <c r="AZ216" s="33"/>
      <c r="BA216" s="34"/>
      <c r="BB216" s="34"/>
      <c r="BC216" s="39"/>
      <c r="BD216" s="35"/>
      <c r="BE216" s="35"/>
      <c r="BF216" s="36"/>
      <c r="BG216" s="38"/>
      <c r="BH216" s="29" t="s">
        <v>928</v>
      </c>
      <c r="BI216" s="43">
        <f>IFERROR(VLOOKUP($B216,'1516_link'!$A$5:$D$351,2,FALSE),0)</f>
        <v>0</v>
      </c>
      <c r="BJ216" s="43">
        <f>IFERROR(VLOOKUP($B216,'1516_link'!$A$5:$D$351,3,FALSE),0)</f>
        <v>4.1100000000000003</v>
      </c>
      <c r="BK216" s="160">
        <f>IFERROR(VLOOKUP($B216,'1516_link'!$A$5:$D$351,4,FALSE),0)</f>
        <v>45.7</v>
      </c>
      <c r="BL216" s="217">
        <f t="shared" si="400"/>
        <v>8.9934354485776802E-2</v>
      </c>
      <c r="BM216" s="217">
        <f>IF(BH216="Yes",VLOOKUP(B216,'ESA 112'!$B$255:$J$282,8,FALSE),MIN(0.127,BL216))</f>
        <v>8.9934354485776802E-2</v>
      </c>
      <c r="BN216" s="156">
        <f t="shared" si="401"/>
        <v>4.1100000000000003</v>
      </c>
      <c r="BO216" s="159">
        <f t="shared" si="402"/>
        <v>4.1100000000000003</v>
      </c>
      <c r="BP216" s="127" t="s">
        <v>928</v>
      </c>
      <c r="BQ216" s="43">
        <f>IFERROR(VLOOKUP($B216,'1617_link'!$A$5:$D$351,2,FALSE),0)</f>
        <v>0</v>
      </c>
      <c r="BR216" s="43">
        <f>IFERROR(VLOOKUP($B216,'1617_link'!$A$5:$D$351,3,FALSE),0)</f>
        <v>41.89</v>
      </c>
      <c r="BS216" s="160">
        <f>IFERROR(VLOOKUP($B216,'1617_link'!$A$5:$D$351,4,FALSE),0)</f>
        <v>236.6</v>
      </c>
      <c r="BT216" s="217">
        <f t="shared" si="403"/>
        <v>0.17704987320371937</v>
      </c>
      <c r="BU216" s="217">
        <f>IF(BP216="Yes",VLOOKUP(B216,'ESA 112'!$B$224:$J$250,8,FALSE),MIN(0.127,BT216))</f>
        <v>0.127</v>
      </c>
      <c r="BV216" s="156">
        <f t="shared" si="404"/>
        <v>30.05</v>
      </c>
      <c r="BW216" s="223">
        <f t="shared" si="405"/>
        <v>30.05</v>
      </c>
      <c r="BX216" s="127" t="s">
        <v>928</v>
      </c>
      <c r="BY216" s="43">
        <f>IFERROR(VLOOKUP($B216,'1718_link'!$A$5:$D$351,2,FALSE),0)</f>
        <v>0</v>
      </c>
      <c r="BZ216" s="43">
        <f>IFERROR(VLOOKUP($B216,'1718_link'!$A$5:$D$351,3,FALSE),0)</f>
        <v>63</v>
      </c>
      <c r="CA216" s="43">
        <f>IFERROR(VLOOKUP($B216,'1718_link'!$A$5:$D$331,4,FALSE),0)</f>
        <v>395.96</v>
      </c>
      <c r="CB216" s="217">
        <f t="shared" si="406"/>
        <v>0.15910698050308114</v>
      </c>
      <c r="CC216" s="217">
        <f>IF(BX216="Yes",VLOOKUP(B216,'ESA 112'!$B$194:$J$219,8,FALSE),MIN(0.135,CB216))</f>
        <v>0.13500000000000001</v>
      </c>
      <c r="CD216" s="156">
        <f t="shared" si="407"/>
        <v>53.45</v>
      </c>
      <c r="CE216" s="159">
        <f t="shared" si="408"/>
        <v>53.45</v>
      </c>
      <c r="CF216" s="127" t="s">
        <v>928</v>
      </c>
      <c r="CG216" s="43">
        <f>IFERROR(VLOOKUP($B216,'1819_link'!$A$5:$D$351,2,FALSE),0)</f>
        <v>0</v>
      </c>
      <c r="CH216" s="43">
        <f>IFERROR(VLOOKUP($B216,'1819_link'!$A$5:$D$351,3,FALSE),0)</f>
        <v>82.22</v>
      </c>
      <c r="CI216" s="43">
        <f>IFERROR(VLOOKUP($B216,'1819_link'!$A$5:$D$331,4,FALSE),0)</f>
        <v>491.02</v>
      </c>
      <c r="CJ216" s="217">
        <f t="shared" si="409"/>
        <v>0.16744735448657896</v>
      </c>
      <c r="CK216" s="217">
        <f>IF(CF216="Yes",VLOOKUP(B216,'ESA 112'!$B$164:$J$190,8,FALSE),MIN(0.135,CJ216))</f>
        <v>0.13500000000000001</v>
      </c>
      <c r="CL216" s="156">
        <f t="shared" si="410"/>
        <v>66.290000000000006</v>
      </c>
      <c r="CM216" s="159">
        <f t="shared" si="411"/>
        <v>66.290000000000006</v>
      </c>
      <c r="CN216" s="127" t="s">
        <v>928</v>
      </c>
      <c r="CO216" s="43">
        <f>IFERROR(VLOOKUP($B216,'1920_link'!$A$5:$D$350,2,FALSE),0)</f>
        <v>0</v>
      </c>
      <c r="CP216" s="43">
        <f>IFERROR(VLOOKUP($B216,'1920_link'!$A$5:$D$350,3,FALSE),0)</f>
        <v>93</v>
      </c>
      <c r="CQ216" s="43">
        <f>IFERROR(VLOOKUP($B216,'1920_link'!$A$5:$D$330,4,FALSE),0)</f>
        <v>564.77</v>
      </c>
      <c r="CR216" s="217">
        <f t="shared" si="412"/>
        <v>0.16466880322963331</v>
      </c>
      <c r="CS216" s="217">
        <f>IF(CN216="Yes",VLOOKUP(B216,'ESA 112'!$B$134:$J$159,8,FALSE),MIN(0.135,CR216))</f>
        <v>0.13500000000000001</v>
      </c>
      <c r="CT216" s="156">
        <f t="shared" si="413"/>
        <v>76.239999999999995</v>
      </c>
      <c r="CU216" s="159">
        <f t="shared" si="414"/>
        <v>76.239999999999995</v>
      </c>
      <c r="CV216" s="29" t="s">
        <v>928</v>
      </c>
      <c r="CW216" s="43">
        <f>IFERROR(VLOOKUP($B216,'2021_link'!$A$5:$D$351,2,FALSE),0)</f>
        <v>0</v>
      </c>
      <c r="CX216" s="43">
        <f>IFERROR(VLOOKUP($B216,'2021_link'!$A$5:$D$351,3,FALSE),0)</f>
        <v>122.55</v>
      </c>
      <c r="CY216" s="160">
        <f>IFERROR(VLOOKUP($B216,'2021_link'!$A$5:$D$351,4,FALSE),0)</f>
        <v>720.87</v>
      </c>
      <c r="CZ216" s="217">
        <f t="shared" si="415"/>
        <v>0.1700029131466145</v>
      </c>
      <c r="DA216" s="217">
        <f>IF(CV216="Yes",VLOOKUP(B216,'ESA 112'!$B$102:$J$130,8,FALSE),MIN(0.135,CZ216))</f>
        <v>0.13500000000000001</v>
      </c>
      <c r="DB216" s="156">
        <f t="shared" si="416"/>
        <v>97.32</v>
      </c>
      <c r="DC216" s="159">
        <f t="shared" si="417"/>
        <v>97.32</v>
      </c>
      <c r="DD216" s="127" t="s">
        <v>928</v>
      </c>
      <c r="DE216" s="43">
        <f>IFERROR(VLOOKUP($B216,'2122_link'!$A$3:$D$352,2,FALSE),0)</f>
        <v>0</v>
      </c>
      <c r="DF216" s="43">
        <f>IFERROR(VLOOKUP($B216,'2122_link'!$A$3:$D$352,3,FALSE),0)</f>
        <v>98.56</v>
      </c>
      <c r="DG216" s="160">
        <f>IFERROR(VLOOKUP($B216,'2122_link'!$A$3:$D$352,4,FALSE),0)</f>
        <v>616.81999999999994</v>
      </c>
      <c r="DH216" s="217">
        <f t="shared" si="394"/>
        <v>0.15978729613177267</v>
      </c>
      <c r="DI216" s="217">
        <f>IF(DD216="Yes",VLOOKUP(B216,'ESA 112'!$B$70:$J$99,8,FALSE),MIN(0.135,DH216))</f>
        <v>0.13500000000000001</v>
      </c>
      <c r="DJ216" s="156">
        <f t="shared" si="395"/>
        <v>83.27</v>
      </c>
      <c r="DK216" s="159">
        <f t="shared" si="396"/>
        <v>83.27</v>
      </c>
      <c r="DL216" s="127" t="s">
        <v>928</v>
      </c>
      <c r="DM216" s="43">
        <f>IFERROR(VLOOKUP($B216,'2223_link'!$A$3:$D$352,2,FALSE),0)</f>
        <v>0</v>
      </c>
      <c r="DN216" s="43">
        <f>IFERROR(VLOOKUP($B216,'2223_link'!$A$3:$D$352,3,FALSE),0)</f>
        <v>106.56</v>
      </c>
      <c r="DO216" s="160">
        <f>IFERROR(VLOOKUP($B216,'2223_link'!$A$3:$D$352,4,FALSE),0)</f>
        <v>507.32</v>
      </c>
      <c r="DP216" s="217">
        <f t="shared" si="397"/>
        <v>0.21004494204841126</v>
      </c>
      <c r="DQ216" s="217">
        <f>IF(DL216="Yes",VLOOKUP(B216,'ESA 112'!$B$37:$J$65,8,FALSE),MIN(0.135,DP216))</f>
        <v>0.13500000000000001</v>
      </c>
      <c r="DR216" s="156">
        <f t="shared" si="398"/>
        <v>68.489999999999995</v>
      </c>
      <c r="DS216" s="159">
        <f t="shared" si="399"/>
        <v>68.489999999999995</v>
      </c>
      <c r="DT216" s="127" t="s">
        <v>928</v>
      </c>
      <c r="DU216" s="43">
        <f>IFERROR(VLOOKUP($B216,'2324_link'!$A$3:$D$352,2,FALSE),0)</f>
        <v>0</v>
      </c>
      <c r="DV216" s="43">
        <f>IFERROR(VLOOKUP($B216,'2324_link'!$A$3:$D$352,3,FALSE),0)</f>
        <v>97.78</v>
      </c>
      <c r="DW216" s="160">
        <f>IFERROR(VLOOKUP($B216,'2324_link'!$A$3:$D$352,4,FALSE),0)</f>
        <v>428.20000000000005</v>
      </c>
      <c r="DX216" s="217">
        <f t="shared" si="391"/>
        <v>0.2283512377393741</v>
      </c>
      <c r="DY216" s="217">
        <f>IF(DT216="Yes",VLOOKUP(B216,'ESA 112'!$B$3:$J$32,8,FALSE),MIN(0.15,DX216))</f>
        <v>0.15</v>
      </c>
      <c r="DZ216" s="156">
        <f t="shared" si="392"/>
        <v>64.23</v>
      </c>
      <c r="EA216" s="159">
        <f t="shared" si="393"/>
        <v>64.23</v>
      </c>
      <c r="EB216" s="18"/>
    </row>
    <row r="217" spans="1:132" ht="14.4" x14ac:dyDescent="0.3">
      <c r="A217" s="15" t="s">
        <v>914</v>
      </c>
      <c r="B217" s="15" t="s">
        <v>26</v>
      </c>
      <c r="C217" s="15" t="s">
        <v>27</v>
      </c>
      <c r="D217" s="127" t="s">
        <v>928</v>
      </c>
      <c r="E217" s="154">
        <f>IFERROR(VLOOKUP($B217,'0809_link'!$A$5:$D$319,2,FALSE),0)</f>
        <v>33.5</v>
      </c>
      <c r="F217" s="154">
        <f>IFERROR(VLOOKUP($B217,'0809_link'!$A$5:$D$319,3,FALSE),0)</f>
        <v>306.25</v>
      </c>
      <c r="G217" s="154">
        <f>IFERROR(VLOOKUP(B217,'0809_link'!$A$5:$D$319,4,FALSE),0)</f>
        <v>2743.7200000000003</v>
      </c>
      <c r="H217" s="50">
        <f>IF(F217=0,0,ROUND((F217/G217),4))</f>
        <v>0.1116</v>
      </c>
      <c r="I217" s="155">
        <f>IF(D217="yes",VLOOKUP(B217,'ESA 112'!$B$479:$K$503,8,FALSE),MIN(0.127,H217))</f>
        <v>0.1116</v>
      </c>
      <c r="J217" s="156">
        <f>ROUND(IF(H217=I217,F217,G217*I217),2)</f>
        <v>306.25</v>
      </c>
      <c r="K217" s="157">
        <f>IF(I217=0.127,((E217+F217)-((H217-I217)*G217)),E217+F217)</f>
        <v>339.75</v>
      </c>
      <c r="L217" s="127" t="s">
        <v>928</v>
      </c>
      <c r="M217" s="43">
        <f>IFERROR(VLOOKUP(B217,'0910_link'!$A$5:$B$302,2,FALSE),0)</f>
        <v>31.62</v>
      </c>
      <c r="N217" s="43">
        <f>IFERROR(VLOOKUP(B217,'0910_link'!$A$5:$C$302,3,FALSE),0)</f>
        <v>339.62</v>
      </c>
      <c r="O217" s="43">
        <f>IFERROR(VLOOKUP($B217,'0910_link'!$A$5:$D$302,4,FALSE),0)</f>
        <v>2796.8799999999997</v>
      </c>
      <c r="P217" s="50">
        <f>IF(N217=0,0,ROUND((N217/O217),4))</f>
        <v>0.12139999999999999</v>
      </c>
      <c r="Q217" s="158">
        <f>IF(L217="Yes",VLOOKUP(B217,'ESA 112'!$B$449:$K$474,8,FALSE),MIN(0.127,P217))</f>
        <v>0.12139999999999999</v>
      </c>
      <c r="R217" s="156">
        <f>ROUND(IF(P217=Q217,N217,O217*Q217),2)</f>
        <v>339.62</v>
      </c>
      <c r="S217" s="157">
        <f>IF(Q217=0.127,((M217+N217)-((P217-Q217)*O217)),M217+N217)</f>
        <v>371.24</v>
      </c>
      <c r="T217" s="127" t="s">
        <v>928</v>
      </c>
      <c r="U217" s="43">
        <f>IFERROR(VLOOKUP($B217,'1011_link'!$A$5:$D$309,2,FALSE),0)</f>
        <v>34.119999999999997</v>
      </c>
      <c r="V217" s="43">
        <f>IFERROR(VLOOKUP($B217,'1011_link'!$A$5:$D$309,3,FALSE),0)</f>
        <v>345.25</v>
      </c>
      <c r="W217" s="154">
        <f>IFERROR(VLOOKUP($B217,'1011_link'!$A$5:$D$319,4,FALSE),0)</f>
        <v>2751.7</v>
      </c>
      <c r="X217" s="50">
        <f>IF(V217=0,0,ROUND((V217/W217),4))</f>
        <v>0.1255</v>
      </c>
      <c r="Y217" s="158">
        <f>IF(T217="Yes",VLOOKUP(B217,'ESA 112'!$B$416:$J$444,8,FALSE),MIN(0.127,X217))</f>
        <v>0.1255</v>
      </c>
      <c r="Z217" s="156">
        <f>ROUND(IF(X217=Y217,V217,W217*Y217),2)</f>
        <v>345.25</v>
      </c>
      <c r="AA217" s="159">
        <f>Z217+U217</f>
        <v>379.37</v>
      </c>
      <c r="AB217" s="127" t="s">
        <v>928</v>
      </c>
      <c r="AC217" s="43">
        <f>IFERROR(VLOOKUP($B217,'1112_link'!$A$5:$D$310,2,FALSE),0)</f>
        <v>34.11</v>
      </c>
      <c r="AD217" s="43">
        <f>IFERROR(VLOOKUP($B217,'1112_link'!$A$5:$D$310,3,FALSE),0)</f>
        <v>362.11</v>
      </c>
      <c r="AE217" s="154">
        <f>IFERROR(VLOOKUP($B217,'1112_link'!$A$5:$D$331,4,FALSE),0)</f>
        <v>2802.9199999999996</v>
      </c>
      <c r="AF217" s="50">
        <f>IF(AD217=0,0,ROUND((AD217/AE217),4))</f>
        <v>0.12920000000000001</v>
      </c>
      <c r="AG217" s="158">
        <f>IF(AB217="Yes",VLOOKUP(B217,'ESA 112'!$B$383:$J$411,8,FALSE),MIN(0.127,AF217))</f>
        <v>0.127</v>
      </c>
      <c r="AH217" s="156">
        <f>ROUND(IF(AF217=AG217,AD217,AE217*AG217),2)</f>
        <v>355.97</v>
      </c>
      <c r="AI217" s="159">
        <f>AH217+AC217</f>
        <v>390.08000000000004</v>
      </c>
      <c r="AJ217" s="127" t="s">
        <v>928</v>
      </c>
      <c r="AK217" s="43">
        <f>IFERROR(VLOOKUP($B217,'1213_link'!$A$5:$D$310,2,FALSE),0)</f>
        <v>41.78</v>
      </c>
      <c r="AL217" s="43">
        <f>IFERROR(VLOOKUP($B217,'1213_link'!$A$5:$D$310,3,FALSE),0)</f>
        <v>364.89</v>
      </c>
      <c r="AM217" s="154">
        <f>IFERROR(VLOOKUP($B217,'1213_link'!$A$5:$D$331,4,FALSE),0)</f>
        <v>2815.0099999999998</v>
      </c>
      <c r="AN217" s="50">
        <f>IF(AL217=0,0,ROUND((AL217/AM217),4))</f>
        <v>0.12959999999999999</v>
      </c>
      <c r="AO217" s="158">
        <f>IF(AJ217="Yes",VLOOKUP(B217,'ESA 112'!$B$350:$J$378,8,FALSE),MIN(0.127,AN217))</f>
        <v>0.127</v>
      </c>
      <c r="AP217" s="156">
        <f>ROUND(IF(AN217=AO217,AL217,AM217*AO217),2)</f>
        <v>357.51</v>
      </c>
      <c r="AQ217" s="159">
        <f>AP217+AK217</f>
        <v>399.28999999999996</v>
      </c>
      <c r="AR217" s="127" t="s">
        <v>928</v>
      </c>
      <c r="AS217" s="43">
        <f>IFERROR(VLOOKUP($B217,'1314_link'!$A$5:$D$310,2,FALSE),0)</f>
        <v>42.67</v>
      </c>
      <c r="AT217" s="43">
        <f>IFERROR(VLOOKUP($B217,'1314_link'!$A$5:$D$310,3,FALSE),0)</f>
        <v>346.33</v>
      </c>
      <c r="AU217" s="154">
        <f>IFERROR(VLOOKUP($B217,'1314_link'!$A$5:$D$331,4,FALSE),0)</f>
        <v>2801.94</v>
      </c>
      <c r="AV217" s="158">
        <f>AT217/AU217</f>
        <v>0.12360364604524007</v>
      </c>
      <c r="AW217" s="158">
        <f>IF(AR217="Yes",VLOOKUP(B217,'ESA 112'!$B$318:$J$345,8,FALSE),MIN(0.127,AV217))</f>
        <v>0.12360364604524007</v>
      </c>
      <c r="AX217" s="156">
        <f>ROUND(IF(AV217=AW217,AT217,AU217*AW217),2)</f>
        <v>346.33</v>
      </c>
      <c r="AY217" s="159">
        <f>AX217+AS217</f>
        <v>389</v>
      </c>
      <c r="AZ217" s="127" t="s">
        <v>928</v>
      </c>
      <c r="BA217" s="43">
        <f>IFERROR(VLOOKUP($B217,'1415_link'!$A$5:$D$311,2,FALSE),0)</f>
        <v>37.549999999999997</v>
      </c>
      <c r="BB217" s="43">
        <f>IFERROR(VLOOKUP($B217,'1415_link'!$A$5:$D$311,3,FALSE),0)</f>
        <v>322.77999999999997</v>
      </c>
      <c r="BC217" s="160">
        <f>IFERROR(VLOOKUP($B217,'1415_link'!$A$5:$D$332,4,FALSE),0)</f>
        <v>2787.04</v>
      </c>
      <c r="BD217" s="158">
        <f>BB217/BC217</f>
        <v>0.11581462770537918</v>
      </c>
      <c r="BE217" s="158">
        <f>IF(AZ217="Yes",VLOOKUP(B217,'ESA 112'!$B$286:$J$314,8,FALSE),MIN(0.127,BD217))</f>
        <v>0.11581462770537918</v>
      </c>
      <c r="BF217" s="156">
        <f>ROUND(IF(BD217=BE217,BB217,BC217*BE217),2)</f>
        <v>322.77999999999997</v>
      </c>
      <c r="BG217" s="159">
        <f>BF217+BA217</f>
        <v>360.33</v>
      </c>
      <c r="BH217" s="127" t="s">
        <v>928</v>
      </c>
      <c r="BI217" s="43">
        <f>IFERROR(VLOOKUP($B217,'1516_link'!$A$5:$D$351,2,FALSE),0)</f>
        <v>52.769999999999996</v>
      </c>
      <c r="BJ217" s="43">
        <f>IFERROR(VLOOKUP($B217,'1516_link'!$A$5:$D$351,3,FALSE),0)</f>
        <v>308.33</v>
      </c>
      <c r="BK217" s="160">
        <f>IFERROR(VLOOKUP($B217,'1516_link'!$A$5:$D$351,4,FALSE),0)</f>
        <v>2744.8399999999997</v>
      </c>
      <c r="BL217" s="217">
        <f t="shared" si="400"/>
        <v>0.11233077337841187</v>
      </c>
      <c r="BM217" s="217">
        <f>IF(BH217="Yes",VLOOKUP(B217,'ESA 112'!$B$255:$J$282,8,FALSE),MIN(0.127,BL217))</f>
        <v>0.11233077337841187</v>
      </c>
      <c r="BN217" s="156">
        <f t="shared" si="401"/>
        <v>308.33</v>
      </c>
      <c r="BO217" s="159">
        <f t="shared" si="402"/>
        <v>361.09999999999997</v>
      </c>
      <c r="BP217" s="127" t="s">
        <v>928</v>
      </c>
      <c r="BQ217" s="43">
        <f>IFERROR(VLOOKUP($B217,'1617_link'!$A$5:$D$351,2,FALSE),0)</f>
        <v>42</v>
      </c>
      <c r="BR217" s="43">
        <f>IFERROR(VLOOKUP($B217,'1617_link'!$A$5:$D$351,3,FALSE),0)</f>
        <v>305.89</v>
      </c>
      <c r="BS217" s="160">
        <f>IFERROR(VLOOKUP($B217,'1617_link'!$A$5:$D$351,4,FALSE),0)</f>
        <v>2732.75</v>
      </c>
      <c r="BT217" s="217">
        <f t="shared" si="403"/>
        <v>0.11193486414783642</v>
      </c>
      <c r="BU217" s="217">
        <f>IF(BP217="Yes",VLOOKUP(B217,'ESA 112'!$B$224:$J$250,8,FALSE),MIN(0.127,BT217))</f>
        <v>0.11193486414783642</v>
      </c>
      <c r="BV217" s="156">
        <f t="shared" si="404"/>
        <v>305.89</v>
      </c>
      <c r="BW217" s="159">
        <f t="shared" si="405"/>
        <v>347.89</v>
      </c>
      <c r="BX217" s="127" t="s">
        <v>928</v>
      </c>
      <c r="BY217" s="43">
        <f>IFERROR(VLOOKUP($B217,'1718_link'!$A$5:$D$351,2,FALSE),0)</f>
        <v>44.66</v>
      </c>
      <c r="BZ217" s="43">
        <f>IFERROR(VLOOKUP($B217,'1718_link'!$A$5:$D$351,3,FALSE),0)</f>
        <v>330.78</v>
      </c>
      <c r="CA217" s="43">
        <f>IFERROR(VLOOKUP($B217,'1718_link'!$A$5:$D$331,4,FALSE),0)</f>
        <v>2697.3</v>
      </c>
      <c r="CB217" s="217">
        <f t="shared" si="406"/>
        <v>0.12263374485596706</v>
      </c>
      <c r="CC217" s="217">
        <f>IF(BX217="Yes",VLOOKUP(B217,'ESA 112'!$B$194:$J$219,8,FALSE),MIN(0.135,CB217))</f>
        <v>0.12263374485596706</v>
      </c>
      <c r="CD217" s="156">
        <f t="shared" si="407"/>
        <v>330.78</v>
      </c>
      <c r="CE217" s="159">
        <f t="shared" si="408"/>
        <v>375.43999999999994</v>
      </c>
      <c r="CF217" s="127" t="s">
        <v>928</v>
      </c>
      <c r="CG217" s="43">
        <f>IFERROR(VLOOKUP($B217,'1819_link'!$A$5:$D$351,2,FALSE),0)</f>
        <v>37.67</v>
      </c>
      <c r="CH217" s="43">
        <f>IFERROR(VLOOKUP($B217,'1819_link'!$A$5:$D$351,3,FALSE),0)</f>
        <v>335.56</v>
      </c>
      <c r="CI217" s="43">
        <f>IFERROR(VLOOKUP($B217,'1819_link'!$A$5:$D$331,4,FALSE),0)</f>
        <v>2632.67</v>
      </c>
      <c r="CJ217" s="217">
        <f t="shared" si="409"/>
        <v>0.12745995510261446</v>
      </c>
      <c r="CK217" s="217">
        <f>IF(CF217="Yes",VLOOKUP(B217,'ESA 112'!$B$164:$J$190,8,FALSE),MIN(0.135,CJ217))</f>
        <v>0.12745995510261446</v>
      </c>
      <c r="CL217" s="156">
        <f t="shared" si="410"/>
        <v>335.56</v>
      </c>
      <c r="CM217" s="159">
        <f t="shared" si="411"/>
        <v>373.23</v>
      </c>
      <c r="CN217" s="127" t="s">
        <v>928</v>
      </c>
      <c r="CO217" s="43">
        <f>IFERROR(VLOOKUP($B217,'1920_link'!$A$5:$D$350,2,FALSE),0)</f>
        <v>36</v>
      </c>
      <c r="CP217" s="43">
        <f>IFERROR(VLOOKUP($B217,'1920_link'!$A$5:$D$350,3,FALSE),0)</f>
        <v>348.67</v>
      </c>
      <c r="CQ217" s="43">
        <f>IFERROR(VLOOKUP($B217,'1920_link'!$A$5:$D$330,4,FALSE),0)</f>
        <v>2622.2400000000002</v>
      </c>
      <c r="CR217" s="217">
        <f t="shared" si="412"/>
        <v>0.13296647141375312</v>
      </c>
      <c r="CS217" s="217">
        <f>IF(CN217="Yes",VLOOKUP(B217,'ESA 112'!$B$134:$J$159,8,FALSE),MIN(0.135,CR217))</f>
        <v>0.13296647141375312</v>
      </c>
      <c r="CT217" s="156">
        <f t="shared" si="413"/>
        <v>348.67</v>
      </c>
      <c r="CU217" s="159">
        <f t="shared" si="414"/>
        <v>384.67</v>
      </c>
      <c r="CV217" s="127" t="s">
        <v>928</v>
      </c>
      <c r="CW217" s="43">
        <f>IFERROR(VLOOKUP($B217,'2021_link'!$A$5:$D$351,2,FALSE),0)</f>
        <v>13.22</v>
      </c>
      <c r="CX217" s="43">
        <f>IFERROR(VLOOKUP($B217,'2021_link'!$A$5:$D$351,3,FALSE),0)</f>
        <v>330.11</v>
      </c>
      <c r="CY217" s="160">
        <f>IFERROR(VLOOKUP($B217,'2021_link'!$A$5:$D$351,4,FALSE),0)</f>
        <v>2512.3000000000002</v>
      </c>
      <c r="CZ217" s="217">
        <f t="shared" si="415"/>
        <v>0.13139752418102932</v>
      </c>
      <c r="DA217" s="217">
        <f>IF(CV217="Yes",VLOOKUP(B217,'ESA 112'!$B$102:$J$130,8,FALSE),MIN(0.135,CZ217))</f>
        <v>0.13139752418102932</v>
      </c>
      <c r="DB217" s="156">
        <f t="shared" si="416"/>
        <v>330.11</v>
      </c>
      <c r="DC217" s="159">
        <f t="shared" si="417"/>
        <v>343.33000000000004</v>
      </c>
      <c r="DD217" s="127" t="s">
        <v>928</v>
      </c>
      <c r="DE217" s="43">
        <f>IFERROR(VLOOKUP($B217,'2122_link'!$A$3:$D$352,2,FALSE),0)</f>
        <v>14</v>
      </c>
      <c r="DF217" s="43">
        <f>IFERROR(VLOOKUP($B217,'2122_link'!$A$3:$D$352,3,FALSE),0)</f>
        <v>316.33999999999997</v>
      </c>
      <c r="DG217" s="160">
        <f>IFERROR(VLOOKUP($B217,'2122_link'!$A$3:$D$352,4,FALSE),0)</f>
        <v>2462.12</v>
      </c>
      <c r="DH217" s="217">
        <f t="shared" si="394"/>
        <v>0.12848277094536414</v>
      </c>
      <c r="DI217" s="217">
        <f>IF(DD217="Yes",VLOOKUP(B217,'ESA 112'!$B$70:$J$99,8,FALSE),MIN(0.135,DH217))</f>
        <v>0.12848277094536414</v>
      </c>
      <c r="DJ217" s="156">
        <f t="shared" si="395"/>
        <v>316.33999999999997</v>
      </c>
      <c r="DK217" s="159">
        <f t="shared" si="396"/>
        <v>330.34</v>
      </c>
      <c r="DL217" s="127" t="s">
        <v>928</v>
      </c>
      <c r="DM217" s="43">
        <f>IFERROR(VLOOKUP($B217,'2223_link'!$A$3:$D$352,2,FALSE),0)</f>
        <v>15.56</v>
      </c>
      <c r="DN217" s="43">
        <f>IFERROR(VLOOKUP($B217,'2223_link'!$A$3:$D$352,3,FALSE),0)</f>
        <v>313.33</v>
      </c>
      <c r="DO217" s="160">
        <f>IFERROR(VLOOKUP($B217,'2223_link'!$A$3:$D$352,4,FALSE),0)</f>
        <v>2424.0100000000002</v>
      </c>
      <c r="DP217" s="217">
        <f t="shared" si="397"/>
        <v>0.12926101790009115</v>
      </c>
      <c r="DQ217" s="217">
        <f>IF(DL217="Yes",VLOOKUP(B217,'ESA 112'!$B$37:$J$65,8,FALSE),MIN(0.135,DP217))</f>
        <v>0.12926101790009115</v>
      </c>
      <c r="DR217" s="156">
        <f t="shared" si="398"/>
        <v>313.33</v>
      </c>
      <c r="DS217" s="159">
        <f t="shared" si="399"/>
        <v>328.89</v>
      </c>
      <c r="DT217" s="127" t="s">
        <v>928</v>
      </c>
      <c r="DU217" s="43">
        <f>IFERROR(VLOOKUP($B217,'2324_link'!$A$3:$D$352,2,FALSE),0)</f>
        <v>20.67</v>
      </c>
      <c r="DV217" s="43">
        <f>IFERROR(VLOOKUP($B217,'2324_link'!$A$3:$D$352,3,FALSE),0)</f>
        <v>336</v>
      </c>
      <c r="DW217" s="160">
        <f>IFERROR(VLOOKUP($B217,'2324_link'!$A$3:$D$352,4,FALSE),0)</f>
        <v>2449.5399999999995</v>
      </c>
      <c r="DX217" s="217">
        <f t="shared" si="391"/>
        <v>0.13716861124945912</v>
      </c>
      <c r="DY217" s="217">
        <f>IF(DT217="Yes",VLOOKUP(B217,'ESA 112'!$B$3:$J$32,8,FALSE),MIN(0.15,DX217))</f>
        <v>0.13716861124945912</v>
      </c>
      <c r="DZ217" s="156">
        <f t="shared" si="392"/>
        <v>336</v>
      </c>
      <c r="EA217" s="159">
        <f t="shared" si="393"/>
        <v>356.67</v>
      </c>
      <c r="EB217" s="18"/>
    </row>
    <row r="218" spans="1:132" ht="14.4" x14ac:dyDescent="0.3">
      <c r="A218" s="15" t="s">
        <v>914</v>
      </c>
      <c r="B218" s="15" t="s">
        <v>548</v>
      </c>
      <c r="C218" s="15" t="s">
        <v>549</v>
      </c>
      <c r="D218" s="127" t="s">
        <v>928</v>
      </c>
      <c r="E218" s="154">
        <f>IFERROR(VLOOKUP($B218,'0809_link'!$A$5:$D$319,2,FALSE),0)</f>
        <v>23</v>
      </c>
      <c r="F218" s="154">
        <f>IFERROR(VLOOKUP($B218,'0809_link'!$A$5:$D$319,3,FALSE),0)</f>
        <v>206.5</v>
      </c>
      <c r="G218" s="154">
        <f>IFERROR(VLOOKUP(B218,'0809_link'!$A$5:$D$319,4,FALSE),0)</f>
        <v>2238.0099999999998</v>
      </c>
      <c r="H218" s="50">
        <f>IF(F218=0,0,ROUND((F218/G218),4))</f>
        <v>9.2299999999999993E-2</v>
      </c>
      <c r="I218" s="155">
        <f>IF(D218="yes",VLOOKUP(B218,'ESA 112'!$B$479:$K$503,8,FALSE),MIN(0.127,H218))</f>
        <v>9.2299999999999993E-2</v>
      </c>
      <c r="J218" s="156">
        <f>ROUND(IF(H218=I218,F218,G218*I218),2)</f>
        <v>206.5</v>
      </c>
      <c r="K218" s="157">
        <f>IF(I218=0.127,((E218+F218)-((H218-I218)*G218)),E218+F218)</f>
        <v>229.5</v>
      </c>
      <c r="L218" s="127" t="s">
        <v>928</v>
      </c>
      <c r="M218" s="43">
        <f>IFERROR(VLOOKUP(B218,'0910_link'!$A$5:$B$302,2,FALSE),0)</f>
        <v>40.25</v>
      </c>
      <c r="N218" s="43">
        <f>IFERROR(VLOOKUP(B218,'0910_link'!$A$5:$C$302,3,FALSE),0)</f>
        <v>212.25</v>
      </c>
      <c r="O218" s="43">
        <f>IFERROR(VLOOKUP($B218,'0910_link'!$A$5:$D$302,4,FALSE),0)</f>
        <v>2249.56</v>
      </c>
      <c r="P218" s="50">
        <f>IF(N218=0,0,ROUND((N218/O218),4))</f>
        <v>9.4399999999999998E-2</v>
      </c>
      <c r="Q218" s="158">
        <f>IF(L218="Yes",VLOOKUP(B218,'ESA 112'!$B$449:$K$474,8,FALSE),MIN(0.127,P218))</f>
        <v>9.4399999999999998E-2</v>
      </c>
      <c r="R218" s="156">
        <f>ROUND(IF(P218=Q218,N218,O218*Q218),2)</f>
        <v>212.25</v>
      </c>
      <c r="S218" s="157">
        <f>IF(Q218=0.127,((M218+N218)-((P218-Q218)*O218)),M218+N218)</f>
        <v>252.5</v>
      </c>
      <c r="T218" s="127" t="s">
        <v>928</v>
      </c>
      <c r="U218" s="43">
        <f>IFERROR(VLOOKUP($B218,'1011_link'!$A$5:$D$309,2,FALSE),0)</f>
        <v>46.25</v>
      </c>
      <c r="V218" s="43">
        <f>IFERROR(VLOOKUP($B218,'1011_link'!$A$5:$D$309,3,FALSE),0)</f>
        <v>215.75</v>
      </c>
      <c r="W218" s="154">
        <f>IFERROR(VLOOKUP($B218,'1011_link'!$A$5:$D$319,4,FALSE),0)</f>
        <v>2292.4900000000002</v>
      </c>
      <c r="X218" s="50">
        <f>IF(V218=0,0,ROUND((V218/W218),4))</f>
        <v>9.4100000000000003E-2</v>
      </c>
      <c r="Y218" s="158">
        <f>IF(T218="Yes",VLOOKUP(B218,'ESA 112'!$B$416:$J$444,8,FALSE),MIN(0.127,X218))</f>
        <v>9.4100000000000003E-2</v>
      </c>
      <c r="Z218" s="156">
        <f>ROUND(IF(X218=Y218,V218,W218*Y218),2)</f>
        <v>215.75</v>
      </c>
      <c r="AA218" s="159">
        <f>Z218+U218</f>
        <v>262</v>
      </c>
      <c r="AB218" s="127" t="s">
        <v>928</v>
      </c>
      <c r="AC218" s="43">
        <f>IFERROR(VLOOKUP($B218,'1112_link'!$A$5:$D$310,2,FALSE),0)</f>
        <v>51.769999999999996</v>
      </c>
      <c r="AD218" s="43">
        <f>IFERROR(VLOOKUP($B218,'1112_link'!$A$5:$D$310,3,FALSE),0)</f>
        <v>225.89</v>
      </c>
      <c r="AE218" s="154">
        <f>IFERROR(VLOOKUP($B218,'1112_link'!$A$5:$D$331,4,FALSE),0)</f>
        <v>2335.1299999999997</v>
      </c>
      <c r="AF218" s="50">
        <f>IF(AD218=0,0,ROUND((AD218/AE218),4))</f>
        <v>9.6699999999999994E-2</v>
      </c>
      <c r="AG218" s="158">
        <f>IF(AB218="Yes",VLOOKUP(B218,'ESA 112'!$B$383:$J$411,8,FALSE),MIN(0.127,AF218))</f>
        <v>9.6699999999999994E-2</v>
      </c>
      <c r="AH218" s="156">
        <f>ROUND(IF(AF218=AG218,AD218,AE218*AG218),2)</f>
        <v>225.89</v>
      </c>
      <c r="AI218" s="159">
        <f>AH218+AC218</f>
        <v>277.65999999999997</v>
      </c>
      <c r="AJ218" s="127" t="s">
        <v>928</v>
      </c>
      <c r="AK218" s="43">
        <f>IFERROR(VLOOKUP($B218,'1213_link'!$A$5:$D$310,2,FALSE),0)</f>
        <v>63.67</v>
      </c>
      <c r="AL218" s="43">
        <f>IFERROR(VLOOKUP($B218,'1213_link'!$A$5:$D$310,3,FALSE),0)</f>
        <v>224.56</v>
      </c>
      <c r="AM218" s="154">
        <f>IFERROR(VLOOKUP($B218,'1213_link'!$A$5:$D$331,4,FALSE),0)</f>
        <v>2365.0800000000004</v>
      </c>
      <c r="AN218" s="50">
        <f>IF(AL218=0,0,ROUND((AL218/AM218),4))</f>
        <v>9.4899999999999998E-2</v>
      </c>
      <c r="AO218" s="158">
        <f>IF(AJ218="Yes",VLOOKUP(B218,'ESA 112'!$B$350:$J$378,8,FALSE),MIN(0.127,AN218))</f>
        <v>9.4899999999999998E-2</v>
      </c>
      <c r="AP218" s="156">
        <f>ROUND(IF(AN218=AO218,AL218,AM218*AO218),2)</f>
        <v>224.56</v>
      </c>
      <c r="AQ218" s="159">
        <f>AP218+AK218</f>
        <v>288.23</v>
      </c>
      <c r="AR218" s="127" t="s">
        <v>928</v>
      </c>
      <c r="AS218" s="43">
        <f>IFERROR(VLOOKUP($B218,'1314_link'!$A$5:$D$310,2,FALSE),0)</f>
        <v>71.89</v>
      </c>
      <c r="AT218" s="43">
        <f>IFERROR(VLOOKUP($B218,'1314_link'!$A$5:$D$310,3,FALSE),0)</f>
        <v>225.67</v>
      </c>
      <c r="AU218" s="154">
        <f>IFERROR(VLOOKUP($B218,'1314_link'!$A$5:$D$331,4,FALSE),0)</f>
        <v>2403.6699999999996</v>
      </c>
      <c r="AV218" s="158">
        <f>AT218/AU218</f>
        <v>9.3885599936763375E-2</v>
      </c>
      <c r="AW218" s="158">
        <f>IF(AR218="Yes",VLOOKUP(B218,'ESA 112'!$B$318:$J$345,8,FALSE),MIN(0.127,AV218))</f>
        <v>9.3885599936763375E-2</v>
      </c>
      <c r="AX218" s="156">
        <f>ROUND(IF(AV218=AW218,AT218,AU218*AW218),2)</f>
        <v>225.67</v>
      </c>
      <c r="AY218" s="159">
        <f>AX218+AS218</f>
        <v>297.56</v>
      </c>
      <c r="AZ218" s="127" t="s">
        <v>928</v>
      </c>
      <c r="BA218" s="43">
        <f>IFERROR(VLOOKUP($B218,'1415_link'!$A$5:$D$311,2,FALSE),0)</f>
        <v>63.11</v>
      </c>
      <c r="BB218" s="43">
        <f>IFERROR(VLOOKUP($B218,'1415_link'!$A$5:$D$311,3,FALSE),0)</f>
        <v>216.56</v>
      </c>
      <c r="BC218" s="160">
        <f>IFERROR(VLOOKUP($B218,'1415_link'!$A$5:$D$332,4,FALSE),0)</f>
        <v>2505.0300000000002</v>
      </c>
      <c r="BD218" s="158">
        <f>BB218/BC218</f>
        <v>8.6450062474301703E-2</v>
      </c>
      <c r="BE218" s="158">
        <f>IF(AZ218="Yes",VLOOKUP(B218,'ESA 112'!$B$286:$J$314,8,FALSE),MIN(0.127,BD218))</f>
        <v>8.6450062474301703E-2</v>
      </c>
      <c r="BF218" s="156">
        <f>ROUND(IF(BD218=BE218,BB218,BC218*BE218),2)</f>
        <v>216.56</v>
      </c>
      <c r="BG218" s="159">
        <f>BF218+BA218</f>
        <v>279.67</v>
      </c>
      <c r="BH218" s="127" t="s">
        <v>928</v>
      </c>
      <c r="BI218" s="43">
        <f>IFERROR(VLOOKUP($B218,'1516_link'!$A$5:$D$351,2,FALSE),0)</f>
        <v>77.56</v>
      </c>
      <c r="BJ218" s="43">
        <f>IFERROR(VLOOKUP($B218,'1516_link'!$A$5:$D$351,3,FALSE),0)</f>
        <v>235.78</v>
      </c>
      <c r="BK218" s="160">
        <f>IFERROR(VLOOKUP($B218,'1516_link'!$A$5:$D$351,4,FALSE),0)</f>
        <v>2650.23</v>
      </c>
      <c r="BL218" s="217">
        <f t="shared" si="400"/>
        <v>8.8965863340162932E-2</v>
      </c>
      <c r="BM218" s="217">
        <f>IF(BH218="Yes",VLOOKUP(B218,'ESA 112'!$B$255:$J$282,8,FALSE),MIN(0.127,BL218))</f>
        <v>8.8965863340162932E-2</v>
      </c>
      <c r="BN218" s="156">
        <f t="shared" si="401"/>
        <v>235.78</v>
      </c>
      <c r="BO218" s="159">
        <f t="shared" si="402"/>
        <v>313.34000000000003</v>
      </c>
      <c r="BP218" s="127" t="s">
        <v>928</v>
      </c>
      <c r="BQ218" s="43">
        <f>IFERROR(VLOOKUP($B218,'1617_link'!$A$5:$D$351,2,FALSE),0)</f>
        <v>71.22</v>
      </c>
      <c r="BR218" s="43">
        <f>IFERROR(VLOOKUP($B218,'1617_link'!$A$5:$D$351,3,FALSE),0)</f>
        <v>247.67</v>
      </c>
      <c r="BS218" s="160">
        <f>IFERROR(VLOOKUP($B218,'1617_link'!$A$5:$D$351,4,FALSE),0)</f>
        <v>2797.73</v>
      </c>
      <c r="BT218" s="217">
        <f t="shared" si="403"/>
        <v>8.8525340186508344E-2</v>
      </c>
      <c r="BU218" s="217">
        <f>IF(BP218="Yes",VLOOKUP(B218,'ESA 112'!$B$224:$J$250,8,FALSE),MIN(0.127,BT218))</f>
        <v>8.8525340186508344E-2</v>
      </c>
      <c r="BV218" s="156">
        <f t="shared" si="404"/>
        <v>247.67</v>
      </c>
      <c r="BW218" s="223">
        <f t="shared" si="405"/>
        <v>318.89</v>
      </c>
      <c r="BX218" s="127" t="s">
        <v>928</v>
      </c>
      <c r="BY218" s="43">
        <f>IFERROR(VLOOKUP($B218,'1718_link'!$A$5:$D$351,2,FALSE),0)</f>
        <v>72.55</v>
      </c>
      <c r="BZ218" s="43">
        <f>IFERROR(VLOOKUP($B218,'1718_link'!$A$5:$D$351,3,FALSE),0)</f>
        <v>271.11</v>
      </c>
      <c r="CA218" s="43">
        <f>IFERROR(VLOOKUP($B218,'1718_link'!$A$5:$D$331,4,FALSE),0)</f>
        <v>2851.04</v>
      </c>
      <c r="CB218" s="217">
        <f t="shared" si="406"/>
        <v>9.5091615691116224E-2</v>
      </c>
      <c r="CC218" s="217">
        <f>IF(BX218="Yes",VLOOKUP(B218,'ESA 112'!$B$194:$J$219,8,FALSE),MIN(0.135,CB218))</f>
        <v>9.5091615691116224E-2</v>
      </c>
      <c r="CD218" s="156">
        <f t="shared" si="407"/>
        <v>271.11</v>
      </c>
      <c r="CE218" s="159">
        <f t="shared" si="408"/>
        <v>343.66</v>
      </c>
      <c r="CF218" s="127" t="s">
        <v>928</v>
      </c>
      <c r="CG218" s="43">
        <f>IFERROR(VLOOKUP($B218,'1819_link'!$A$5:$D$351,2,FALSE),0)</f>
        <v>66.67</v>
      </c>
      <c r="CH218" s="43">
        <f>IFERROR(VLOOKUP($B218,'1819_link'!$A$5:$D$351,3,FALSE),0)</f>
        <v>298.44</v>
      </c>
      <c r="CI218" s="43">
        <f>IFERROR(VLOOKUP($B218,'1819_link'!$A$5:$D$331,4,FALSE),0)</f>
        <v>2813.24</v>
      </c>
      <c r="CJ218" s="217">
        <f t="shared" si="409"/>
        <v>0.10608408809770942</v>
      </c>
      <c r="CK218" s="217">
        <f>IF(CF218="Yes",VLOOKUP(B218,'ESA 112'!$B$164:$J$190,8,FALSE),MIN(0.135,CJ218))</f>
        <v>0.10608408809770942</v>
      </c>
      <c r="CL218" s="156">
        <f t="shared" si="410"/>
        <v>298.44</v>
      </c>
      <c r="CM218" s="159">
        <f t="shared" si="411"/>
        <v>365.11</v>
      </c>
      <c r="CN218" s="127" t="s">
        <v>928</v>
      </c>
      <c r="CO218" s="43">
        <f>IFERROR(VLOOKUP($B218,'1920_link'!$A$5:$D$350,2,FALSE),0)</f>
        <v>61.55</v>
      </c>
      <c r="CP218" s="43">
        <f>IFERROR(VLOOKUP($B218,'1920_link'!$A$5:$D$350,3,FALSE),0)</f>
        <v>318.67</v>
      </c>
      <c r="CQ218" s="43">
        <f>IFERROR(VLOOKUP($B218,'1920_link'!$A$5:$D$330,4,FALSE),0)</f>
        <v>2734.62</v>
      </c>
      <c r="CR218" s="217">
        <f t="shared" si="412"/>
        <v>0.11653173018554681</v>
      </c>
      <c r="CS218" s="217">
        <f>IF(CN218="Yes",VLOOKUP(B218,'ESA 112'!$B$134:$J$159,8,FALSE),MIN(0.135,CR218))</f>
        <v>0.11653173018554681</v>
      </c>
      <c r="CT218" s="156">
        <f t="shared" si="413"/>
        <v>318.67</v>
      </c>
      <c r="CU218" s="159">
        <f t="shared" si="414"/>
        <v>380.22</v>
      </c>
      <c r="CV218" s="127" t="s">
        <v>928</v>
      </c>
      <c r="CW218" s="43">
        <f>IFERROR(VLOOKUP($B218,'2021_link'!$A$5:$D$351,2,FALSE),0)</f>
        <v>41.89</v>
      </c>
      <c r="CX218" s="43">
        <f>IFERROR(VLOOKUP($B218,'2021_link'!$A$5:$D$351,3,FALSE),0)</f>
        <v>316.89</v>
      </c>
      <c r="CY218" s="160">
        <f>IFERROR(VLOOKUP($B218,'2021_link'!$A$5:$D$351,4,FALSE),0)</f>
        <v>2554.14</v>
      </c>
      <c r="CZ218" s="217">
        <f t="shared" si="415"/>
        <v>0.12406915830768869</v>
      </c>
      <c r="DA218" s="217">
        <f>IF(CV218="Yes",VLOOKUP(B218,'ESA 112'!$B$102:$J$130,8,FALSE),MIN(0.135,CZ218))</f>
        <v>0.12406915830768869</v>
      </c>
      <c r="DB218" s="156">
        <f t="shared" si="416"/>
        <v>316.89</v>
      </c>
      <c r="DC218" s="159">
        <f t="shared" si="417"/>
        <v>358.78</v>
      </c>
      <c r="DD218" s="127" t="s">
        <v>928</v>
      </c>
      <c r="DE218" s="43">
        <f>IFERROR(VLOOKUP($B218,'2122_link'!$A$3:$D$352,2,FALSE),0)</f>
        <v>43.44</v>
      </c>
      <c r="DF218" s="43">
        <f>IFERROR(VLOOKUP($B218,'2122_link'!$A$3:$D$352,3,FALSE),0)</f>
        <v>313.77999999999997</v>
      </c>
      <c r="DG218" s="160">
        <f>IFERROR(VLOOKUP($B218,'2122_link'!$A$3:$D$352,4,FALSE),0)</f>
        <v>2600.1899999999996</v>
      </c>
      <c r="DH218" s="217">
        <f t="shared" si="394"/>
        <v>0.12067579676869768</v>
      </c>
      <c r="DI218" s="217">
        <f>IF(DD218="Yes",VLOOKUP(B218,'ESA 112'!$B$70:$J$99,8,FALSE),MIN(0.135,DH218))</f>
        <v>0.12067579676869768</v>
      </c>
      <c r="DJ218" s="156">
        <f t="shared" si="395"/>
        <v>313.77999999999997</v>
      </c>
      <c r="DK218" s="159">
        <f t="shared" si="396"/>
        <v>357.21999999999997</v>
      </c>
      <c r="DL218" s="127" t="s">
        <v>928</v>
      </c>
      <c r="DM218" s="43">
        <f>IFERROR(VLOOKUP($B218,'2223_link'!$A$3:$D$352,2,FALSE),0)</f>
        <v>33</v>
      </c>
      <c r="DN218" s="43">
        <f>IFERROR(VLOOKUP($B218,'2223_link'!$A$3:$D$352,3,FALSE),0)</f>
        <v>344.44</v>
      </c>
      <c r="DO218" s="160">
        <f>IFERROR(VLOOKUP($B218,'2223_link'!$A$3:$D$352,4,FALSE),0)</f>
        <v>2688.6</v>
      </c>
      <c r="DP218" s="217">
        <f t="shared" si="397"/>
        <v>0.1281112846834784</v>
      </c>
      <c r="DQ218" s="217">
        <f>IF(DL218="Yes",VLOOKUP(B218,'ESA 112'!$B$37:$J$65,8,FALSE),MIN(0.135,DP218))</f>
        <v>0.1281112846834784</v>
      </c>
      <c r="DR218" s="156">
        <f t="shared" si="398"/>
        <v>344.44</v>
      </c>
      <c r="DS218" s="159">
        <f t="shared" si="399"/>
        <v>377.44</v>
      </c>
      <c r="DT218" s="127" t="s">
        <v>928</v>
      </c>
      <c r="DU218" s="43">
        <f>IFERROR(VLOOKUP($B218,'2324_link'!$A$3:$D$352,2,FALSE),0)</f>
        <v>36.11</v>
      </c>
      <c r="DV218" s="43">
        <f>IFERROR(VLOOKUP($B218,'2324_link'!$A$3:$D$352,3,FALSE),0)</f>
        <v>355.34000000000003</v>
      </c>
      <c r="DW218" s="160">
        <f>IFERROR(VLOOKUP($B218,'2324_link'!$A$3:$D$352,4,FALSE),0)</f>
        <v>2621.2800000000002</v>
      </c>
      <c r="DX218" s="217">
        <f t="shared" si="391"/>
        <v>0.13555972654580969</v>
      </c>
      <c r="DY218" s="217">
        <f>IF(DT218="Yes",VLOOKUP(B218,'ESA 112'!$B$3:$J$32,8,FALSE),MIN(0.15,DX218))</f>
        <v>0.13555972654580969</v>
      </c>
      <c r="DZ218" s="156">
        <f t="shared" si="392"/>
        <v>355.34</v>
      </c>
      <c r="EA218" s="159">
        <f t="shared" si="393"/>
        <v>391.45</v>
      </c>
      <c r="EB218" s="18"/>
    </row>
    <row r="219" spans="1:132" ht="15.6" x14ac:dyDescent="0.3">
      <c r="A219" s="15" t="s">
        <v>914</v>
      </c>
      <c r="B219" s="240" t="s">
        <v>1066</v>
      </c>
      <c r="C219" s="249" t="s">
        <v>1071</v>
      </c>
      <c r="E219" s="260"/>
      <c r="F219" s="260"/>
      <c r="G219" s="260"/>
      <c r="M219" s="18"/>
      <c r="N219" s="18"/>
      <c r="R219" s="15"/>
      <c r="U219" s="15"/>
      <c r="V219" s="15"/>
      <c r="W219" s="260"/>
      <c r="AE219" s="260"/>
      <c r="AJ219" s="33"/>
      <c r="AK219" s="33"/>
      <c r="AL219" s="33"/>
      <c r="AM219" s="254"/>
      <c r="AN219" s="33"/>
      <c r="AO219" s="33"/>
      <c r="AP219" s="33"/>
      <c r="AQ219" s="33"/>
      <c r="AR219" s="33"/>
      <c r="AS219" s="33"/>
      <c r="AT219" s="33"/>
      <c r="AU219" s="254"/>
      <c r="AV219" s="33"/>
      <c r="AW219" s="33"/>
      <c r="AX219" s="33"/>
      <c r="AY219" s="33"/>
      <c r="AZ219" s="33"/>
      <c r="BA219" s="33"/>
      <c r="BB219" s="33"/>
      <c r="BC219" s="254"/>
      <c r="BD219" s="33"/>
      <c r="BE219" s="33"/>
      <c r="BF219" s="33"/>
      <c r="BG219" s="33"/>
      <c r="BH219" s="33"/>
      <c r="BI219" s="33"/>
      <c r="BJ219" s="33"/>
      <c r="BK219" s="254"/>
      <c r="BL219" s="33"/>
      <c r="BM219" s="33"/>
      <c r="BN219" s="33"/>
      <c r="BO219" s="33"/>
      <c r="BP219" s="33"/>
      <c r="BQ219" s="33"/>
      <c r="BR219" s="33"/>
      <c r="BS219" s="254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254"/>
      <c r="CZ219" s="33"/>
      <c r="DA219" s="33"/>
      <c r="DB219" s="33"/>
      <c r="DC219" s="33"/>
      <c r="DD219" s="127" t="s">
        <v>928</v>
      </c>
      <c r="DE219" s="43">
        <f>IFERROR(VLOOKUP($B219,'2122_link'!$A$3:$D$352,2,FALSE),0)</f>
        <v>0</v>
      </c>
      <c r="DF219" s="43">
        <f>IFERROR(VLOOKUP($B219,'2122_link'!$A$3:$D$352,3,FALSE),0)</f>
        <v>11.22</v>
      </c>
      <c r="DG219" s="160">
        <f>IFERROR(VLOOKUP($B219,'2122_link'!$A$3:$D$352,4,FALSE),0)</f>
        <v>72.7</v>
      </c>
      <c r="DH219" s="217">
        <f t="shared" si="394"/>
        <v>0.15433287482806052</v>
      </c>
      <c r="DI219" s="217">
        <f>IF(DD219="Yes",VLOOKUP(B219,'ESA 112'!$B$70:$J$99,8,FALSE),MIN(0.135,DH219))</f>
        <v>0.13500000000000001</v>
      </c>
      <c r="DJ219" s="156">
        <f t="shared" si="395"/>
        <v>9.81</v>
      </c>
      <c r="DK219" s="159">
        <f t="shared" si="396"/>
        <v>9.81</v>
      </c>
      <c r="DL219" s="127" t="s">
        <v>928</v>
      </c>
      <c r="DM219" s="43">
        <f>IFERROR(VLOOKUP($B219,'2223_link'!$A$3:$D$352,2,FALSE),0)</f>
        <v>0</v>
      </c>
      <c r="DN219" s="43">
        <f>IFERROR(VLOOKUP($B219,'2223_link'!$A$3:$D$352,3,FALSE),0)</f>
        <v>15.56</v>
      </c>
      <c r="DO219" s="160">
        <f>IFERROR(VLOOKUP($B219,'2223_link'!$A$3:$D$352,4,FALSE),0)</f>
        <v>94.1</v>
      </c>
      <c r="DP219" s="217">
        <f t="shared" si="397"/>
        <v>0.16535600425079705</v>
      </c>
      <c r="DQ219" s="217">
        <f>IF(DL219="Yes",VLOOKUP(B219,'ESA 112'!$B$37:$J$65,8,FALSE),MIN(0.135,DP219))</f>
        <v>0.13500000000000001</v>
      </c>
      <c r="DR219" s="156">
        <f t="shared" si="398"/>
        <v>12.7</v>
      </c>
      <c r="DS219" s="159">
        <f t="shared" si="399"/>
        <v>12.7</v>
      </c>
      <c r="DT219" s="127" t="s">
        <v>928</v>
      </c>
      <c r="DU219" s="43">
        <f>IFERROR(VLOOKUP($B219,'2324_link'!$A$3:$D$352,2,FALSE),0)</f>
        <v>0</v>
      </c>
      <c r="DV219" s="43">
        <f>IFERROR(VLOOKUP($B219,'2324_link'!$A$3:$D$352,3,FALSE),0)</f>
        <v>25.56</v>
      </c>
      <c r="DW219" s="160">
        <f>IFERROR(VLOOKUP($B219,'2324_link'!$A$3:$D$352,4,FALSE),0)</f>
        <v>102.4</v>
      </c>
      <c r="DX219" s="217">
        <f t="shared" si="391"/>
        <v>0.24960937499999997</v>
      </c>
      <c r="DY219" s="217">
        <f>IF(DT219="Yes",VLOOKUP(B219,'ESA 112'!$B$3:$J$32,8,FALSE),MIN(0.15,DX219))</f>
        <v>0.15</v>
      </c>
      <c r="DZ219" s="156">
        <f t="shared" si="392"/>
        <v>15.36</v>
      </c>
      <c r="EA219" s="159">
        <f t="shared" si="393"/>
        <v>15.36</v>
      </c>
      <c r="EB219" s="18"/>
    </row>
    <row r="220" spans="1:132" ht="14.4" x14ac:dyDescent="0.3">
      <c r="A220" s="15" t="s">
        <v>914</v>
      </c>
      <c r="B220" s="15" t="s">
        <v>358</v>
      </c>
      <c r="C220" s="15" t="s">
        <v>359</v>
      </c>
      <c r="D220" s="127" t="s">
        <v>928</v>
      </c>
      <c r="E220" s="154">
        <f>IFERROR(VLOOKUP($B220,'0809_link'!$A$5:$D$319,2,FALSE),0)</f>
        <v>279.12</v>
      </c>
      <c r="F220" s="154">
        <f>IFERROR(VLOOKUP($B220,'0809_link'!$A$5:$D$319,3,FALSE),0)</f>
        <v>2373.5</v>
      </c>
      <c r="G220" s="154">
        <f>IFERROR(VLOOKUP(B220,'0809_link'!$A$5:$D$319,4,FALSE),0)</f>
        <v>20865.239999999998</v>
      </c>
      <c r="H220" s="50">
        <f>IF(F220=0,0,ROUND((F220/G220),4))</f>
        <v>0.1138</v>
      </c>
      <c r="I220" s="155">
        <f>IF(D220="yes",VLOOKUP(B220,'ESA 112'!$B$479:$K$503,8,FALSE),MIN(0.127,H220))</f>
        <v>0.1138</v>
      </c>
      <c r="J220" s="156">
        <f>ROUND(IF(H220=I220,F220,G220*I220),2)</f>
        <v>2373.5</v>
      </c>
      <c r="K220" s="157">
        <f>IF(I220=0.127,((E220+F220)-((H220-I220)*G220)),E220+F220)</f>
        <v>2652.62</v>
      </c>
      <c r="L220" s="127" t="s">
        <v>928</v>
      </c>
      <c r="M220" s="43">
        <f>IFERROR(VLOOKUP(B220,'0910_link'!$A$5:$B$302,2,FALSE),0)</f>
        <v>300.38</v>
      </c>
      <c r="N220" s="43">
        <f>IFERROR(VLOOKUP(B220,'0910_link'!$A$5:$C$302,3,FALSE),0)</f>
        <v>2331.5</v>
      </c>
      <c r="O220" s="43">
        <f>IFERROR(VLOOKUP($B220,'0910_link'!$A$5:$D$302,4,FALSE),0)</f>
        <v>20767.239999999998</v>
      </c>
      <c r="P220" s="50">
        <f>IF(N220=0,0,ROUND((N220/O220),4))</f>
        <v>0.1123</v>
      </c>
      <c r="Q220" s="158">
        <f>IF(L220="Yes",VLOOKUP(B220,'ESA 112'!$B$449:$K$474,8,FALSE),MIN(0.127,P220))</f>
        <v>0.1123</v>
      </c>
      <c r="R220" s="156">
        <f>ROUND(IF(P220=Q220,N220,O220*Q220),2)</f>
        <v>2331.5</v>
      </c>
      <c r="S220" s="157">
        <f>IF(Q220=0.127,((M220+N220)-((P220-Q220)*O220)),M220+N220)</f>
        <v>2631.88</v>
      </c>
      <c r="T220" s="127" t="s">
        <v>928</v>
      </c>
      <c r="U220" s="43">
        <f>IFERROR(VLOOKUP($B220,'1011_link'!$A$5:$D$309,2,FALSE),0)</f>
        <v>305.62</v>
      </c>
      <c r="V220" s="43">
        <f>IFERROR(VLOOKUP($B220,'1011_link'!$A$5:$D$309,3,FALSE),0)</f>
        <v>2344.2399999999998</v>
      </c>
      <c r="W220" s="154">
        <f>IFERROR(VLOOKUP($B220,'1011_link'!$A$5:$D$319,4,FALSE),0)</f>
        <v>20854.5</v>
      </c>
      <c r="X220" s="50">
        <f>IF(V220=0,0,ROUND((V220/W220),4))</f>
        <v>0.1124</v>
      </c>
      <c r="Y220" s="158">
        <f>IF(T220="Yes",VLOOKUP(B220,'ESA 112'!$B$416:$J$444,8,FALSE),MIN(0.127,X220))</f>
        <v>0.1124</v>
      </c>
      <c r="Z220" s="156">
        <f>ROUND(IF(X220=Y220,V220,W220*Y220),2)</f>
        <v>2344.2399999999998</v>
      </c>
      <c r="AA220" s="159">
        <f>Z220+U220</f>
        <v>2649.8599999999997</v>
      </c>
      <c r="AB220" s="127" t="s">
        <v>928</v>
      </c>
      <c r="AC220" s="43">
        <f>IFERROR(VLOOKUP($B220,'1112_link'!$A$5:$D$310,2,FALSE),0)</f>
        <v>337.23</v>
      </c>
      <c r="AD220" s="43">
        <f>IFERROR(VLOOKUP($B220,'1112_link'!$A$5:$D$310,3,FALSE),0)</f>
        <v>2340.7800000000002</v>
      </c>
      <c r="AE220" s="154">
        <f>IFERROR(VLOOKUP($B220,'1112_link'!$A$5:$D$331,4,FALSE),0)</f>
        <v>20615.259999999998</v>
      </c>
      <c r="AF220" s="50">
        <f>IF(AD220=0,0,ROUND((AD220/AE220),4))</f>
        <v>0.1135</v>
      </c>
      <c r="AG220" s="158">
        <f>IF(AB220="Yes",VLOOKUP(B220,'ESA 112'!$B$383:$J$411,8,FALSE),MIN(0.127,AF220))</f>
        <v>0.1135</v>
      </c>
      <c r="AH220" s="156">
        <f>ROUND(IF(AF220=AG220,AD220,AE220*AG220),2)</f>
        <v>2340.7800000000002</v>
      </c>
      <c r="AI220" s="159">
        <f>AH220+AC220</f>
        <v>2678.01</v>
      </c>
      <c r="AJ220" s="127" t="s">
        <v>928</v>
      </c>
      <c r="AK220" s="43">
        <f>IFERROR(VLOOKUP($B220,'1213_link'!$A$5:$D$310,2,FALSE),0)</f>
        <v>350.89</v>
      </c>
      <c r="AL220" s="43">
        <f>IFERROR(VLOOKUP($B220,'1213_link'!$A$5:$D$310,3,FALSE),0)</f>
        <v>2272.89</v>
      </c>
      <c r="AM220" s="154">
        <f>IFERROR(VLOOKUP($B220,'1213_link'!$A$5:$D$331,4,FALSE),0)</f>
        <v>20568.349999999999</v>
      </c>
      <c r="AN220" s="50">
        <f>IF(AL220=0,0,ROUND((AL220/AM220),4))</f>
        <v>0.1105</v>
      </c>
      <c r="AO220" s="158">
        <f>IF(AJ220="Yes",VLOOKUP(B220,'ESA 112'!$B$350:$J$378,8,FALSE),MIN(0.127,AN220))</f>
        <v>0.1105</v>
      </c>
      <c r="AP220" s="156">
        <f>ROUND(IF(AN220=AO220,AL220,AM220*AO220),2)</f>
        <v>2272.89</v>
      </c>
      <c r="AQ220" s="159">
        <f>AP220+AK220</f>
        <v>2623.7799999999997</v>
      </c>
      <c r="AR220" s="127" t="s">
        <v>928</v>
      </c>
      <c r="AS220" s="43">
        <f>IFERROR(VLOOKUP($B220,'1314_link'!$A$5:$D$310,2,FALSE),0)</f>
        <v>376.89</v>
      </c>
      <c r="AT220" s="43">
        <f>IFERROR(VLOOKUP($B220,'1314_link'!$A$5:$D$310,3,FALSE),0)</f>
        <v>2315.56</v>
      </c>
      <c r="AU220" s="154">
        <f>IFERROR(VLOOKUP($B220,'1314_link'!$A$5:$D$331,4,FALSE),0)</f>
        <v>21042.870000000003</v>
      </c>
      <c r="AV220" s="158">
        <f>AT220/AU220</f>
        <v>0.11004012285396429</v>
      </c>
      <c r="AW220" s="158">
        <f>IF(AR220="Yes",VLOOKUP(B220,'ESA 112'!$B$318:$J$345,8,FALSE),MIN(0.127,AV220))</f>
        <v>0.11004012285396429</v>
      </c>
      <c r="AX220" s="156">
        <f>ROUND(IF(AV220=AW220,AT220,AU220*AW220),2)</f>
        <v>2315.56</v>
      </c>
      <c r="AY220" s="159">
        <f>AX220+AS220</f>
        <v>2692.45</v>
      </c>
      <c r="AZ220" s="127" t="s">
        <v>928</v>
      </c>
      <c r="BA220" s="43">
        <f>IFERROR(VLOOKUP($B220,'1415_link'!$A$5:$D$311,2,FALSE),0)</f>
        <v>367.45</v>
      </c>
      <c r="BB220" s="43">
        <f>IFERROR(VLOOKUP($B220,'1415_link'!$A$5:$D$311,3,FALSE),0)</f>
        <v>2330</v>
      </c>
      <c r="BC220" s="160">
        <f>IFERROR(VLOOKUP($B220,'1415_link'!$A$5:$D$332,4,FALSE),0)</f>
        <v>21522.059999999998</v>
      </c>
      <c r="BD220" s="158">
        <f>BB220/BC220</f>
        <v>0.10826101218935363</v>
      </c>
      <c r="BE220" s="158">
        <f>IF(AZ220="Yes",VLOOKUP(B220,'ESA 112'!$B$286:$J$314,8,FALSE),MIN(0.127,BD220))</f>
        <v>0.10826101218935363</v>
      </c>
      <c r="BF220" s="156">
        <f>ROUND(IF(BD220=BE220,BB220,BC220*BE220),2)</f>
        <v>2330</v>
      </c>
      <c r="BG220" s="159">
        <f>BF220+BA220</f>
        <v>2697.45</v>
      </c>
      <c r="BH220" s="127" t="s">
        <v>928</v>
      </c>
      <c r="BI220" s="43">
        <f>IFERROR(VLOOKUP($B220,'1516_link'!$A$5:$D$351,2,FALSE),0)</f>
        <v>394.65999999999997</v>
      </c>
      <c r="BJ220" s="43">
        <f>IFERROR(VLOOKUP($B220,'1516_link'!$A$5:$D$351,3,FALSE),0)</f>
        <v>2363.44</v>
      </c>
      <c r="BK220" s="160">
        <f>IFERROR(VLOOKUP($B220,'1516_link'!$A$5:$D$351,4,FALSE),0)</f>
        <v>22518.7</v>
      </c>
      <c r="BL220" s="217">
        <f>BJ220/BK220</f>
        <v>0.10495454888603693</v>
      </c>
      <c r="BM220" s="217">
        <f>IF(BH220="Yes",VLOOKUP(B220,'ESA 112'!$B$255:$J$282,8,FALSE),MIN(0.127,BL220))</f>
        <v>0.10495454888603693</v>
      </c>
      <c r="BN220" s="156">
        <f>ROUND(IF(BL220=BM220,BJ220,BK220*BM220),2)</f>
        <v>2363.44</v>
      </c>
      <c r="BO220" s="159">
        <f>BN220+BI220</f>
        <v>2758.1</v>
      </c>
      <c r="BP220" s="127" t="s">
        <v>928</v>
      </c>
      <c r="BQ220" s="43">
        <f>IFERROR(VLOOKUP($B220,'1617_link'!$A$5:$D$351,2,FALSE),0)</f>
        <v>390.11</v>
      </c>
      <c r="BR220" s="43">
        <f>IFERROR(VLOOKUP($B220,'1617_link'!$A$5:$D$351,3,FALSE),0)</f>
        <v>2457.89</v>
      </c>
      <c r="BS220" s="160">
        <f>IFERROR(VLOOKUP($B220,'1617_link'!$A$5:$D$351,4,FALSE),0)</f>
        <v>22879.370000000003</v>
      </c>
      <c r="BT220" s="217">
        <f t="shared" ref="BT220:BT228" si="418">BR220/BS220</f>
        <v>0.10742822027005113</v>
      </c>
      <c r="BU220" s="217">
        <f>IF(BP220="Yes",VLOOKUP(B220,'ESA 112'!$B$224:$J$250,8,FALSE),MIN(0.127,BT220))</f>
        <v>0.10742822027005113</v>
      </c>
      <c r="BV220" s="156">
        <f t="shared" ref="BV220:BV227" si="419">ROUND(IF(BT220=BU220,BR220,BS220*BU220),2)</f>
        <v>2457.89</v>
      </c>
      <c r="BW220" s="223">
        <f t="shared" ref="BW220:BW227" si="420">BV220+BQ220</f>
        <v>2848</v>
      </c>
      <c r="BX220" s="127" t="s">
        <v>928</v>
      </c>
      <c r="BY220" s="43">
        <f>IFERROR(VLOOKUP($B220,'1718_link'!$A$5:$D$351,2,FALSE),0)</f>
        <v>434.45000000000005</v>
      </c>
      <c r="BZ220" s="43">
        <f>IFERROR(VLOOKUP($B220,'1718_link'!$A$5:$D$351,3,FALSE),0)</f>
        <v>2485</v>
      </c>
      <c r="CA220" s="43">
        <f>IFERROR(VLOOKUP($B220,'1718_link'!$A$5:$D$331,4,FALSE),0)</f>
        <v>23196.390000000003</v>
      </c>
      <c r="CB220" s="217">
        <f t="shared" ref="CB220:CB240" si="421">BZ220/CA220</f>
        <v>0.10712873856664765</v>
      </c>
      <c r="CC220" s="217">
        <f>IF(BX220="Yes",VLOOKUP(B220,'ESA 112'!$B$194:$J$219,8,FALSE),MIN(0.135,CB220))</f>
        <v>0.10712873856664765</v>
      </c>
      <c r="CD220" s="156">
        <f t="shared" ref="CD220:CD240" si="422">ROUND(IF(CB220=CC220,BZ220,CA220*CC220),2)</f>
        <v>2485</v>
      </c>
      <c r="CE220" s="159">
        <f t="shared" ref="CE220:CE240" si="423">CD220+BY220</f>
        <v>2919.45</v>
      </c>
      <c r="CF220" s="127" t="s">
        <v>928</v>
      </c>
      <c r="CG220" s="43">
        <f>IFERROR(VLOOKUP($B220,'1819_link'!$A$5:$D$351,2,FALSE),0)</f>
        <v>435.33</v>
      </c>
      <c r="CH220" s="43">
        <f>IFERROR(VLOOKUP($B220,'1819_link'!$A$5:$D$351,3,FALSE),0)</f>
        <v>2537.7800000000002</v>
      </c>
      <c r="CI220" s="43">
        <f>IFERROR(VLOOKUP($B220,'1819_link'!$A$5:$D$331,4,FALSE),0)</f>
        <v>22846.680000000004</v>
      </c>
      <c r="CJ220" s="217">
        <f t="shared" ref="CJ220:CJ240" si="424">IFERROR((CH220/CI220),0)</f>
        <v>0.11107872128466804</v>
      </c>
      <c r="CK220" s="217">
        <f>IF(CF220="Yes",VLOOKUP(B220,'ESA 112'!$B$164:$J$190,8,FALSE),MIN(0.135,CJ220))</f>
        <v>0.11107872128466804</v>
      </c>
      <c r="CL220" s="156">
        <f t="shared" ref="CL220:CL240" si="425">ROUND(IF(CJ220=CK220,CH220,CI220*CK220),2)</f>
        <v>2537.7800000000002</v>
      </c>
      <c r="CM220" s="159">
        <f t="shared" ref="CM220:CM240" si="426">CL220+CG220</f>
        <v>2973.11</v>
      </c>
      <c r="CN220" s="127" t="s">
        <v>928</v>
      </c>
      <c r="CO220" s="43">
        <f>IFERROR(VLOOKUP($B220,'1920_link'!$A$5:$D$350,2,FALSE),0)</f>
        <v>451.34000000000003</v>
      </c>
      <c r="CP220" s="43">
        <f>IFERROR(VLOOKUP($B220,'1920_link'!$A$5:$D$350,3,FALSE),0)</f>
        <v>2620.7800000000002</v>
      </c>
      <c r="CQ220" s="43">
        <f>IFERROR(VLOOKUP($B220,'1920_link'!$A$5:$D$330,4,FALSE),0)</f>
        <v>23337.03</v>
      </c>
      <c r="CR220" s="217">
        <f t="shared" ref="CR220:CR240" si="427">IFERROR((CP220/CQ220),0)</f>
        <v>0.11230135111451631</v>
      </c>
      <c r="CS220" s="217">
        <f>IF(CN220="Yes",VLOOKUP(B220,'ESA 112'!$B$134:$J$159,8,FALSE),MIN(0.135,CR220))</f>
        <v>0.11230135111451631</v>
      </c>
      <c r="CT220" s="156">
        <f t="shared" ref="CT220:CT240" si="428">ROUND(IF(CR220=CS220,CP220,CQ220*CS220),2)</f>
        <v>2620.7800000000002</v>
      </c>
      <c r="CU220" s="159">
        <f t="shared" ref="CU220:CU240" si="429">CT220+CO220</f>
        <v>3072.1200000000003</v>
      </c>
      <c r="CV220" s="127" t="s">
        <v>928</v>
      </c>
      <c r="CW220" s="43">
        <f>IFERROR(VLOOKUP($B220,'2021_link'!$A$5:$D$351,2,FALSE),0)</f>
        <v>268.89</v>
      </c>
      <c r="CX220" s="43">
        <f>IFERROR(VLOOKUP($B220,'2021_link'!$A$5:$D$351,3,FALSE),0)</f>
        <v>2482</v>
      </c>
      <c r="CY220" s="160">
        <f>IFERROR(VLOOKUP($B220,'2021_link'!$A$5:$D$351,4,FALSE),0)</f>
        <v>22080.750000000004</v>
      </c>
      <c r="CZ220" s="217">
        <f t="shared" ref="CZ220:CZ240" si="430">CX220/CY220</f>
        <v>0.11240560216478152</v>
      </c>
      <c r="DA220" s="217">
        <f>IF(CV220="Yes",VLOOKUP(B220,'ESA 112'!$B$102:$J$130,8,FALSE),MIN(0.135,CZ220))</f>
        <v>0.11240560216478152</v>
      </c>
      <c r="DB220" s="156">
        <f t="shared" ref="DB220:DB240" si="431">ROUND(IF(CZ220=DA220,CX220,CY220*DA220),2)</f>
        <v>2482</v>
      </c>
      <c r="DC220" s="159">
        <f t="shared" ref="DC220:DC240" si="432">DB220+CW220</f>
        <v>2750.89</v>
      </c>
      <c r="DD220" s="127" t="s">
        <v>928</v>
      </c>
      <c r="DE220" s="43">
        <f>IFERROR(VLOOKUP($B220,'2122_link'!$A$3:$D$352,2,FALSE),0)</f>
        <v>258.33</v>
      </c>
      <c r="DF220" s="43">
        <f>IFERROR(VLOOKUP($B220,'2122_link'!$A$3:$D$352,3,FALSE),0)</f>
        <v>2517.7799999999997</v>
      </c>
      <c r="DG220" s="160">
        <f>IFERROR(VLOOKUP($B220,'2122_link'!$A$3:$D$352,4,FALSE),0)</f>
        <v>22481.260000000002</v>
      </c>
      <c r="DH220" s="217">
        <f t="shared" si="394"/>
        <v>0.11199461240161804</v>
      </c>
      <c r="DI220" s="217">
        <f>IF(DD220="Yes",VLOOKUP(B220,'ESA 112'!$B$70:$J$99,8,FALSE),MIN(0.135,DH220))</f>
        <v>0.11199461240161804</v>
      </c>
      <c r="DJ220" s="156">
        <f t="shared" si="395"/>
        <v>2517.7800000000002</v>
      </c>
      <c r="DK220" s="159">
        <f t="shared" si="396"/>
        <v>2776.11</v>
      </c>
      <c r="DL220" s="127" t="s">
        <v>928</v>
      </c>
      <c r="DM220" s="43">
        <f>IFERROR(VLOOKUP($B220,'2223_link'!$A$3:$D$352,2,FALSE),0)</f>
        <v>292.77999999999997</v>
      </c>
      <c r="DN220" s="43">
        <f>IFERROR(VLOOKUP($B220,'2223_link'!$A$3:$D$352,3,FALSE),0)</f>
        <v>2688.33</v>
      </c>
      <c r="DO220" s="160">
        <f>IFERROR(VLOOKUP($B220,'2223_link'!$A$3:$D$352,4,FALSE),0)</f>
        <v>22918.960000000003</v>
      </c>
      <c r="DP220" s="217">
        <f t="shared" si="397"/>
        <v>0.11729720720311915</v>
      </c>
      <c r="DQ220" s="217">
        <f>IF(DL220="Yes",VLOOKUP(B220,'ESA 112'!$B$37:$J$65,8,FALSE),MIN(0.135,DP220))</f>
        <v>0.11729720720311915</v>
      </c>
      <c r="DR220" s="156">
        <f t="shared" si="398"/>
        <v>2688.33</v>
      </c>
      <c r="DS220" s="159">
        <f t="shared" si="399"/>
        <v>2981.1099999999997</v>
      </c>
      <c r="DT220" s="127" t="s">
        <v>928</v>
      </c>
      <c r="DU220" s="43">
        <f>IFERROR(VLOOKUP($B220,'2324_link'!$A$3:$D$352,2,FALSE),0)</f>
        <v>350.33</v>
      </c>
      <c r="DV220" s="43">
        <f>IFERROR(VLOOKUP($B220,'2324_link'!$A$3:$D$352,3,FALSE),0)</f>
        <v>2767.34</v>
      </c>
      <c r="DW220" s="160">
        <f>IFERROR(VLOOKUP($B220,'2324_link'!$A$3:$D$352,4,FALSE),0)</f>
        <v>22844.519999999997</v>
      </c>
      <c r="DX220" s="217">
        <f t="shared" si="391"/>
        <v>0.12113802347346324</v>
      </c>
      <c r="DY220" s="217">
        <f>IF(DT220="Yes",VLOOKUP(B220,'ESA 112'!$B$3:$J$32,8,FALSE),MIN(0.15,DX220))</f>
        <v>0.12113802347346324</v>
      </c>
      <c r="DZ220" s="156">
        <f t="shared" si="392"/>
        <v>2767.34</v>
      </c>
      <c r="EA220" s="159">
        <f t="shared" si="393"/>
        <v>3117.67</v>
      </c>
      <c r="EB220" s="18"/>
    </row>
    <row r="221" spans="1:132" ht="14.4" x14ac:dyDescent="0.3">
      <c r="A221" s="15" t="s">
        <v>911</v>
      </c>
      <c r="B221" s="15" t="s">
        <v>174</v>
      </c>
      <c r="C221" s="15" t="s">
        <v>175</v>
      </c>
      <c r="D221" s="127" t="s">
        <v>928</v>
      </c>
      <c r="E221" s="154">
        <f>IFERROR(VLOOKUP($B221,'0809_link'!$A$5:$D$319,2,FALSE),0)</f>
        <v>0</v>
      </c>
      <c r="F221" s="154">
        <f>IFERROR(VLOOKUP($B221,'0809_link'!$A$5:$D$319,3,FALSE),0)</f>
        <v>3.75</v>
      </c>
      <c r="G221" s="154">
        <f>IFERROR(VLOOKUP(B221,'0809_link'!$A$5:$D$319,4,FALSE),0)</f>
        <v>24.78</v>
      </c>
      <c r="H221" s="50">
        <f>IF(F221=0,0,ROUND((F221/G221),4))</f>
        <v>0.15129999999999999</v>
      </c>
      <c r="I221" s="155">
        <f>IF(D221="yes",VLOOKUP(B221,'ESA 112'!$B$479:$K$503,8,FALSE),MIN(0.127,H221))</f>
        <v>0.127</v>
      </c>
      <c r="J221" s="156">
        <f>ROUND(IF(H221=I221,F221,G221*I221),2)</f>
        <v>3.15</v>
      </c>
      <c r="K221" s="157">
        <f>IF(I221=0.127,((E221+F221)-((H221-I221)*G221)),E221+F221)</f>
        <v>3.1478460000000004</v>
      </c>
      <c r="L221" s="127" t="s">
        <v>928</v>
      </c>
      <c r="M221" s="43">
        <f>IFERROR(VLOOKUP(B221,'0910_link'!$A$5:$B$302,2,FALSE),0)</f>
        <v>0.88</v>
      </c>
      <c r="N221" s="43">
        <f>IFERROR(VLOOKUP(B221,'0910_link'!$A$5:$C$302,3,FALSE),0)</f>
        <v>0.62</v>
      </c>
      <c r="O221" s="43">
        <f>IFERROR(VLOOKUP($B221,'0910_link'!$A$5:$D$302,4,FALSE),0)</f>
        <v>19.21</v>
      </c>
      <c r="P221" s="50">
        <f>IF(N221=0,0,ROUND((N221/O221),4))</f>
        <v>3.2300000000000002E-2</v>
      </c>
      <c r="Q221" s="158">
        <f>IF(L221="Yes",VLOOKUP(B221,'ESA 112'!$B$449:$K$474,8,FALSE),MIN(0.127,P221))</f>
        <v>3.2300000000000002E-2</v>
      </c>
      <c r="R221" s="156">
        <f>ROUND(IF(P221=Q221,N221,O221*Q221),2)</f>
        <v>0.62</v>
      </c>
      <c r="S221" s="157">
        <f>IF(Q221=0.127,((M221+N221)-((P221-Q221)*O221)),M221+N221)</f>
        <v>1.5</v>
      </c>
      <c r="T221" s="127" t="s">
        <v>928</v>
      </c>
      <c r="U221" s="43">
        <f>IFERROR(VLOOKUP($B221,'1011_link'!$A$5:$D$309,2,FALSE),0)</f>
        <v>1.62</v>
      </c>
      <c r="V221" s="43">
        <f>IFERROR(VLOOKUP($B221,'1011_link'!$A$5:$D$309,3,FALSE),0)</f>
        <v>1.88</v>
      </c>
      <c r="W221" s="154">
        <f>IFERROR(VLOOKUP($B221,'1011_link'!$A$5:$D$319,4,FALSE),0)</f>
        <v>19.39</v>
      </c>
      <c r="X221" s="50">
        <f>IF(V221=0,0,ROUND((V221/W221),4))</f>
        <v>9.7000000000000003E-2</v>
      </c>
      <c r="Y221" s="158">
        <f>IF(T221="Yes",VLOOKUP(B221,'ESA 112'!$B$416:$J$444,8,FALSE),MIN(0.127,X221))</f>
        <v>9.7000000000000003E-2</v>
      </c>
      <c r="Z221" s="156">
        <f>ROUND(IF(X221=Y221,V221,W221*Y221),2)</f>
        <v>1.88</v>
      </c>
      <c r="AA221" s="159">
        <f>Z221+U221</f>
        <v>3.5</v>
      </c>
      <c r="AB221" s="127" t="s">
        <v>928</v>
      </c>
      <c r="AC221" s="43">
        <f>IFERROR(VLOOKUP($B221,'1112_link'!$A$5:$D$310,2,FALSE),0)</f>
        <v>2.78</v>
      </c>
      <c r="AD221" s="43">
        <f>IFERROR(VLOOKUP($B221,'1112_link'!$A$5:$D$310,3,FALSE),0)</f>
        <v>3.44</v>
      </c>
      <c r="AE221" s="154">
        <f>IFERROR(VLOOKUP($B221,'1112_link'!$A$5:$D$331,4,FALSE),0)</f>
        <v>25.5</v>
      </c>
      <c r="AF221" s="50">
        <f>IF(AD221=0,0,ROUND((AD221/AE221),4))</f>
        <v>0.13489999999999999</v>
      </c>
      <c r="AG221" s="158">
        <f>IF(AB221="Yes",VLOOKUP(B221,'ESA 112'!$B$383:$J$411,8,FALSE),MIN(0.127,AF221))</f>
        <v>0.127</v>
      </c>
      <c r="AH221" s="156">
        <f>ROUND(IF(AF221=AG221,AD221,AE221*AG221),2)</f>
        <v>3.24</v>
      </c>
      <c r="AI221" s="159">
        <f>AH221+AC221</f>
        <v>6.02</v>
      </c>
      <c r="AJ221" s="127" t="s">
        <v>928</v>
      </c>
      <c r="AK221" s="43">
        <f>IFERROR(VLOOKUP($B221,'1213_link'!$A$5:$D$310,2,FALSE),0)</f>
        <v>3</v>
      </c>
      <c r="AL221" s="43">
        <f>IFERROR(VLOOKUP($B221,'1213_link'!$A$5:$D$310,3,FALSE),0)</f>
        <v>2</v>
      </c>
      <c r="AM221" s="154">
        <f>IFERROR(VLOOKUP($B221,'1213_link'!$A$5:$D$331,4,FALSE),0)</f>
        <v>19.399999999999999</v>
      </c>
      <c r="AN221" s="50">
        <f>IF(AL221=0,0,ROUND((AL221/AM221),4))</f>
        <v>0.1031</v>
      </c>
      <c r="AO221" s="158">
        <f>IF(AJ221="Yes",VLOOKUP(B221,'ESA 112'!$B$350:$J$378,8,FALSE),MIN(0.127,AN221))</f>
        <v>0.1031</v>
      </c>
      <c r="AP221" s="156">
        <f>ROUND(IF(AN221=AO221,AL221,AM221*AO221),2)</f>
        <v>2</v>
      </c>
      <c r="AQ221" s="159">
        <f>AP221+AK221</f>
        <v>5</v>
      </c>
      <c r="AR221" s="127" t="s">
        <v>928</v>
      </c>
      <c r="AS221" s="43">
        <f>IFERROR(VLOOKUP($B221,'1314_link'!$A$5:$D$310,2,FALSE),0)</f>
        <v>3.77</v>
      </c>
      <c r="AT221" s="43">
        <f>IFERROR(VLOOKUP($B221,'1314_link'!$A$5:$D$310,3,FALSE),0)</f>
        <v>3.22</v>
      </c>
      <c r="AU221" s="154">
        <f>IFERROR(VLOOKUP($B221,'1314_link'!$A$5:$D$331,4,FALSE),0)</f>
        <v>20.9</v>
      </c>
      <c r="AV221" s="158">
        <f>AT221/AU221</f>
        <v>0.15406698564593305</v>
      </c>
      <c r="AW221" s="158">
        <f>IF(AR221="Yes",VLOOKUP(B221,'ESA 112'!$B$318:$J$345,8,FALSE),MIN(0.127,AV221))</f>
        <v>0.127</v>
      </c>
      <c r="AX221" s="156">
        <f>ROUND(IF(AV221=AW221,AT221,AU221*AW221),2)</f>
        <v>2.65</v>
      </c>
      <c r="AY221" s="159">
        <f>AX221+AS221</f>
        <v>6.42</v>
      </c>
      <c r="AZ221" s="127" t="s">
        <v>928</v>
      </c>
      <c r="BA221" s="43">
        <f>IFERROR(VLOOKUP($B221,'1415_link'!$A$5:$D$311,2,FALSE),0)</f>
        <v>2.11</v>
      </c>
      <c r="BB221" s="43">
        <f>IFERROR(VLOOKUP($B221,'1415_link'!$A$5:$D$311,3,FALSE),0)</f>
        <v>7.11</v>
      </c>
      <c r="BC221" s="160">
        <f>IFERROR(VLOOKUP($B221,'1415_link'!$A$5:$D$332,4,FALSE),0)</f>
        <v>25</v>
      </c>
      <c r="BD221" s="158">
        <f>BB221/BC221</f>
        <v>0.28439999999999999</v>
      </c>
      <c r="BE221" s="158">
        <f>IF(AZ221="Yes",VLOOKUP(B221,'ESA 112'!$B$286:$J$314,8,FALSE),MIN(0.127,BD221))</f>
        <v>0.127</v>
      </c>
      <c r="BF221" s="156">
        <f>ROUND(IF(BD221=BE221,BB221,BC221*BE221),2)</f>
        <v>3.18</v>
      </c>
      <c r="BG221" s="159">
        <f>BF221+BA221</f>
        <v>5.29</v>
      </c>
      <c r="BH221" s="127" t="s">
        <v>928</v>
      </c>
      <c r="BI221" s="43">
        <f>IFERROR(VLOOKUP($B221,'1516_link'!$A$5:$D$351,2,FALSE),0)</f>
        <v>0</v>
      </c>
      <c r="BJ221" s="43">
        <f>IFERROR(VLOOKUP($B221,'1516_link'!$A$5:$D$351,3,FALSE),0)</f>
        <v>5.89</v>
      </c>
      <c r="BK221" s="160">
        <f>IFERROR(VLOOKUP($B221,'1516_link'!$A$5:$D$351,4,FALSE),0)</f>
        <v>19.399999999999999</v>
      </c>
      <c r="BL221" s="217">
        <f>BJ221/BK221</f>
        <v>0.30360824742268044</v>
      </c>
      <c r="BM221" s="217">
        <f>IF(BH221="Yes",VLOOKUP(B221,'ESA 112'!$B$255:$J$282,8,FALSE),MIN(0.127,BL221))</f>
        <v>0.127</v>
      </c>
      <c r="BN221" s="156">
        <f>ROUND(IF(BL221=BM221,BJ221,BK221*BM221),2)</f>
        <v>2.46</v>
      </c>
      <c r="BO221" s="159">
        <f>BN221+BI221</f>
        <v>2.46</v>
      </c>
      <c r="BP221" s="127" t="s">
        <v>928</v>
      </c>
      <c r="BQ221" s="43">
        <f>IFERROR(VLOOKUP($B221,'1617_link'!$A$5:$D$351,2,FALSE),0)</f>
        <v>0</v>
      </c>
      <c r="BR221" s="43">
        <f>IFERROR(VLOOKUP($B221,'1617_link'!$A$5:$D$351,3,FALSE),0)</f>
        <v>3.67</v>
      </c>
      <c r="BS221" s="160">
        <f>IFERROR(VLOOKUP($B221,'1617_link'!$A$5:$D$351,4,FALSE),0)</f>
        <v>25.9</v>
      </c>
      <c r="BT221" s="217">
        <f t="shared" si="418"/>
        <v>0.1416988416988417</v>
      </c>
      <c r="BU221" s="217">
        <f>IF(BP221="Yes",VLOOKUP(B221,'ESA 112'!$B$224:$J$250,8,FALSE),MIN(0.127,BT221))</f>
        <v>0.127</v>
      </c>
      <c r="BV221" s="156">
        <f t="shared" si="419"/>
        <v>3.29</v>
      </c>
      <c r="BW221" s="159">
        <f t="shared" si="420"/>
        <v>3.29</v>
      </c>
      <c r="BX221" s="127" t="s">
        <v>928</v>
      </c>
      <c r="BY221" s="43">
        <f>IFERROR(VLOOKUP($B221,'1718_link'!$A$5:$D$351,2,FALSE),0)</f>
        <v>0</v>
      </c>
      <c r="BZ221" s="43">
        <f>IFERROR(VLOOKUP($B221,'1718_link'!$A$5:$D$351,3,FALSE),0)</f>
        <v>3.44</v>
      </c>
      <c r="CA221" s="43">
        <f>IFERROR(VLOOKUP($B221,'1718_link'!$A$5:$D$331,4,FALSE),0)</f>
        <v>18.7</v>
      </c>
      <c r="CB221" s="217">
        <f t="shared" si="421"/>
        <v>0.1839572192513369</v>
      </c>
      <c r="CC221" s="217">
        <f>IF(BX221="Yes",VLOOKUP(B221,'ESA 112'!$B$194:$J$219,8,FALSE),MIN(0.135,CB221))</f>
        <v>0.13500000000000001</v>
      </c>
      <c r="CD221" s="156">
        <f t="shared" si="422"/>
        <v>2.52</v>
      </c>
      <c r="CE221" s="159">
        <f t="shared" si="423"/>
        <v>2.52</v>
      </c>
      <c r="CF221" s="127" t="s">
        <v>928</v>
      </c>
      <c r="CG221" s="43">
        <f>IFERROR(VLOOKUP($B221,'1819_link'!$A$5:$D$351,2,FALSE),0)</f>
        <v>0</v>
      </c>
      <c r="CH221" s="43">
        <f>IFERROR(VLOOKUP($B221,'1819_link'!$A$5:$D$351,3,FALSE),0)</f>
        <v>2.89</v>
      </c>
      <c r="CI221" s="43">
        <f>IFERROR(VLOOKUP($B221,'1819_link'!$A$5:$D$331,4,FALSE),0)</f>
        <v>17.3</v>
      </c>
      <c r="CJ221" s="217">
        <f t="shared" si="424"/>
        <v>0.16705202312138728</v>
      </c>
      <c r="CK221" s="217">
        <f>IF(CF221="Yes",VLOOKUP(B221,'ESA 112'!$B$164:$J$190,8,FALSE),MIN(0.135,CJ221))</f>
        <v>0.13500000000000001</v>
      </c>
      <c r="CL221" s="156">
        <f t="shared" si="425"/>
        <v>2.34</v>
      </c>
      <c r="CM221" s="159">
        <f t="shared" si="426"/>
        <v>2.34</v>
      </c>
      <c r="CN221" s="127" t="s">
        <v>928</v>
      </c>
      <c r="CO221" s="43">
        <f>IFERROR(VLOOKUP($B221,'1920_link'!$A$5:$D$350,2,FALSE),0)</f>
        <v>0</v>
      </c>
      <c r="CP221" s="43">
        <f>IFERROR(VLOOKUP($B221,'1920_link'!$A$5:$D$350,3,FALSE),0)</f>
        <v>1.67</v>
      </c>
      <c r="CQ221" s="43">
        <f>IFERROR(VLOOKUP($B221,'1920_link'!$A$5:$D$330,4,FALSE),0)</f>
        <v>24.85</v>
      </c>
      <c r="CR221" s="217">
        <f t="shared" si="427"/>
        <v>6.720321931589536E-2</v>
      </c>
      <c r="CS221" s="217">
        <f>IF(CN221="Yes",VLOOKUP(B221,'ESA 112'!$B$134:$J$159,8,FALSE),MIN(0.135,CR221))</f>
        <v>6.720321931589536E-2</v>
      </c>
      <c r="CT221" s="156">
        <f t="shared" si="428"/>
        <v>1.67</v>
      </c>
      <c r="CU221" s="159">
        <f t="shared" si="429"/>
        <v>1.67</v>
      </c>
      <c r="CV221" s="127" t="s">
        <v>928</v>
      </c>
      <c r="CW221" s="43">
        <f>IFERROR(VLOOKUP($B221,'2021_link'!$A$5:$D$351,2,FALSE),0)</f>
        <v>0</v>
      </c>
      <c r="CX221" s="43">
        <f>IFERROR(VLOOKUP($B221,'2021_link'!$A$5:$D$351,3,FALSE),0)</f>
        <v>6.89</v>
      </c>
      <c r="CY221" s="160">
        <f>IFERROR(VLOOKUP($B221,'2021_link'!$A$5:$D$351,4,FALSE),0)</f>
        <v>40.6</v>
      </c>
      <c r="CZ221" s="217">
        <f t="shared" si="430"/>
        <v>0.16970443349753694</v>
      </c>
      <c r="DA221" s="217">
        <f>IF(CV221="Yes",VLOOKUP(B221,'ESA 112'!$B$102:$J$130,8,FALSE),MIN(0.135,CZ221))</f>
        <v>0.13500000000000001</v>
      </c>
      <c r="DB221" s="156">
        <f t="shared" si="431"/>
        <v>5.48</v>
      </c>
      <c r="DC221" s="159">
        <f t="shared" si="432"/>
        <v>5.48</v>
      </c>
      <c r="DD221" s="127" t="s">
        <v>928</v>
      </c>
      <c r="DE221" s="43">
        <f>IFERROR(VLOOKUP($B221,'2122_link'!$A$3:$D$352,2,FALSE),0)</f>
        <v>1</v>
      </c>
      <c r="DF221" s="43">
        <f>IFERROR(VLOOKUP($B221,'2122_link'!$A$3:$D$352,3,FALSE),0)</f>
        <v>8.89</v>
      </c>
      <c r="DG221" s="160">
        <f>IFERROR(VLOOKUP($B221,'2122_link'!$A$3:$D$352,4,FALSE),0)</f>
        <v>50.4</v>
      </c>
      <c r="DH221" s="217">
        <f t="shared" si="394"/>
        <v>0.1763888888888889</v>
      </c>
      <c r="DI221" s="217">
        <f>IF(DD221="Yes",VLOOKUP(B221,'ESA 112'!$B$70:$J$99,8,FALSE),MIN(0.135,DH221))</f>
        <v>0.13500000000000001</v>
      </c>
      <c r="DJ221" s="156">
        <f t="shared" si="395"/>
        <v>6.8</v>
      </c>
      <c r="DK221" s="159">
        <f t="shared" si="396"/>
        <v>7.8</v>
      </c>
      <c r="DL221" s="127" t="s">
        <v>928</v>
      </c>
      <c r="DM221" s="43">
        <f>IFERROR(VLOOKUP($B221,'2223_link'!$A$3:$D$352,2,FALSE),0)</f>
        <v>0</v>
      </c>
      <c r="DN221" s="43">
        <f>IFERROR(VLOOKUP($B221,'2223_link'!$A$3:$D$352,3,FALSE),0)</f>
        <v>5.33</v>
      </c>
      <c r="DO221" s="160">
        <f>IFERROR(VLOOKUP($B221,'2223_link'!$A$3:$D$352,4,FALSE),0)</f>
        <v>36.200000000000003</v>
      </c>
      <c r="DP221" s="217">
        <f t="shared" si="397"/>
        <v>0.14723756906077348</v>
      </c>
      <c r="DQ221" s="217">
        <f>IF(DL221="Yes",VLOOKUP(B221,'ESA 112'!$B$37:$J$65,8,FALSE),MIN(0.135,DP221))</f>
        <v>0.13500000000000001</v>
      </c>
      <c r="DR221" s="156">
        <f t="shared" si="398"/>
        <v>4.8899999999999997</v>
      </c>
      <c r="DS221" s="159">
        <f t="shared" si="399"/>
        <v>4.8899999999999997</v>
      </c>
      <c r="DT221" s="127" t="s">
        <v>928</v>
      </c>
      <c r="DU221" s="43">
        <f>IFERROR(VLOOKUP($B221,'2324_link'!$A$3:$D$352,2,FALSE),0)</f>
        <v>0.44</v>
      </c>
      <c r="DV221" s="43">
        <f>IFERROR(VLOOKUP($B221,'2324_link'!$A$3:$D$352,3,FALSE),0)</f>
        <v>6.44</v>
      </c>
      <c r="DW221" s="160">
        <f>IFERROR(VLOOKUP($B221,'2324_link'!$A$3:$D$352,4,FALSE),0)</f>
        <v>41.6</v>
      </c>
      <c r="DX221" s="217">
        <f t="shared" si="391"/>
        <v>0.15480769230769231</v>
      </c>
      <c r="DY221" s="217">
        <f>IF(DT221="Yes",VLOOKUP(B221,'ESA 112'!$B$3:$J$32,8,FALSE),MIN(0.15,DX221))</f>
        <v>0.15</v>
      </c>
      <c r="DZ221" s="156">
        <f t="shared" si="392"/>
        <v>6.24</v>
      </c>
      <c r="EA221" s="159">
        <f t="shared" si="393"/>
        <v>6.6800000000000006</v>
      </c>
      <c r="EB221" s="18"/>
    </row>
    <row r="222" spans="1:132" ht="14.4" x14ac:dyDescent="0.3">
      <c r="A222" s="15" t="s">
        <v>911</v>
      </c>
      <c r="B222" s="15" t="s">
        <v>178</v>
      </c>
      <c r="C222" s="15" t="s">
        <v>179</v>
      </c>
      <c r="D222" s="127" t="s">
        <v>928</v>
      </c>
      <c r="E222" s="154">
        <f>IFERROR(VLOOKUP($B222,'0809_link'!$A$5:$D$319,2,FALSE),0)</f>
        <v>2.5</v>
      </c>
      <c r="F222" s="154">
        <f>IFERROR(VLOOKUP($B222,'0809_link'!$A$5:$D$319,3,FALSE),0)</f>
        <v>25.62</v>
      </c>
      <c r="G222" s="154">
        <f>IFERROR(VLOOKUP(B222,'0809_link'!$A$5:$D$319,4,FALSE),0)</f>
        <v>246.48999999999998</v>
      </c>
      <c r="H222" s="50">
        <f>IF(F222=0,0,ROUND((F222/G222),4))</f>
        <v>0.10390000000000001</v>
      </c>
      <c r="I222" s="155">
        <f>IF(D222="yes",VLOOKUP(B222,'ESA 112'!$B$479:$K$503,8,FALSE),MIN(0.127,H222))</f>
        <v>0.10390000000000001</v>
      </c>
      <c r="J222" s="156">
        <f>ROUND(IF(H222=I222,F222,G222*I222),2)</f>
        <v>25.62</v>
      </c>
      <c r="K222" s="157">
        <f>IF(I222=0.127,((E222+F222)-((H222-I222)*G222)),E222+F222)</f>
        <v>28.12</v>
      </c>
      <c r="L222" s="127" t="s">
        <v>928</v>
      </c>
      <c r="M222" s="43">
        <f>IFERROR(VLOOKUP(B222,'0910_link'!$A$5:$B$302,2,FALSE),0)</f>
        <v>2.5</v>
      </c>
      <c r="N222" s="43">
        <f>IFERROR(VLOOKUP(B222,'0910_link'!$A$5:$C$302,3,FALSE),0)</f>
        <v>24</v>
      </c>
      <c r="O222" s="43">
        <f>IFERROR(VLOOKUP($B222,'0910_link'!$A$5:$D$302,4,FALSE),0)</f>
        <v>295.58999999999997</v>
      </c>
      <c r="P222" s="50">
        <f>IF(N222=0,0,ROUND((N222/O222),4))</f>
        <v>8.1199999999999994E-2</v>
      </c>
      <c r="Q222" s="158">
        <f>IF(L222="Yes",VLOOKUP(B222,'ESA 112'!$B$449:$K$474,8,FALSE),MIN(0.127,P222))</f>
        <v>8.1199999999999994E-2</v>
      </c>
      <c r="R222" s="156">
        <f>ROUND(IF(P222=Q222,N222,O222*Q222),2)</f>
        <v>24</v>
      </c>
      <c r="S222" s="157">
        <f>IF(Q222=0.127,((M222+N222)-((P222-Q222)*O222)),M222+N222)</f>
        <v>26.5</v>
      </c>
      <c r="T222" s="127" t="s">
        <v>928</v>
      </c>
      <c r="U222" s="43">
        <f>IFERROR(VLOOKUP($B222,'1011_link'!$A$5:$D$309,2,FALSE),0)</f>
        <v>2.25</v>
      </c>
      <c r="V222" s="43">
        <f>IFERROR(VLOOKUP($B222,'1011_link'!$A$5:$D$309,3,FALSE),0)</f>
        <v>20.38</v>
      </c>
      <c r="W222" s="154">
        <f>IFERROR(VLOOKUP($B222,'1011_link'!$A$5:$D$319,4,FALSE),0)</f>
        <v>423.18</v>
      </c>
      <c r="X222" s="50">
        <f>IF(V222=0,0,ROUND((V222/W222),4))</f>
        <v>4.82E-2</v>
      </c>
      <c r="Y222" s="158">
        <f>IF(T222="Yes",VLOOKUP(B222,'ESA 112'!$B$416:$J$444,8,FALSE),MIN(0.127,X222))</f>
        <v>4.82E-2</v>
      </c>
      <c r="Z222" s="156">
        <f>ROUND(IF(X222=Y222,V222,W222*Y222),2)</f>
        <v>20.38</v>
      </c>
      <c r="AA222" s="159">
        <f>Z222+U222</f>
        <v>22.63</v>
      </c>
      <c r="AB222" s="127" t="s">
        <v>928</v>
      </c>
      <c r="AC222" s="43">
        <f>IFERROR(VLOOKUP($B222,'1112_link'!$A$5:$D$310,2,FALSE),0)</f>
        <v>1</v>
      </c>
      <c r="AD222" s="43">
        <f>IFERROR(VLOOKUP($B222,'1112_link'!$A$5:$D$310,3,FALSE),0)</f>
        <v>24</v>
      </c>
      <c r="AE222" s="154">
        <f>IFERROR(VLOOKUP($B222,'1112_link'!$A$5:$D$331,4,FALSE),0)</f>
        <v>497.07</v>
      </c>
      <c r="AF222" s="50">
        <f>IF(AD222=0,0,ROUND((AD222/AE222),4))</f>
        <v>4.8300000000000003E-2</v>
      </c>
      <c r="AG222" s="158">
        <f>IF(AB222="Yes",VLOOKUP(B222,'ESA 112'!$B$383:$J$411,8,FALSE),MIN(0.127,AF222))</f>
        <v>4.8300000000000003E-2</v>
      </c>
      <c r="AH222" s="156">
        <f>ROUND(IF(AF222=AG222,AD222,AE222*AG222),2)</f>
        <v>24</v>
      </c>
      <c r="AI222" s="159">
        <f>AH222+AC222</f>
        <v>25</v>
      </c>
      <c r="AJ222" s="127" t="s">
        <v>928</v>
      </c>
      <c r="AK222" s="43">
        <f>IFERROR(VLOOKUP($B222,'1213_link'!$A$5:$D$310,2,FALSE),0)</f>
        <v>0.11</v>
      </c>
      <c r="AL222" s="43">
        <f>IFERROR(VLOOKUP($B222,'1213_link'!$A$5:$D$310,3,FALSE),0)</f>
        <v>27.67</v>
      </c>
      <c r="AM222" s="154">
        <f>IFERROR(VLOOKUP($B222,'1213_link'!$A$5:$D$331,4,FALSE),0)</f>
        <v>549.76</v>
      </c>
      <c r="AN222" s="50">
        <f>IF(AL222=0,0,ROUND((AL222/AM222),4))</f>
        <v>5.0299999999999997E-2</v>
      </c>
      <c r="AO222" s="158">
        <f>IF(AJ222="Yes",VLOOKUP(B222,'ESA 112'!$B$350:$J$378,8,FALSE),MIN(0.127,AN222))</f>
        <v>5.0299999999999997E-2</v>
      </c>
      <c r="AP222" s="156">
        <f>ROUND(IF(AN222=AO222,AL222,AM222*AO222),2)</f>
        <v>27.67</v>
      </c>
      <c r="AQ222" s="159">
        <f>AP222+AK222</f>
        <v>27.78</v>
      </c>
      <c r="AR222" s="127" t="s">
        <v>928</v>
      </c>
      <c r="AS222" s="43">
        <f>IFERROR(VLOOKUP($B222,'1314_link'!$A$5:$D$310,2,FALSE),0)</f>
        <v>0.22</v>
      </c>
      <c r="AT222" s="43">
        <f>IFERROR(VLOOKUP($B222,'1314_link'!$A$5:$D$310,3,FALSE),0)</f>
        <v>35.78</v>
      </c>
      <c r="AU222" s="154">
        <f>IFERROR(VLOOKUP($B222,'1314_link'!$A$5:$D$331,4,FALSE),0)</f>
        <v>556.92000000000007</v>
      </c>
      <c r="AV222" s="158">
        <f>AT222/AU222</f>
        <v>6.4246211305034828E-2</v>
      </c>
      <c r="AW222" s="158">
        <f>IF(AR222="Yes",VLOOKUP(B222,'ESA 112'!$B$318:$J$345,8,FALSE),MIN(0.127,AV222))</f>
        <v>6.4246211305034828E-2</v>
      </c>
      <c r="AX222" s="156">
        <f>ROUND(IF(AV222=AW222,AT222,AU222*AW222),2)</f>
        <v>35.78</v>
      </c>
      <c r="AY222" s="159">
        <f>AX222+AS222</f>
        <v>36</v>
      </c>
      <c r="AZ222" s="127" t="s">
        <v>928</v>
      </c>
      <c r="BA222" s="43">
        <f>IFERROR(VLOOKUP($B222,'1415_link'!$A$5:$D$311,2,FALSE),0)</f>
        <v>0</v>
      </c>
      <c r="BB222" s="43">
        <f>IFERROR(VLOOKUP($B222,'1415_link'!$A$5:$D$311,3,FALSE),0)</f>
        <v>43</v>
      </c>
      <c r="BC222" s="160">
        <f>IFERROR(VLOOKUP($B222,'1415_link'!$A$5:$D$332,4,FALSE),0)</f>
        <v>560.81000000000006</v>
      </c>
      <c r="BD222" s="158">
        <f>BB222/BC222</f>
        <v>7.6674809650327191E-2</v>
      </c>
      <c r="BE222" s="158">
        <f>IF(AZ222="Yes",VLOOKUP(B222,'ESA 112'!$B$286:$J$314,8,FALSE),MIN(0.127,BD222))</f>
        <v>7.6674809650327191E-2</v>
      </c>
      <c r="BF222" s="156">
        <f>ROUND(IF(BD222=BE222,BB222,BC222*BE222),2)</f>
        <v>43</v>
      </c>
      <c r="BG222" s="159">
        <f>BF222+BA222</f>
        <v>43</v>
      </c>
      <c r="BH222" s="127" t="s">
        <v>928</v>
      </c>
      <c r="BI222" s="43">
        <f>IFERROR(VLOOKUP($B222,'1516_link'!$A$5:$D$351,2,FALSE),0)</f>
        <v>1.1100000000000001</v>
      </c>
      <c r="BJ222" s="43">
        <f>IFERROR(VLOOKUP($B222,'1516_link'!$A$5:$D$351,3,FALSE),0)</f>
        <v>42.89</v>
      </c>
      <c r="BK222" s="160">
        <f>IFERROR(VLOOKUP($B222,'1516_link'!$A$5:$D$351,4,FALSE),0)</f>
        <v>586.82000000000005</v>
      </c>
      <c r="BL222" s="217">
        <f>BJ222/BK222</f>
        <v>7.3088851777376368E-2</v>
      </c>
      <c r="BM222" s="217">
        <f>IF(BH222="Yes",VLOOKUP(B222,'ESA 112'!$B$255:$J$282,8,FALSE),MIN(0.127,BL222))</f>
        <v>7.3088851777376368E-2</v>
      </c>
      <c r="BN222" s="156">
        <f>ROUND(IF(BL222=BM222,BJ222,BK222*BM222),2)</f>
        <v>42.89</v>
      </c>
      <c r="BO222" s="159">
        <f>BN222+BI222</f>
        <v>44</v>
      </c>
      <c r="BP222" s="127" t="s">
        <v>928</v>
      </c>
      <c r="BQ222" s="43">
        <f>IFERROR(VLOOKUP($B222,'1617_link'!$A$5:$D$351,2,FALSE),0)</f>
        <v>2</v>
      </c>
      <c r="BR222" s="43">
        <f>IFERROR(VLOOKUP($B222,'1617_link'!$A$5:$D$351,3,FALSE),0)</f>
        <v>47.33</v>
      </c>
      <c r="BS222" s="160">
        <f>IFERROR(VLOOKUP($B222,'1617_link'!$A$5:$D$351,4,FALSE),0)</f>
        <v>605.07000000000005</v>
      </c>
      <c r="BT222" s="217">
        <f t="shared" si="418"/>
        <v>7.8222354438329436E-2</v>
      </c>
      <c r="BU222" s="217">
        <f>IF(BP222="Yes",VLOOKUP(B222,'ESA 112'!$B$224:$J$250,8,FALSE),MIN(0.127,BT222))</f>
        <v>7.8222354438329436E-2</v>
      </c>
      <c r="BV222" s="156">
        <f t="shared" si="419"/>
        <v>47.33</v>
      </c>
      <c r="BW222" s="159">
        <f t="shared" si="420"/>
        <v>49.33</v>
      </c>
      <c r="BX222" s="127" t="s">
        <v>928</v>
      </c>
      <c r="BY222" s="43">
        <f>IFERROR(VLOOKUP($B222,'1718_link'!$A$5:$D$351,2,FALSE),0)</f>
        <v>1.1100000000000001</v>
      </c>
      <c r="BZ222" s="43">
        <f>IFERROR(VLOOKUP($B222,'1718_link'!$A$5:$D$351,3,FALSE),0)</f>
        <v>54.78</v>
      </c>
      <c r="CA222" s="43">
        <f>IFERROR(VLOOKUP($B222,'1718_link'!$A$5:$D$331,4,FALSE),0)</f>
        <v>623.4</v>
      </c>
      <c r="CB222" s="217">
        <f t="shared" si="421"/>
        <v>8.7872954764196348E-2</v>
      </c>
      <c r="CC222" s="217">
        <f>IF(BX222="Yes",VLOOKUP(B222,'ESA 112'!$B$194:$J$219,8,FALSE),MIN(0.135,CB222))</f>
        <v>8.7872954764196348E-2</v>
      </c>
      <c r="CD222" s="156">
        <f t="shared" si="422"/>
        <v>54.78</v>
      </c>
      <c r="CE222" s="159">
        <f t="shared" si="423"/>
        <v>55.89</v>
      </c>
      <c r="CF222" s="127" t="s">
        <v>928</v>
      </c>
      <c r="CG222" s="43">
        <f>IFERROR(VLOOKUP($B222,'1819_link'!$A$5:$D$351,2,FALSE),0)</f>
        <v>0.89</v>
      </c>
      <c r="CH222" s="43">
        <f>IFERROR(VLOOKUP($B222,'1819_link'!$A$5:$D$351,3,FALSE),0)</f>
        <v>57.33</v>
      </c>
      <c r="CI222" s="43">
        <f>IFERROR(VLOOKUP($B222,'1819_link'!$A$5:$D$331,4,FALSE),0)</f>
        <v>619.45000000000005</v>
      </c>
      <c r="CJ222" s="217">
        <f t="shared" si="424"/>
        <v>9.2549842602308488E-2</v>
      </c>
      <c r="CK222" s="217">
        <f>IF(CF222="Yes",VLOOKUP(B222,'ESA 112'!$B$164:$J$190,8,FALSE),MIN(0.135,CJ222))</f>
        <v>9.2549842602308488E-2</v>
      </c>
      <c r="CL222" s="156">
        <f t="shared" si="425"/>
        <v>57.33</v>
      </c>
      <c r="CM222" s="159">
        <f t="shared" si="426"/>
        <v>58.22</v>
      </c>
      <c r="CN222" s="127" t="s">
        <v>928</v>
      </c>
      <c r="CO222" s="43">
        <f>IFERROR(VLOOKUP($B222,'1920_link'!$A$5:$D$350,2,FALSE),0)</f>
        <v>0</v>
      </c>
      <c r="CP222" s="43">
        <f>IFERROR(VLOOKUP($B222,'1920_link'!$A$5:$D$350,3,FALSE),0)</f>
        <v>50.22</v>
      </c>
      <c r="CQ222" s="43">
        <f>IFERROR(VLOOKUP($B222,'1920_link'!$A$5:$D$330,4,FALSE),0)</f>
        <v>653.93999999999994</v>
      </c>
      <c r="CR222" s="217">
        <f t="shared" si="427"/>
        <v>7.6796036333608597E-2</v>
      </c>
      <c r="CS222" s="217">
        <f>IF(CN222="Yes",VLOOKUP(B222,'ESA 112'!$B$134:$J$159,8,FALSE),MIN(0.135,CR222))</f>
        <v>7.6796036333608597E-2</v>
      </c>
      <c r="CT222" s="156">
        <f t="shared" si="428"/>
        <v>50.22</v>
      </c>
      <c r="CU222" s="159">
        <f t="shared" si="429"/>
        <v>50.22</v>
      </c>
      <c r="CV222" s="127" t="s">
        <v>928</v>
      </c>
      <c r="CW222" s="43">
        <f>IFERROR(VLOOKUP($B222,'2021_link'!$A$5:$D$351,2,FALSE),0)</f>
        <v>0</v>
      </c>
      <c r="CX222" s="43">
        <f>IFERROR(VLOOKUP($B222,'2021_link'!$A$5:$D$351,3,FALSE),0)</f>
        <v>53.67</v>
      </c>
      <c r="CY222" s="160">
        <f>IFERROR(VLOOKUP($B222,'2021_link'!$A$5:$D$351,4,FALSE),0)</f>
        <v>649.49000000000012</v>
      </c>
      <c r="CZ222" s="217">
        <f t="shared" si="430"/>
        <v>8.2634066729279879E-2</v>
      </c>
      <c r="DA222" s="217">
        <f>IF(CV222="Yes",VLOOKUP(B222,'ESA 112'!$B$102:$J$130,8,FALSE),MIN(0.135,CZ222))</f>
        <v>8.2634066729279879E-2</v>
      </c>
      <c r="DB222" s="156">
        <f t="shared" si="431"/>
        <v>53.67</v>
      </c>
      <c r="DC222" s="159">
        <f t="shared" si="432"/>
        <v>53.67</v>
      </c>
      <c r="DD222" s="127" t="s">
        <v>928</v>
      </c>
      <c r="DE222" s="43">
        <f>IFERROR(VLOOKUP($B222,'2122_link'!$A$3:$D$352,2,FALSE),0)</f>
        <v>0</v>
      </c>
      <c r="DF222" s="43">
        <f>IFERROR(VLOOKUP($B222,'2122_link'!$A$3:$D$352,3,FALSE),0)</f>
        <v>57.22</v>
      </c>
      <c r="DG222" s="160">
        <f>IFERROR(VLOOKUP($B222,'2122_link'!$A$3:$D$352,4,FALSE),0)</f>
        <v>653.28000000000009</v>
      </c>
      <c r="DH222" s="217">
        <f t="shared" si="394"/>
        <v>8.7588782757776137E-2</v>
      </c>
      <c r="DI222" s="217">
        <f>IF(DD222="Yes",VLOOKUP(B222,'ESA 112'!$B$70:$J$99,8,FALSE),MIN(0.135,DH222))</f>
        <v>8.7588782757776137E-2</v>
      </c>
      <c r="DJ222" s="156">
        <f t="shared" si="395"/>
        <v>57.22</v>
      </c>
      <c r="DK222" s="159">
        <f t="shared" si="396"/>
        <v>57.22</v>
      </c>
      <c r="DL222" s="127" t="s">
        <v>928</v>
      </c>
      <c r="DM222" s="43">
        <f>IFERROR(VLOOKUP($B222,'2223_link'!$A$3:$D$352,2,FALSE),0)</f>
        <v>1</v>
      </c>
      <c r="DN222" s="43">
        <f>IFERROR(VLOOKUP($B222,'2223_link'!$A$3:$D$352,3,FALSE),0)</f>
        <v>64.89</v>
      </c>
      <c r="DO222" s="160">
        <f>IFERROR(VLOOKUP($B222,'2223_link'!$A$3:$D$352,4,FALSE),0)</f>
        <v>663.2</v>
      </c>
      <c r="DP222" s="217">
        <f t="shared" si="397"/>
        <v>9.7843787696019299E-2</v>
      </c>
      <c r="DQ222" s="217">
        <f>IF(DL222="Yes",VLOOKUP(B222,'ESA 112'!$B$37:$J$65,8,FALSE),MIN(0.135,DP222))</f>
        <v>9.7843787696019299E-2</v>
      </c>
      <c r="DR222" s="156">
        <f t="shared" si="398"/>
        <v>64.89</v>
      </c>
      <c r="DS222" s="159">
        <f t="shared" si="399"/>
        <v>65.89</v>
      </c>
      <c r="DT222" s="127" t="s">
        <v>928</v>
      </c>
      <c r="DU222" s="43">
        <f>IFERROR(VLOOKUP($B222,'2324_link'!$A$3:$D$352,2,FALSE),0)</f>
        <v>1.78</v>
      </c>
      <c r="DV222" s="43">
        <f>IFERROR(VLOOKUP($B222,'2324_link'!$A$3:$D$352,3,FALSE),0)</f>
        <v>72.56</v>
      </c>
      <c r="DW222" s="160">
        <f>IFERROR(VLOOKUP($B222,'2324_link'!$A$3:$D$352,4,FALSE),0)</f>
        <v>637.65000000000009</v>
      </c>
      <c r="DX222" s="217">
        <f t="shared" si="391"/>
        <v>0.1137928330588881</v>
      </c>
      <c r="DY222" s="217">
        <f>IF(DT222="Yes",VLOOKUP(B222,'ESA 112'!$B$3:$J$32,8,FALSE),MIN(0.15,DX222))</f>
        <v>0.1137928330588881</v>
      </c>
      <c r="DZ222" s="156">
        <f t="shared" si="392"/>
        <v>72.56</v>
      </c>
      <c r="EA222" s="159">
        <f t="shared" si="393"/>
        <v>74.34</v>
      </c>
      <c r="EB222" s="18"/>
    </row>
    <row r="223" spans="1:132" ht="15.6" x14ac:dyDescent="0.3">
      <c r="A223" s="15" t="s">
        <v>911</v>
      </c>
      <c r="B223" s="49" t="s">
        <v>974</v>
      </c>
      <c r="C223" s="15" t="s">
        <v>975</v>
      </c>
      <c r="D223" s="33"/>
      <c r="E223" s="252"/>
      <c r="F223" s="252"/>
      <c r="G223" s="252"/>
      <c r="H223" s="35"/>
      <c r="I223" s="35"/>
      <c r="J223" s="34"/>
      <c r="K223" s="36"/>
      <c r="L223" s="33"/>
      <c r="M223" s="34"/>
      <c r="N223" s="34"/>
      <c r="O223" s="241"/>
      <c r="P223" s="35"/>
      <c r="Q223" s="35"/>
      <c r="R223" s="38"/>
      <c r="S223" s="36"/>
      <c r="T223" s="33"/>
      <c r="U223" s="34"/>
      <c r="V223" s="34"/>
      <c r="W223" s="37"/>
      <c r="X223" s="35"/>
      <c r="Y223" s="35"/>
      <c r="Z223" s="36"/>
      <c r="AA223" s="38"/>
      <c r="AB223" s="33"/>
      <c r="AC223" s="34"/>
      <c r="AD223" s="34"/>
      <c r="AE223" s="37"/>
      <c r="AF223" s="35"/>
      <c r="AG223" s="35"/>
      <c r="AH223" s="36"/>
      <c r="AI223" s="38"/>
      <c r="AJ223" s="33"/>
      <c r="AK223" s="34"/>
      <c r="AL223" s="34"/>
      <c r="AM223" s="37"/>
      <c r="AN223" s="35"/>
      <c r="AO223" s="35"/>
      <c r="AP223" s="36"/>
      <c r="AQ223" s="38"/>
      <c r="AR223" s="33"/>
      <c r="AS223" s="34"/>
      <c r="AT223" s="34"/>
      <c r="AU223" s="37"/>
      <c r="AV223" s="35"/>
      <c r="AW223" s="35"/>
      <c r="AX223" s="36"/>
      <c r="AY223" s="38"/>
      <c r="AZ223" s="33"/>
      <c r="BA223" s="34"/>
      <c r="BB223" s="34"/>
      <c r="BC223" s="39"/>
      <c r="BD223" s="35"/>
      <c r="BE223" s="35"/>
      <c r="BF223" s="36"/>
      <c r="BG223" s="38"/>
      <c r="BH223" s="33"/>
      <c r="BI223" s="218"/>
      <c r="BJ223" s="218"/>
      <c r="BK223" s="219"/>
      <c r="BL223" s="220"/>
      <c r="BM223" s="220"/>
      <c r="BN223" s="221"/>
      <c r="BO223" s="222"/>
      <c r="BP223" s="127" t="s">
        <v>928</v>
      </c>
      <c r="BQ223" s="43">
        <f>IFERROR(VLOOKUP($B223,'1617_link'!$A$5:$D$351,2,FALSE),0)</f>
        <v>0</v>
      </c>
      <c r="BR223" s="43">
        <f>IFERROR(VLOOKUP($B223,'1617_link'!$A$5:$D$351,3,FALSE),0)</f>
        <v>22.78</v>
      </c>
      <c r="BS223" s="160">
        <f>IFERROR(VLOOKUP($B223,'1617_link'!$A$5:$D$351,4,FALSE),0)</f>
        <v>62.5</v>
      </c>
      <c r="BT223" s="217">
        <f t="shared" si="418"/>
        <v>0.36448000000000003</v>
      </c>
      <c r="BU223" s="217">
        <f>IF(BP223="Yes",VLOOKUP(B223,'ESA 112'!$B$224:$J$250,8,FALSE),MIN(0.127,BT223))</f>
        <v>0.127</v>
      </c>
      <c r="BV223" s="156">
        <f t="shared" si="419"/>
        <v>7.94</v>
      </c>
      <c r="BW223" s="159">
        <f t="shared" si="420"/>
        <v>7.94</v>
      </c>
      <c r="BX223" s="127" t="s">
        <v>928</v>
      </c>
      <c r="BY223" s="43">
        <f>IFERROR(VLOOKUP($B223,'1718_link'!$A$5:$D$351,2,FALSE),0)</f>
        <v>0</v>
      </c>
      <c r="BZ223" s="43">
        <f>IFERROR(VLOOKUP($B223,'1718_link'!$A$5:$D$351,3,FALSE),0)</f>
        <v>25.22</v>
      </c>
      <c r="CA223" s="43">
        <f>IFERROR(VLOOKUP($B223,'1718_link'!$A$5:$D$331,4,FALSE),0)</f>
        <v>78.7</v>
      </c>
      <c r="CB223" s="217">
        <f t="shared" si="421"/>
        <v>0.32045743329097837</v>
      </c>
      <c r="CC223" s="217">
        <f>IF(BX223="Yes",VLOOKUP(B223,'ESA 112'!$B$194:$J$219,8,FALSE),MIN(0.135,CB223))</f>
        <v>0.13500000000000001</v>
      </c>
      <c r="CD223" s="156">
        <f t="shared" si="422"/>
        <v>10.62</v>
      </c>
      <c r="CE223" s="159">
        <f t="shared" si="423"/>
        <v>10.62</v>
      </c>
      <c r="CF223" s="127" t="s">
        <v>928</v>
      </c>
      <c r="CG223" s="43">
        <f>IFERROR(VLOOKUP($B223,'1819_link'!$A$5:$D$351,2,FALSE),0)</f>
        <v>0</v>
      </c>
      <c r="CH223" s="43">
        <f>IFERROR(VLOOKUP($B223,'1819_link'!$A$5:$D$351,3,FALSE),0)</f>
        <v>28</v>
      </c>
      <c r="CI223" s="43">
        <f>IFERROR(VLOOKUP($B223,'1819_link'!$A$5:$D$331,4,FALSE),0)</f>
        <v>96.93</v>
      </c>
      <c r="CJ223" s="217">
        <f t="shared" si="424"/>
        <v>0.28886825544207156</v>
      </c>
      <c r="CK223" s="217">
        <f>IF(CF223="Yes",VLOOKUP(B223,'ESA 112'!$B$164:$J$190,8,FALSE),MIN(0.135,CJ223))</f>
        <v>0.13500000000000001</v>
      </c>
      <c r="CL223" s="156">
        <f t="shared" si="425"/>
        <v>13.09</v>
      </c>
      <c r="CM223" s="159">
        <f t="shared" si="426"/>
        <v>13.09</v>
      </c>
      <c r="CN223" s="127" t="s">
        <v>928</v>
      </c>
      <c r="CO223" s="43">
        <f>IFERROR(VLOOKUP($B223,'1920_link'!$A$5:$D$350,2,FALSE),0)</f>
        <v>0</v>
      </c>
      <c r="CP223" s="43">
        <f>IFERROR(VLOOKUP($B223,'1920_link'!$A$5:$D$350,3,FALSE),0)</f>
        <v>32.78</v>
      </c>
      <c r="CQ223" s="43">
        <f>IFERROR(VLOOKUP($B223,'1920_link'!$A$5:$D$330,4,FALSE),0)</f>
        <v>114.35000000000001</v>
      </c>
      <c r="CR223" s="217">
        <f t="shared" si="427"/>
        <v>0.28666375163970265</v>
      </c>
      <c r="CS223" s="217">
        <f>IF(CN223="Yes",VLOOKUP(B223,'ESA 112'!$B$134:$J$159,8,FALSE),MIN(0.135,CR223))</f>
        <v>0.13500000000000001</v>
      </c>
      <c r="CT223" s="156">
        <f t="shared" si="428"/>
        <v>15.44</v>
      </c>
      <c r="CU223" s="159">
        <f t="shared" si="429"/>
        <v>15.44</v>
      </c>
      <c r="CV223" s="127" t="s">
        <v>928</v>
      </c>
      <c r="CW223" s="43">
        <f>IFERROR(VLOOKUP($B223,'2021_link'!$A$5:$D$351,2,FALSE),0)</f>
        <v>0</v>
      </c>
      <c r="CX223" s="43">
        <f>IFERROR(VLOOKUP($B223,'2021_link'!$A$5:$D$351,3,FALSE),0)</f>
        <v>32.450000000000003</v>
      </c>
      <c r="CY223" s="160">
        <f>IFERROR(VLOOKUP($B223,'2021_link'!$A$5:$D$351,4,FALSE),0)</f>
        <v>129.87</v>
      </c>
      <c r="CZ223" s="217">
        <f t="shared" si="430"/>
        <v>0.24986524986524988</v>
      </c>
      <c r="DA223" s="217">
        <f>IF(CV223="Yes",VLOOKUP(B223,'ESA 112'!$B$102:$J$130,8,FALSE),MIN(0.135,CZ223))</f>
        <v>0.13500000000000001</v>
      </c>
      <c r="DB223" s="156">
        <f t="shared" si="431"/>
        <v>17.53</v>
      </c>
      <c r="DC223" s="159">
        <f t="shared" si="432"/>
        <v>17.53</v>
      </c>
      <c r="DD223" s="127" t="s">
        <v>928</v>
      </c>
      <c r="DE223" s="43">
        <f>IFERROR(VLOOKUP($B223,'2122_link'!$A$3:$D$352,2,FALSE),0)</f>
        <v>0</v>
      </c>
      <c r="DF223" s="43">
        <f>IFERROR(VLOOKUP($B223,'2122_link'!$A$3:$D$352,3,FALSE),0)</f>
        <v>28.34</v>
      </c>
      <c r="DG223" s="160">
        <f>IFERROR(VLOOKUP($B223,'2122_link'!$A$3:$D$352,4,FALSE),0)</f>
        <v>115.76</v>
      </c>
      <c r="DH223" s="217">
        <f t="shared" si="394"/>
        <v>0.2448168624740843</v>
      </c>
      <c r="DI223" s="217">
        <f>IF(DD223="Yes",VLOOKUP(B223,'ESA 112'!$B$70:$J$99,8,FALSE),MIN(0.135,DH223))</f>
        <v>0.13500000000000001</v>
      </c>
      <c r="DJ223" s="156">
        <f t="shared" si="395"/>
        <v>15.63</v>
      </c>
      <c r="DK223" s="159">
        <f t="shared" si="396"/>
        <v>15.63</v>
      </c>
      <c r="DL223" s="127" t="s">
        <v>928</v>
      </c>
      <c r="DM223" s="43">
        <f>IFERROR(VLOOKUP($B223,'2223_link'!$A$3:$D$352,2,FALSE),0)</f>
        <v>0</v>
      </c>
      <c r="DN223" s="43">
        <f>IFERROR(VLOOKUP($B223,'2223_link'!$A$3:$D$352,3,FALSE),0)</f>
        <v>31.67</v>
      </c>
      <c r="DO223" s="160">
        <f>IFERROR(VLOOKUP($B223,'2223_link'!$A$3:$D$352,4,FALSE),0)</f>
        <v>138.12</v>
      </c>
      <c r="DP223" s="217">
        <f t="shared" si="397"/>
        <v>0.22929336808572257</v>
      </c>
      <c r="DQ223" s="217">
        <f>IF(DL223="Yes",VLOOKUP(B223,'ESA 112'!$B$37:$J$65,8,FALSE),MIN(0.135,DP223))</f>
        <v>0.13500000000000001</v>
      </c>
      <c r="DR223" s="156">
        <f t="shared" si="398"/>
        <v>18.649999999999999</v>
      </c>
      <c r="DS223" s="159">
        <f t="shared" si="399"/>
        <v>18.649999999999999</v>
      </c>
      <c r="DT223" s="127" t="s">
        <v>928</v>
      </c>
      <c r="DU223" s="43">
        <f>IFERROR(VLOOKUP($B223,'2324_link'!$A$3:$D$352,2,FALSE),0)</f>
        <v>0</v>
      </c>
      <c r="DV223" s="43">
        <f>IFERROR(VLOOKUP($B223,'2324_link'!$A$3:$D$352,3,FALSE),0)</f>
        <v>27.44</v>
      </c>
      <c r="DW223" s="160">
        <f>IFERROR(VLOOKUP($B223,'2324_link'!$A$3:$D$352,4,FALSE),0)</f>
        <v>124.81</v>
      </c>
      <c r="DX223" s="217">
        <f t="shared" si="391"/>
        <v>0.21985417835109367</v>
      </c>
      <c r="DY223" s="217">
        <f>IF(DT223="Yes",VLOOKUP(B223,'ESA 112'!$B$3:$J$32,8,FALSE),MIN(0.15,DX223))</f>
        <v>0.15</v>
      </c>
      <c r="DZ223" s="156">
        <f t="shared" si="392"/>
        <v>18.72</v>
      </c>
      <c r="EA223" s="159">
        <f t="shared" si="393"/>
        <v>18.72</v>
      </c>
      <c r="EB223" s="18"/>
    </row>
    <row r="224" spans="1:132" ht="14.4" x14ac:dyDescent="0.3">
      <c r="A224" s="15" t="s">
        <v>911</v>
      </c>
      <c r="B224" s="15" t="s">
        <v>52</v>
      </c>
      <c r="C224" s="15" t="s">
        <v>53</v>
      </c>
      <c r="D224" s="127" t="s">
        <v>928</v>
      </c>
      <c r="E224" s="154">
        <f>IFERROR(VLOOKUP($B224,'0809_link'!$A$5:$D$319,2,FALSE),0)</f>
        <v>18</v>
      </c>
      <c r="F224" s="154">
        <f>IFERROR(VLOOKUP($B224,'0809_link'!$A$5:$D$319,3,FALSE),0)</f>
        <v>178.88</v>
      </c>
      <c r="G224" s="154">
        <f>IFERROR(VLOOKUP(B224,'0809_link'!$A$5:$D$319,4,FALSE),0)</f>
        <v>2770.14</v>
      </c>
      <c r="H224" s="50">
        <f>IF(F224=0,0,ROUND((F224/G224),4))</f>
        <v>6.4600000000000005E-2</v>
      </c>
      <c r="I224" s="155">
        <f>IF(D224="yes",VLOOKUP(B224,'ESA 112'!$B$479:$K$503,8,FALSE),MIN(0.127,H224))</f>
        <v>6.4600000000000005E-2</v>
      </c>
      <c r="J224" s="156">
        <f>ROUND(IF(H224=I224,F224,G224*I224),2)</f>
        <v>178.88</v>
      </c>
      <c r="K224" s="157">
        <f>IF(I224=0.127,((E224+F224)-((H224-I224)*G224)),E224+F224)</f>
        <v>196.88</v>
      </c>
      <c r="L224" s="127" t="s">
        <v>928</v>
      </c>
      <c r="M224" s="43">
        <f>IFERROR(VLOOKUP(B224,'0910_link'!$A$5:$B$302,2,FALSE),0)</f>
        <v>24.88</v>
      </c>
      <c r="N224" s="43">
        <f>IFERROR(VLOOKUP(B224,'0910_link'!$A$5:$C$302,3,FALSE),0)</f>
        <v>282.25</v>
      </c>
      <c r="O224" s="43">
        <f>IFERROR(VLOOKUP($B224,'0910_link'!$A$5:$D$302,4,FALSE),0)</f>
        <v>3336.19</v>
      </c>
      <c r="P224" s="50">
        <f>IF(N224=0,0,ROUND((N224/O224),4))</f>
        <v>8.4599999999999995E-2</v>
      </c>
      <c r="Q224" s="158">
        <f>IF(L224="Yes",VLOOKUP(B224,'ESA 112'!$B$449:$K$474,8,FALSE),MIN(0.127,P224))</f>
        <v>8.4599999999999995E-2</v>
      </c>
      <c r="R224" s="156">
        <f>ROUND(IF(P224=Q224,N224,O224*Q224),2)</f>
        <v>282.25</v>
      </c>
      <c r="S224" s="157">
        <f>IF(Q224=0.127,((M224+N224)-((P224-Q224)*O224)),M224+N224)</f>
        <v>307.13</v>
      </c>
      <c r="T224" s="127" t="s">
        <v>928</v>
      </c>
      <c r="U224" s="43">
        <f>IFERROR(VLOOKUP($B224,'1011_link'!$A$5:$D$309,2,FALSE),0)</f>
        <v>31.88</v>
      </c>
      <c r="V224" s="43">
        <f>IFERROR(VLOOKUP($B224,'1011_link'!$A$5:$D$309,3,FALSE),0)</f>
        <v>364.12</v>
      </c>
      <c r="W224" s="154">
        <f>IFERROR(VLOOKUP($B224,'1011_link'!$A$5:$D$319,4,FALSE),0)</f>
        <v>3537.86</v>
      </c>
      <c r="X224" s="50">
        <f>IF(V224=0,0,ROUND((V224/W224),4))</f>
        <v>0.10290000000000001</v>
      </c>
      <c r="Y224" s="158">
        <f>IF(T224="Yes",VLOOKUP(B224,'ESA 112'!$B$416:$J$444,8,FALSE),MIN(0.127,X224))</f>
        <v>0.10290000000000001</v>
      </c>
      <c r="Z224" s="156">
        <f>ROUND(IF(X224=Y224,V224,W224*Y224),2)</f>
        <v>364.12</v>
      </c>
      <c r="AA224" s="159">
        <f>Z224+U224</f>
        <v>396</v>
      </c>
      <c r="AB224" s="127" t="s">
        <v>928</v>
      </c>
      <c r="AC224" s="43">
        <f>IFERROR(VLOOKUP($B224,'1112_link'!$A$5:$D$310,2,FALSE),0)</f>
        <v>33.89</v>
      </c>
      <c r="AD224" s="43">
        <f>IFERROR(VLOOKUP($B224,'1112_link'!$A$5:$D$310,3,FALSE),0)</f>
        <v>352.11</v>
      </c>
      <c r="AE224" s="154">
        <f>IFERROR(VLOOKUP($B224,'1112_link'!$A$5:$D$331,4,FALSE),0)</f>
        <v>2771.73</v>
      </c>
      <c r="AF224" s="50">
        <f>IF(AD224=0,0,ROUND((AD224/AE224),4))</f>
        <v>0.127</v>
      </c>
      <c r="AG224" s="158">
        <f>IF(AB224="Yes",VLOOKUP(B224,'ESA 112'!$B$383:$J$411,8,FALSE),MIN(0.127,AF224))</f>
        <v>0.127</v>
      </c>
      <c r="AH224" s="156">
        <f>ROUND(IF(AF224=AG224,AD224,AE224*AG224),2)</f>
        <v>352.11</v>
      </c>
      <c r="AI224" s="159">
        <f>AH224+AC224</f>
        <v>386</v>
      </c>
      <c r="AJ224" s="127" t="s">
        <v>928</v>
      </c>
      <c r="AK224" s="43">
        <f>IFERROR(VLOOKUP($B224,'1213_link'!$A$5:$D$310,2,FALSE),0)</f>
        <v>21.66</v>
      </c>
      <c r="AL224" s="43">
        <f>IFERROR(VLOOKUP($B224,'1213_link'!$A$5:$D$310,3,FALSE),0)</f>
        <v>394.11</v>
      </c>
      <c r="AM224" s="154">
        <f>IFERROR(VLOOKUP($B224,'1213_link'!$A$5:$D$331,4,FALSE),0)</f>
        <v>3113.3999999999996</v>
      </c>
      <c r="AN224" s="50">
        <f>IF(AL224=0,0,ROUND((AL224/AM224),4))</f>
        <v>0.12659999999999999</v>
      </c>
      <c r="AO224" s="158">
        <f>IF(AJ224="Yes",VLOOKUP(B224,'ESA 112'!$B$350:$J$378,8,FALSE),MIN(0.127,AN224))</f>
        <v>0.12659999999999999</v>
      </c>
      <c r="AP224" s="156">
        <f>ROUND(IF(AN224=AO224,AL224,AM224*AO224),2)</f>
        <v>394.11</v>
      </c>
      <c r="AQ224" s="159">
        <f>AP224+AK224</f>
        <v>415.77000000000004</v>
      </c>
      <c r="AR224" s="127" t="s">
        <v>928</v>
      </c>
      <c r="AS224" s="43">
        <f>IFERROR(VLOOKUP($B224,'1314_link'!$A$5:$D$310,2,FALSE),0)</f>
        <v>16.330000000000002</v>
      </c>
      <c r="AT224" s="43">
        <f>IFERROR(VLOOKUP($B224,'1314_link'!$A$5:$D$310,3,FALSE),0)</f>
        <v>413.33</v>
      </c>
      <c r="AU224" s="154">
        <f>IFERROR(VLOOKUP($B224,'1314_link'!$A$5:$D$331,4,FALSE),0)</f>
        <v>3188.37</v>
      </c>
      <c r="AV224" s="158">
        <f>AT224/AU224</f>
        <v>0.12963677364923143</v>
      </c>
      <c r="AW224" s="158">
        <f>IF(AR224="Yes",VLOOKUP(B224,'ESA 112'!$B$318:$J$345,8,FALSE),MIN(0.127,AV224))</f>
        <v>0.127</v>
      </c>
      <c r="AX224" s="156">
        <f>ROUND(IF(AV224=AW224,AT224,AU224*AW224),2)</f>
        <v>404.92</v>
      </c>
      <c r="AY224" s="159">
        <f>AX224+AS224</f>
        <v>421.25</v>
      </c>
      <c r="AZ224" s="127" t="s">
        <v>928</v>
      </c>
      <c r="BA224" s="43">
        <f>IFERROR(VLOOKUP($B224,'1415_link'!$A$5:$D$311,2,FALSE),0)</f>
        <v>14.89</v>
      </c>
      <c r="BB224" s="43">
        <f>IFERROR(VLOOKUP($B224,'1415_link'!$A$5:$D$311,3,FALSE),0)</f>
        <v>416.56</v>
      </c>
      <c r="BC224" s="160">
        <f>IFERROR(VLOOKUP($B224,'1415_link'!$A$5:$D$332,4,FALSE),0)</f>
        <v>2954.2999999999997</v>
      </c>
      <c r="BD224" s="158">
        <f>BB224/BC224</f>
        <v>0.14100125241173883</v>
      </c>
      <c r="BE224" s="158">
        <f>IF(AZ224="Yes",VLOOKUP(B224,'ESA 112'!$B$286:$J$314,8,FALSE),MIN(0.127,BD224))</f>
        <v>0.127</v>
      </c>
      <c r="BF224" s="156">
        <f>ROUND(IF(BD224=BE224,BB224,BC224*BE224),2)</f>
        <v>375.2</v>
      </c>
      <c r="BG224" s="159">
        <f>BF224+BA224</f>
        <v>390.09</v>
      </c>
      <c r="BH224" s="127" t="s">
        <v>928</v>
      </c>
      <c r="BI224" s="43">
        <f>IFERROR(VLOOKUP($B224,'1516_link'!$A$5:$D$351,2,FALSE),0)</f>
        <v>16.89</v>
      </c>
      <c r="BJ224" s="43">
        <f>IFERROR(VLOOKUP($B224,'1516_link'!$A$5:$D$351,3,FALSE),0)</f>
        <v>425.44</v>
      </c>
      <c r="BK224" s="160">
        <f>IFERROR(VLOOKUP($B224,'1516_link'!$A$5:$D$351,4,FALSE),0)</f>
        <v>2950.8</v>
      </c>
      <c r="BL224" s="217">
        <f>BJ224/BK224</f>
        <v>0.14417785007455605</v>
      </c>
      <c r="BM224" s="217">
        <f>IF(BH224="Yes",VLOOKUP(B224,'ESA 112'!$B$255:$J$282,8,FALSE),MIN(0.127,BL224))</f>
        <v>0.127</v>
      </c>
      <c r="BN224" s="156">
        <f>ROUND(IF(BL224=BM224,BJ224,BK224*BM224),2)</f>
        <v>374.75</v>
      </c>
      <c r="BO224" s="159">
        <f>BN224+BI224</f>
        <v>391.64</v>
      </c>
      <c r="BP224" s="127" t="s">
        <v>928</v>
      </c>
      <c r="BQ224" s="43">
        <f>IFERROR(VLOOKUP($B224,'1617_link'!$A$5:$D$351,2,FALSE),0)</f>
        <v>12</v>
      </c>
      <c r="BR224" s="43">
        <f>IFERROR(VLOOKUP($B224,'1617_link'!$A$5:$D$351,3,FALSE),0)</f>
        <v>448.44</v>
      </c>
      <c r="BS224" s="160">
        <f>IFERROR(VLOOKUP($B224,'1617_link'!$A$5:$D$351,4,FALSE),0)</f>
        <v>2926.8499999999995</v>
      </c>
      <c r="BT224" s="217">
        <f t="shared" si="418"/>
        <v>0.15321591472060409</v>
      </c>
      <c r="BU224" s="217">
        <f>IF(BP224="Yes",VLOOKUP(B224,'ESA 112'!$B$224:$J$250,8,FALSE),MIN(0.127,BT224))</f>
        <v>0.127</v>
      </c>
      <c r="BV224" s="156">
        <f t="shared" si="419"/>
        <v>371.71</v>
      </c>
      <c r="BW224" s="159">
        <f t="shared" si="420"/>
        <v>383.71</v>
      </c>
      <c r="BX224" s="127" t="s">
        <v>928</v>
      </c>
      <c r="BY224" s="43">
        <f>IFERROR(VLOOKUP($B224,'1718_link'!$A$5:$D$351,2,FALSE),0)</f>
        <v>14.879999999999999</v>
      </c>
      <c r="BZ224" s="43">
        <f>IFERROR(VLOOKUP($B224,'1718_link'!$A$5:$D$351,3,FALSE),0)</f>
        <v>519.11</v>
      </c>
      <c r="CA224" s="43">
        <f>IFERROR(VLOOKUP($B224,'1718_link'!$A$5:$D$331,4,FALSE),0)</f>
        <v>3082.9099999999994</v>
      </c>
      <c r="CB224" s="217">
        <f t="shared" si="421"/>
        <v>0.16838311854708704</v>
      </c>
      <c r="CC224" s="217">
        <f>IF(BX224="Yes",VLOOKUP(B224,'ESA 112'!$B$194:$J$219,8,FALSE),MIN(0.135,CB224))</f>
        <v>0.13500000000000001</v>
      </c>
      <c r="CD224" s="156">
        <f t="shared" si="422"/>
        <v>416.19</v>
      </c>
      <c r="CE224" s="159">
        <f t="shared" si="423"/>
        <v>431.07</v>
      </c>
      <c r="CF224" s="127" t="s">
        <v>928</v>
      </c>
      <c r="CG224" s="43">
        <f>IFERROR(VLOOKUP($B224,'1819_link'!$A$5:$D$351,2,FALSE),0)</f>
        <v>16.78</v>
      </c>
      <c r="CH224" s="43">
        <f>IFERROR(VLOOKUP($B224,'1819_link'!$A$5:$D$351,3,FALSE),0)</f>
        <v>554.55999999999995</v>
      </c>
      <c r="CI224" s="43">
        <f>IFERROR(VLOOKUP($B224,'1819_link'!$A$5:$D$331,4,FALSE),0)</f>
        <v>3328.3500000000004</v>
      </c>
      <c r="CJ224" s="217">
        <f t="shared" si="424"/>
        <v>0.16661709255336726</v>
      </c>
      <c r="CK224" s="217">
        <f>IF(CF224="Yes",VLOOKUP(B224,'ESA 112'!$B$164:$J$190,8,FALSE),MIN(0.135,CJ224))</f>
        <v>0.13500000000000001</v>
      </c>
      <c r="CL224" s="156">
        <f t="shared" si="425"/>
        <v>449.33</v>
      </c>
      <c r="CM224" s="159">
        <f t="shared" si="426"/>
        <v>466.11</v>
      </c>
      <c r="CN224" s="127" t="s">
        <v>928</v>
      </c>
      <c r="CO224" s="43">
        <f>IFERROR(VLOOKUP($B224,'1920_link'!$A$5:$D$350,2,FALSE),0)</f>
        <v>26.450000000000003</v>
      </c>
      <c r="CP224" s="43">
        <f>IFERROR(VLOOKUP($B224,'1920_link'!$A$5:$D$350,3,FALSE),0)</f>
        <v>540.89</v>
      </c>
      <c r="CQ224" s="43">
        <f>IFERROR(VLOOKUP($B224,'1920_link'!$A$5:$D$330,4,FALSE),0)</f>
        <v>3339.5499999999997</v>
      </c>
      <c r="CR224" s="217">
        <f t="shared" si="427"/>
        <v>0.16196493539548742</v>
      </c>
      <c r="CS224" s="217">
        <f>IF(CN224="Yes",VLOOKUP(B224,'ESA 112'!$B$134:$J$159,8,FALSE),MIN(0.135,CR224))</f>
        <v>0.13500000000000001</v>
      </c>
      <c r="CT224" s="156">
        <f t="shared" si="428"/>
        <v>450.84</v>
      </c>
      <c r="CU224" s="159">
        <f t="shared" si="429"/>
        <v>477.28999999999996</v>
      </c>
      <c r="CV224" s="127" t="s">
        <v>928</v>
      </c>
      <c r="CW224" s="43">
        <f>IFERROR(VLOOKUP($B224,'2021_link'!$A$5:$D$351,2,FALSE),0)</f>
        <v>15.89</v>
      </c>
      <c r="CX224" s="43">
        <f>IFERROR(VLOOKUP($B224,'2021_link'!$A$5:$D$351,3,FALSE),0)</f>
        <v>556.78</v>
      </c>
      <c r="CY224" s="160">
        <f>IFERROR(VLOOKUP($B224,'2021_link'!$A$5:$D$351,4,FALSE),0)</f>
        <v>3482.24</v>
      </c>
      <c r="CZ224" s="217">
        <f t="shared" si="430"/>
        <v>0.1598913343135453</v>
      </c>
      <c r="DA224" s="217">
        <f>IF(CV224="Yes",VLOOKUP(B224,'ESA 112'!$B$102:$J$130,8,FALSE),MIN(0.135,CZ224))</f>
        <v>0.13500000000000001</v>
      </c>
      <c r="DB224" s="156">
        <f t="shared" si="431"/>
        <v>470.1</v>
      </c>
      <c r="DC224" s="159">
        <f t="shared" si="432"/>
        <v>485.99</v>
      </c>
      <c r="DD224" s="127" t="s">
        <v>928</v>
      </c>
      <c r="DE224" s="43">
        <f>IFERROR(VLOOKUP($B224,'2122_link'!$A$3:$D$352,2,FALSE),0)</f>
        <v>11</v>
      </c>
      <c r="DF224" s="43">
        <f>IFERROR(VLOOKUP($B224,'2122_link'!$A$3:$D$352,3,FALSE),0)</f>
        <v>620.44999999999993</v>
      </c>
      <c r="DG224" s="160">
        <f>IFERROR(VLOOKUP($B224,'2122_link'!$A$3:$D$352,4,FALSE),0)</f>
        <v>3511.5700000000011</v>
      </c>
      <c r="DH224" s="217">
        <f t="shared" si="394"/>
        <v>0.17668735067220637</v>
      </c>
      <c r="DI224" s="217">
        <f>IF(DD224="Yes",VLOOKUP(B224,'ESA 112'!$B$70:$J$99,8,FALSE),MIN(0.135,DH224))</f>
        <v>0.13500000000000001</v>
      </c>
      <c r="DJ224" s="156">
        <f t="shared" si="395"/>
        <v>474.06</v>
      </c>
      <c r="DK224" s="159">
        <f t="shared" si="396"/>
        <v>485.06</v>
      </c>
      <c r="DL224" s="127" t="s">
        <v>928</v>
      </c>
      <c r="DM224" s="43">
        <f>IFERROR(VLOOKUP($B224,'2223_link'!$A$3:$D$352,2,FALSE),0)</f>
        <v>8.44</v>
      </c>
      <c r="DN224" s="43">
        <f>IFERROR(VLOOKUP($B224,'2223_link'!$A$3:$D$352,3,FALSE),0)</f>
        <v>576.78</v>
      </c>
      <c r="DO224" s="160">
        <f>IFERROR(VLOOKUP($B224,'2223_link'!$A$3:$D$352,4,FALSE),0)</f>
        <v>3230.6900000000005</v>
      </c>
      <c r="DP224" s="217">
        <f t="shared" si="397"/>
        <v>0.17853152113016102</v>
      </c>
      <c r="DQ224" s="217">
        <f>IF(DL224="Yes",VLOOKUP(B224,'ESA 112'!$B$37:$J$65,8,FALSE),MIN(0.135,DP224))</f>
        <v>0.13500000000000001</v>
      </c>
      <c r="DR224" s="156">
        <f t="shared" si="398"/>
        <v>436.14</v>
      </c>
      <c r="DS224" s="159">
        <f t="shared" si="399"/>
        <v>444.58</v>
      </c>
      <c r="DT224" s="127" t="s">
        <v>928</v>
      </c>
      <c r="DU224" s="43">
        <f>IFERROR(VLOOKUP($B224,'2324_link'!$A$3:$D$352,2,FALSE),0)</f>
        <v>6.44</v>
      </c>
      <c r="DV224" s="43">
        <f>IFERROR(VLOOKUP($B224,'2324_link'!$A$3:$D$352,3,FALSE),0)</f>
        <v>641.66000000000008</v>
      </c>
      <c r="DW224" s="160">
        <f>IFERROR(VLOOKUP($B224,'2324_link'!$A$3:$D$352,4,FALSE),0)</f>
        <v>3604.63</v>
      </c>
      <c r="DX224" s="217">
        <f t="shared" si="391"/>
        <v>0.17800994831647077</v>
      </c>
      <c r="DY224" s="217">
        <f>IF(DT224="Yes",VLOOKUP(B224,'ESA 112'!$B$3:$J$32,8,FALSE),MIN(0.15,DX224))</f>
        <v>0.15</v>
      </c>
      <c r="DZ224" s="156">
        <f t="shared" si="392"/>
        <v>540.69000000000005</v>
      </c>
      <c r="EA224" s="159">
        <f t="shared" si="393"/>
        <v>547.13000000000011</v>
      </c>
      <c r="EB224" s="18"/>
    </row>
    <row r="225" spans="1:132" ht="14.4" x14ac:dyDescent="0.3">
      <c r="A225" s="15" t="s">
        <v>914</v>
      </c>
      <c r="B225" s="15" t="s">
        <v>156</v>
      </c>
      <c r="C225" s="15" t="s">
        <v>157</v>
      </c>
      <c r="D225" s="127" t="s">
        <v>929</v>
      </c>
      <c r="E225" s="154">
        <f>IFERROR(VLOOKUP($B225,'0809_link'!$A$5:$D$319,2,FALSE),0)</f>
        <v>0</v>
      </c>
      <c r="F225" s="154">
        <f>IFERROR(VLOOKUP($B225,'0809_link'!$A$5:$D$319,3,FALSE),0)</f>
        <v>26.75</v>
      </c>
      <c r="G225" s="154">
        <f>IFERROR(VLOOKUP(B225,'0809_link'!$A$5:$D$319,4,FALSE),0)</f>
        <v>220.91</v>
      </c>
      <c r="H225" s="50">
        <f>IF(F225=0,0,ROUND((F225/G225),4))</f>
        <v>0.1211</v>
      </c>
      <c r="I225" s="155">
        <f>IF(D225="yes",VLOOKUP(B225,'ESA 112'!$B$479:$K$503,8,FALSE),MIN(0.127,H225))</f>
        <v>0.11749999999999999</v>
      </c>
      <c r="J225" s="156">
        <f>ROUND(IF(H225=I225,F225,G225*I225),2)</f>
        <v>25.96</v>
      </c>
      <c r="K225" s="157">
        <f>IF(I225=0.127,((E225+F225)-((H225-I225)*G225)),E225+F225)</f>
        <v>26.75</v>
      </c>
      <c r="L225" s="127" t="s">
        <v>929</v>
      </c>
      <c r="M225" s="43">
        <f>IFERROR(VLOOKUP(B225,'0910_link'!$A$5:$B$302,2,FALSE),0)</f>
        <v>2.25</v>
      </c>
      <c r="N225" s="43">
        <f>IFERROR(VLOOKUP(B225,'0910_link'!$A$5:$C$302,3,FALSE),0)</f>
        <v>22.5</v>
      </c>
      <c r="O225" s="43">
        <f>IFERROR(VLOOKUP($B225,'0910_link'!$A$5:$D$302,4,FALSE),0)</f>
        <v>205.66</v>
      </c>
      <c r="P225" s="50">
        <f>IF(N225=0,0,ROUND((N225/O225),4))</f>
        <v>0.1094</v>
      </c>
      <c r="Q225" s="158">
        <f>IF(L225="Yes",VLOOKUP(B225,'ESA 112'!$B$449:$K$474,8,FALSE),MIN(0.127,P225))</f>
        <v>0.1094</v>
      </c>
      <c r="R225" s="156">
        <f>ROUND(IF(P225=Q225,N225,O225*Q225),2)</f>
        <v>22.5</v>
      </c>
      <c r="S225" s="157">
        <f>IF(Q225=0.127,((M225+N225)-((P225-Q225)*O225)),M225+N225)</f>
        <v>24.75</v>
      </c>
      <c r="T225" s="127" t="s">
        <v>929</v>
      </c>
      <c r="U225" s="43">
        <f>IFERROR(VLOOKUP($B225,'1011_link'!$A$5:$D$309,2,FALSE),0)</f>
        <v>0.5</v>
      </c>
      <c r="V225" s="43">
        <f>IFERROR(VLOOKUP($B225,'1011_link'!$A$5:$D$309,3,FALSE),0)</f>
        <v>27.88</v>
      </c>
      <c r="W225" s="154">
        <f>IFERROR(VLOOKUP($B225,'1011_link'!$A$5:$D$319,4,FALSE),0)</f>
        <v>192.29</v>
      </c>
      <c r="X225" s="50">
        <f>IF(V225=0,0,ROUND((V225/W225),4))</f>
        <v>0.14499999999999999</v>
      </c>
      <c r="Y225" s="158">
        <f>IF(T225="Yes",VLOOKUP(B225,'ESA 112'!$B$416:$J$444,8,FALSE),MIN(0.127,X225))</f>
        <v>0.14349999999999999</v>
      </c>
      <c r="Z225" s="156">
        <f>ROUND(IF(X225=Y225,V225,W225*Y225),2)</f>
        <v>27.59</v>
      </c>
      <c r="AA225" s="159">
        <f>Z225+U225</f>
        <v>28.09</v>
      </c>
      <c r="AB225" s="127" t="s">
        <v>929</v>
      </c>
      <c r="AC225" s="43">
        <f>IFERROR(VLOOKUP($B225,'1112_link'!$A$5:$D$310,2,FALSE),0)</f>
        <v>0.11</v>
      </c>
      <c r="AD225" s="43">
        <f>IFERROR(VLOOKUP($B225,'1112_link'!$A$5:$D$310,3,FALSE),0)</f>
        <v>22.33</v>
      </c>
      <c r="AE225" s="154">
        <f>IFERROR(VLOOKUP($B225,'1112_link'!$A$5:$D$331,4,FALSE),0)</f>
        <v>170.08</v>
      </c>
      <c r="AF225" s="50">
        <f>IF(AD225=0,0,ROUND((AD225/AE225),4))</f>
        <v>0.1313</v>
      </c>
      <c r="AG225" s="158">
        <f>IF(AB225="Yes",VLOOKUP(B225,'ESA 112'!$B$383:$J$411,8,FALSE),MIN(0.127,AF225))</f>
        <v>0.1275</v>
      </c>
      <c r="AH225" s="156">
        <f>ROUND(IF(AF225=AG225,AD225,AE225*AG225),2)</f>
        <v>21.69</v>
      </c>
      <c r="AI225" s="159">
        <f>AH225+AC225</f>
        <v>21.8</v>
      </c>
      <c r="AJ225" s="127" t="s">
        <v>929</v>
      </c>
      <c r="AK225" s="43">
        <f>IFERROR(VLOOKUP($B225,'1213_link'!$A$5:$D$310,2,FALSE),0)</f>
        <v>1.56</v>
      </c>
      <c r="AL225" s="43">
        <f>IFERROR(VLOOKUP($B225,'1213_link'!$A$5:$D$310,3,FALSE),0)</f>
        <v>22.89</v>
      </c>
      <c r="AM225" s="154">
        <f>IFERROR(VLOOKUP($B225,'1213_link'!$A$5:$D$331,4,FALSE),0)</f>
        <v>157.47999999999999</v>
      </c>
      <c r="AN225" s="50">
        <f>IF(AL225=0,0,ROUND((AL225/AM225),4))</f>
        <v>0.1454</v>
      </c>
      <c r="AO225" s="158">
        <f>IF(AJ225="Yes",VLOOKUP(B225,'ESA 112'!$B$350:$J$378,8,FALSE),MIN(0.127,AN225))</f>
        <v>0.13780000000000001</v>
      </c>
      <c r="AP225" s="156">
        <f>ROUND(IF(AN225=AO225,AL225,AM225*AO225),2)</f>
        <v>21.7</v>
      </c>
      <c r="AQ225" s="159">
        <f>AP225+AK225</f>
        <v>23.259999999999998</v>
      </c>
      <c r="AR225" s="127" t="s">
        <v>929</v>
      </c>
      <c r="AS225" s="43">
        <f>IFERROR(VLOOKUP($B225,'1314_link'!$A$5:$D$310,2,FALSE),0)</f>
        <v>2.33</v>
      </c>
      <c r="AT225" s="43">
        <f>IFERROR(VLOOKUP($B225,'1314_link'!$A$5:$D$310,3,FALSE),0)</f>
        <v>20.56</v>
      </c>
      <c r="AU225" s="154">
        <f>IFERROR(VLOOKUP($B225,'1314_link'!$A$5:$D$331,4,FALSE),0)</f>
        <v>163.57999999999998</v>
      </c>
      <c r="AV225" s="158">
        <f>AT225/AU225</f>
        <v>0.12568773688715001</v>
      </c>
      <c r="AW225" s="158">
        <f>IF(AR225="Yes",VLOOKUP(B225,'ESA 112'!$B$318:$J$345,8,FALSE),MIN(0.127,AV225))</f>
        <v>0.1217</v>
      </c>
      <c r="AX225" s="156">
        <f>ROUND(IF(AV225=AW225,AT225,AU225*AW225),2)</f>
        <v>19.91</v>
      </c>
      <c r="AY225" s="159">
        <f>AX225+AS225</f>
        <v>22.240000000000002</v>
      </c>
      <c r="AZ225" s="127" t="s">
        <v>929</v>
      </c>
      <c r="BA225" s="43">
        <f>IFERROR(VLOOKUP($B225,'1415_link'!$A$5:$D$311,2,FALSE),0)</f>
        <v>3.22</v>
      </c>
      <c r="BB225" s="43">
        <f>IFERROR(VLOOKUP($B225,'1415_link'!$A$5:$D$311,3,FALSE),0)</f>
        <v>21.22</v>
      </c>
      <c r="BC225" s="160">
        <f>IFERROR(VLOOKUP($B225,'1415_link'!$A$5:$D$332,4,FALSE),0)</f>
        <v>164.7</v>
      </c>
      <c r="BD225" s="158">
        <f>BB225/BC225</f>
        <v>0.12884031572556162</v>
      </c>
      <c r="BE225" s="158">
        <f>IF(AZ225="Yes",VLOOKUP(B225,'ESA 112'!$B$286:$J$314,8,FALSE),MIN(0.127,BD225))</f>
        <v>0.12720000000000001</v>
      </c>
      <c r="BF225" s="156">
        <f>ROUND(IF(BD225=BE225,BB225,BC225*BE225),2)</f>
        <v>20.95</v>
      </c>
      <c r="BG225" s="159">
        <f>BF225+BA225</f>
        <v>24.169999999999998</v>
      </c>
      <c r="BH225" s="127" t="s">
        <v>929</v>
      </c>
      <c r="BI225" s="43">
        <f>IFERROR(VLOOKUP($B225,'1516_link'!$A$5:$D$351,2,FALSE),0)</f>
        <v>5</v>
      </c>
      <c r="BJ225" s="43">
        <f>IFERROR(VLOOKUP($B225,'1516_link'!$A$5:$D$351,3,FALSE),0)</f>
        <v>16.22</v>
      </c>
      <c r="BK225" s="160">
        <f>IFERROR(VLOOKUP($B225,'1516_link'!$A$5:$D$351,4,FALSE),0)</f>
        <v>168.04</v>
      </c>
      <c r="BL225" s="217">
        <f>BJ225/BK225</f>
        <v>9.6524636991192569E-2</v>
      </c>
      <c r="BM225" s="217">
        <f>IF(BH225="Yes",VLOOKUP(B225,'ESA 112'!$B$255:$J$282,8,FALSE),MIN(0.127,BL225))</f>
        <v>9.5100000000000004E-2</v>
      </c>
      <c r="BN225" s="156">
        <f>ROUND(IF(BL225=BM225,BJ225,BK225*BM225),2)</f>
        <v>15.98</v>
      </c>
      <c r="BO225" s="159">
        <f>BN225+BI225</f>
        <v>20.98</v>
      </c>
      <c r="BP225" s="127" t="s">
        <v>929</v>
      </c>
      <c r="BQ225" s="43">
        <f>IFERROR(VLOOKUP($B225,'1617_link'!$A$5:$D$351,2,FALSE),0)</f>
        <v>3.78</v>
      </c>
      <c r="BR225" s="43">
        <f>IFERROR(VLOOKUP($B225,'1617_link'!$A$5:$D$351,3,FALSE),0)</f>
        <v>18</v>
      </c>
      <c r="BS225" s="160">
        <f>IFERROR(VLOOKUP($B225,'1617_link'!$A$5:$D$351,4,FALSE),0)</f>
        <v>161.33000000000001</v>
      </c>
      <c r="BT225" s="217">
        <f t="shared" si="418"/>
        <v>0.11157255315192462</v>
      </c>
      <c r="BU225" s="217">
        <f>IF(BP225="Yes",VLOOKUP(B225,'ESA 112'!$B$224:$J$250,8,FALSE),MIN(0.127,BT225))</f>
        <v>0.10920000000000001</v>
      </c>
      <c r="BV225" s="156">
        <f t="shared" si="419"/>
        <v>17.62</v>
      </c>
      <c r="BW225" s="159">
        <f t="shared" si="420"/>
        <v>21.400000000000002</v>
      </c>
      <c r="BX225" s="127" t="s">
        <v>929</v>
      </c>
      <c r="BY225" s="43">
        <f>IFERROR(VLOOKUP($B225,'1718_link'!$A$5:$D$351,2,FALSE),0)</f>
        <v>1.4400000000000002</v>
      </c>
      <c r="BZ225" s="43">
        <f>IFERROR(VLOOKUP($B225,'1718_link'!$A$5:$D$351,3,FALSE),0)</f>
        <v>26</v>
      </c>
      <c r="CA225" s="43">
        <f>IFERROR(VLOOKUP($B225,'1718_link'!$A$5:$D$331,4,FALSE),0)</f>
        <v>171.4</v>
      </c>
      <c r="CB225" s="217">
        <f t="shared" si="421"/>
        <v>0.15169194865810967</v>
      </c>
      <c r="CC225" s="217">
        <f>IF(BX225="Yes",VLOOKUP(B225,'ESA 112'!$B$194:$J$219,8,FALSE),MIN(0.135,CB225))</f>
        <v>0.1457</v>
      </c>
      <c r="CD225" s="156">
        <f t="shared" si="422"/>
        <v>24.97</v>
      </c>
      <c r="CE225" s="159">
        <f t="shared" si="423"/>
        <v>26.41</v>
      </c>
      <c r="CF225" s="127" t="s">
        <v>929</v>
      </c>
      <c r="CG225" s="43">
        <f>IFERROR(VLOOKUP($B225,'1819_link'!$A$5:$D$351,2,FALSE),0)</f>
        <v>5.33</v>
      </c>
      <c r="CH225" s="43">
        <f>IFERROR(VLOOKUP($B225,'1819_link'!$A$5:$D$351,3,FALSE),0)</f>
        <v>31.67</v>
      </c>
      <c r="CI225" s="43">
        <f>IFERROR(VLOOKUP($B225,'1819_link'!$A$5:$D$331,4,FALSE),0)</f>
        <v>178.21</v>
      </c>
      <c r="CJ225" s="217">
        <f t="shared" si="424"/>
        <v>0.17771168845743784</v>
      </c>
      <c r="CK225" s="217">
        <f>IF(CF225="Yes",VLOOKUP(B225,'ESA 112'!$B$164:$J$190,8,FALSE),MIN(0.135,CJ225))</f>
        <v>0.16189999999999999</v>
      </c>
      <c r="CL225" s="156">
        <f t="shared" si="425"/>
        <v>28.85</v>
      </c>
      <c r="CM225" s="159">
        <f t="shared" si="426"/>
        <v>34.18</v>
      </c>
      <c r="CN225" s="127" t="s">
        <v>929</v>
      </c>
      <c r="CO225" s="43">
        <f>IFERROR(VLOOKUP($B225,'1920_link'!$A$5:$D$350,2,FALSE),0)</f>
        <v>3.33</v>
      </c>
      <c r="CP225" s="43">
        <f>IFERROR(VLOOKUP($B225,'1920_link'!$A$5:$D$350,3,FALSE),0)</f>
        <v>34.89</v>
      </c>
      <c r="CQ225" s="43">
        <f>IFERROR(VLOOKUP($B225,'1920_link'!$A$5:$D$330,4,FALSE),0)</f>
        <v>199</v>
      </c>
      <c r="CR225" s="217">
        <f t="shared" si="427"/>
        <v>0.17532663316582914</v>
      </c>
      <c r="CS225" s="217">
        <f>IF(CN225="Yes",VLOOKUP(B225,'ESA 112'!$B$134:$J$159,8,FALSE),MIN(0.135,CR225))</f>
        <v>0.1565</v>
      </c>
      <c r="CT225" s="156">
        <f t="shared" si="428"/>
        <v>31.14</v>
      </c>
      <c r="CU225" s="159">
        <f t="shared" si="429"/>
        <v>34.47</v>
      </c>
      <c r="CV225" s="127" t="s">
        <v>929</v>
      </c>
      <c r="CW225" s="43">
        <f>IFERROR(VLOOKUP($B225,'2021_link'!$A$5:$D$351,2,FALSE),0)</f>
        <v>1.67</v>
      </c>
      <c r="CX225" s="43">
        <f>IFERROR(VLOOKUP($B225,'2021_link'!$A$5:$D$351,3,FALSE),0)</f>
        <v>30.11</v>
      </c>
      <c r="CY225" s="160">
        <f>IFERROR(VLOOKUP($B225,'2021_link'!$A$5:$D$351,4,FALSE),0)</f>
        <v>180.68</v>
      </c>
      <c r="CZ225" s="217">
        <f t="shared" si="430"/>
        <v>0.16664821784370157</v>
      </c>
      <c r="DA225" s="217">
        <f>IF(CV225="Yes",VLOOKUP(B225,'ESA 112'!$B$102:$J$130,8,FALSE),MIN(0.135,CZ225))</f>
        <v>0.14929999999999999</v>
      </c>
      <c r="DB225" s="156">
        <f t="shared" si="431"/>
        <v>26.98</v>
      </c>
      <c r="DC225" s="159">
        <f t="shared" si="432"/>
        <v>28.65</v>
      </c>
      <c r="DD225" s="127" t="s">
        <v>929</v>
      </c>
      <c r="DE225" s="43">
        <f>IFERROR(VLOOKUP($B225,'2122_link'!$A$3:$D$352,2,FALSE),0)</f>
        <v>1.89</v>
      </c>
      <c r="DF225" s="43">
        <f>IFERROR(VLOOKUP($B225,'2122_link'!$A$3:$D$352,3,FALSE),0)</f>
        <v>32.89</v>
      </c>
      <c r="DG225" s="160">
        <f>IFERROR(VLOOKUP($B225,'2122_link'!$A$3:$D$352,4,FALSE),0)</f>
        <v>177.59</v>
      </c>
      <c r="DH225" s="217">
        <f t="shared" si="394"/>
        <v>0.18520186947463257</v>
      </c>
      <c r="DI225" s="217">
        <f>IF(DD225="Yes",VLOOKUP(B225,'ESA 112'!$B$70:$J$99,8,FALSE),MIN(0.135,DH225))</f>
        <v>0.1636</v>
      </c>
      <c r="DJ225" s="156">
        <f t="shared" si="395"/>
        <v>29.05</v>
      </c>
      <c r="DK225" s="159">
        <f t="shared" si="396"/>
        <v>30.94</v>
      </c>
      <c r="DL225" s="127" t="s">
        <v>929</v>
      </c>
      <c r="DM225" s="43">
        <f>IFERROR(VLOOKUP($B225,'2223_link'!$A$3:$D$352,2,FALSE),0)</f>
        <v>2.56</v>
      </c>
      <c r="DN225" s="43">
        <f>IFERROR(VLOOKUP($B225,'2223_link'!$A$3:$D$352,3,FALSE),0)</f>
        <v>33.44</v>
      </c>
      <c r="DO225" s="160">
        <f>IFERROR(VLOOKUP($B225,'2223_link'!$A$3:$D$352,4,FALSE),0)</f>
        <v>200.35</v>
      </c>
      <c r="DP225" s="217">
        <f t="shared" si="397"/>
        <v>0.1669079111554779</v>
      </c>
      <c r="DQ225" s="217">
        <f>IF(DL225="Yes",VLOOKUP(B225,'ESA 112'!$B$37:$J$65,8,FALSE),MIN(0.135,DP225))</f>
        <v>0.1502</v>
      </c>
      <c r="DR225" s="156">
        <f t="shared" si="398"/>
        <v>30.09</v>
      </c>
      <c r="DS225" s="159">
        <f t="shared" si="399"/>
        <v>32.65</v>
      </c>
      <c r="DT225" s="127" t="s">
        <v>929</v>
      </c>
      <c r="DU225" s="43">
        <f>IFERROR(VLOOKUP($B225,'2324_link'!$A$3:$D$352,2,FALSE),0)</f>
        <v>1.56</v>
      </c>
      <c r="DV225" s="43">
        <f>IFERROR(VLOOKUP($B225,'2324_link'!$A$3:$D$352,3,FALSE),0)</f>
        <v>38</v>
      </c>
      <c r="DW225" s="160">
        <f>IFERROR(VLOOKUP($B225,'2324_link'!$A$3:$D$352,4,FALSE),0)</f>
        <v>208.01999999999998</v>
      </c>
      <c r="DX225" s="217">
        <f t="shared" si="391"/>
        <v>0.18267474281319104</v>
      </c>
      <c r="DY225" s="217">
        <f>IF(DT225="Yes",VLOOKUP(B225,'ESA 112'!$B$3:$J$32,8,FALSE),MIN(0.15,DX225))</f>
        <v>0.16689999999999999</v>
      </c>
      <c r="DZ225" s="156">
        <f t="shared" si="392"/>
        <v>34.72</v>
      </c>
      <c r="EA225" s="159">
        <f t="shared" si="393"/>
        <v>36.28</v>
      </c>
      <c r="EB225" s="18"/>
    </row>
    <row r="226" spans="1:132" ht="14.4" x14ac:dyDescent="0.3">
      <c r="A226" s="15" t="s">
        <v>914</v>
      </c>
      <c r="B226" s="15" t="s">
        <v>124</v>
      </c>
      <c r="C226" s="15" t="s">
        <v>125</v>
      </c>
      <c r="D226" s="127" t="s">
        <v>928</v>
      </c>
      <c r="E226" s="154">
        <f>IFERROR(VLOOKUP($B226,'0809_link'!$A$5:$D$319,2,FALSE),0)</f>
        <v>52.88</v>
      </c>
      <c r="F226" s="154">
        <f>IFERROR(VLOOKUP($B226,'0809_link'!$A$5:$D$319,3,FALSE),0)</f>
        <v>218.12</v>
      </c>
      <c r="G226" s="154">
        <f>IFERROR(VLOOKUP(B226,'0809_link'!$A$5:$D$319,4,FALSE),0)</f>
        <v>2333.2600000000002</v>
      </c>
      <c r="H226" s="50">
        <f>IF(F226=0,0,ROUND((F226/G226),4))</f>
        <v>9.35E-2</v>
      </c>
      <c r="I226" s="155">
        <f>IF(D226="yes",VLOOKUP(B226,'ESA 112'!$B$479:$K$503,8,FALSE),MIN(0.127,H226))</f>
        <v>9.35E-2</v>
      </c>
      <c r="J226" s="156">
        <f>ROUND(IF(H226=I226,F226,G226*I226),2)</f>
        <v>218.12</v>
      </c>
      <c r="K226" s="157">
        <f>IF(I226=0.127,((E226+F226)-((H226-I226)*G226)),E226+F226)</f>
        <v>271</v>
      </c>
      <c r="L226" s="127" t="s">
        <v>928</v>
      </c>
      <c r="M226" s="43">
        <f>IFERROR(VLOOKUP(B226,'0910_link'!$A$5:$B$302,2,FALSE),0)</f>
        <v>54.75</v>
      </c>
      <c r="N226" s="43">
        <f>IFERROR(VLOOKUP(B226,'0910_link'!$A$5:$C$302,3,FALSE),0)</f>
        <v>217.62</v>
      </c>
      <c r="O226" s="43">
        <f>IFERROR(VLOOKUP($B226,'0910_link'!$A$5:$D$302,4,FALSE),0)</f>
        <v>2419.1899999999996</v>
      </c>
      <c r="P226" s="50">
        <f>IF(N226=0,0,ROUND((N226/O226),4))</f>
        <v>0.09</v>
      </c>
      <c r="Q226" s="158">
        <f>IF(L226="Yes",VLOOKUP(B226,'ESA 112'!$B$449:$K$474,8,FALSE),MIN(0.127,P226))</f>
        <v>0.09</v>
      </c>
      <c r="R226" s="156">
        <f>ROUND(IF(P226=Q226,N226,O226*Q226),2)</f>
        <v>217.62</v>
      </c>
      <c r="S226" s="157">
        <f>IF(Q226=0.127,((M226+N226)-((P226-Q226)*O226)),M226+N226)</f>
        <v>272.37</v>
      </c>
      <c r="T226" s="127" t="s">
        <v>928</v>
      </c>
      <c r="U226" s="43">
        <f>IFERROR(VLOOKUP($B226,'1011_link'!$A$5:$D$309,2,FALSE),0)</f>
        <v>62.75</v>
      </c>
      <c r="V226" s="43">
        <f>IFERROR(VLOOKUP($B226,'1011_link'!$A$5:$D$309,3,FALSE),0)</f>
        <v>227.5</v>
      </c>
      <c r="W226" s="154">
        <f>IFERROR(VLOOKUP($B226,'1011_link'!$A$5:$D$319,4,FALSE),0)</f>
        <v>2465.08</v>
      </c>
      <c r="X226" s="50">
        <f>IF(V226=0,0,ROUND((V226/W226),4))</f>
        <v>9.2299999999999993E-2</v>
      </c>
      <c r="Y226" s="158">
        <f>IF(T226="Yes",VLOOKUP(B226,'ESA 112'!$B$416:$J$444,8,FALSE),MIN(0.127,X226))</f>
        <v>9.2299999999999993E-2</v>
      </c>
      <c r="Z226" s="156">
        <f>ROUND(IF(X226=Y226,V226,W226*Y226),2)</f>
        <v>227.5</v>
      </c>
      <c r="AA226" s="159">
        <f>Z226+U226</f>
        <v>290.25</v>
      </c>
      <c r="AB226" s="127" t="s">
        <v>928</v>
      </c>
      <c r="AC226" s="43">
        <f>IFERROR(VLOOKUP($B226,'1112_link'!$A$5:$D$310,2,FALSE),0)</f>
        <v>53.44</v>
      </c>
      <c r="AD226" s="43">
        <f>IFERROR(VLOOKUP($B226,'1112_link'!$A$5:$D$310,3,FALSE),0)</f>
        <v>227.33</v>
      </c>
      <c r="AE226" s="154">
        <f>IFERROR(VLOOKUP($B226,'1112_link'!$A$5:$D$331,4,FALSE),0)</f>
        <v>2572.7600000000002</v>
      </c>
      <c r="AF226" s="50">
        <f>IF(AD226=0,0,ROUND((AD226/AE226),4))</f>
        <v>8.8400000000000006E-2</v>
      </c>
      <c r="AG226" s="158">
        <f>IF(AB226="Yes",VLOOKUP(B226,'ESA 112'!$B$383:$J$411,8,FALSE),MIN(0.127,AF226))</f>
        <v>8.8400000000000006E-2</v>
      </c>
      <c r="AH226" s="156">
        <f>ROUND(IF(AF226=AG226,AD226,AE226*AG226),2)</f>
        <v>227.33</v>
      </c>
      <c r="AI226" s="159">
        <f>AH226+AC226</f>
        <v>280.77</v>
      </c>
      <c r="AJ226" s="127" t="s">
        <v>928</v>
      </c>
      <c r="AK226" s="43">
        <f>IFERROR(VLOOKUP($B226,'1213_link'!$A$5:$D$310,2,FALSE),0)</f>
        <v>46.78</v>
      </c>
      <c r="AL226" s="43">
        <f>IFERROR(VLOOKUP($B226,'1213_link'!$A$5:$D$310,3,FALSE),0)</f>
        <v>243.33</v>
      </c>
      <c r="AM226" s="154">
        <f>IFERROR(VLOOKUP($B226,'1213_link'!$A$5:$D$331,4,FALSE),0)</f>
        <v>2664.4500000000003</v>
      </c>
      <c r="AN226" s="50">
        <f>IF(AL226=0,0,ROUND((AL226/AM226),4))</f>
        <v>9.1300000000000006E-2</v>
      </c>
      <c r="AO226" s="158">
        <f>IF(AJ226="Yes",VLOOKUP(B226,'ESA 112'!$B$350:$J$378,8,FALSE),MIN(0.127,AN226))</f>
        <v>9.1300000000000006E-2</v>
      </c>
      <c r="AP226" s="156">
        <f>ROUND(IF(AN226=AO226,AL226,AM226*AO226),2)</f>
        <v>243.33</v>
      </c>
      <c r="AQ226" s="159">
        <f>AP226+AK226</f>
        <v>290.11</v>
      </c>
      <c r="AR226" s="127" t="s">
        <v>928</v>
      </c>
      <c r="AS226" s="43">
        <f>IFERROR(VLOOKUP($B226,'1314_link'!$A$5:$D$310,2,FALSE),0)</f>
        <v>54.230000000000004</v>
      </c>
      <c r="AT226" s="43">
        <f>IFERROR(VLOOKUP($B226,'1314_link'!$A$5:$D$310,3,FALSE),0)</f>
        <v>252.78</v>
      </c>
      <c r="AU226" s="154">
        <f>IFERROR(VLOOKUP($B226,'1314_link'!$A$5:$D$331,4,FALSE),0)</f>
        <v>2733.7800000000007</v>
      </c>
      <c r="AV226" s="158">
        <f>AT226/AU226</f>
        <v>9.2465377609024846E-2</v>
      </c>
      <c r="AW226" s="158">
        <f>IF(AR226="Yes",VLOOKUP(B226,'ESA 112'!$B$318:$J$345,8,FALSE),MIN(0.127,AV226))</f>
        <v>9.2465377609024846E-2</v>
      </c>
      <c r="AX226" s="156">
        <f>ROUND(IF(AV226=AW226,AT226,AU226*AW226),2)</f>
        <v>252.78</v>
      </c>
      <c r="AY226" s="159">
        <f>AX226+AS226</f>
        <v>307.01</v>
      </c>
      <c r="AZ226" s="127" t="s">
        <v>928</v>
      </c>
      <c r="BA226" s="43">
        <f>IFERROR(VLOOKUP($B226,'1415_link'!$A$5:$D$311,2,FALSE),0)</f>
        <v>59.55</v>
      </c>
      <c r="BB226" s="43">
        <f>IFERROR(VLOOKUP($B226,'1415_link'!$A$5:$D$311,3,FALSE),0)</f>
        <v>280</v>
      </c>
      <c r="BC226" s="160">
        <f>IFERROR(VLOOKUP($B226,'1415_link'!$A$5:$D$332,4,FALSE),0)</f>
        <v>2840.9700000000003</v>
      </c>
      <c r="BD226" s="158">
        <f>BB226/BC226</f>
        <v>9.855788691890445E-2</v>
      </c>
      <c r="BE226" s="158">
        <f>IF(AZ226="Yes",VLOOKUP(B226,'ESA 112'!$B$286:$J$314,8,FALSE),MIN(0.127,BD226))</f>
        <v>9.855788691890445E-2</v>
      </c>
      <c r="BF226" s="156">
        <f>ROUND(IF(BD226=BE226,BB226,BC226*BE226),2)</f>
        <v>280</v>
      </c>
      <c r="BG226" s="159">
        <f>BF226+BA226</f>
        <v>339.55</v>
      </c>
      <c r="BH226" s="127" t="s">
        <v>928</v>
      </c>
      <c r="BI226" s="43">
        <f>IFERROR(VLOOKUP($B226,'1516_link'!$A$5:$D$351,2,FALSE),0)</f>
        <v>53.11</v>
      </c>
      <c r="BJ226" s="43">
        <f>IFERROR(VLOOKUP($B226,'1516_link'!$A$5:$D$351,3,FALSE),0)</f>
        <v>319.21999999999997</v>
      </c>
      <c r="BK226" s="160">
        <f>IFERROR(VLOOKUP($B226,'1516_link'!$A$5:$D$351,4,FALSE),0)</f>
        <v>2852.59</v>
      </c>
      <c r="BL226" s="217">
        <f>BJ226/BK226</f>
        <v>0.1119053211292194</v>
      </c>
      <c r="BM226" s="217">
        <f>IF(BH226="Yes",VLOOKUP(B226,'ESA 112'!$B$255:$J$282,8,FALSE),MIN(0.127,BL226))</f>
        <v>0.1119053211292194</v>
      </c>
      <c r="BN226" s="156">
        <f>ROUND(IF(BL226=BM226,BJ226,BK226*BM226),2)</f>
        <v>319.22000000000003</v>
      </c>
      <c r="BO226" s="159">
        <f>BN226+BI226</f>
        <v>372.33000000000004</v>
      </c>
      <c r="BP226" s="127" t="s">
        <v>928</v>
      </c>
      <c r="BQ226" s="43">
        <f>IFERROR(VLOOKUP($B226,'1617_link'!$A$5:$D$351,2,FALSE),0)</f>
        <v>46.11</v>
      </c>
      <c r="BR226" s="43">
        <f>IFERROR(VLOOKUP($B226,'1617_link'!$A$5:$D$351,3,FALSE),0)</f>
        <v>345.11</v>
      </c>
      <c r="BS226" s="160">
        <f>IFERROR(VLOOKUP($B226,'1617_link'!$A$5:$D$351,4,FALSE),0)</f>
        <v>2933.2200000000003</v>
      </c>
      <c r="BT226" s="217">
        <f t="shared" si="418"/>
        <v>0.11765568215135584</v>
      </c>
      <c r="BU226" s="217">
        <f>IF(BP226="Yes",VLOOKUP(B226,'ESA 112'!$B$224:$J$250,8,FALSE),MIN(0.127,BT226))</f>
        <v>0.11765568215135584</v>
      </c>
      <c r="BV226" s="156">
        <f t="shared" si="419"/>
        <v>345.11</v>
      </c>
      <c r="BW226" s="159">
        <f t="shared" si="420"/>
        <v>391.22</v>
      </c>
      <c r="BX226" s="127" t="s">
        <v>928</v>
      </c>
      <c r="BY226" s="43">
        <f>IFERROR(VLOOKUP($B226,'1718_link'!$A$5:$D$351,2,FALSE),0)</f>
        <v>46.89</v>
      </c>
      <c r="BZ226" s="43">
        <f>IFERROR(VLOOKUP($B226,'1718_link'!$A$5:$D$351,3,FALSE),0)</f>
        <v>373</v>
      </c>
      <c r="CA226" s="43">
        <f>IFERROR(VLOOKUP($B226,'1718_link'!$A$5:$D$331,4,FALSE),0)</f>
        <v>2960.71</v>
      </c>
      <c r="CB226" s="217">
        <f t="shared" si="421"/>
        <v>0.12598329454759163</v>
      </c>
      <c r="CC226" s="217">
        <f>IF(BX226="Yes",VLOOKUP(B226,'ESA 112'!$B$194:$J$219,8,FALSE),MIN(0.135,CB226))</f>
        <v>0.12598329454759163</v>
      </c>
      <c r="CD226" s="156">
        <f t="shared" si="422"/>
        <v>373</v>
      </c>
      <c r="CE226" s="159">
        <f t="shared" si="423"/>
        <v>419.89</v>
      </c>
      <c r="CF226" s="127" t="s">
        <v>928</v>
      </c>
      <c r="CG226" s="43">
        <f>IFERROR(VLOOKUP($B226,'1819_link'!$A$5:$D$351,2,FALSE),0)</f>
        <v>55.11</v>
      </c>
      <c r="CH226" s="43">
        <f>IFERROR(VLOOKUP($B226,'1819_link'!$A$5:$D$351,3,FALSE),0)</f>
        <v>385.89</v>
      </c>
      <c r="CI226" s="43">
        <f>IFERROR(VLOOKUP($B226,'1819_link'!$A$5:$D$331,4,FALSE),0)</f>
        <v>2948.79</v>
      </c>
      <c r="CJ226" s="217">
        <f t="shared" si="424"/>
        <v>0.13086384584863622</v>
      </c>
      <c r="CK226" s="217">
        <f>IF(CF226="Yes",VLOOKUP(B226,'ESA 112'!$B$164:$J$190,8,FALSE),MIN(0.135,CJ226))</f>
        <v>0.13086384584863622</v>
      </c>
      <c r="CL226" s="156">
        <f t="shared" si="425"/>
        <v>385.89</v>
      </c>
      <c r="CM226" s="159">
        <f t="shared" si="426"/>
        <v>441</v>
      </c>
      <c r="CN226" s="127" t="s">
        <v>928</v>
      </c>
      <c r="CO226" s="43">
        <f>IFERROR(VLOOKUP($B226,'1920_link'!$A$5:$D$350,2,FALSE),0)</f>
        <v>50.11</v>
      </c>
      <c r="CP226" s="43">
        <f>IFERROR(VLOOKUP($B226,'1920_link'!$A$5:$D$350,3,FALSE),0)</f>
        <v>386</v>
      </c>
      <c r="CQ226" s="43">
        <f>IFERROR(VLOOKUP($B226,'1920_link'!$A$5:$D$330,4,FALSE),0)</f>
        <v>2978.87</v>
      </c>
      <c r="CR226" s="217">
        <f t="shared" si="427"/>
        <v>0.12957933713119404</v>
      </c>
      <c r="CS226" s="217">
        <f>IF(CN226="Yes",VLOOKUP(B226,'ESA 112'!$B$134:$J$159,8,FALSE),MIN(0.135,CR226))</f>
        <v>0.12957933713119404</v>
      </c>
      <c r="CT226" s="156">
        <f t="shared" si="428"/>
        <v>386</v>
      </c>
      <c r="CU226" s="159">
        <f t="shared" si="429"/>
        <v>436.11</v>
      </c>
      <c r="CV226" s="127" t="s">
        <v>928</v>
      </c>
      <c r="CW226" s="43">
        <f>IFERROR(VLOOKUP($B226,'2021_link'!$A$5:$D$351,2,FALSE),0)</f>
        <v>25.33</v>
      </c>
      <c r="CX226" s="43">
        <f>IFERROR(VLOOKUP($B226,'2021_link'!$A$5:$D$351,3,FALSE),0)</f>
        <v>406.44</v>
      </c>
      <c r="CY226" s="160">
        <f>IFERROR(VLOOKUP($B226,'2021_link'!$A$5:$D$351,4,FALSE),0)</f>
        <v>3035.72</v>
      </c>
      <c r="CZ226" s="217">
        <f t="shared" si="430"/>
        <v>0.1338858656266059</v>
      </c>
      <c r="DA226" s="217">
        <f>IF(CV226="Yes",VLOOKUP(B226,'ESA 112'!$B$102:$J$130,8,FALSE),MIN(0.135,CZ226))</f>
        <v>0.1338858656266059</v>
      </c>
      <c r="DB226" s="156">
        <f t="shared" si="431"/>
        <v>406.44</v>
      </c>
      <c r="DC226" s="159">
        <f t="shared" si="432"/>
        <v>431.77</v>
      </c>
      <c r="DD226" s="127" t="s">
        <v>928</v>
      </c>
      <c r="DE226" s="43">
        <f>IFERROR(VLOOKUP($B226,'2122_link'!$A$3:$D$352,2,FALSE),0)</f>
        <v>18</v>
      </c>
      <c r="DF226" s="43">
        <f>IFERROR(VLOOKUP($B226,'2122_link'!$A$3:$D$352,3,FALSE),0)</f>
        <v>427.89</v>
      </c>
      <c r="DG226" s="160">
        <f>IFERROR(VLOOKUP($B226,'2122_link'!$A$3:$D$352,4,FALSE),0)</f>
        <v>3151.5799999999995</v>
      </c>
      <c r="DH226" s="217">
        <f t="shared" si="394"/>
        <v>0.13576999473280071</v>
      </c>
      <c r="DI226" s="217">
        <f>IF(DD226="Yes",VLOOKUP(B226,'ESA 112'!$B$70:$J$99,8,FALSE),MIN(0.135,DH226))</f>
        <v>0.13500000000000001</v>
      </c>
      <c r="DJ226" s="156">
        <f t="shared" si="395"/>
        <v>425.46</v>
      </c>
      <c r="DK226" s="159">
        <f t="shared" si="396"/>
        <v>443.46</v>
      </c>
      <c r="DL226" s="127" t="s">
        <v>928</v>
      </c>
      <c r="DM226" s="43">
        <f>IFERROR(VLOOKUP($B226,'2223_link'!$A$3:$D$352,2,FALSE),0)</f>
        <v>30.22</v>
      </c>
      <c r="DN226" s="43">
        <f>IFERROR(VLOOKUP($B226,'2223_link'!$A$3:$D$352,3,FALSE),0)</f>
        <v>405.67</v>
      </c>
      <c r="DO226" s="160">
        <f>IFERROR(VLOOKUP($B226,'2223_link'!$A$3:$D$352,4,FALSE),0)</f>
        <v>3126.77</v>
      </c>
      <c r="DP226" s="217">
        <f t="shared" si="397"/>
        <v>0.12974091474588795</v>
      </c>
      <c r="DQ226" s="217">
        <f>IF(DL226="Yes",VLOOKUP(B226,'ESA 112'!$B$37:$J$65,8,FALSE),MIN(0.135,DP226))</f>
        <v>0.12974091474588795</v>
      </c>
      <c r="DR226" s="156">
        <f t="shared" si="398"/>
        <v>405.67</v>
      </c>
      <c r="DS226" s="159">
        <f t="shared" si="399"/>
        <v>435.89</v>
      </c>
      <c r="DT226" s="127" t="s">
        <v>928</v>
      </c>
      <c r="DU226" s="43">
        <f>IFERROR(VLOOKUP($B226,'2324_link'!$A$3:$D$352,2,FALSE),0)</f>
        <v>30.78</v>
      </c>
      <c r="DV226" s="43">
        <f>IFERROR(VLOOKUP($B226,'2324_link'!$A$3:$D$352,3,FALSE),0)</f>
        <v>403.89</v>
      </c>
      <c r="DW226" s="160">
        <f>IFERROR(VLOOKUP($B226,'2324_link'!$A$3:$D$352,4,FALSE),0)</f>
        <v>3221.6</v>
      </c>
      <c r="DX226" s="217">
        <f t="shared" si="391"/>
        <v>0.12536938167370251</v>
      </c>
      <c r="DY226" s="217">
        <f>IF(DT226="Yes",VLOOKUP(B226,'ESA 112'!$B$3:$J$32,8,FALSE),MIN(0.15,DX226))</f>
        <v>0.12536938167370251</v>
      </c>
      <c r="DZ226" s="156">
        <f t="shared" si="392"/>
        <v>403.89</v>
      </c>
      <c r="EA226" s="159">
        <f t="shared" si="393"/>
        <v>434.66999999999996</v>
      </c>
      <c r="EB226" s="18"/>
    </row>
    <row r="227" spans="1:132" ht="14.4" x14ac:dyDescent="0.3">
      <c r="A227" s="15" t="s">
        <v>914</v>
      </c>
      <c r="B227" s="15" t="s">
        <v>504</v>
      </c>
      <c r="C227" s="15" t="s">
        <v>505</v>
      </c>
      <c r="D227" s="127" t="s">
        <v>928</v>
      </c>
      <c r="E227" s="154">
        <f>IFERROR(VLOOKUP($B227,'0809_link'!$A$5:$D$319,2,FALSE),0)</f>
        <v>13.62</v>
      </c>
      <c r="F227" s="154">
        <f>IFERROR(VLOOKUP($B227,'0809_link'!$A$5:$D$319,3,FALSE),0)</f>
        <v>83.5</v>
      </c>
      <c r="G227" s="154">
        <f>IFERROR(VLOOKUP(B227,'0809_link'!$A$5:$D$319,4,FALSE),0)</f>
        <v>916.64</v>
      </c>
      <c r="H227" s="50">
        <f>IF(F227=0,0,ROUND((F227/G227),4))</f>
        <v>9.11E-2</v>
      </c>
      <c r="I227" s="155">
        <f>IF(D227="yes",VLOOKUP(B227,'ESA 112'!$B$479:$K$503,8,FALSE),MIN(0.127,H227))</f>
        <v>9.11E-2</v>
      </c>
      <c r="J227" s="156">
        <f>ROUND(IF(H227=I227,F227,G227*I227),2)</f>
        <v>83.5</v>
      </c>
      <c r="K227" s="157">
        <f>IF(I227=0.127,((E227+F227)-((H227-I227)*G227)),E227+F227)</f>
        <v>97.12</v>
      </c>
      <c r="L227" s="127" t="s">
        <v>928</v>
      </c>
      <c r="M227" s="43">
        <f>IFERROR(VLOOKUP(B227,'0910_link'!$A$5:$B$302,2,FALSE),0)</f>
        <v>12</v>
      </c>
      <c r="N227" s="43">
        <f>IFERROR(VLOOKUP(B227,'0910_link'!$A$5:$C$302,3,FALSE),0)</f>
        <v>86.5</v>
      </c>
      <c r="O227" s="43">
        <f>IFERROR(VLOOKUP($B227,'0910_link'!$A$5:$D$302,4,FALSE),0)</f>
        <v>878.6400000000001</v>
      </c>
      <c r="P227" s="50">
        <f>IF(N227=0,0,ROUND((N227/O227),4))</f>
        <v>9.8400000000000001E-2</v>
      </c>
      <c r="Q227" s="158">
        <f>IF(L227="Yes",VLOOKUP(B227,'ESA 112'!$B$449:$K$474,8,FALSE),MIN(0.127,P227))</f>
        <v>9.8400000000000001E-2</v>
      </c>
      <c r="R227" s="156">
        <f>ROUND(IF(P227=Q227,N227,O227*Q227),2)</f>
        <v>86.5</v>
      </c>
      <c r="S227" s="157">
        <f>IF(Q227=0.127,((M227+N227)-((P227-Q227)*O227)),M227+N227)</f>
        <v>98.5</v>
      </c>
      <c r="T227" s="127" t="s">
        <v>928</v>
      </c>
      <c r="U227" s="43">
        <f>IFERROR(VLOOKUP($B227,'1011_link'!$A$5:$D$309,2,FALSE),0)</f>
        <v>14.5</v>
      </c>
      <c r="V227" s="43">
        <f>IFERROR(VLOOKUP($B227,'1011_link'!$A$5:$D$309,3,FALSE),0)</f>
        <v>86</v>
      </c>
      <c r="W227" s="154">
        <f>IFERROR(VLOOKUP($B227,'1011_link'!$A$5:$D$319,4,FALSE),0)</f>
        <v>867.56000000000006</v>
      </c>
      <c r="X227" s="50">
        <f>IF(V227=0,0,ROUND((V227/W227),4))</f>
        <v>9.9099999999999994E-2</v>
      </c>
      <c r="Y227" s="158">
        <f>IF(T227="Yes",VLOOKUP(B227,'ESA 112'!$B$416:$J$444,8,FALSE),MIN(0.127,X227))</f>
        <v>9.9099999999999994E-2</v>
      </c>
      <c r="Z227" s="156">
        <f>ROUND(IF(X227=Y227,V227,W227*Y227),2)</f>
        <v>86</v>
      </c>
      <c r="AA227" s="159">
        <f>Z227+U227</f>
        <v>100.5</v>
      </c>
      <c r="AB227" s="127" t="s">
        <v>928</v>
      </c>
      <c r="AC227" s="43">
        <f>IFERROR(VLOOKUP($B227,'1112_link'!$A$5:$D$310,2,FALSE),0)</f>
        <v>10.89</v>
      </c>
      <c r="AD227" s="43">
        <f>IFERROR(VLOOKUP($B227,'1112_link'!$A$5:$D$310,3,FALSE),0)</f>
        <v>77.11</v>
      </c>
      <c r="AE227" s="154">
        <f>IFERROR(VLOOKUP($B227,'1112_link'!$A$5:$D$331,4,FALSE),0)</f>
        <v>810.92000000000007</v>
      </c>
      <c r="AF227" s="50">
        <f>IF(AD227=0,0,ROUND((AD227/AE227),4))</f>
        <v>9.5100000000000004E-2</v>
      </c>
      <c r="AG227" s="158">
        <f>IF(AB227="Yes",VLOOKUP(B227,'ESA 112'!$B$383:$J$411,8,FALSE),MIN(0.127,AF227))</f>
        <v>9.5100000000000004E-2</v>
      </c>
      <c r="AH227" s="156">
        <f>ROUND(IF(AF227=AG227,AD227,AE227*AG227),2)</f>
        <v>77.11</v>
      </c>
      <c r="AI227" s="159">
        <f>AH227+AC227</f>
        <v>88</v>
      </c>
      <c r="AJ227" s="127" t="s">
        <v>928</v>
      </c>
      <c r="AK227" s="43">
        <f>IFERROR(VLOOKUP($B227,'1213_link'!$A$5:$D$310,2,FALSE),0)</f>
        <v>7.33</v>
      </c>
      <c r="AL227" s="43">
        <f>IFERROR(VLOOKUP($B227,'1213_link'!$A$5:$D$310,3,FALSE),0)</f>
        <v>79.56</v>
      </c>
      <c r="AM227" s="154">
        <f>IFERROR(VLOOKUP($B227,'1213_link'!$A$5:$D$331,4,FALSE),0)</f>
        <v>784.12</v>
      </c>
      <c r="AN227" s="50">
        <f>IF(AL227=0,0,ROUND((AL227/AM227),4))</f>
        <v>0.10150000000000001</v>
      </c>
      <c r="AO227" s="158">
        <f>IF(AJ227="Yes",VLOOKUP(B227,'ESA 112'!$B$350:$J$378,8,FALSE),MIN(0.127,AN227))</f>
        <v>0.10150000000000001</v>
      </c>
      <c r="AP227" s="156">
        <f>ROUND(IF(AN227=AO227,AL227,AM227*AO227),2)</f>
        <v>79.56</v>
      </c>
      <c r="AQ227" s="159">
        <f>AP227+AK227</f>
        <v>86.89</v>
      </c>
      <c r="AR227" s="127" t="s">
        <v>928</v>
      </c>
      <c r="AS227" s="43">
        <f>IFERROR(VLOOKUP($B227,'1314_link'!$A$5:$D$310,2,FALSE),0)</f>
        <v>9.77</v>
      </c>
      <c r="AT227" s="43">
        <f>IFERROR(VLOOKUP($B227,'1314_link'!$A$5:$D$310,3,FALSE),0)</f>
        <v>92.89</v>
      </c>
      <c r="AU227" s="154">
        <f>IFERROR(VLOOKUP($B227,'1314_link'!$A$5:$D$331,4,FALSE),0)</f>
        <v>802.56</v>
      </c>
      <c r="AV227" s="158">
        <f>AT227/AU227</f>
        <v>0.11574212519936206</v>
      </c>
      <c r="AW227" s="158">
        <f>IF(AR227="Yes",VLOOKUP(B227,'ESA 112'!$B$318:$J$345,8,FALSE),MIN(0.127,AV227))</f>
        <v>0.11574212519936206</v>
      </c>
      <c r="AX227" s="156">
        <f>ROUND(IF(AV227=AW227,AT227,AU227*AW227),2)</f>
        <v>92.89</v>
      </c>
      <c r="AY227" s="159">
        <f>AX227+AS227</f>
        <v>102.66</v>
      </c>
      <c r="AZ227" s="127" t="s">
        <v>928</v>
      </c>
      <c r="BA227" s="43">
        <f>IFERROR(VLOOKUP($B227,'1415_link'!$A$5:$D$311,2,FALSE),0)</f>
        <v>11.34</v>
      </c>
      <c r="BB227" s="43">
        <f>IFERROR(VLOOKUP($B227,'1415_link'!$A$5:$D$311,3,FALSE),0)</f>
        <v>83.56</v>
      </c>
      <c r="BC227" s="160">
        <f>IFERROR(VLOOKUP($B227,'1415_link'!$A$5:$D$332,4,FALSE),0)</f>
        <v>808.88</v>
      </c>
      <c r="BD227" s="158">
        <f>BB227/BC227</f>
        <v>0.10330333300365939</v>
      </c>
      <c r="BE227" s="158">
        <f>IF(AZ227="Yes",VLOOKUP(B227,'ESA 112'!$B$286:$J$314,8,FALSE),MIN(0.127,BD227))</f>
        <v>0.10330333300365939</v>
      </c>
      <c r="BF227" s="156">
        <f>ROUND(IF(BD227=BE227,BB227,BC227*BE227),2)</f>
        <v>83.56</v>
      </c>
      <c r="BG227" s="159">
        <f>BF227+BA227</f>
        <v>94.9</v>
      </c>
      <c r="BH227" s="127" t="s">
        <v>928</v>
      </c>
      <c r="BI227" s="43">
        <f>IFERROR(VLOOKUP($B227,'1516_link'!$A$5:$D$351,2,FALSE),0)</f>
        <v>11.219999999999999</v>
      </c>
      <c r="BJ227" s="43">
        <f>IFERROR(VLOOKUP($B227,'1516_link'!$A$5:$D$351,3,FALSE),0)</f>
        <v>103.11</v>
      </c>
      <c r="BK227" s="160">
        <f>IFERROR(VLOOKUP($B227,'1516_link'!$A$5:$D$351,4,FALSE),0)</f>
        <v>798.37</v>
      </c>
      <c r="BL227" s="217">
        <f>BJ227/BK227</f>
        <v>0.1291506444380425</v>
      </c>
      <c r="BM227" s="217">
        <f>IF(BH227="Yes",VLOOKUP(B227,'ESA 112'!$B$255:$J$282,8,FALSE),MIN(0.127,BL227))</f>
        <v>0.127</v>
      </c>
      <c r="BN227" s="156">
        <f>ROUND(IF(BL227=BM227,BJ227,BK227*BM227),2)</f>
        <v>101.39</v>
      </c>
      <c r="BO227" s="159">
        <f>BN227+BI227</f>
        <v>112.61</v>
      </c>
      <c r="BP227" s="127" t="s">
        <v>928</v>
      </c>
      <c r="BQ227" s="43">
        <f>IFERROR(VLOOKUP($B227,'1617_link'!$A$5:$D$351,2,FALSE),0)</f>
        <v>15.67</v>
      </c>
      <c r="BR227" s="43">
        <f>IFERROR(VLOOKUP($B227,'1617_link'!$A$5:$D$351,3,FALSE),0)</f>
        <v>102.44</v>
      </c>
      <c r="BS227" s="160">
        <f>IFERROR(VLOOKUP($B227,'1617_link'!$A$5:$D$351,4,FALSE),0)</f>
        <v>811.45000000000016</v>
      </c>
      <c r="BT227" s="217">
        <f t="shared" si="418"/>
        <v>0.12624314498736827</v>
      </c>
      <c r="BU227" s="217">
        <f>IF(BP227="Yes",VLOOKUP(B227,'ESA 112'!$B$224:$J$250,8,FALSE),MIN(0.127,BT227))</f>
        <v>0.12624314498736827</v>
      </c>
      <c r="BV227" s="156">
        <f t="shared" si="419"/>
        <v>102.44</v>
      </c>
      <c r="BW227" s="223">
        <f t="shared" si="420"/>
        <v>118.11</v>
      </c>
      <c r="BX227" s="127" t="s">
        <v>928</v>
      </c>
      <c r="BY227" s="43">
        <f>IFERROR(VLOOKUP($B227,'1718_link'!$A$5:$D$351,2,FALSE),0)</f>
        <v>14.66</v>
      </c>
      <c r="BZ227" s="43">
        <f>IFERROR(VLOOKUP($B227,'1718_link'!$A$5:$D$351,3,FALSE),0)</f>
        <v>112.44</v>
      </c>
      <c r="CA227" s="43">
        <f>IFERROR(VLOOKUP($B227,'1718_link'!$A$5:$D$331,4,FALSE),0)</f>
        <v>857.94</v>
      </c>
      <c r="CB227" s="217">
        <f t="shared" si="421"/>
        <v>0.13105811595216449</v>
      </c>
      <c r="CC227" s="217">
        <f>IF(BX227="Yes",VLOOKUP(B227,'ESA 112'!$B$194:$J$219,8,FALSE),MIN(0.135,CB227))</f>
        <v>0.13105811595216449</v>
      </c>
      <c r="CD227" s="156">
        <f t="shared" si="422"/>
        <v>112.44</v>
      </c>
      <c r="CE227" s="159">
        <f t="shared" si="423"/>
        <v>127.1</v>
      </c>
      <c r="CF227" s="127" t="s">
        <v>928</v>
      </c>
      <c r="CG227" s="43">
        <f>IFERROR(VLOOKUP($B227,'1819_link'!$A$5:$D$351,2,FALSE),0)</f>
        <v>20.45</v>
      </c>
      <c r="CH227" s="43">
        <f>IFERROR(VLOOKUP($B227,'1819_link'!$A$5:$D$351,3,FALSE),0)</f>
        <v>116.78</v>
      </c>
      <c r="CI227" s="43">
        <f>IFERROR(VLOOKUP($B227,'1819_link'!$A$5:$D$331,4,FALSE),0)</f>
        <v>851.43999999999994</v>
      </c>
      <c r="CJ227" s="217">
        <f t="shared" si="424"/>
        <v>0.13715587710232077</v>
      </c>
      <c r="CK227" s="217">
        <f>IF(CF227="Yes",VLOOKUP(B227,'ESA 112'!$B$164:$J$190,8,FALSE),MIN(0.135,CJ227))</f>
        <v>0.13500000000000001</v>
      </c>
      <c r="CL227" s="156">
        <f t="shared" si="425"/>
        <v>114.94</v>
      </c>
      <c r="CM227" s="159">
        <f t="shared" si="426"/>
        <v>135.38999999999999</v>
      </c>
      <c r="CN227" s="127" t="s">
        <v>928</v>
      </c>
      <c r="CO227" s="43">
        <f>IFERROR(VLOOKUP($B227,'1920_link'!$A$5:$D$350,2,FALSE),0)</f>
        <v>17.45</v>
      </c>
      <c r="CP227" s="43">
        <f>IFERROR(VLOOKUP($B227,'1920_link'!$A$5:$D$350,3,FALSE),0)</f>
        <v>125.22</v>
      </c>
      <c r="CQ227" s="43">
        <f>IFERROR(VLOOKUP($B227,'1920_link'!$A$5:$D$330,4,FALSE),0)</f>
        <v>890.26</v>
      </c>
      <c r="CR227" s="217">
        <f t="shared" si="427"/>
        <v>0.14065553883135265</v>
      </c>
      <c r="CS227" s="217">
        <f>IF(CN227="Yes",VLOOKUP(B227,'ESA 112'!$B$134:$J$159,8,FALSE),MIN(0.135,CR227))</f>
        <v>0.13500000000000001</v>
      </c>
      <c r="CT227" s="156">
        <f t="shared" si="428"/>
        <v>120.19</v>
      </c>
      <c r="CU227" s="159">
        <f t="shared" si="429"/>
        <v>137.63999999999999</v>
      </c>
      <c r="CV227" s="127" t="s">
        <v>928</v>
      </c>
      <c r="CW227" s="43">
        <f>IFERROR(VLOOKUP($B227,'2021_link'!$A$5:$D$351,2,FALSE),0)</f>
        <v>9.7799999999999994</v>
      </c>
      <c r="CX227" s="43">
        <f>IFERROR(VLOOKUP($B227,'2021_link'!$A$5:$D$351,3,FALSE),0)</f>
        <v>129.56</v>
      </c>
      <c r="CY227" s="160">
        <f>IFERROR(VLOOKUP($B227,'2021_link'!$A$5:$D$351,4,FALSE),0)</f>
        <v>875.02</v>
      </c>
      <c r="CZ227" s="217">
        <f t="shared" si="430"/>
        <v>0.14806518708143815</v>
      </c>
      <c r="DA227" s="217">
        <f>IF(CV227="Yes",VLOOKUP(B227,'ESA 112'!$B$102:$J$130,8,FALSE),MIN(0.135,CZ227))</f>
        <v>0.13500000000000001</v>
      </c>
      <c r="DB227" s="156">
        <f t="shared" si="431"/>
        <v>118.13</v>
      </c>
      <c r="DC227" s="159">
        <f t="shared" si="432"/>
        <v>127.91</v>
      </c>
      <c r="DD227" s="127" t="s">
        <v>928</v>
      </c>
      <c r="DE227" s="43">
        <f>IFERROR(VLOOKUP($B227,'2122_link'!$A$3:$D$352,2,FALSE),0)</f>
        <v>9.44</v>
      </c>
      <c r="DF227" s="43">
        <f>IFERROR(VLOOKUP($B227,'2122_link'!$A$3:$D$352,3,FALSE),0)</f>
        <v>126</v>
      </c>
      <c r="DG227" s="160">
        <f>IFERROR(VLOOKUP($B227,'2122_link'!$A$3:$D$352,4,FALSE),0)</f>
        <v>876.91</v>
      </c>
      <c r="DH227" s="217">
        <f t="shared" si="394"/>
        <v>0.143686353217548</v>
      </c>
      <c r="DI227" s="217">
        <f>IF(DD227="Yes",VLOOKUP(B227,'ESA 112'!$B$70:$J$99,8,FALSE),MIN(0.135,DH227))</f>
        <v>0.13500000000000001</v>
      </c>
      <c r="DJ227" s="156">
        <f t="shared" si="395"/>
        <v>118.38</v>
      </c>
      <c r="DK227" s="159">
        <f t="shared" si="396"/>
        <v>127.82</v>
      </c>
      <c r="DL227" s="127" t="s">
        <v>928</v>
      </c>
      <c r="DM227" s="43">
        <f>IFERROR(VLOOKUP($B227,'2223_link'!$A$3:$D$352,2,FALSE),0)</f>
        <v>13.22</v>
      </c>
      <c r="DN227" s="43">
        <f>IFERROR(VLOOKUP($B227,'2223_link'!$A$3:$D$352,3,FALSE),0)</f>
        <v>119.89</v>
      </c>
      <c r="DO227" s="160">
        <f>IFERROR(VLOOKUP($B227,'2223_link'!$A$3:$D$352,4,FALSE),0)</f>
        <v>895.89</v>
      </c>
      <c r="DP227" s="217">
        <f t="shared" si="397"/>
        <v>0.13382223264016788</v>
      </c>
      <c r="DQ227" s="217">
        <f>IF(DL227="Yes",VLOOKUP(B227,'ESA 112'!$B$37:$J$65,8,FALSE),MIN(0.135,DP227))</f>
        <v>0.13382223264016788</v>
      </c>
      <c r="DR227" s="156">
        <f t="shared" si="398"/>
        <v>119.89</v>
      </c>
      <c r="DS227" s="159">
        <f t="shared" si="399"/>
        <v>133.11000000000001</v>
      </c>
      <c r="DT227" s="127" t="s">
        <v>928</v>
      </c>
      <c r="DU227" s="43">
        <f>IFERROR(VLOOKUP($B227,'2324_link'!$A$3:$D$352,2,FALSE),0)</f>
        <v>15.78</v>
      </c>
      <c r="DV227" s="43">
        <f>IFERROR(VLOOKUP($B227,'2324_link'!$A$3:$D$352,3,FALSE),0)</f>
        <v>132</v>
      </c>
      <c r="DW227" s="160">
        <f>IFERROR(VLOOKUP($B227,'2324_link'!$A$3:$D$352,4,FALSE),0)</f>
        <v>935.68</v>
      </c>
      <c r="DX227" s="217">
        <f t="shared" si="391"/>
        <v>0.14107387140902874</v>
      </c>
      <c r="DY227" s="217">
        <f>IF(DT227="Yes",VLOOKUP(B227,'ESA 112'!$B$3:$J$32,8,FALSE),MIN(0.15,DX227))</f>
        <v>0.14107387140902874</v>
      </c>
      <c r="DZ227" s="156">
        <f t="shared" si="392"/>
        <v>132</v>
      </c>
      <c r="EA227" s="159">
        <f t="shared" si="393"/>
        <v>147.78</v>
      </c>
      <c r="EB227" s="18"/>
    </row>
    <row r="228" spans="1:132" ht="15.6" x14ac:dyDescent="0.3">
      <c r="A228" s="15" t="s">
        <v>914</v>
      </c>
      <c r="B228" s="240" t="s">
        <v>960</v>
      </c>
      <c r="C228" s="242" t="s">
        <v>970</v>
      </c>
      <c r="D228" s="33"/>
      <c r="E228" s="252"/>
      <c r="F228" s="252"/>
      <c r="G228" s="252"/>
      <c r="H228" s="35"/>
      <c r="I228" s="35"/>
      <c r="J228" s="34"/>
      <c r="K228" s="36"/>
      <c r="L228" s="33"/>
      <c r="M228" s="34"/>
      <c r="N228" s="34"/>
      <c r="O228" s="241"/>
      <c r="P228" s="35"/>
      <c r="Q228" s="35"/>
      <c r="R228" s="38"/>
      <c r="S228" s="36"/>
      <c r="T228" s="33"/>
      <c r="U228" s="34"/>
      <c r="V228" s="34"/>
      <c r="W228" s="37"/>
      <c r="X228" s="35"/>
      <c r="Y228" s="35"/>
      <c r="Z228" s="36"/>
      <c r="AA228" s="38"/>
      <c r="AB228" s="33"/>
      <c r="AC228" s="34"/>
      <c r="AD228" s="34"/>
      <c r="AE228" s="37"/>
      <c r="AF228" s="35"/>
      <c r="AG228" s="35"/>
      <c r="AH228" s="36"/>
      <c r="AI228" s="38"/>
      <c r="AJ228" s="33"/>
      <c r="AK228" s="34"/>
      <c r="AL228" s="34"/>
      <c r="AM228" s="37"/>
      <c r="AN228" s="35"/>
      <c r="AO228" s="35"/>
      <c r="AP228" s="36"/>
      <c r="AQ228" s="38"/>
      <c r="AR228" s="33"/>
      <c r="AS228" s="34"/>
      <c r="AT228" s="34"/>
      <c r="AU228" s="37"/>
      <c r="AV228" s="35"/>
      <c r="AW228" s="35"/>
      <c r="AX228" s="36"/>
      <c r="AY228" s="38"/>
      <c r="AZ228" s="33"/>
      <c r="BA228" s="34"/>
      <c r="BB228" s="34"/>
      <c r="BC228" s="39"/>
      <c r="BD228" s="35"/>
      <c r="BE228" s="35"/>
      <c r="BF228" s="36"/>
      <c r="BG228" s="38"/>
      <c r="BH228" s="29" t="s">
        <v>928</v>
      </c>
      <c r="BI228" s="43">
        <f>IFERROR(VLOOKUP($B228,'1516_link'!$A$5:$D$351,2,FALSE),0)</f>
        <v>0</v>
      </c>
      <c r="BJ228" s="43">
        <f>IFERROR(VLOOKUP($B228,'1516_link'!$A$5:$D$351,3,FALSE),0)</f>
        <v>3.22</v>
      </c>
      <c r="BK228" s="160">
        <f>IFERROR(VLOOKUP($B228,'1516_link'!$A$5:$D$351,4,FALSE),0)</f>
        <v>49.9</v>
      </c>
      <c r="BL228" s="217">
        <f>BJ228/BK228</f>
        <v>6.4529058116232468E-2</v>
      </c>
      <c r="BM228" s="217">
        <f>IF(BH228="Yes",VLOOKUP(B228,'ESA 112'!$B$255:$J$282,8,FALSE),MIN(0.127,BL228))</f>
        <v>6.4529058116232468E-2</v>
      </c>
      <c r="BN228" s="156">
        <f>ROUND(IF(BL228=BM228,BJ228,BK228*BM228),2)</f>
        <v>3.22</v>
      </c>
      <c r="BO228" s="159">
        <f>BN228+BI228</f>
        <v>3.22</v>
      </c>
      <c r="BP228" s="127" t="s">
        <v>928</v>
      </c>
      <c r="BQ228" s="43">
        <f>IFERROR(VLOOKUP($B228,'1617_link'!$A$5:$D$351,2,FALSE),0)</f>
        <v>0</v>
      </c>
      <c r="BR228" s="43">
        <f>IFERROR(VLOOKUP($B228,'1617_link'!$A$5:$D$351,3,FALSE),0)</f>
        <v>24.11</v>
      </c>
      <c r="BS228" s="160">
        <f>IFERROR(VLOOKUP($B228,'1617_link'!$A$5:$D$351,4,FALSE),0)</f>
        <v>244.3</v>
      </c>
      <c r="BT228" s="217">
        <f t="shared" si="418"/>
        <v>9.8690135079819885E-2</v>
      </c>
      <c r="BU228" s="217">
        <f>IF(BP228="Yes",VLOOKUP(B228,'ESA 112'!$B$224:$J$250,8,FALSE),MIN(0.127,BT228))</f>
        <v>9.8690135079819885E-2</v>
      </c>
      <c r="BV228" s="157">
        <f>IF(BU228=0.127,((BQ228+BR228)-((BT228-BU228)*BS228)),BQ228+BR228)</f>
        <v>24.11</v>
      </c>
      <c r="BW228" s="159">
        <f>BS228*BU228</f>
        <v>24.11</v>
      </c>
      <c r="BX228" s="127" t="s">
        <v>928</v>
      </c>
      <c r="BY228" s="43">
        <f>IFERROR(VLOOKUP($B228,'1718_link'!$A$5:$D$351,2,FALSE),0)</f>
        <v>0</v>
      </c>
      <c r="BZ228" s="43">
        <f>IFERROR(VLOOKUP($B228,'1718_link'!$A$5:$D$351,3,FALSE),0)</f>
        <v>33.56</v>
      </c>
      <c r="CA228" s="43">
        <f>IFERROR(VLOOKUP($B228,'1718_link'!$A$5:$D$331,4,FALSE),0)</f>
        <v>327.9</v>
      </c>
      <c r="CB228" s="217">
        <f t="shared" si="421"/>
        <v>0.10234827691369321</v>
      </c>
      <c r="CC228" s="217">
        <f>IF(BX228="Yes",VLOOKUP(B228,'ESA 112'!$B$194:$J$219,8,FALSE),MIN(0.135,CB228))</f>
        <v>0.10234827691369321</v>
      </c>
      <c r="CD228" s="156">
        <f t="shared" si="422"/>
        <v>33.56</v>
      </c>
      <c r="CE228" s="159">
        <f t="shared" si="423"/>
        <v>33.56</v>
      </c>
      <c r="CF228" s="127" t="s">
        <v>928</v>
      </c>
      <c r="CG228" s="43">
        <f>IFERROR(VLOOKUP($B228,'1819_link'!$A$5:$D$351,2,FALSE),0)</f>
        <v>0</v>
      </c>
      <c r="CH228" s="43">
        <f>IFERROR(VLOOKUP($B228,'1819_link'!$A$5:$D$351,3,FALSE),0)</f>
        <v>40.56</v>
      </c>
      <c r="CI228" s="43">
        <f>IFERROR(VLOOKUP($B228,'1819_link'!$A$5:$D$331,4,FALSE),0)</f>
        <v>334.14</v>
      </c>
      <c r="CJ228" s="217">
        <f t="shared" si="424"/>
        <v>0.1213862452864069</v>
      </c>
      <c r="CK228" s="217">
        <f>IF(CF228="Yes",VLOOKUP(B228,'ESA 112'!$B$164:$J$190,8,FALSE),MIN(0.135,CJ228))</f>
        <v>0.1213862452864069</v>
      </c>
      <c r="CL228" s="156">
        <f t="shared" si="425"/>
        <v>40.56</v>
      </c>
      <c r="CM228" s="159">
        <f t="shared" si="426"/>
        <v>40.56</v>
      </c>
      <c r="CN228" s="127" t="s">
        <v>928</v>
      </c>
      <c r="CO228" s="43">
        <f>IFERROR(VLOOKUP($B228,'1920_link'!$A$5:$D$350,2,FALSE),0)</f>
        <v>0</v>
      </c>
      <c r="CP228" s="43">
        <f>IFERROR(VLOOKUP($B228,'1920_link'!$A$5:$D$350,3,FALSE),0)</f>
        <v>39.78</v>
      </c>
      <c r="CQ228" s="43">
        <f>IFERROR(VLOOKUP($B228,'1920_link'!$A$5:$D$330,4,FALSE),0)</f>
        <v>345.2</v>
      </c>
      <c r="CR228" s="217">
        <f t="shared" si="427"/>
        <v>0.11523754345307069</v>
      </c>
      <c r="CS228" s="217">
        <f>IF(CN228="Yes",VLOOKUP(B228,'ESA 112'!$B$134:$J$159,8,FALSE),MIN(0.135,CR228))</f>
        <v>0.11523754345307069</v>
      </c>
      <c r="CT228" s="156">
        <f t="shared" si="428"/>
        <v>39.78</v>
      </c>
      <c r="CU228" s="159">
        <f t="shared" si="429"/>
        <v>39.78</v>
      </c>
      <c r="CV228" s="29" t="s">
        <v>928</v>
      </c>
      <c r="CW228" s="43">
        <f>IFERROR(VLOOKUP($B228,'2021_link'!$A$5:$D$351,2,FALSE),0)</f>
        <v>0</v>
      </c>
      <c r="CX228" s="43">
        <f>IFERROR(VLOOKUP($B228,'2021_link'!$A$5:$D$351,3,FALSE),0)</f>
        <v>32.22</v>
      </c>
      <c r="CY228" s="160">
        <f>IFERROR(VLOOKUP($B228,'2021_link'!$A$5:$D$351,4,FALSE),0)</f>
        <v>343.7</v>
      </c>
      <c r="CZ228" s="217">
        <f t="shared" si="430"/>
        <v>9.3744544661041609E-2</v>
      </c>
      <c r="DA228" s="217">
        <f>IF(CV228="Yes",VLOOKUP(B228,'ESA 112'!$B$102:$J$130,8,FALSE),MIN(0.135,CZ228))</f>
        <v>9.3744544661041609E-2</v>
      </c>
      <c r="DB228" s="156">
        <f t="shared" si="431"/>
        <v>32.22</v>
      </c>
      <c r="DC228" s="159">
        <f t="shared" si="432"/>
        <v>32.22</v>
      </c>
      <c r="DD228" s="127" t="s">
        <v>928</v>
      </c>
      <c r="DE228" s="43">
        <f>IFERROR(VLOOKUP($B228,'2122_link'!$A$3:$D$352,2,FALSE),0)</f>
        <v>0</v>
      </c>
      <c r="DF228" s="43">
        <f>IFERROR(VLOOKUP($B228,'2122_link'!$A$3:$D$352,3,FALSE),0)</f>
        <v>24.33</v>
      </c>
      <c r="DG228" s="160">
        <f>IFERROR(VLOOKUP($B228,'2122_link'!$A$3:$D$352,4,FALSE),0)</f>
        <v>328.1</v>
      </c>
      <c r="DH228" s="217">
        <f t="shared" si="394"/>
        <v>7.4154221274001814E-2</v>
      </c>
      <c r="DI228" s="217">
        <f>IF(DD228="Yes",VLOOKUP(B228,'ESA 112'!$B$70:$J$99,8,FALSE),MIN(0.135,DH228))</f>
        <v>7.4154221274001814E-2</v>
      </c>
      <c r="DJ228" s="156">
        <f t="shared" si="395"/>
        <v>24.33</v>
      </c>
      <c r="DK228" s="159">
        <f t="shared" si="396"/>
        <v>24.33</v>
      </c>
      <c r="DL228" s="127" t="s">
        <v>928</v>
      </c>
      <c r="DM228" s="43">
        <f>IFERROR(VLOOKUP($B228,'2223_link'!$A$3:$D$352,2,FALSE),0)</f>
        <v>0</v>
      </c>
      <c r="DN228" s="43">
        <f>IFERROR(VLOOKUP($B228,'2223_link'!$A$3:$D$352,3,FALSE),0)</f>
        <v>22.11</v>
      </c>
      <c r="DO228" s="160">
        <f>IFERROR(VLOOKUP($B228,'2223_link'!$A$3:$D$352,4,FALSE),0)</f>
        <v>332.90999999999997</v>
      </c>
      <c r="DP228" s="217">
        <f t="shared" si="397"/>
        <v>6.6414346219699022E-2</v>
      </c>
      <c r="DQ228" s="217">
        <f>IF(DL228="Yes",VLOOKUP(B228,'ESA 112'!$B$37:$J$65,8,FALSE),MIN(0.135,DP228))</f>
        <v>6.6414346219699022E-2</v>
      </c>
      <c r="DR228" s="156">
        <f t="shared" si="398"/>
        <v>22.11</v>
      </c>
      <c r="DS228" s="159">
        <f t="shared" si="399"/>
        <v>22.11</v>
      </c>
      <c r="DT228" s="127" t="s">
        <v>928</v>
      </c>
      <c r="DU228" s="43">
        <f>IFERROR(VLOOKUP($B228,'2324_link'!$A$3:$D$352,2,FALSE),0)</f>
        <v>0</v>
      </c>
      <c r="DV228" s="43">
        <f>IFERROR(VLOOKUP($B228,'2324_link'!$A$3:$D$352,3,FALSE),0)</f>
        <v>29.44</v>
      </c>
      <c r="DW228" s="160">
        <f>IFERROR(VLOOKUP($B228,'2324_link'!$A$3:$D$352,4,FALSE),0)</f>
        <v>331.2</v>
      </c>
      <c r="DX228" s="217">
        <f t="shared" si="391"/>
        <v>8.8888888888888892E-2</v>
      </c>
      <c r="DY228" s="217">
        <f>IF(DT228="Yes",VLOOKUP(B228,'ESA 112'!$B$3:$J$32,8,FALSE),MIN(0.15,DX228))</f>
        <v>8.8888888888888892E-2</v>
      </c>
      <c r="DZ228" s="156">
        <f t="shared" si="392"/>
        <v>29.44</v>
      </c>
      <c r="EA228" s="159">
        <f t="shared" si="393"/>
        <v>29.44</v>
      </c>
      <c r="EB228" s="18"/>
    </row>
    <row r="229" spans="1:132" ht="15.6" x14ac:dyDescent="0.3">
      <c r="A229" s="15" t="s">
        <v>914</v>
      </c>
      <c r="B229" s="240" t="s">
        <v>978</v>
      </c>
      <c r="C229" s="249" t="s">
        <v>1097</v>
      </c>
      <c r="D229" s="33"/>
      <c r="E229" s="252"/>
      <c r="F229" s="252"/>
      <c r="G229" s="252"/>
      <c r="H229" s="35"/>
      <c r="I229" s="35"/>
      <c r="J229" s="34"/>
      <c r="K229" s="36"/>
      <c r="L229" s="33"/>
      <c r="M229" s="34"/>
      <c r="N229" s="34"/>
      <c r="O229" s="241"/>
      <c r="P229" s="35"/>
      <c r="Q229" s="35"/>
      <c r="R229" s="38"/>
      <c r="S229" s="36"/>
      <c r="T229" s="33"/>
      <c r="U229" s="34"/>
      <c r="V229" s="34"/>
      <c r="W229" s="37"/>
      <c r="X229" s="35"/>
      <c r="Y229" s="35"/>
      <c r="Z229" s="36"/>
      <c r="AA229" s="38"/>
      <c r="AB229" s="33"/>
      <c r="AC229" s="34"/>
      <c r="AD229" s="34"/>
      <c r="AE229" s="37"/>
      <c r="AF229" s="35"/>
      <c r="AG229" s="35"/>
      <c r="AH229" s="36"/>
      <c r="AI229" s="38"/>
      <c r="AJ229" s="33"/>
      <c r="AK229" s="34"/>
      <c r="AL229" s="34"/>
      <c r="AM229" s="37"/>
      <c r="AN229" s="35"/>
      <c r="AO229" s="35"/>
      <c r="AP229" s="36"/>
      <c r="AQ229" s="38"/>
      <c r="AR229" s="33"/>
      <c r="AS229" s="34"/>
      <c r="AT229" s="34"/>
      <c r="AU229" s="37"/>
      <c r="AV229" s="35"/>
      <c r="AW229" s="35"/>
      <c r="AX229" s="36"/>
      <c r="AY229" s="38"/>
      <c r="AZ229" s="33"/>
      <c r="BA229" s="34"/>
      <c r="BB229" s="34"/>
      <c r="BC229" s="39"/>
      <c r="BD229" s="35"/>
      <c r="BE229" s="35"/>
      <c r="BF229" s="36"/>
      <c r="BG229" s="38"/>
      <c r="BH229" s="33"/>
      <c r="BI229" s="34"/>
      <c r="BJ229" s="34"/>
      <c r="BK229" s="39"/>
      <c r="BL229" s="35"/>
      <c r="BM229" s="35"/>
      <c r="BN229" s="36"/>
      <c r="BO229" s="38"/>
      <c r="BP229" s="33"/>
      <c r="BQ229" s="34"/>
      <c r="BR229" s="34"/>
      <c r="BS229" s="39"/>
      <c r="BT229" s="35"/>
      <c r="BU229" s="35"/>
      <c r="BV229" s="36"/>
      <c r="BW229" s="38"/>
      <c r="BX229" s="29" t="s">
        <v>928</v>
      </c>
      <c r="BY229" s="43">
        <f>IFERROR(VLOOKUP($B229,'1718_link'!$A$5:$D$351,2,FALSE),0)</f>
        <v>0</v>
      </c>
      <c r="BZ229" s="43">
        <f>IFERROR(VLOOKUP($B229,'1718_link'!$A$5:$D$351,3,FALSE),0)</f>
        <v>18.22</v>
      </c>
      <c r="CA229" s="43">
        <f>IFERROR(VLOOKUP($B229,'1718_link'!$A$5:$D$331,4,FALSE),0)</f>
        <v>104.9</v>
      </c>
      <c r="CB229" s="217">
        <f t="shared" si="421"/>
        <v>0.1736892278360343</v>
      </c>
      <c r="CC229" s="217">
        <f>IF(BX229="Yes",VLOOKUP(B229,'ESA 112'!$B$194:$J$219,8,FALSE),MIN(0.135,CB229))</f>
        <v>0.13500000000000001</v>
      </c>
      <c r="CD229" s="156">
        <f t="shared" si="422"/>
        <v>14.16</v>
      </c>
      <c r="CE229" s="159">
        <f t="shared" si="423"/>
        <v>14.16</v>
      </c>
      <c r="CF229" s="29" t="s">
        <v>928</v>
      </c>
      <c r="CG229" s="43">
        <f>IFERROR(VLOOKUP($B229,'1819_link'!$A$5:$D$351,2,FALSE),0)</f>
        <v>0</v>
      </c>
      <c r="CH229" s="43">
        <f>IFERROR(VLOOKUP($B229,'1819_link'!$A$5:$D$351,3,FALSE),0)</f>
        <v>39.44</v>
      </c>
      <c r="CI229" s="43">
        <f>IFERROR(VLOOKUP($B229,'1819_link'!$A$5:$D$331,4,FALSE),0)</f>
        <v>250</v>
      </c>
      <c r="CJ229" s="217">
        <f t="shared" si="424"/>
        <v>0.15775999999999998</v>
      </c>
      <c r="CK229" s="217">
        <f>IF(CF229="Yes",VLOOKUP(B229,'ESA 112'!$B$164:$J$190,8,FALSE),MIN(0.135,CJ229))</f>
        <v>0.13500000000000001</v>
      </c>
      <c r="CL229" s="156">
        <f t="shared" si="425"/>
        <v>33.75</v>
      </c>
      <c r="CM229" s="159">
        <f t="shared" si="426"/>
        <v>33.75</v>
      </c>
      <c r="CN229" s="29" t="s">
        <v>928</v>
      </c>
      <c r="CO229" s="43">
        <f>IFERROR(VLOOKUP($B229,'1920_link'!$A$5:$D$350,2,FALSE),0)</f>
        <v>0</v>
      </c>
      <c r="CP229" s="43">
        <f>IFERROR(VLOOKUP($B229,'1920_link'!$A$5:$D$350,3,FALSE),0)</f>
        <v>43.89</v>
      </c>
      <c r="CQ229" s="43">
        <f>IFERROR(VLOOKUP($B229,'1920_link'!$A$5:$D$330,4,FALSE),0)</f>
        <v>237.77</v>
      </c>
      <c r="CR229" s="217">
        <f t="shared" si="427"/>
        <v>0.18459015014509819</v>
      </c>
      <c r="CS229" s="217">
        <f>IF(CN229="Yes",VLOOKUP(B229,'ESA 112'!$B$134:$J$159,8,FALSE),MIN(0.135,CR229))</f>
        <v>0.13500000000000001</v>
      </c>
      <c r="CT229" s="156">
        <f t="shared" si="428"/>
        <v>32.1</v>
      </c>
      <c r="CU229" s="159">
        <f t="shared" si="429"/>
        <v>32.1</v>
      </c>
      <c r="CV229" s="29" t="s">
        <v>928</v>
      </c>
      <c r="CW229" s="43">
        <f>IFERROR(VLOOKUP($B229,'2021_link'!$A$5:$D$351,2,FALSE),0)</f>
        <v>0</v>
      </c>
      <c r="CX229" s="43">
        <f>IFERROR(VLOOKUP($B229,'2021_link'!$A$5:$D$351,3,FALSE),0)</f>
        <v>34</v>
      </c>
      <c r="CY229" s="160">
        <f>IFERROR(VLOOKUP($B229,'2021_link'!$A$5:$D$351,4,FALSE),0)</f>
        <v>163.30000000000001</v>
      </c>
      <c r="CZ229" s="217">
        <f t="shared" si="430"/>
        <v>0.20820575627679117</v>
      </c>
      <c r="DA229" s="217">
        <f>IF(CV229="Yes",VLOOKUP(B229,'ESA 112'!$B$102:$J$130,8,FALSE),MIN(0.135,CZ229))</f>
        <v>0.13500000000000001</v>
      </c>
      <c r="DB229" s="156">
        <f t="shared" si="431"/>
        <v>22.05</v>
      </c>
      <c r="DC229" s="159">
        <f t="shared" si="432"/>
        <v>22.05</v>
      </c>
      <c r="DD229" s="127" t="s">
        <v>928</v>
      </c>
      <c r="DE229" s="43">
        <f>IFERROR(VLOOKUP($B229,'2122_link'!$A$3:$D$352,2,FALSE),0)</f>
        <v>0</v>
      </c>
      <c r="DF229" s="43">
        <f>IFERROR(VLOOKUP($B229,'2122_link'!$A$3:$D$352,3,FALSE),0)</f>
        <v>38.44</v>
      </c>
      <c r="DG229" s="160">
        <f>IFERROR(VLOOKUP($B229,'2122_link'!$A$3:$D$352,4,FALSE),0)</f>
        <v>156.4</v>
      </c>
      <c r="DH229" s="217">
        <f t="shared" si="394"/>
        <v>0.24578005115089513</v>
      </c>
      <c r="DI229" s="217">
        <f>IF(DD229="Yes",VLOOKUP(B229,'ESA 112'!$B$70:$J$99,8,FALSE),MIN(0.135,DH229))</f>
        <v>0.13500000000000001</v>
      </c>
      <c r="DJ229" s="156">
        <f t="shared" si="395"/>
        <v>21.11</v>
      </c>
      <c r="DK229" s="159">
        <f t="shared" si="396"/>
        <v>21.11</v>
      </c>
      <c r="DL229" s="127" t="s">
        <v>928</v>
      </c>
      <c r="DM229" s="43">
        <f>IFERROR(VLOOKUP($B229,'2223_link'!$A$3:$D$352,2,FALSE),0)</f>
        <v>0</v>
      </c>
      <c r="DN229" s="43">
        <f>IFERROR(VLOOKUP($B229,'2223_link'!$A$3:$D$352,3,FALSE),0)</f>
        <v>32.78</v>
      </c>
      <c r="DO229" s="160">
        <f>IFERROR(VLOOKUP($B229,'2223_link'!$A$3:$D$352,4,FALSE),0)</f>
        <v>144.97</v>
      </c>
      <c r="DP229" s="217">
        <f t="shared" si="397"/>
        <v>0.22611574808581086</v>
      </c>
      <c r="DQ229" s="217">
        <f>IF(DL229="Yes",VLOOKUP(B229,'ESA 112'!$B$37:$J$65,8,FALSE),MIN(0.135,DP229))</f>
        <v>0.13500000000000001</v>
      </c>
      <c r="DR229" s="156">
        <f t="shared" si="398"/>
        <v>19.57</v>
      </c>
      <c r="DS229" s="159">
        <f t="shared" si="399"/>
        <v>19.57</v>
      </c>
      <c r="DT229" s="127" t="s">
        <v>928</v>
      </c>
      <c r="DU229" s="43">
        <f>IFERROR(VLOOKUP($B229,'2324_link'!$A$3:$D$352,2,FALSE),0)</f>
        <v>0</v>
      </c>
      <c r="DV229" s="43">
        <f>IFERROR(VLOOKUP($B229,'2324_link'!$A$3:$D$352,3,FALSE),0)</f>
        <v>32.22</v>
      </c>
      <c r="DW229" s="160">
        <f>IFERROR(VLOOKUP($B229,'2324_link'!$A$3:$D$352,4,FALSE),0)</f>
        <v>150.78</v>
      </c>
      <c r="DX229" s="217">
        <f t="shared" si="391"/>
        <v>0.21368881814564264</v>
      </c>
      <c r="DY229" s="217">
        <f>IF(DT229="Yes",VLOOKUP(B229,'ESA 112'!$B$3:$J$32,8,FALSE),MIN(0.15,DX229))</f>
        <v>0.15</v>
      </c>
      <c r="DZ229" s="156">
        <f t="shared" si="392"/>
        <v>22.62</v>
      </c>
      <c r="EA229" s="159">
        <f t="shared" si="393"/>
        <v>22.62</v>
      </c>
      <c r="EB229" s="18"/>
    </row>
    <row r="230" spans="1:132" ht="14.4" x14ac:dyDescent="0.3">
      <c r="A230" s="15" t="s">
        <v>914</v>
      </c>
      <c r="B230" s="15" t="s">
        <v>340</v>
      </c>
      <c r="C230" s="15" t="s">
        <v>341</v>
      </c>
      <c r="D230" s="127" t="s">
        <v>928</v>
      </c>
      <c r="E230" s="154">
        <f>IFERROR(VLOOKUP($B230,'0809_link'!$A$5:$D$319,2,FALSE),0)</f>
        <v>1.25</v>
      </c>
      <c r="F230" s="154">
        <f>IFERROR(VLOOKUP($B230,'0809_link'!$A$5:$D$319,3,FALSE),0)</f>
        <v>73.5</v>
      </c>
      <c r="G230" s="154">
        <f>IFERROR(VLOOKUP(B230,'0809_link'!$A$5:$D$319,4,FALSE),0)</f>
        <v>512.97</v>
      </c>
      <c r="H230" s="50">
        <f t="shared" ref="H230:H240" si="433">IF(F230=0,0,ROUND((F230/G230),4))</f>
        <v>0.14330000000000001</v>
      </c>
      <c r="I230" s="155">
        <f>IF(D230="yes",VLOOKUP(B230,'ESA 112'!$B$479:$K$503,8,FALSE),MIN(0.127,H230))</f>
        <v>0.127</v>
      </c>
      <c r="J230" s="156">
        <f t="shared" ref="J230:J240" si="434">ROUND(IF(H230=I230,F230,G230*I230),2)</f>
        <v>65.150000000000006</v>
      </c>
      <c r="K230" s="157">
        <f t="shared" ref="K230:K240" si="435">IF(I230=0.127,((E230+F230)-((H230-I230)*G230)),E230+F230)</f>
        <v>66.388588999999996</v>
      </c>
      <c r="L230" s="127" t="s">
        <v>928</v>
      </c>
      <c r="M230" s="43">
        <f>IFERROR(VLOOKUP(B230,'0910_link'!$A$5:$B$302,2,FALSE),0)</f>
        <v>4.25</v>
      </c>
      <c r="N230" s="43">
        <f>IFERROR(VLOOKUP(B230,'0910_link'!$A$5:$C$302,3,FALSE),0)</f>
        <v>71.62</v>
      </c>
      <c r="O230" s="43">
        <f>IFERROR(VLOOKUP($B230,'0910_link'!$A$5:$D$302,4,FALSE),0)</f>
        <v>675.99</v>
      </c>
      <c r="P230" s="50">
        <f t="shared" ref="P230:P240" si="436">IF(N230=0,0,ROUND((N230/O230),4))</f>
        <v>0.10589999999999999</v>
      </c>
      <c r="Q230" s="158">
        <f>IF(L230="Yes",VLOOKUP(B230,'ESA 112'!$B$449:$K$474,8,FALSE),MIN(0.127,P230))</f>
        <v>0.10589999999999999</v>
      </c>
      <c r="R230" s="156">
        <f t="shared" ref="R230:R240" si="437">ROUND(IF(P230=Q230,N230,O230*Q230),2)</f>
        <v>71.62</v>
      </c>
      <c r="S230" s="157">
        <f t="shared" ref="S230:S240" si="438">IF(Q230=0.127,((M230+N230)-((P230-Q230)*O230)),M230+N230)</f>
        <v>75.87</v>
      </c>
      <c r="T230" s="127" t="s">
        <v>928</v>
      </c>
      <c r="U230" s="43">
        <f>IFERROR(VLOOKUP($B230,'1011_link'!$A$5:$D$309,2,FALSE),0)</f>
        <v>4.12</v>
      </c>
      <c r="V230" s="43">
        <f>IFERROR(VLOOKUP($B230,'1011_link'!$A$5:$D$309,3,FALSE),0)</f>
        <v>67.62</v>
      </c>
      <c r="W230" s="154">
        <f>IFERROR(VLOOKUP($B230,'1011_link'!$A$5:$D$319,4,FALSE),0)</f>
        <v>850.32999999999993</v>
      </c>
      <c r="X230" s="50">
        <f t="shared" ref="X230:X240" si="439">IF(V230=0,0,ROUND((V230/W230),4))</f>
        <v>7.9500000000000001E-2</v>
      </c>
      <c r="Y230" s="158">
        <f>IF(T230="Yes",VLOOKUP(B230,'ESA 112'!$B$416:$J$444,8,FALSE),MIN(0.127,X230))</f>
        <v>7.9500000000000001E-2</v>
      </c>
      <c r="Z230" s="156">
        <f t="shared" ref="Z230:Z240" si="440">ROUND(IF(X230=Y230,V230,W230*Y230),2)</f>
        <v>67.62</v>
      </c>
      <c r="AA230" s="159">
        <f t="shared" ref="AA230:AA240" si="441">Z230+U230</f>
        <v>71.740000000000009</v>
      </c>
      <c r="AB230" s="127" t="s">
        <v>928</v>
      </c>
      <c r="AC230" s="43">
        <f>IFERROR(VLOOKUP($B230,'1112_link'!$A$5:$D$310,2,FALSE),0)</f>
        <v>6.2200000000000006</v>
      </c>
      <c r="AD230" s="43">
        <f>IFERROR(VLOOKUP($B230,'1112_link'!$A$5:$D$310,3,FALSE),0)</f>
        <v>76.22</v>
      </c>
      <c r="AE230" s="154">
        <f>IFERROR(VLOOKUP($B230,'1112_link'!$A$5:$D$331,4,FALSE),0)</f>
        <v>916.25000000000011</v>
      </c>
      <c r="AF230" s="50">
        <f t="shared" ref="AF230:AF240" si="442">IF(AD230=0,0,ROUND((AD230/AE230),4))</f>
        <v>8.3199999999999996E-2</v>
      </c>
      <c r="AG230" s="158">
        <f>IF(AB230="Yes",VLOOKUP(B230,'ESA 112'!$B$383:$J$411,8,FALSE),MIN(0.127,AF230))</f>
        <v>8.3199999999999996E-2</v>
      </c>
      <c r="AH230" s="156">
        <f t="shared" ref="AH230:AH240" si="443">ROUND(IF(AF230=AG230,AD230,AE230*AG230),2)</f>
        <v>76.22</v>
      </c>
      <c r="AI230" s="159">
        <f t="shared" ref="AI230:AI240" si="444">AH230+AC230</f>
        <v>82.44</v>
      </c>
      <c r="AJ230" s="127" t="s">
        <v>928</v>
      </c>
      <c r="AK230" s="43">
        <f>IFERROR(VLOOKUP($B230,'1213_link'!$A$5:$D$310,2,FALSE),0)</f>
        <v>8.44</v>
      </c>
      <c r="AL230" s="43">
        <f>IFERROR(VLOOKUP($B230,'1213_link'!$A$5:$D$310,3,FALSE),0)</f>
        <v>79.89</v>
      </c>
      <c r="AM230" s="154">
        <f>IFERROR(VLOOKUP($B230,'1213_link'!$A$5:$D$331,4,FALSE),0)</f>
        <v>684.0200000000001</v>
      </c>
      <c r="AN230" s="50">
        <f t="shared" ref="AN230:AN240" si="445">IF(AL230=0,0,ROUND((AL230/AM230),4))</f>
        <v>0.1168</v>
      </c>
      <c r="AO230" s="158">
        <f>IF(AJ230="Yes",VLOOKUP(B230,'ESA 112'!$B$350:$J$378,8,FALSE),MIN(0.127,AN230))</f>
        <v>0.1168</v>
      </c>
      <c r="AP230" s="156">
        <f t="shared" ref="AP230:AP240" si="446">ROUND(IF(AN230=AO230,AL230,AM230*AO230),2)</f>
        <v>79.89</v>
      </c>
      <c r="AQ230" s="159">
        <f t="shared" ref="AQ230:AQ240" si="447">AP230+AK230</f>
        <v>88.33</v>
      </c>
      <c r="AR230" s="127" t="s">
        <v>928</v>
      </c>
      <c r="AS230" s="43">
        <f>IFERROR(VLOOKUP($B230,'1314_link'!$A$5:$D$310,2,FALSE),0)</f>
        <v>9</v>
      </c>
      <c r="AT230" s="43">
        <f>IFERROR(VLOOKUP($B230,'1314_link'!$A$5:$D$310,3,FALSE),0)</f>
        <v>77.44</v>
      </c>
      <c r="AU230" s="154">
        <f>IFERROR(VLOOKUP($B230,'1314_link'!$A$5:$D$331,4,FALSE),0)</f>
        <v>649.05000000000007</v>
      </c>
      <c r="AV230" s="158">
        <f t="shared" ref="AV230:AV240" si="448">AT230/AU230</f>
        <v>0.11931284184577458</v>
      </c>
      <c r="AW230" s="158">
        <f>IF(AR230="Yes",VLOOKUP(B230,'ESA 112'!$B$318:$J$345,8,FALSE),MIN(0.127,AV230))</f>
        <v>0.11931284184577458</v>
      </c>
      <c r="AX230" s="156">
        <f t="shared" ref="AX230:AX240" si="449">ROUND(IF(AV230=AW230,AT230,AU230*AW230),2)</f>
        <v>77.44</v>
      </c>
      <c r="AY230" s="159">
        <f t="shared" ref="AY230:AY240" si="450">AX230+AS230</f>
        <v>86.44</v>
      </c>
      <c r="AZ230" s="127" t="s">
        <v>928</v>
      </c>
      <c r="BA230" s="43">
        <f>IFERROR(VLOOKUP($B230,'1415_link'!$A$5:$D$311,2,FALSE),0)</f>
        <v>10.67</v>
      </c>
      <c r="BB230" s="43">
        <f>IFERROR(VLOOKUP($B230,'1415_link'!$A$5:$D$311,3,FALSE),0)</f>
        <v>70.67</v>
      </c>
      <c r="BC230" s="160">
        <f>IFERROR(VLOOKUP($B230,'1415_link'!$A$5:$D$332,4,FALSE),0)</f>
        <v>636.01</v>
      </c>
      <c r="BD230" s="158">
        <f t="shared" ref="BD230:BD240" si="451">BB230/BC230</f>
        <v>0.11111460511627176</v>
      </c>
      <c r="BE230" s="158">
        <f>IF(AZ230="Yes",VLOOKUP(B230,'ESA 112'!$B$286:$J$314,8,FALSE),MIN(0.127,BD230))</f>
        <v>0.11111460511627176</v>
      </c>
      <c r="BF230" s="156">
        <f t="shared" ref="BF230:BF240" si="452">ROUND(IF(BD230=BE230,BB230,BC230*BE230),2)</f>
        <v>70.67</v>
      </c>
      <c r="BG230" s="159">
        <f t="shared" ref="BG230:BG240" si="453">BF230+BA230</f>
        <v>81.34</v>
      </c>
      <c r="BH230" s="127" t="s">
        <v>928</v>
      </c>
      <c r="BI230" s="43">
        <f>IFERROR(VLOOKUP($B230,'1516_link'!$A$5:$D$351,2,FALSE),0)</f>
        <v>7.89</v>
      </c>
      <c r="BJ230" s="43">
        <f>IFERROR(VLOOKUP($B230,'1516_link'!$A$5:$D$351,3,FALSE),0)</f>
        <v>63.67</v>
      </c>
      <c r="BK230" s="160">
        <f>IFERROR(VLOOKUP($B230,'1516_link'!$A$5:$D$351,4,FALSE),0)</f>
        <v>608.65</v>
      </c>
      <c r="BL230" s="217">
        <f t="shared" ref="BL230:BL240" si="454">BJ230/BK230</f>
        <v>0.10460855992770887</v>
      </c>
      <c r="BM230" s="217">
        <f>IF(BH230="Yes",VLOOKUP(B230,'ESA 112'!$B$255:$J$282,8,FALSE),MIN(0.127,BL230))</f>
        <v>0.10460855992770887</v>
      </c>
      <c r="BN230" s="156">
        <f t="shared" ref="BN230:BN240" si="455">ROUND(IF(BL230=BM230,BJ230,BK230*BM230),2)</f>
        <v>63.67</v>
      </c>
      <c r="BO230" s="159">
        <f t="shared" ref="BO230:BO240" si="456">BN230+BI230</f>
        <v>71.56</v>
      </c>
      <c r="BP230" s="127" t="s">
        <v>928</v>
      </c>
      <c r="BQ230" s="43">
        <f>IFERROR(VLOOKUP($B230,'1617_link'!$A$5:$D$351,2,FALSE),0)</f>
        <v>4.33</v>
      </c>
      <c r="BR230" s="43">
        <f>IFERROR(VLOOKUP($B230,'1617_link'!$A$5:$D$351,3,FALSE),0)</f>
        <v>73</v>
      </c>
      <c r="BS230" s="160">
        <f>IFERROR(VLOOKUP($B230,'1617_link'!$A$5:$D$351,4,FALSE),0)</f>
        <v>598.46999999999991</v>
      </c>
      <c r="BT230" s="217">
        <f t="shared" ref="BT230:BT240" si="457">BR230/BS230</f>
        <v>0.12197770982672483</v>
      </c>
      <c r="BU230" s="217">
        <f>IF(BP230="Yes",VLOOKUP(B230,'ESA 112'!$B$224:$J$250,8,FALSE),MIN(0.127,BT230))</f>
        <v>0.12197770982672483</v>
      </c>
      <c r="BV230" s="156">
        <f t="shared" ref="BV230:BV240" si="458">ROUND(IF(BT230=BU230,BR230,BS230*BU230),2)</f>
        <v>73</v>
      </c>
      <c r="BW230" s="223">
        <f t="shared" ref="BW230:BW240" si="459">BV230+BQ230</f>
        <v>77.33</v>
      </c>
      <c r="BX230" s="127" t="s">
        <v>928</v>
      </c>
      <c r="BY230" s="43">
        <f>IFERROR(VLOOKUP($B230,'1718_link'!$A$5:$D$351,2,FALSE),0)</f>
        <v>4.4400000000000004</v>
      </c>
      <c r="BZ230" s="43">
        <f>IFERROR(VLOOKUP($B230,'1718_link'!$A$5:$D$351,3,FALSE),0)</f>
        <v>75</v>
      </c>
      <c r="CA230" s="43">
        <f>IFERROR(VLOOKUP($B230,'1718_link'!$A$5:$D$331,4,FALSE),0)</f>
        <v>580.77999999999986</v>
      </c>
      <c r="CB230" s="217">
        <f t="shared" si="421"/>
        <v>0.1291366782602707</v>
      </c>
      <c r="CC230" s="217">
        <f>IF(BX230="Yes",VLOOKUP(B230,'ESA 112'!$B$194:$J$219,8,FALSE),MIN(0.135,CB230))</f>
        <v>0.1291366782602707</v>
      </c>
      <c r="CD230" s="156">
        <f t="shared" si="422"/>
        <v>75</v>
      </c>
      <c r="CE230" s="159">
        <f t="shared" si="423"/>
        <v>79.44</v>
      </c>
      <c r="CF230" s="127" t="s">
        <v>928</v>
      </c>
      <c r="CG230" s="43">
        <f>IFERROR(VLOOKUP($B230,'1819_link'!$A$5:$D$351,2,FALSE),0)</f>
        <v>6.56</v>
      </c>
      <c r="CH230" s="43">
        <f>IFERROR(VLOOKUP($B230,'1819_link'!$A$5:$D$351,3,FALSE),0)</f>
        <v>80.44</v>
      </c>
      <c r="CI230" s="43">
        <f>IFERROR(VLOOKUP($B230,'1819_link'!$A$5:$D$331,4,FALSE),0)</f>
        <v>536.4</v>
      </c>
      <c r="CJ230" s="217">
        <f t="shared" si="424"/>
        <v>0.14996271439224459</v>
      </c>
      <c r="CK230" s="217">
        <f>IF(CF230="Yes",VLOOKUP(B230,'ESA 112'!$B$164:$J$190,8,FALSE),MIN(0.135,CJ230))</f>
        <v>0.13500000000000001</v>
      </c>
      <c r="CL230" s="156">
        <f t="shared" si="425"/>
        <v>72.41</v>
      </c>
      <c r="CM230" s="159">
        <f t="shared" si="426"/>
        <v>78.97</v>
      </c>
      <c r="CN230" s="127" t="s">
        <v>928</v>
      </c>
      <c r="CO230" s="43">
        <f>IFERROR(VLOOKUP($B230,'1920_link'!$A$5:$D$350,2,FALSE),0)</f>
        <v>5.56</v>
      </c>
      <c r="CP230" s="43">
        <f>IFERROR(VLOOKUP($B230,'1920_link'!$A$5:$D$350,3,FALSE),0)</f>
        <v>84.67</v>
      </c>
      <c r="CQ230" s="43">
        <f>IFERROR(VLOOKUP($B230,'1920_link'!$A$5:$D$330,4,FALSE),0)</f>
        <v>549.04</v>
      </c>
      <c r="CR230" s="217">
        <f t="shared" si="427"/>
        <v>0.15421462917091652</v>
      </c>
      <c r="CS230" s="217">
        <f>IF(CN230="Yes",VLOOKUP(B230,'ESA 112'!$B$134:$J$159,8,FALSE),MIN(0.135,CR230))</f>
        <v>0.13500000000000001</v>
      </c>
      <c r="CT230" s="156">
        <f t="shared" si="428"/>
        <v>74.12</v>
      </c>
      <c r="CU230" s="159">
        <f t="shared" si="429"/>
        <v>79.680000000000007</v>
      </c>
      <c r="CV230" s="127" t="s">
        <v>929</v>
      </c>
      <c r="CW230" s="43">
        <f>IFERROR(VLOOKUP($B230,'2021_link'!$A$5:$D$351,2,FALSE),0)</f>
        <v>3.44</v>
      </c>
      <c r="CX230" s="43">
        <f>IFERROR(VLOOKUP($B230,'2021_link'!$A$5:$D$351,3,FALSE),0)</f>
        <v>86.22</v>
      </c>
      <c r="CY230" s="160">
        <f>IFERROR(VLOOKUP($B230,'2021_link'!$A$5:$D$351,4,FALSE),0)</f>
        <v>533.41999999999996</v>
      </c>
      <c r="CZ230" s="217">
        <f t="shared" si="430"/>
        <v>0.16163623411195682</v>
      </c>
      <c r="DA230" s="217">
        <f>IF(CV230="Yes",VLOOKUP(B230,'ESA 112'!$B$102:$J$130,8,FALSE),MIN(0.135,CZ230))</f>
        <v>0.14480000000000001</v>
      </c>
      <c r="DB230" s="156">
        <f t="shared" si="431"/>
        <v>77.239999999999995</v>
      </c>
      <c r="DC230" s="159">
        <f t="shared" si="432"/>
        <v>80.679999999999993</v>
      </c>
      <c r="DD230" s="127" t="s">
        <v>929</v>
      </c>
      <c r="DE230" s="43">
        <f>IFERROR(VLOOKUP($B230,'2122_link'!$A$3:$D$352,2,FALSE),0)</f>
        <v>1.78</v>
      </c>
      <c r="DF230" s="43">
        <f>IFERROR(VLOOKUP($B230,'2122_link'!$A$3:$D$352,3,FALSE),0)</f>
        <v>79.34</v>
      </c>
      <c r="DG230" s="160">
        <f>IFERROR(VLOOKUP($B230,'2122_link'!$A$3:$D$352,4,FALSE),0)</f>
        <v>515.94999999999993</v>
      </c>
      <c r="DH230" s="217">
        <f t="shared" si="394"/>
        <v>0.1537745905611009</v>
      </c>
      <c r="DI230" s="217">
        <f>IF(DD230="Yes",VLOOKUP(B230,'ESA 112'!$B$70:$J$99,8,FALSE),MIN(0.135,DH230))</f>
        <v>0.13589999999999999</v>
      </c>
      <c r="DJ230" s="156">
        <f t="shared" si="395"/>
        <v>70.12</v>
      </c>
      <c r="DK230" s="159">
        <f t="shared" si="396"/>
        <v>71.900000000000006</v>
      </c>
      <c r="DL230" s="127" t="s">
        <v>929</v>
      </c>
      <c r="DM230" s="43">
        <f>IFERROR(VLOOKUP($B230,'2223_link'!$A$3:$D$352,2,FALSE),0)</f>
        <v>2.78</v>
      </c>
      <c r="DN230" s="43">
        <f>IFERROR(VLOOKUP($B230,'2223_link'!$A$3:$D$352,3,FALSE),0)</f>
        <v>77.22</v>
      </c>
      <c r="DO230" s="160">
        <f>IFERROR(VLOOKUP($B230,'2223_link'!$A$3:$D$352,4,FALSE),0)</f>
        <v>483.64000000000004</v>
      </c>
      <c r="DP230" s="217">
        <f t="shared" si="397"/>
        <v>0.15966421305102968</v>
      </c>
      <c r="DQ230" s="217">
        <f>IF(DL230="Yes",VLOOKUP(B230,'ESA 112'!$B$37:$J$65,8,FALSE),MIN(0.135,DP230))</f>
        <v>0.14360000000000001</v>
      </c>
      <c r="DR230" s="156">
        <f t="shared" si="398"/>
        <v>69.45</v>
      </c>
      <c r="DS230" s="159">
        <f t="shared" si="399"/>
        <v>72.23</v>
      </c>
      <c r="DT230" s="127" t="s">
        <v>928</v>
      </c>
      <c r="DU230" s="43">
        <f>IFERROR(VLOOKUP($B230,'2324_link'!$A$3:$D$352,2,FALSE),0)</f>
        <v>1</v>
      </c>
      <c r="DV230" s="43">
        <f>IFERROR(VLOOKUP($B230,'2324_link'!$A$3:$D$352,3,FALSE),0)</f>
        <v>73.66</v>
      </c>
      <c r="DW230" s="160">
        <f>IFERROR(VLOOKUP($B230,'2324_link'!$A$3:$D$352,4,FALSE),0)</f>
        <v>499.33</v>
      </c>
      <c r="DX230" s="217">
        <f t="shared" si="391"/>
        <v>0.14751767368273486</v>
      </c>
      <c r="DY230" s="217">
        <f>IF(DT230="Yes",VLOOKUP(B230,'ESA 112'!$B$3:$J$32,8,FALSE),MIN(0.15,DX230))</f>
        <v>0.14751767368273486</v>
      </c>
      <c r="DZ230" s="156">
        <f t="shared" si="392"/>
        <v>73.66</v>
      </c>
      <c r="EA230" s="159">
        <f t="shared" si="393"/>
        <v>74.66</v>
      </c>
      <c r="EB230" s="18"/>
    </row>
    <row r="231" spans="1:132" ht="14.4" x14ac:dyDescent="0.3">
      <c r="A231" s="15" t="s">
        <v>914</v>
      </c>
      <c r="B231" s="15" t="s">
        <v>294</v>
      </c>
      <c r="C231" s="15" t="s">
        <v>295</v>
      </c>
      <c r="D231" s="127" t="s">
        <v>928</v>
      </c>
      <c r="E231" s="154">
        <f>IFERROR(VLOOKUP($B231,'0809_link'!$A$5:$D$319,2,FALSE),0)</f>
        <v>2</v>
      </c>
      <c r="F231" s="154">
        <f>IFERROR(VLOOKUP($B231,'0809_link'!$A$5:$D$319,3,FALSE),0)</f>
        <v>59.12</v>
      </c>
      <c r="G231" s="154">
        <f>IFERROR(VLOOKUP(B231,'0809_link'!$A$5:$D$319,4,FALSE),0)</f>
        <v>663.23</v>
      </c>
      <c r="H231" s="50">
        <f t="shared" si="433"/>
        <v>8.9099999999999999E-2</v>
      </c>
      <c r="I231" s="155">
        <f>IF(D231="yes",VLOOKUP(B231,'ESA 112'!$B$479:$K$503,8,FALSE),MIN(0.127,H231))</f>
        <v>8.9099999999999999E-2</v>
      </c>
      <c r="J231" s="156">
        <f t="shared" si="434"/>
        <v>59.12</v>
      </c>
      <c r="K231" s="157">
        <f t="shared" si="435"/>
        <v>61.12</v>
      </c>
      <c r="L231" s="127" t="s">
        <v>928</v>
      </c>
      <c r="M231" s="43">
        <f>IFERROR(VLOOKUP(B231,'0910_link'!$A$5:$B$302,2,FALSE),0)</f>
        <v>3.12</v>
      </c>
      <c r="N231" s="43">
        <f>IFERROR(VLOOKUP(B231,'0910_link'!$A$5:$C$302,3,FALSE),0)</f>
        <v>61.75</v>
      </c>
      <c r="O231" s="43">
        <f>IFERROR(VLOOKUP($B231,'0910_link'!$A$5:$D$302,4,FALSE),0)</f>
        <v>649.67999999999995</v>
      </c>
      <c r="P231" s="50">
        <f t="shared" si="436"/>
        <v>9.5000000000000001E-2</v>
      </c>
      <c r="Q231" s="158">
        <f>IF(L231="Yes",VLOOKUP(B231,'ESA 112'!$B$449:$K$474,8,FALSE),MIN(0.127,P231))</f>
        <v>9.5000000000000001E-2</v>
      </c>
      <c r="R231" s="156">
        <f t="shared" si="437"/>
        <v>61.75</v>
      </c>
      <c r="S231" s="157">
        <f t="shared" si="438"/>
        <v>64.87</v>
      </c>
      <c r="T231" s="127" t="s">
        <v>928</v>
      </c>
      <c r="U231" s="43">
        <f>IFERROR(VLOOKUP($B231,'1011_link'!$A$5:$D$309,2,FALSE),0)</f>
        <v>5.5</v>
      </c>
      <c r="V231" s="43">
        <f>IFERROR(VLOOKUP($B231,'1011_link'!$A$5:$D$309,3,FALSE),0)</f>
        <v>52.38</v>
      </c>
      <c r="W231" s="154">
        <f>IFERROR(VLOOKUP($B231,'1011_link'!$A$5:$D$319,4,FALSE),0)</f>
        <v>617.64</v>
      </c>
      <c r="X231" s="50">
        <f t="shared" si="439"/>
        <v>8.48E-2</v>
      </c>
      <c r="Y231" s="158">
        <f>IF(T231="Yes",VLOOKUP(B231,'ESA 112'!$B$416:$J$444,8,FALSE),MIN(0.127,X231))</f>
        <v>8.48E-2</v>
      </c>
      <c r="Z231" s="156">
        <f t="shared" si="440"/>
        <v>52.38</v>
      </c>
      <c r="AA231" s="159">
        <f t="shared" si="441"/>
        <v>57.88</v>
      </c>
      <c r="AB231" s="127" t="s">
        <v>928</v>
      </c>
      <c r="AC231" s="43">
        <f>IFERROR(VLOOKUP($B231,'1112_link'!$A$5:$D$310,2,FALSE),0)</f>
        <v>8.89</v>
      </c>
      <c r="AD231" s="43">
        <f>IFERROR(VLOOKUP($B231,'1112_link'!$A$5:$D$310,3,FALSE),0)</f>
        <v>53.78</v>
      </c>
      <c r="AE231" s="154">
        <f>IFERROR(VLOOKUP($B231,'1112_link'!$A$5:$D$331,4,FALSE),0)</f>
        <v>602.95999999999992</v>
      </c>
      <c r="AF231" s="50">
        <f t="shared" si="442"/>
        <v>8.9200000000000002E-2</v>
      </c>
      <c r="AG231" s="158">
        <f>IF(AB231="Yes",VLOOKUP(B231,'ESA 112'!$B$383:$J$411,8,FALSE),MIN(0.127,AF231))</f>
        <v>8.9200000000000002E-2</v>
      </c>
      <c r="AH231" s="156">
        <f t="shared" si="443"/>
        <v>53.78</v>
      </c>
      <c r="AI231" s="159">
        <f t="shared" si="444"/>
        <v>62.67</v>
      </c>
      <c r="AJ231" s="127" t="s">
        <v>928</v>
      </c>
      <c r="AK231" s="43">
        <f>IFERROR(VLOOKUP($B231,'1213_link'!$A$5:$D$310,2,FALSE),0)</f>
        <v>7.1199999999999992</v>
      </c>
      <c r="AL231" s="43">
        <f>IFERROR(VLOOKUP($B231,'1213_link'!$A$5:$D$310,3,FALSE),0)</f>
        <v>57.89</v>
      </c>
      <c r="AM231" s="154">
        <f>IFERROR(VLOOKUP($B231,'1213_link'!$A$5:$D$331,4,FALSE),0)</f>
        <v>581.09</v>
      </c>
      <c r="AN231" s="50">
        <f t="shared" si="445"/>
        <v>9.9599999999999994E-2</v>
      </c>
      <c r="AO231" s="158">
        <f>IF(AJ231="Yes",VLOOKUP(B231,'ESA 112'!$B$350:$J$378,8,FALSE),MIN(0.127,AN231))</f>
        <v>9.9599999999999994E-2</v>
      </c>
      <c r="AP231" s="156">
        <f t="shared" si="446"/>
        <v>57.89</v>
      </c>
      <c r="AQ231" s="159">
        <f t="shared" si="447"/>
        <v>65.010000000000005</v>
      </c>
      <c r="AR231" s="127" t="s">
        <v>928</v>
      </c>
      <c r="AS231" s="43">
        <f>IFERROR(VLOOKUP($B231,'1314_link'!$A$5:$D$310,2,FALSE),0)</f>
        <v>7.89</v>
      </c>
      <c r="AT231" s="43">
        <f>IFERROR(VLOOKUP($B231,'1314_link'!$A$5:$D$310,3,FALSE),0)</f>
        <v>56.56</v>
      </c>
      <c r="AU231" s="154">
        <f>IFERROR(VLOOKUP($B231,'1314_link'!$A$5:$D$331,4,FALSE),0)</f>
        <v>566.4799999999999</v>
      </c>
      <c r="AV231" s="158">
        <f t="shared" si="448"/>
        <v>9.9844654709786776E-2</v>
      </c>
      <c r="AW231" s="158">
        <f>IF(AR231="Yes",VLOOKUP(B231,'ESA 112'!$B$318:$J$345,8,FALSE),MIN(0.127,AV231))</f>
        <v>9.9844654709786776E-2</v>
      </c>
      <c r="AX231" s="156">
        <f t="shared" si="449"/>
        <v>56.56</v>
      </c>
      <c r="AY231" s="159">
        <f t="shared" si="450"/>
        <v>64.45</v>
      </c>
      <c r="AZ231" s="127" t="s">
        <v>928</v>
      </c>
      <c r="BA231" s="43">
        <f>IFERROR(VLOOKUP($B231,'1415_link'!$A$5:$D$311,2,FALSE),0)</f>
        <v>11.780000000000001</v>
      </c>
      <c r="BB231" s="43">
        <f>IFERROR(VLOOKUP($B231,'1415_link'!$A$5:$D$311,3,FALSE),0)</f>
        <v>62.33</v>
      </c>
      <c r="BC231" s="160">
        <f>IFERROR(VLOOKUP($B231,'1415_link'!$A$5:$D$332,4,FALSE),0)</f>
        <v>563.21</v>
      </c>
      <c r="BD231" s="158">
        <f t="shared" si="451"/>
        <v>0.11066919976562915</v>
      </c>
      <c r="BE231" s="158">
        <f>IF(AZ231="Yes",VLOOKUP(B231,'ESA 112'!$B$286:$J$314,8,FALSE),MIN(0.127,BD231))</f>
        <v>0.11066919976562915</v>
      </c>
      <c r="BF231" s="156">
        <f t="shared" si="452"/>
        <v>62.33</v>
      </c>
      <c r="BG231" s="159">
        <f t="shared" si="453"/>
        <v>74.11</v>
      </c>
      <c r="BH231" s="127" t="s">
        <v>928</v>
      </c>
      <c r="BI231" s="43">
        <f>IFERROR(VLOOKUP($B231,'1516_link'!$A$5:$D$351,2,FALSE),0)</f>
        <v>10.11</v>
      </c>
      <c r="BJ231" s="43">
        <f>IFERROR(VLOOKUP($B231,'1516_link'!$A$5:$D$351,3,FALSE),0)</f>
        <v>57.89</v>
      </c>
      <c r="BK231" s="160">
        <f>IFERROR(VLOOKUP($B231,'1516_link'!$A$5:$D$351,4,FALSE),0)</f>
        <v>540.54999999999995</v>
      </c>
      <c r="BL231" s="217">
        <f t="shared" si="454"/>
        <v>0.10709462584404773</v>
      </c>
      <c r="BM231" s="217">
        <f>IF(BH231="Yes",VLOOKUP(B231,'ESA 112'!$B$255:$J$282,8,FALSE),MIN(0.127,BL231))</f>
        <v>0.10709462584404773</v>
      </c>
      <c r="BN231" s="156">
        <f t="shared" si="455"/>
        <v>57.89</v>
      </c>
      <c r="BO231" s="159">
        <f t="shared" si="456"/>
        <v>68</v>
      </c>
      <c r="BP231" s="127" t="s">
        <v>928</v>
      </c>
      <c r="BQ231" s="43">
        <f>IFERROR(VLOOKUP($B231,'1617_link'!$A$5:$D$351,2,FALSE),0)</f>
        <v>4.34</v>
      </c>
      <c r="BR231" s="43">
        <f>IFERROR(VLOOKUP($B231,'1617_link'!$A$5:$D$351,3,FALSE),0)</f>
        <v>60.33</v>
      </c>
      <c r="BS231" s="160">
        <f>IFERROR(VLOOKUP($B231,'1617_link'!$A$5:$D$351,4,FALSE),0)</f>
        <v>567.02</v>
      </c>
      <c r="BT231" s="217">
        <f t="shared" si="457"/>
        <v>0.10639836337342598</v>
      </c>
      <c r="BU231" s="217">
        <f>IF(BP231="Yes",VLOOKUP(B231,'ESA 112'!$B$224:$J$250,8,FALSE),MIN(0.127,BT231))</f>
        <v>0.10639836337342598</v>
      </c>
      <c r="BV231" s="156">
        <f t="shared" si="458"/>
        <v>60.33</v>
      </c>
      <c r="BW231" s="223">
        <f t="shared" si="459"/>
        <v>64.67</v>
      </c>
      <c r="BX231" s="127" t="s">
        <v>928</v>
      </c>
      <c r="BY231" s="43">
        <f>IFERROR(VLOOKUP($B231,'1718_link'!$A$5:$D$351,2,FALSE),0)</f>
        <v>11</v>
      </c>
      <c r="BZ231" s="43">
        <f>IFERROR(VLOOKUP($B231,'1718_link'!$A$5:$D$351,3,FALSE),0)</f>
        <v>57.78</v>
      </c>
      <c r="CA231" s="43">
        <f>IFERROR(VLOOKUP($B231,'1718_link'!$A$5:$D$331,4,FALSE),0)</f>
        <v>598.62</v>
      </c>
      <c r="CB231" s="217">
        <f t="shared" si="421"/>
        <v>9.6522000601383176E-2</v>
      </c>
      <c r="CC231" s="217">
        <f>IF(BX231="Yes",VLOOKUP(B231,'ESA 112'!$B$194:$J$219,8,FALSE),MIN(0.135,CB231))</f>
        <v>9.6522000601383176E-2</v>
      </c>
      <c r="CD231" s="156">
        <f t="shared" si="422"/>
        <v>57.78</v>
      </c>
      <c r="CE231" s="159">
        <f t="shared" si="423"/>
        <v>68.78</v>
      </c>
      <c r="CF231" s="127" t="s">
        <v>928</v>
      </c>
      <c r="CG231" s="43">
        <f>IFERROR(VLOOKUP($B231,'1819_link'!$A$5:$D$351,2,FALSE),0)</f>
        <v>11.11</v>
      </c>
      <c r="CH231" s="43">
        <f>IFERROR(VLOOKUP($B231,'1819_link'!$A$5:$D$351,3,FALSE),0)</f>
        <v>58.78</v>
      </c>
      <c r="CI231" s="43">
        <f>IFERROR(VLOOKUP($B231,'1819_link'!$A$5:$D$331,4,FALSE),0)</f>
        <v>594.41999999999996</v>
      </c>
      <c r="CJ231" s="217">
        <f t="shared" si="424"/>
        <v>9.8886309343561796E-2</v>
      </c>
      <c r="CK231" s="217">
        <f>IF(CF231="Yes",VLOOKUP(B231,'ESA 112'!$B$164:$J$190,8,FALSE),MIN(0.135,CJ231))</f>
        <v>9.8886309343561796E-2</v>
      </c>
      <c r="CL231" s="156">
        <f t="shared" si="425"/>
        <v>58.78</v>
      </c>
      <c r="CM231" s="159">
        <f t="shared" si="426"/>
        <v>69.89</v>
      </c>
      <c r="CN231" s="127" t="s">
        <v>928</v>
      </c>
      <c r="CO231" s="43">
        <f>IFERROR(VLOOKUP($B231,'1920_link'!$A$5:$D$350,2,FALSE),0)</f>
        <v>6.45</v>
      </c>
      <c r="CP231" s="43">
        <f>IFERROR(VLOOKUP($B231,'1920_link'!$A$5:$D$350,3,FALSE),0)</f>
        <v>79.78</v>
      </c>
      <c r="CQ231" s="43">
        <f>IFERROR(VLOOKUP($B231,'1920_link'!$A$5:$D$330,4,FALSE),0)</f>
        <v>649.96</v>
      </c>
      <c r="CR231" s="217">
        <f t="shared" si="427"/>
        <v>0.12274601513939319</v>
      </c>
      <c r="CS231" s="217">
        <f>IF(CN231="Yes",VLOOKUP(B231,'ESA 112'!$B$134:$J$159,8,FALSE),MIN(0.135,CR231))</f>
        <v>0.12274601513939319</v>
      </c>
      <c r="CT231" s="156">
        <f t="shared" si="428"/>
        <v>79.78</v>
      </c>
      <c r="CU231" s="159">
        <f t="shared" si="429"/>
        <v>86.23</v>
      </c>
      <c r="CV231" s="127" t="s">
        <v>928</v>
      </c>
      <c r="CW231" s="43">
        <f>IFERROR(VLOOKUP($B231,'2021_link'!$A$5:$D$351,2,FALSE),0)</f>
        <v>5.56</v>
      </c>
      <c r="CX231" s="43">
        <f>IFERROR(VLOOKUP($B231,'2021_link'!$A$5:$D$351,3,FALSE),0)</f>
        <v>76.78</v>
      </c>
      <c r="CY231" s="160">
        <f>IFERROR(VLOOKUP($B231,'2021_link'!$A$5:$D$351,4,FALSE),0)</f>
        <v>682.84999999999991</v>
      </c>
      <c r="CZ231" s="217">
        <f t="shared" si="430"/>
        <v>0.11244050669986089</v>
      </c>
      <c r="DA231" s="217">
        <f>IF(CV231="Yes",VLOOKUP(B231,'ESA 112'!$B$102:$J$130,8,FALSE),MIN(0.135,CZ231))</f>
        <v>0.11244050669986089</v>
      </c>
      <c r="DB231" s="156">
        <f t="shared" si="431"/>
        <v>76.78</v>
      </c>
      <c r="DC231" s="159">
        <f t="shared" si="432"/>
        <v>82.34</v>
      </c>
      <c r="DD231" s="127" t="s">
        <v>928</v>
      </c>
      <c r="DE231" s="43">
        <f>IFERROR(VLOOKUP($B231,'2122_link'!$A$3:$D$352,2,FALSE),0)</f>
        <v>1</v>
      </c>
      <c r="DF231" s="43">
        <f>IFERROR(VLOOKUP($B231,'2122_link'!$A$3:$D$352,3,FALSE),0)</f>
        <v>79.11</v>
      </c>
      <c r="DG231" s="160">
        <f>IFERROR(VLOOKUP($B231,'2122_link'!$A$3:$D$352,4,FALSE),0)</f>
        <v>724.23</v>
      </c>
      <c r="DH231" s="217">
        <f t="shared" si="394"/>
        <v>0.1092332546290543</v>
      </c>
      <c r="DI231" s="217">
        <f>IF(DD231="Yes",VLOOKUP(B231,'ESA 112'!$B$70:$J$99,8,FALSE),MIN(0.135,DH231))</f>
        <v>0.1092332546290543</v>
      </c>
      <c r="DJ231" s="156">
        <f t="shared" si="395"/>
        <v>79.11</v>
      </c>
      <c r="DK231" s="159">
        <f t="shared" si="396"/>
        <v>80.11</v>
      </c>
      <c r="DL231" s="127" t="s">
        <v>928</v>
      </c>
      <c r="DM231" s="43">
        <f>IFERROR(VLOOKUP($B231,'2223_link'!$A$3:$D$352,2,FALSE),0)</f>
        <v>2.33</v>
      </c>
      <c r="DN231" s="43">
        <f>IFERROR(VLOOKUP($B231,'2223_link'!$A$3:$D$352,3,FALSE),0)</f>
        <v>83.45</v>
      </c>
      <c r="DO231" s="160">
        <f>IFERROR(VLOOKUP($B231,'2223_link'!$A$3:$D$352,4,FALSE),0)</f>
        <v>736.04</v>
      </c>
      <c r="DP231" s="217">
        <f t="shared" si="397"/>
        <v>0.11337699038095757</v>
      </c>
      <c r="DQ231" s="217">
        <f>IF(DL231="Yes",VLOOKUP(B231,'ESA 112'!$B$37:$J$65,8,FALSE),MIN(0.135,DP231))</f>
        <v>0.11337699038095757</v>
      </c>
      <c r="DR231" s="156">
        <f t="shared" si="398"/>
        <v>83.45</v>
      </c>
      <c r="DS231" s="159">
        <f t="shared" si="399"/>
        <v>85.78</v>
      </c>
      <c r="DT231" s="127" t="s">
        <v>928</v>
      </c>
      <c r="DU231" s="43">
        <f>IFERROR(VLOOKUP($B231,'2324_link'!$A$3:$D$352,2,FALSE),0)</f>
        <v>1.89</v>
      </c>
      <c r="DV231" s="43">
        <f>IFERROR(VLOOKUP($B231,'2324_link'!$A$3:$D$352,3,FALSE),0)</f>
        <v>83</v>
      </c>
      <c r="DW231" s="160">
        <f>IFERROR(VLOOKUP($B231,'2324_link'!$A$3:$D$352,4,FALSE),0)</f>
        <v>729.16999999999985</v>
      </c>
      <c r="DX231" s="217">
        <f t="shared" ref="DX231:DX258" si="460">DV231/DW231</f>
        <v>0.11382805107176655</v>
      </c>
      <c r="DY231" s="217">
        <f>IF(DT231="Yes",VLOOKUP(B231,'ESA 112'!$B$3:$J$32,8,FALSE),MIN(0.15,DX231))</f>
        <v>0.11382805107176655</v>
      </c>
      <c r="DZ231" s="156">
        <f t="shared" ref="DZ231:DZ258" si="461">ROUND(IF(DX231=DY231,DV231,DW231*DY231),2)</f>
        <v>83</v>
      </c>
      <c r="EA231" s="159">
        <f t="shared" ref="EA231:EA258" si="462">DZ231+DU231</f>
        <v>84.89</v>
      </c>
      <c r="EB231" s="18"/>
    </row>
    <row r="232" spans="1:132" ht="14.4" x14ac:dyDescent="0.3">
      <c r="A232" s="15" t="s">
        <v>914</v>
      </c>
      <c r="B232" s="15" t="s">
        <v>196</v>
      </c>
      <c r="C232" s="15" t="s">
        <v>197</v>
      </c>
      <c r="D232" s="127" t="s">
        <v>928</v>
      </c>
      <c r="E232" s="154">
        <f>IFERROR(VLOOKUP($B232,'0809_link'!$A$5:$D$319,2,FALSE),0)</f>
        <v>172</v>
      </c>
      <c r="F232" s="154">
        <f>IFERROR(VLOOKUP($B232,'0809_link'!$A$5:$D$319,3,FALSE),0)</f>
        <v>1576</v>
      </c>
      <c r="G232" s="154">
        <f>IFERROR(VLOOKUP(B232,'0809_link'!$A$5:$D$319,4,FALSE),0)</f>
        <v>13278.499999999998</v>
      </c>
      <c r="H232" s="50">
        <f t="shared" si="433"/>
        <v>0.1187</v>
      </c>
      <c r="I232" s="155">
        <f>IF(D232="yes",VLOOKUP(B232,'ESA 112'!$B$479:$K$503,8,FALSE),MIN(0.127,H232))</f>
        <v>0.1187</v>
      </c>
      <c r="J232" s="156">
        <f t="shared" si="434"/>
        <v>1576</v>
      </c>
      <c r="K232" s="157">
        <f t="shared" si="435"/>
        <v>1748</v>
      </c>
      <c r="L232" s="127" t="s">
        <v>928</v>
      </c>
      <c r="M232" s="43">
        <f>IFERROR(VLOOKUP(B232,'0910_link'!$A$5:$B$302,2,FALSE),0)</f>
        <v>263.88</v>
      </c>
      <c r="N232" s="43">
        <f>IFERROR(VLOOKUP(B232,'0910_link'!$A$5:$C$302,3,FALSE),0)</f>
        <v>1684.25</v>
      </c>
      <c r="O232" s="43">
        <f>IFERROR(VLOOKUP($B232,'0910_link'!$A$5:$D$302,4,FALSE),0)</f>
        <v>13535.580000000002</v>
      </c>
      <c r="P232" s="50">
        <f t="shared" si="436"/>
        <v>0.1244</v>
      </c>
      <c r="Q232" s="158">
        <f>IF(L232="Yes",VLOOKUP(B232,'ESA 112'!$B$449:$K$474,8,FALSE),MIN(0.127,P232))</f>
        <v>0.1244</v>
      </c>
      <c r="R232" s="156">
        <f t="shared" si="437"/>
        <v>1684.25</v>
      </c>
      <c r="S232" s="157">
        <f t="shared" si="438"/>
        <v>1948.13</v>
      </c>
      <c r="T232" s="127" t="s">
        <v>928</v>
      </c>
      <c r="U232" s="43">
        <f>IFERROR(VLOOKUP($B232,'1011_link'!$A$5:$D$309,2,FALSE),0)</f>
        <v>282</v>
      </c>
      <c r="V232" s="43">
        <f>IFERROR(VLOOKUP($B232,'1011_link'!$A$5:$D$309,3,FALSE),0)</f>
        <v>1706.13</v>
      </c>
      <c r="W232" s="154">
        <f>IFERROR(VLOOKUP($B232,'1011_link'!$A$5:$D$319,4,FALSE),0)</f>
        <v>13705.660000000002</v>
      </c>
      <c r="X232" s="50">
        <f t="shared" si="439"/>
        <v>0.1245</v>
      </c>
      <c r="Y232" s="158">
        <f>IF(T232="Yes",VLOOKUP(B232,'ESA 112'!$B$416:$J$444,8,FALSE),MIN(0.127,X232))</f>
        <v>0.1245</v>
      </c>
      <c r="Z232" s="156">
        <f t="shared" si="440"/>
        <v>1706.13</v>
      </c>
      <c r="AA232" s="159">
        <f t="shared" si="441"/>
        <v>1988.13</v>
      </c>
      <c r="AB232" s="127" t="s">
        <v>928</v>
      </c>
      <c r="AC232" s="43">
        <f>IFERROR(VLOOKUP($B232,'1112_link'!$A$5:$D$310,2,FALSE),0)</f>
        <v>295</v>
      </c>
      <c r="AD232" s="43">
        <f>IFERROR(VLOOKUP($B232,'1112_link'!$A$5:$D$310,3,FALSE),0)</f>
        <v>1687</v>
      </c>
      <c r="AE232" s="154">
        <f>IFERROR(VLOOKUP($B232,'1112_link'!$A$5:$D$331,4,FALSE),0)</f>
        <v>13929.14</v>
      </c>
      <c r="AF232" s="50">
        <f t="shared" si="442"/>
        <v>0.1211</v>
      </c>
      <c r="AG232" s="158">
        <f>IF(AB232="Yes",VLOOKUP(B232,'ESA 112'!$B$383:$J$411,8,FALSE),MIN(0.127,AF232))</f>
        <v>0.1211</v>
      </c>
      <c r="AH232" s="156">
        <f t="shared" si="443"/>
        <v>1687</v>
      </c>
      <c r="AI232" s="159">
        <f t="shared" si="444"/>
        <v>1982</v>
      </c>
      <c r="AJ232" s="127" t="s">
        <v>928</v>
      </c>
      <c r="AK232" s="43">
        <f>IFERROR(VLOOKUP($B232,'1213_link'!$A$5:$D$310,2,FALSE),0)</f>
        <v>330.78</v>
      </c>
      <c r="AL232" s="43">
        <f>IFERROR(VLOOKUP($B232,'1213_link'!$A$5:$D$310,3,FALSE),0)</f>
        <v>1770.1100000000001</v>
      </c>
      <c r="AM232" s="154">
        <f>IFERROR(VLOOKUP($B232,'1213_link'!$A$5:$D$331,4,FALSE),0)</f>
        <v>14053.929999999998</v>
      </c>
      <c r="AN232" s="50">
        <f t="shared" si="445"/>
        <v>0.126</v>
      </c>
      <c r="AO232" s="158">
        <f>IF(AJ232="Yes",VLOOKUP(B232,'ESA 112'!$B$350:$J$378,8,FALSE),MIN(0.127,AN232))</f>
        <v>0.126</v>
      </c>
      <c r="AP232" s="156">
        <f t="shared" si="446"/>
        <v>1770.11</v>
      </c>
      <c r="AQ232" s="159">
        <f t="shared" si="447"/>
        <v>2100.89</v>
      </c>
      <c r="AR232" s="127" t="s">
        <v>928</v>
      </c>
      <c r="AS232" s="43">
        <f>IFERROR(VLOOKUP($B232,'1314_link'!$A$5:$D$310,2,FALSE),0)</f>
        <v>296.21999999999997</v>
      </c>
      <c r="AT232" s="43">
        <f>IFERROR(VLOOKUP($B232,'1314_link'!$A$5:$D$310,3,FALSE),0)</f>
        <v>1865.0000000000002</v>
      </c>
      <c r="AU232" s="154">
        <f>IFERROR(VLOOKUP($B232,'1314_link'!$A$5:$D$331,4,FALSE),0)</f>
        <v>14588.887000000001</v>
      </c>
      <c r="AV232" s="158">
        <f t="shared" si="448"/>
        <v>0.12783703102231173</v>
      </c>
      <c r="AW232" s="158">
        <f>IF(AR232="Yes",VLOOKUP(B232,'ESA 112'!$B$318:$J$345,8,FALSE),MIN(0.127,AV232))</f>
        <v>0.127</v>
      </c>
      <c r="AX232" s="156">
        <f t="shared" si="449"/>
        <v>1852.79</v>
      </c>
      <c r="AY232" s="159">
        <f t="shared" si="450"/>
        <v>2149.0099999999998</v>
      </c>
      <c r="AZ232" s="127" t="s">
        <v>928</v>
      </c>
      <c r="BA232" s="43">
        <f>IFERROR(VLOOKUP($B232,'1415_link'!$A$5:$D$311,2,FALSE),0)</f>
        <v>329.44</v>
      </c>
      <c r="BB232" s="43">
        <f>IFERROR(VLOOKUP($B232,'1415_link'!$A$5:$D$311,3,FALSE),0)</f>
        <v>1873</v>
      </c>
      <c r="BC232" s="160">
        <f>IFERROR(VLOOKUP($B232,'1415_link'!$A$5:$D$332,4,FALSE),0)</f>
        <v>15015.76</v>
      </c>
      <c r="BD232" s="158">
        <f t="shared" si="451"/>
        <v>0.12473561111791877</v>
      </c>
      <c r="BE232" s="158">
        <f>IF(AZ232="Yes",VLOOKUP(B232,'ESA 112'!$B$286:$J$314,8,FALSE),MIN(0.127,BD232))</f>
        <v>0.12473561111791877</v>
      </c>
      <c r="BF232" s="156">
        <f t="shared" si="452"/>
        <v>1873</v>
      </c>
      <c r="BG232" s="159">
        <f t="shared" si="453"/>
        <v>2202.44</v>
      </c>
      <c r="BH232" s="127" t="s">
        <v>928</v>
      </c>
      <c r="BI232" s="43">
        <f>IFERROR(VLOOKUP($B232,'1516_link'!$A$5:$D$351,2,FALSE),0)</f>
        <v>355.67</v>
      </c>
      <c r="BJ232" s="43">
        <f>IFERROR(VLOOKUP($B232,'1516_link'!$A$5:$D$351,3,FALSE),0)</f>
        <v>1807.34</v>
      </c>
      <c r="BK232" s="160">
        <f>IFERROR(VLOOKUP($B232,'1516_link'!$A$5:$D$351,4,FALSE),0)</f>
        <v>15428.029999999999</v>
      </c>
      <c r="BL232" s="217">
        <f t="shared" si="454"/>
        <v>0.11714651838245065</v>
      </c>
      <c r="BM232" s="217">
        <f>IF(BH232="Yes",VLOOKUP(B232,'ESA 112'!$B$255:$J$282,8,FALSE),MIN(0.127,BL232))</f>
        <v>0.11714651838245065</v>
      </c>
      <c r="BN232" s="156">
        <f t="shared" si="455"/>
        <v>1807.34</v>
      </c>
      <c r="BO232" s="159">
        <f t="shared" si="456"/>
        <v>2163.0099999999998</v>
      </c>
      <c r="BP232" s="127" t="s">
        <v>928</v>
      </c>
      <c r="BQ232" s="43">
        <f>IFERROR(VLOOKUP($B232,'1617_link'!$A$5:$D$351,2,FALSE),0)</f>
        <v>396.45</v>
      </c>
      <c r="BR232" s="43">
        <f>IFERROR(VLOOKUP($B232,'1617_link'!$A$5:$D$351,3,FALSE),0)</f>
        <v>1862.5500000000002</v>
      </c>
      <c r="BS232" s="160">
        <f>IFERROR(VLOOKUP($B232,'1617_link'!$A$5:$D$351,4,FALSE),0)</f>
        <v>15560.37</v>
      </c>
      <c r="BT232" s="217">
        <f t="shared" si="457"/>
        <v>0.11969831051575253</v>
      </c>
      <c r="BU232" s="217">
        <f>IF(BP232="Yes",VLOOKUP(B232,'ESA 112'!$B$224:$J$250,8,FALSE),MIN(0.127,BT232))</f>
        <v>0.11969831051575253</v>
      </c>
      <c r="BV232" s="156">
        <f t="shared" si="458"/>
        <v>1862.55</v>
      </c>
      <c r="BW232" s="159">
        <f t="shared" si="459"/>
        <v>2259</v>
      </c>
      <c r="BX232" s="127" t="s">
        <v>928</v>
      </c>
      <c r="BY232" s="43">
        <f>IFERROR(VLOOKUP($B232,'1718_link'!$A$5:$D$351,2,FALSE),0)</f>
        <v>408.11</v>
      </c>
      <c r="BZ232" s="43">
        <f>IFERROR(VLOOKUP($B232,'1718_link'!$A$5:$D$351,3,FALSE),0)</f>
        <v>1926.1100000000001</v>
      </c>
      <c r="CA232" s="43">
        <f>IFERROR(VLOOKUP($B232,'1718_link'!$A$5:$D$331,4,FALSE),0)</f>
        <v>15621.489999999998</v>
      </c>
      <c r="CB232" s="217">
        <f t="shared" si="421"/>
        <v>0.12329873782846582</v>
      </c>
      <c r="CC232" s="217">
        <f>IF(BX232="Yes",VLOOKUP(B232,'ESA 112'!$B$194:$J$219,8,FALSE),MIN(0.135,CB232))</f>
        <v>0.12329873782846582</v>
      </c>
      <c r="CD232" s="156">
        <f t="shared" si="422"/>
        <v>1926.11</v>
      </c>
      <c r="CE232" s="159">
        <f t="shared" si="423"/>
        <v>2334.2199999999998</v>
      </c>
      <c r="CF232" s="127" t="s">
        <v>928</v>
      </c>
      <c r="CG232" s="43">
        <f>IFERROR(VLOOKUP($B232,'1819_link'!$A$5:$D$351,2,FALSE),0)</f>
        <v>429.34</v>
      </c>
      <c r="CH232" s="43">
        <f>IFERROR(VLOOKUP($B232,'1819_link'!$A$5:$D$351,3,FALSE),0)</f>
        <v>2008.4499999999998</v>
      </c>
      <c r="CI232" s="43">
        <f>IFERROR(VLOOKUP($B232,'1819_link'!$A$5:$D$331,4,FALSE),0)</f>
        <v>15654.51</v>
      </c>
      <c r="CJ232" s="217">
        <f t="shared" si="424"/>
        <v>0.12829849033920576</v>
      </c>
      <c r="CK232" s="217">
        <f>IF(CF232="Yes",VLOOKUP(B232,'ESA 112'!$B$164:$J$190,8,FALSE),MIN(0.135,CJ232))</f>
        <v>0.12829849033920576</v>
      </c>
      <c r="CL232" s="156">
        <f t="shared" si="425"/>
        <v>2008.45</v>
      </c>
      <c r="CM232" s="159">
        <f t="shared" si="426"/>
        <v>2437.79</v>
      </c>
      <c r="CN232" s="127" t="s">
        <v>928</v>
      </c>
      <c r="CO232" s="43">
        <f>IFERROR(VLOOKUP($B232,'1920_link'!$A$5:$D$350,2,FALSE),0)</f>
        <v>434.55000000000007</v>
      </c>
      <c r="CP232" s="43">
        <f>IFERROR(VLOOKUP($B232,'1920_link'!$A$5:$D$350,3,FALSE),0)</f>
        <v>2099.67</v>
      </c>
      <c r="CQ232" s="43">
        <f>IFERROR(VLOOKUP($B232,'1920_link'!$A$5:$D$330,4,FALSE),0)</f>
        <v>15519.529999999999</v>
      </c>
      <c r="CR232" s="217">
        <f t="shared" si="427"/>
        <v>0.13529211258330634</v>
      </c>
      <c r="CS232" s="217">
        <f>IF(CN232="Yes",VLOOKUP(B232,'ESA 112'!$B$134:$J$159,8,FALSE),MIN(0.135,CR232))</f>
        <v>0.13500000000000001</v>
      </c>
      <c r="CT232" s="156">
        <f t="shared" si="428"/>
        <v>2095.14</v>
      </c>
      <c r="CU232" s="159">
        <f t="shared" si="429"/>
        <v>2529.69</v>
      </c>
      <c r="CV232" s="127" t="s">
        <v>928</v>
      </c>
      <c r="CW232" s="43">
        <f>IFERROR(VLOOKUP($B232,'2021_link'!$A$5:$D$351,2,FALSE),0)</f>
        <v>198.89</v>
      </c>
      <c r="CX232" s="43">
        <f>IFERROR(VLOOKUP($B232,'2021_link'!$A$5:$D$351,3,FALSE),0)</f>
        <v>2096.44</v>
      </c>
      <c r="CY232" s="160">
        <f>IFERROR(VLOOKUP($B232,'2021_link'!$A$5:$D$351,4,FALSE),0)</f>
        <v>15143.24</v>
      </c>
      <c r="CZ232" s="217">
        <f t="shared" si="430"/>
        <v>0.13844065074581133</v>
      </c>
      <c r="DA232" s="217">
        <f>IF(CV232="Yes",VLOOKUP(B232,'ESA 112'!$B$102:$J$130,8,FALSE),MIN(0.135,CZ232))</f>
        <v>0.13500000000000001</v>
      </c>
      <c r="DB232" s="156">
        <f t="shared" si="431"/>
        <v>2044.34</v>
      </c>
      <c r="DC232" s="159">
        <f t="shared" si="432"/>
        <v>2243.23</v>
      </c>
      <c r="DD232" s="127" t="s">
        <v>928</v>
      </c>
      <c r="DE232" s="43">
        <f>IFERROR(VLOOKUP($B232,'2122_link'!$A$3:$D$352,2,FALSE),0)</f>
        <v>216.22</v>
      </c>
      <c r="DF232" s="43">
        <f>IFERROR(VLOOKUP($B232,'2122_link'!$A$3:$D$352,3,FALSE),0)</f>
        <v>1957.12</v>
      </c>
      <c r="DG232" s="160">
        <f>IFERROR(VLOOKUP($B232,'2122_link'!$A$3:$D$352,4,FALSE),0)</f>
        <v>14603.16</v>
      </c>
      <c r="DH232" s="217">
        <f t="shared" si="394"/>
        <v>0.1340203079333514</v>
      </c>
      <c r="DI232" s="217">
        <f>IF(DD232="Yes",VLOOKUP(B232,'ESA 112'!$B$70:$J$99,8,FALSE),MIN(0.135,DH232))</f>
        <v>0.1340203079333514</v>
      </c>
      <c r="DJ232" s="156">
        <f t="shared" si="395"/>
        <v>1957.12</v>
      </c>
      <c r="DK232" s="159">
        <f t="shared" si="396"/>
        <v>2173.3399999999997</v>
      </c>
      <c r="DL232" s="127" t="s">
        <v>928</v>
      </c>
      <c r="DM232" s="43">
        <f>IFERROR(VLOOKUP($B232,'2223_link'!$A$3:$D$352,2,FALSE),0)</f>
        <v>245.56</v>
      </c>
      <c r="DN232" s="43">
        <f>IFERROR(VLOOKUP($B232,'2223_link'!$A$3:$D$352,3,FALSE),0)</f>
        <v>1965.89</v>
      </c>
      <c r="DO232" s="160">
        <f>IFERROR(VLOOKUP($B232,'2223_link'!$A$3:$D$352,4,FALSE),0)</f>
        <v>14644.26</v>
      </c>
      <c r="DP232" s="217">
        <f t="shared" si="397"/>
        <v>0.13424304130082368</v>
      </c>
      <c r="DQ232" s="217">
        <f>IF(DL232="Yes",VLOOKUP(B232,'ESA 112'!$B$37:$J$65,8,FALSE),MIN(0.135,DP232))</f>
        <v>0.13424304130082368</v>
      </c>
      <c r="DR232" s="156">
        <f t="shared" si="398"/>
        <v>1965.89</v>
      </c>
      <c r="DS232" s="159">
        <f t="shared" si="399"/>
        <v>2211.4500000000003</v>
      </c>
      <c r="DT232" s="127" t="s">
        <v>928</v>
      </c>
      <c r="DU232" s="43">
        <f>IFERROR(VLOOKUP($B232,'2324_link'!$A$3:$D$352,2,FALSE),0)</f>
        <v>281.22000000000003</v>
      </c>
      <c r="DV232" s="43">
        <f>IFERROR(VLOOKUP($B232,'2324_link'!$A$3:$D$352,3,FALSE),0)</f>
        <v>1980</v>
      </c>
      <c r="DW232" s="160">
        <f>IFERROR(VLOOKUP($B232,'2324_link'!$A$3:$D$352,4,FALSE),0)</f>
        <v>14455.73</v>
      </c>
      <c r="DX232" s="217">
        <f t="shared" si="460"/>
        <v>0.13696990743462972</v>
      </c>
      <c r="DY232" s="217">
        <f>IF(DT232="Yes",VLOOKUP(B232,'ESA 112'!$B$3:$J$32,8,FALSE),MIN(0.15,DX232))</f>
        <v>0.13696990743462972</v>
      </c>
      <c r="DZ232" s="156">
        <f t="shared" si="461"/>
        <v>1980</v>
      </c>
      <c r="EA232" s="159">
        <f t="shared" si="462"/>
        <v>2261.2200000000003</v>
      </c>
      <c r="EB232" s="18"/>
    </row>
    <row r="233" spans="1:132" ht="14.4" x14ac:dyDescent="0.3">
      <c r="A233" s="15" t="s">
        <v>914</v>
      </c>
      <c r="B233" s="15" t="s">
        <v>110</v>
      </c>
      <c r="C233" s="15" t="s">
        <v>111</v>
      </c>
      <c r="D233" s="127" t="s">
        <v>928</v>
      </c>
      <c r="E233" s="154">
        <f>IFERROR(VLOOKUP($B233,'0809_link'!$A$5:$D$319,2,FALSE),0)</f>
        <v>2.5</v>
      </c>
      <c r="F233" s="154">
        <f>IFERROR(VLOOKUP($B233,'0809_link'!$A$5:$D$319,3,FALSE),0)</f>
        <v>38.75</v>
      </c>
      <c r="G233" s="154">
        <f>IFERROR(VLOOKUP(B233,'0809_link'!$A$5:$D$319,4,FALSE),0)</f>
        <v>381.72</v>
      </c>
      <c r="H233" s="50">
        <f t="shared" si="433"/>
        <v>0.10150000000000001</v>
      </c>
      <c r="I233" s="155">
        <f>IF(D233="yes",VLOOKUP(B233,'ESA 112'!$B$479:$K$503,8,FALSE),MIN(0.127,H233))</f>
        <v>0.10150000000000001</v>
      </c>
      <c r="J233" s="156">
        <f t="shared" si="434"/>
        <v>38.75</v>
      </c>
      <c r="K233" s="157">
        <f t="shared" si="435"/>
        <v>41.25</v>
      </c>
      <c r="L233" s="127" t="s">
        <v>928</v>
      </c>
      <c r="M233" s="43">
        <f>IFERROR(VLOOKUP(B233,'0910_link'!$A$5:$B$302,2,FALSE),0)</f>
        <v>0.88</v>
      </c>
      <c r="N233" s="43">
        <f>IFERROR(VLOOKUP(B233,'0910_link'!$A$5:$C$302,3,FALSE),0)</f>
        <v>37.25</v>
      </c>
      <c r="O233" s="43">
        <f>IFERROR(VLOOKUP($B233,'0910_link'!$A$5:$D$302,4,FALSE),0)</f>
        <v>384.3</v>
      </c>
      <c r="P233" s="50">
        <f t="shared" si="436"/>
        <v>9.69E-2</v>
      </c>
      <c r="Q233" s="158">
        <f>IF(L233="Yes",VLOOKUP(B233,'ESA 112'!$B$449:$K$474,8,FALSE),MIN(0.127,P233))</f>
        <v>9.69E-2</v>
      </c>
      <c r="R233" s="156">
        <f t="shared" si="437"/>
        <v>37.25</v>
      </c>
      <c r="S233" s="157">
        <f t="shared" si="438"/>
        <v>38.130000000000003</v>
      </c>
      <c r="T233" s="127" t="s">
        <v>928</v>
      </c>
      <c r="U233" s="43">
        <f>IFERROR(VLOOKUP($B233,'1011_link'!$A$5:$D$309,2,FALSE),0)</f>
        <v>0.88</v>
      </c>
      <c r="V233" s="43">
        <f>IFERROR(VLOOKUP($B233,'1011_link'!$A$5:$D$309,3,FALSE),0)</f>
        <v>37</v>
      </c>
      <c r="W233" s="154">
        <f>IFERROR(VLOOKUP($B233,'1011_link'!$A$5:$D$319,4,FALSE),0)</f>
        <v>375.76</v>
      </c>
      <c r="X233" s="50">
        <f t="shared" si="439"/>
        <v>9.8500000000000004E-2</v>
      </c>
      <c r="Y233" s="158">
        <f>IF(T233="Yes",VLOOKUP(B233,'ESA 112'!$B$416:$J$444,8,FALSE),MIN(0.127,X233))</f>
        <v>9.8500000000000004E-2</v>
      </c>
      <c r="Z233" s="156">
        <f t="shared" si="440"/>
        <v>37</v>
      </c>
      <c r="AA233" s="159">
        <f t="shared" si="441"/>
        <v>37.880000000000003</v>
      </c>
      <c r="AB233" s="127" t="s">
        <v>928</v>
      </c>
      <c r="AC233" s="43">
        <f>IFERROR(VLOOKUP($B233,'1112_link'!$A$5:$D$310,2,FALSE),0)</f>
        <v>0.22</v>
      </c>
      <c r="AD233" s="43">
        <f>IFERROR(VLOOKUP($B233,'1112_link'!$A$5:$D$310,3,FALSE),0)</f>
        <v>37.11</v>
      </c>
      <c r="AE233" s="154">
        <f>IFERROR(VLOOKUP($B233,'1112_link'!$A$5:$D$331,4,FALSE),0)</f>
        <v>357.65</v>
      </c>
      <c r="AF233" s="50">
        <f t="shared" si="442"/>
        <v>0.1038</v>
      </c>
      <c r="AG233" s="158">
        <f>IF(AB233="Yes",VLOOKUP(B233,'ESA 112'!$B$383:$J$411,8,FALSE),MIN(0.127,AF233))</f>
        <v>0.1038</v>
      </c>
      <c r="AH233" s="156">
        <f t="shared" si="443"/>
        <v>37.11</v>
      </c>
      <c r="AI233" s="159">
        <f t="shared" si="444"/>
        <v>37.33</v>
      </c>
      <c r="AJ233" s="127" t="s">
        <v>928</v>
      </c>
      <c r="AK233" s="43">
        <f>IFERROR(VLOOKUP($B233,'1213_link'!$A$5:$D$310,2,FALSE),0)</f>
        <v>2.5500000000000003</v>
      </c>
      <c r="AL233" s="43">
        <f>IFERROR(VLOOKUP($B233,'1213_link'!$A$5:$D$310,3,FALSE),0)</f>
        <v>30.78</v>
      </c>
      <c r="AM233" s="154">
        <f>IFERROR(VLOOKUP($B233,'1213_link'!$A$5:$D$331,4,FALSE),0)</f>
        <v>341.55999999999995</v>
      </c>
      <c r="AN233" s="50">
        <f t="shared" si="445"/>
        <v>9.01E-2</v>
      </c>
      <c r="AO233" s="158">
        <f>IF(AJ233="Yes",VLOOKUP(B233,'ESA 112'!$B$350:$J$378,8,FALSE),MIN(0.127,AN233))</f>
        <v>9.01E-2</v>
      </c>
      <c r="AP233" s="156">
        <f t="shared" si="446"/>
        <v>30.78</v>
      </c>
      <c r="AQ233" s="159">
        <f t="shared" si="447"/>
        <v>33.33</v>
      </c>
      <c r="AR233" s="127" t="s">
        <v>928</v>
      </c>
      <c r="AS233" s="43">
        <f>IFERROR(VLOOKUP($B233,'1314_link'!$A$5:$D$310,2,FALSE),0)</f>
        <v>5.44</v>
      </c>
      <c r="AT233" s="43">
        <f>IFERROR(VLOOKUP($B233,'1314_link'!$A$5:$D$310,3,FALSE),0)</f>
        <v>36.11</v>
      </c>
      <c r="AU233" s="154">
        <f>IFERROR(VLOOKUP($B233,'1314_link'!$A$5:$D$331,4,FALSE),0)</f>
        <v>335.75</v>
      </c>
      <c r="AV233" s="158">
        <f t="shared" si="448"/>
        <v>0.10755026061057334</v>
      </c>
      <c r="AW233" s="158">
        <f>IF(AR233="Yes",VLOOKUP(B233,'ESA 112'!$B$318:$J$345,8,FALSE),MIN(0.127,AV233))</f>
        <v>0.10755026061057334</v>
      </c>
      <c r="AX233" s="156">
        <f t="shared" si="449"/>
        <v>36.11</v>
      </c>
      <c r="AY233" s="159">
        <f t="shared" si="450"/>
        <v>41.55</v>
      </c>
      <c r="AZ233" s="127" t="s">
        <v>928</v>
      </c>
      <c r="BA233" s="43">
        <f>IFERROR(VLOOKUP($B233,'1415_link'!$A$5:$D$311,2,FALSE),0)</f>
        <v>5.22</v>
      </c>
      <c r="BB233" s="43">
        <f>IFERROR(VLOOKUP($B233,'1415_link'!$A$5:$D$311,3,FALSE),0)</f>
        <v>39</v>
      </c>
      <c r="BC233" s="160">
        <f>IFERROR(VLOOKUP($B233,'1415_link'!$A$5:$D$332,4,FALSE),0)</f>
        <v>314.52</v>
      </c>
      <c r="BD233" s="158">
        <f t="shared" si="451"/>
        <v>0.12399847386493705</v>
      </c>
      <c r="BE233" s="158">
        <f>IF(AZ233="Yes",VLOOKUP(B233,'ESA 112'!$B$286:$J$314,8,FALSE),MIN(0.127,BD233))</f>
        <v>0.12399847386493705</v>
      </c>
      <c r="BF233" s="156">
        <f t="shared" si="452"/>
        <v>39</v>
      </c>
      <c r="BG233" s="159">
        <f t="shared" si="453"/>
        <v>44.22</v>
      </c>
      <c r="BH233" s="127" t="s">
        <v>928</v>
      </c>
      <c r="BI233" s="43">
        <f>IFERROR(VLOOKUP($B233,'1516_link'!$A$5:$D$351,2,FALSE),0)</f>
        <v>3.11</v>
      </c>
      <c r="BJ233" s="43">
        <f>IFERROR(VLOOKUP($B233,'1516_link'!$A$5:$D$351,3,FALSE),0)</f>
        <v>37.33</v>
      </c>
      <c r="BK233" s="160">
        <f>IFERROR(VLOOKUP($B233,'1516_link'!$A$5:$D$351,4,FALSE),0)</f>
        <v>331.93</v>
      </c>
      <c r="BL233" s="217">
        <f t="shared" si="454"/>
        <v>0.11246347121381013</v>
      </c>
      <c r="BM233" s="217">
        <f>IF(BH233="Yes",VLOOKUP(B233,'ESA 112'!$B$255:$J$282,8,FALSE),MIN(0.127,BL233))</f>
        <v>0.11246347121381013</v>
      </c>
      <c r="BN233" s="156">
        <f t="shared" si="455"/>
        <v>37.33</v>
      </c>
      <c r="BO233" s="159">
        <f t="shared" si="456"/>
        <v>40.44</v>
      </c>
      <c r="BP233" s="127" t="s">
        <v>928</v>
      </c>
      <c r="BQ233" s="43">
        <f>IFERROR(VLOOKUP($B233,'1617_link'!$A$5:$D$351,2,FALSE),0)</f>
        <v>4</v>
      </c>
      <c r="BR233" s="43">
        <f>IFERROR(VLOOKUP($B233,'1617_link'!$A$5:$D$351,3,FALSE),0)</f>
        <v>36.44</v>
      </c>
      <c r="BS233" s="160">
        <f>IFERROR(VLOOKUP($B233,'1617_link'!$A$5:$D$351,4,FALSE),0)</f>
        <v>361.94</v>
      </c>
      <c r="BT233" s="217">
        <f t="shared" si="457"/>
        <v>0.1006796706636459</v>
      </c>
      <c r="BU233" s="217">
        <f>IF(BP233="Yes",VLOOKUP(B233,'ESA 112'!$B$224:$J$250,8,FALSE),MIN(0.127,BT233))</f>
        <v>0.1006796706636459</v>
      </c>
      <c r="BV233" s="156">
        <f t="shared" si="458"/>
        <v>36.44</v>
      </c>
      <c r="BW233" s="159">
        <f t="shared" si="459"/>
        <v>40.44</v>
      </c>
      <c r="BX233" s="127" t="s">
        <v>928</v>
      </c>
      <c r="BY233" s="43">
        <f>IFERROR(VLOOKUP($B233,'1718_link'!$A$5:$D$351,2,FALSE),0)</f>
        <v>2.33</v>
      </c>
      <c r="BZ233" s="43">
        <f>IFERROR(VLOOKUP($B233,'1718_link'!$A$5:$D$351,3,FALSE),0)</f>
        <v>37.33</v>
      </c>
      <c r="CA233" s="43">
        <f>IFERROR(VLOOKUP($B233,'1718_link'!$A$5:$D$331,4,FALSE),0)</f>
        <v>359.9</v>
      </c>
      <c r="CB233" s="217">
        <f t="shared" si="421"/>
        <v>0.10372325646012781</v>
      </c>
      <c r="CC233" s="217">
        <f>IF(BX233="Yes",VLOOKUP(B233,'ESA 112'!$B$194:$J$219,8,FALSE),MIN(0.135,CB233))</f>
        <v>0.10372325646012781</v>
      </c>
      <c r="CD233" s="156">
        <f t="shared" si="422"/>
        <v>37.33</v>
      </c>
      <c r="CE233" s="159">
        <f t="shared" si="423"/>
        <v>39.659999999999997</v>
      </c>
      <c r="CF233" s="127" t="s">
        <v>928</v>
      </c>
      <c r="CG233" s="43">
        <f>IFERROR(VLOOKUP($B233,'1819_link'!$A$5:$D$351,2,FALSE),0)</f>
        <v>2.5499999999999998</v>
      </c>
      <c r="CH233" s="43">
        <f>IFERROR(VLOOKUP($B233,'1819_link'!$A$5:$D$351,3,FALSE),0)</f>
        <v>36</v>
      </c>
      <c r="CI233" s="43">
        <f>IFERROR(VLOOKUP($B233,'1819_link'!$A$5:$D$331,4,FALSE),0)</f>
        <v>345.69</v>
      </c>
      <c r="CJ233" s="217">
        <f t="shared" si="424"/>
        <v>0.10413954699297058</v>
      </c>
      <c r="CK233" s="217">
        <f>IF(CF233="Yes",VLOOKUP(B233,'ESA 112'!$B$164:$J$190,8,FALSE),MIN(0.135,CJ233))</f>
        <v>0.10413954699297058</v>
      </c>
      <c r="CL233" s="156">
        <f t="shared" si="425"/>
        <v>36</v>
      </c>
      <c r="CM233" s="159">
        <f t="shared" si="426"/>
        <v>38.549999999999997</v>
      </c>
      <c r="CN233" s="127" t="s">
        <v>928</v>
      </c>
      <c r="CO233" s="43">
        <f>IFERROR(VLOOKUP($B233,'1920_link'!$A$5:$D$350,2,FALSE),0)</f>
        <v>3.77</v>
      </c>
      <c r="CP233" s="43">
        <f>IFERROR(VLOOKUP($B233,'1920_link'!$A$5:$D$350,3,FALSE),0)</f>
        <v>42</v>
      </c>
      <c r="CQ233" s="43">
        <f>IFERROR(VLOOKUP($B233,'1920_link'!$A$5:$D$330,4,FALSE),0)</f>
        <v>336.08</v>
      </c>
      <c r="CR233" s="217">
        <f t="shared" si="427"/>
        <v>0.12497024517971912</v>
      </c>
      <c r="CS233" s="217">
        <f>IF(CN233="Yes",VLOOKUP(B233,'ESA 112'!$B$134:$J$159,8,FALSE),MIN(0.135,CR233))</f>
        <v>0.12497024517971912</v>
      </c>
      <c r="CT233" s="156">
        <f t="shared" si="428"/>
        <v>42</v>
      </c>
      <c r="CU233" s="159">
        <f t="shared" si="429"/>
        <v>45.77</v>
      </c>
      <c r="CV233" s="127" t="s">
        <v>928</v>
      </c>
      <c r="CW233" s="43">
        <f>IFERROR(VLOOKUP($B233,'2021_link'!$A$5:$D$351,2,FALSE),0)</f>
        <v>2.33</v>
      </c>
      <c r="CX233" s="43">
        <f>IFERROR(VLOOKUP($B233,'2021_link'!$A$5:$D$351,3,FALSE),0)</f>
        <v>44.120000000000005</v>
      </c>
      <c r="CY233" s="160">
        <f>IFERROR(VLOOKUP($B233,'2021_link'!$A$5:$D$351,4,FALSE),0)</f>
        <v>372.68</v>
      </c>
      <c r="CZ233" s="217">
        <f t="shared" si="430"/>
        <v>0.11838574648492005</v>
      </c>
      <c r="DA233" s="217">
        <f>IF(CV233="Yes",VLOOKUP(B233,'ESA 112'!$B$102:$J$130,8,FALSE),MIN(0.135,CZ233))</f>
        <v>0.11838574648492005</v>
      </c>
      <c r="DB233" s="156">
        <f t="shared" si="431"/>
        <v>44.12</v>
      </c>
      <c r="DC233" s="159">
        <f t="shared" si="432"/>
        <v>46.449999999999996</v>
      </c>
      <c r="DD233" s="127" t="s">
        <v>928</v>
      </c>
      <c r="DE233" s="43">
        <f>IFERROR(VLOOKUP($B233,'2122_link'!$A$3:$D$352,2,FALSE),0)</f>
        <v>2.56</v>
      </c>
      <c r="DF233" s="43">
        <f>IFERROR(VLOOKUP($B233,'2122_link'!$A$3:$D$352,3,FALSE),0)</f>
        <v>60.11</v>
      </c>
      <c r="DG233" s="160">
        <f>IFERROR(VLOOKUP($B233,'2122_link'!$A$3:$D$352,4,FALSE),0)</f>
        <v>361.16</v>
      </c>
      <c r="DH233" s="217">
        <f t="shared" si="394"/>
        <v>0.16643592867427179</v>
      </c>
      <c r="DI233" s="217">
        <f>IF(DD233="Yes",VLOOKUP(B233,'ESA 112'!$B$70:$J$99,8,FALSE),MIN(0.135,DH233))</f>
        <v>0.13500000000000001</v>
      </c>
      <c r="DJ233" s="156">
        <f t="shared" si="395"/>
        <v>48.76</v>
      </c>
      <c r="DK233" s="159">
        <f t="shared" si="396"/>
        <v>51.32</v>
      </c>
      <c r="DL233" s="127" t="s">
        <v>928</v>
      </c>
      <c r="DM233" s="43">
        <f>IFERROR(VLOOKUP($B233,'2223_link'!$A$3:$D$352,2,FALSE),0)</f>
        <v>1</v>
      </c>
      <c r="DN233" s="43">
        <f>IFERROR(VLOOKUP($B233,'2223_link'!$A$3:$D$352,3,FALSE),0)</f>
        <v>73.11</v>
      </c>
      <c r="DO233" s="160">
        <f>IFERROR(VLOOKUP($B233,'2223_link'!$A$3:$D$352,4,FALSE),0)</f>
        <v>382</v>
      </c>
      <c r="DP233" s="217">
        <f t="shared" si="397"/>
        <v>0.19138743455497381</v>
      </c>
      <c r="DQ233" s="217">
        <f>IF(DL233="Yes",VLOOKUP(B233,'ESA 112'!$B$37:$J$65,8,FALSE),MIN(0.135,DP233))</f>
        <v>0.13500000000000001</v>
      </c>
      <c r="DR233" s="156">
        <f t="shared" si="398"/>
        <v>51.57</v>
      </c>
      <c r="DS233" s="159">
        <f t="shared" si="399"/>
        <v>52.57</v>
      </c>
      <c r="DT233" s="127" t="s">
        <v>928</v>
      </c>
      <c r="DU233" s="43">
        <f>IFERROR(VLOOKUP($B233,'2324_link'!$A$3:$D$352,2,FALSE),0)</f>
        <v>3.11</v>
      </c>
      <c r="DV233" s="43">
        <f>IFERROR(VLOOKUP($B233,'2324_link'!$A$3:$D$352,3,FALSE),0)</f>
        <v>81.34</v>
      </c>
      <c r="DW233" s="160">
        <f>IFERROR(VLOOKUP($B233,'2324_link'!$A$3:$D$352,4,FALSE),0)</f>
        <v>428.56</v>
      </c>
      <c r="DX233" s="217">
        <f t="shared" si="460"/>
        <v>0.18979839462385664</v>
      </c>
      <c r="DY233" s="217">
        <f>IF(DT233="Yes",VLOOKUP(B233,'ESA 112'!$B$3:$J$32,8,FALSE),MIN(0.15,DX233))</f>
        <v>0.15</v>
      </c>
      <c r="DZ233" s="156">
        <f t="shared" si="461"/>
        <v>64.28</v>
      </c>
      <c r="EA233" s="159">
        <f t="shared" si="462"/>
        <v>67.39</v>
      </c>
      <c r="EB233" s="18"/>
    </row>
    <row r="234" spans="1:132" ht="14.4" x14ac:dyDescent="0.3">
      <c r="A234" s="15" t="s">
        <v>914</v>
      </c>
      <c r="B234" s="15" t="s">
        <v>28</v>
      </c>
      <c r="C234" s="15" t="s">
        <v>29</v>
      </c>
      <c r="D234" s="127" t="s">
        <v>928</v>
      </c>
      <c r="E234" s="154">
        <f>IFERROR(VLOOKUP($B234,'0809_link'!$A$5:$D$319,2,FALSE),0)</f>
        <v>177.38</v>
      </c>
      <c r="F234" s="154">
        <f>IFERROR(VLOOKUP($B234,'0809_link'!$A$5:$D$319,3,FALSE),0)</f>
        <v>1083</v>
      </c>
      <c r="G234" s="154">
        <f>IFERROR(VLOOKUP(B234,'0809_link'!$A$5:$D$319,4,FALSE),0)</f>
        <v>10087.070000000002</v>
      </c>
      <c r="H234" s="50">
        <f t="shared" si="433"/>
        <v>0.1074</v>
      </c>
      <c r="I234" s="155">
        <f>IF(D234="yes",VLOOKUP(B234,'ESA 112'!$B$479:$K$503,8,FALSE),MIN(0.127,H234))</f>
        <v>0.1074</v>
      </c>
      <c r="J234" s="156">
        <f t="shared" si="434"/>
        <v>1083</v>
      </c>
      <c r="K234" s="157">
        <f t="shared" si="435"/>
        <v>1260.3800000000001</v>
      </c>
      <c r="L234" s="127" t="s">
        <v>928</v>
      </c>
      <c r="M234" s="43">
        <f>IFERROR(VLOOKUP(B234,'0910_link'!$A$5:$B$302,2,FALSE),0)</f>
        <v>174.5</v>
      </c>
      <c r="N234" s="43">
        <f>IFERROR(VLOOKUP(B234,'0910_link'!$A$5:$C$302,3,FALSE),0)</f>
        <v>1010.5</v>
      </c>
      <c r="O234" s="43">
        <f>IFERROR(VLOOKUP($B234,'0910_link'!$A$5:$D$302,4,FALSE),0)</f>
        <v>10457.27</v>
      </c>
      <c r="P234" s="50">
        <f t="shared" si="436"/>
        <v>9.6600000000000005E-2</v>
      </c>
      <c r="Q234" s="158">
        <f>IF(L234="Yes",VLOOKUP(B234,'ESA 112'!$B$449:$K$474,8,FALSE),MIN(0.127,P234))</f>
        <v>9.6600000000000005E-2</v>
      </c>
      <c r="R234" s="156">
        <f t="shared" si="437"/>
        <v>1010.5</v>
      </c>
      <c r="S234" s="157">
        <f t="shared" si="438"/>
        <v>1185</v>
      </c>
      <c r="T234" s="127" t="s">
        <v>928</v>
      </c>
      <c r="U234" s="43">
        <f>IFERROR(VLOOKUP($B234,'1011_link'!$A$5:$D$309,2,FALSE),0)</f>
        <v>185.88</v>
      </c>
      <c r="V234" s="43">
        <f>IFERROR(VLOOKUP($B234,'1011_link'!$A$5:$D$309,3,FALSE),0)</f>
        <v>1014</v>
      </c>
      <c r="W234" s="154">
        <f>IFERROR(VLOOKUP($B234,'1011_link'!$A$5:$D$319,4,FALSE),0)</f>
        <v>10772.58</v>
      </c>
      <c r="X234" s="50">
        <f t="shared" si="439"/>
        <v>9.4100000000000003E-2</v>
      </c>
      <c r="Y234" s="158">
        <f>IF(T234="Yes",VLOOKUP(B234,'ESA 112'!$B$416:$J$444,8,FALSE),MIN(0.127,X234))</f>
        <v>9.4100000000000003E-2</v>
      </c>
      <c r="Z234" s="156">
        <f t="shared" si="440"/>
        <v>1014</v>
      </c>
      <c r="AA234" s="159">
        <f t="shared" si="441"/>
        <v>1199.8800000000001</v>
      </c>
      <c r="AB234" s="127" t="s">
        <v>928</v>
      </c>
      <c r="AC234" s="43">
        <f>IFERROR(VLOOKUP($B234,'1112_link'!$A$5:$D$310,2,FALSE),0)</f>
        <v>196.78</v>
      </c>
      <c r="AD234" s="43">
        <f>IFERROR(VLOOKUP($B234,'1112_link'!$A$5:$D$310,3,FALSE),0)</f>
        <v>1028.78</v>
      </c>
      <c r="AE234" s="154">
        <f>IFERROR(VLOOKUP($B234,'1112_link'!$A$5:$D$331,4,FALSE),0)</f>
        <v>10964.759999999998</v>
      </c>
      <c r="AF234" s="50">
        <f t="shared" si="442"/>
        <v>9.3799999999999994E-2</v>
      </c>
      <c r="AG234" s="158">
        <f>IF(AB234="Yes",VLOOKUP(B234,'ESA 112'!$B$383:$J$411,8,FALSE),MIN(0.127,AF234))</f>
        <v>9.3799999999999994E-2</v>
      </c>
      <c r="AH234" s="156">
        <f t="shared" si="443"/>
        <v>1028.78</v>
      </c>
      <c r="AI234" s="159">
        <f t="shared" si="444"/>
        <v>1225.56</v>
      </c>
      <c r="AJ234" s="127" t="s">
        <v>928</v>
      </c>
      <c r="AK234" s="43">
        <f>IFERROR(VLOOKUP($B234,'1213_link'!$A$5:$D$310,2,FALSE),0)</f>
        <v>206.56</v>
      </c>
      <c r="AL234" s="43">
        <f>IFERROR(VLOOKUP($B234,'1213_link'!$A$5:$D$310,3,FALSE),0)</f>
        <v>1066.78</v>
      </c>
      <c r="AM234" s="154">
        <f>IFERROR(VLOOKUP($B234,'1213_link'!$A$5:$D$331,4,FALSE),0)</f>
        <v>11197.05</v>
      </c>
      <c r="AN234" s="50">
        <f t="shared" si="445"/>
        <v>9.5299999999999996E-2</v>
      </c>
      <c r="AO234" s="158">
        <f>IF(AJ234="Yes",VLOOKUP(B234,'ESA 112'!$B$350:$J$378,8,FALSE),MIN(0.127,AN234))</f>
        <v>9.5299999999999996E-2</v>
      </c>
      <c r="AP234" s="156">
        <f t="shared" si="446"/>
        <v>1066.78</v>
      </c>
      <c r="AQ234" s="159">
        <f t="shared" si="447"/>
        <v>1273.3399999999999</v>
      </c>
      <c r="AR234" s="127" t="s">
        <v>928</v>
      </c>
      <c r="AS234" s="43">
        <f>IFERROR(VLOOKUP($B234,'1314_link'!$A$5:$D$310,2,FALSE),0)</f>
        <v>201.11</v>
      </c>
      <c r="AT234" s="43">
        <f>IFERROR(VLOOKUP($B234,'1314_link'!$A$5:$D$310,3,FALSE),0)</f>
        <v>1098.22</v>
      </c>
      <c r="AU234" s="154">
        <f>IFERROR(VLOOKUP($B234,'1314_link'!$A$5:$D$331,4,FALSE),0)</f>
        <v>11468.56</v>
      </c>
      <c r="AV234" s="158">
        <f t="shared" si="448"/>
        <v>9.5759188599091785E-2</v>
      </c>
      <c r="AW234" s="158">
        <f>IF(AR234="Yes",VLOOKUP(B234,'ESA 112'!$B$318:$J$345,8,FALSE),MIN(0.127,AV234))</f>
        <v>9.5759188599091785E-2</v>
      </c>
      <c r="AX234" s="156">
        <f t="shared" si="449"/>
        <v>1098.22</v>
      </c>
      <c r="AY234" s="159">
        <f t="shared" si="450"/>
        <v>1299.33</v>
      </c>
      <c r="AZ234" s="127" t="s">
        <v>928</v>
      </c>
      <c r="BA234" s="43">
        <f>IFERROR(VLOOKUP($B234,'1415_link'!$A$5:$D$311,2,FALSE),0)</f>
        <v>225.89000000000001</v>
      </c>
      <c r="BB234" s="43">
        <f>IFERROR(VLOOKUP($B234,'1415_link'!$A$5:$D$311,3,FALSE),0)</f>
        <v>1158.67</v>
      </c>
      <c r="BC234" s="160">
        <f>IFERROR(VLOOKUP($B234,'1415_link'!$A$5:$D$332,4,FALSE),0)</f>
        <v>11931.629999999997</v>
      </c>
      <c r="BD234" s="158">
        <f t="shared" si="451"/>
        <v>9.7109112501812436E-2</v>
      </c>
      <c r="BE234" s="158">
        <f>IF(AZ234="Yes",VLOOKUP(B234,'ESA 112'!$B$286:$J$314,8,FALSE),MIN(0.127,BD234))</f>
        <v>9.7109112501812436E-2</v>
      </c>
      <c r="BF234" s="156">
        <f t="shared" si="452"/>
        <v>1158.67</v>
      </c>
      <c r="BG234" s="159">
        <f t="shared" si="453"/>
        <v>1384.5600000000002</v>
      </c>
      <c r="BH234" s="127" t="s">
        <v>928</v>
      </c>
      <c r="BI234" s="43">
        <f>IFERROR(VLOOKUP($B234,'1516_link'!$A$5:$D$351,2,FALSE),0)</f>
        <v>232</v>
      </c>
      <c r="BJ234" s="43">
        <f>IFERROR(VLOOKUP($B234,'1516_link'!$A$5:$D$351,3,FALSE),0)</f>
        <v>1223.22</v>
      </c>
      <c r="BK234" s="160">
        <f>IFERROR(VLOOKUP($B234,'1516_link'!$A$5:$D$351,4,FALSE),0)</f>
        <v>12733.74</v>
      </c>
      <c r="BL234" s="217">
        <f t="shared" si="454"/>
        <v>9.6061329978466656E-2</v>
      </c>
      <c r="BM234" s="217">
        <f>IF(BH234="Yes",VLOOKUP(B234,'ESA 112'!$B$255:$J$282,8,FALSE),MIN(0.127,BL234))</f>
        <v>9.6061329978466656E-2</v>
      </c>
      <c r="BN234" s="156">
        <f t="shared" si="455"/>
        <v>1223.22</v>
      </c>
      <c r="BO234" s="159">
        <f t="shared" si="456"/>
        <v>1455.22</v>
      </c>
      <c r="BP234" s="127" t="s">
        <v>928</v>
      </c>
      <c r="BQ234" s="43">
        <f>IFERROR(VLOOKUP($B234,'1617_link'!$A$5:$D$351,2,FALSE),0)</f>
        <v>246.44</v>
      </c>
      <c r="BR234" s="43">
        <f>IFERROR(VLOOKUP($B234,'1617_link'!$A$5:$D$351,3,FALSE),0)</f>
        <v>1304.45</v>
      </c>
      <c r="BS234" s="160">
        <f>IFERROR(VLOOKUP($B234,'1617_link'!$A$5:$D$351,4,FALSE),0)</f>
        <v>13190.83</v>
      </c>
      <c r="BT234" s="217">
        <f t="shared" si="457"/>
        <v>9.8890668744878077E-2</v>
      </c>
      <c r="BU234" s="217">
        <f>IF(BP234="Yes",VLOOKUP(B234,'ESA 112'!$B$224:$J$250,8,FALSE),MIN(0.127,BT234))</f>
        <v>9.8890668744878077E-2</v>
      </c>
      <c r="BV234" s="156">
        <f t="shared" si="458"/>
        <v>1304.45</v>
      </c>
      <c r="BW234" s="159">
        <f t="shared" si="459"/>
        <v>1550.89</v>
      </c>
      <c r="BX234" s="127" t="s">
        <v>928</v>
      </c>
      <c r="BY234" s="43">
        <f>IFERROR(VLOOKUP($B234,'1718_link'!$A$5:$D$351,2,FALSE),0)</f>
        <v>242.45000000000002</v>
      </c>
      <c r="BZ234" s="43">
        <f>IFERROR(VLOOKUP($B234,'1718_link'!$A$5:$D$351,3,FALSE),0)</f>
        <v>1387</v>
      </c>
      <c r="CA234" s="43">
        <f>IFERROR(VLOOKUP($B234,'1718_link'!$A$5:$D$331,4,FALSE),0)</f>
        <v>13560.060000000001</v>
      </c>
      <c r="CB234" s="217">
        <f t="shared" si="421"/>
        <v>0.10228568310169718</v>
      </c>
      <c r="CC234" s="217">
        <f>IF(BX234="Yes",VLOOKUP(B234,'ESA 112'!$B$194:$J$219,8,FALSE),MIN(0.135,CB234))</f>
        <v>0.10228568310169718</v>
      </c>
      <c r="CD234" s="156">
        <f t="shared" si="422"/>
        <v>1387</v>
      </c>
      <c r="CE234" s="159">
        <f t="shared" si="423"/>
        <v>1629.45</v>
      </c>
      <c r="CF234" s="127" t="s">
        <v>928</v>
      </c>
      <c r="CG234" s="43">
        <f>IFERROR(VLOOKUP($B234,'1819_link'!$A$5:$D$351,2,FALSE),0)</f>
        <v>241.55</v>
      </c>
      <c r="CH234" s="43">
        <f>IFERROR(VLOOKUP($B234,'1819_link'!$A$5:$D$351,3,FALSE),0)</f>
        <v>1433.22</v>
      </c>
      <c r="CI234" s="43">
        <f>IFERROR(VLOOKUP($B234,'1819_link'!$A$5:$D$331,4,FALSE),0)</f>
        <v>13605.15</v>
      </c>
      <c r="CJ234" s="217">
        <f t="shared" si="424"/>
        <v>0.10534393226094531</v>
      </c>
      <c r="CK234" s="217">
        <f>IF(CF234="Yes",VLOOKUP(B234,'ESA 112'!$B$164:$J$190,8,FALSE),MIN(0.135,CJ234))</f>
        <v>0.10534393226094531</v>
      </c>
      <c r="CL234" s="156">
        <f t="shared" si="425"/>
        <v>1433.22</v>
      </c>
      <c r="CM234" s="159">
        <f t="shared" si="426"/>
        <v>1674.77</v>
      </c>
      <c r="CN234" s="127" t="s">
        <v>928</v>
      </c>
      <c r="CO234" s="43">
        <f>IFERROR(VLOOKUP($B234,'1920_link'!$A$5:$D$350,2,FALSE),0)</f>
        <v>241.45</v>
      </c>
      <c r="CP234" s="43">
        <f>IFERROR(VLOOKUP($B234,'1920_link'!$A$5:$D$350,3,FALSE),0)</f>
        <v>1526.1100000000001</v>
      </c>
      <c r="CQ234" s="43">
        <f>IFERROR(VLOOKUP($B234,'1920_link'!$A$5:$D$330,4,FALSE),0)</f>
        <v>13787.71</v>
      </c>
      <c r="CR234" s="217">
        <f t="shared" si="427"/>
        <v>0.1106862560932889</v>
      </c>
      <c r="CS234" s="217">
        <f>IF(CN234="Yes",VLOOKUP(B234,'ESA 112'!$B$134:$J$159,8,FALSE),MIN(0.135,CR234))</f>
        <v>0.1106862560932889</v>
      </c>
      <c r="CT234" s="156">
        <f t="shared" si="428"/>
        <v>1526.11</v>
      </c>
      <c r="CU234" s="159">
        <f t="shared" si="429"/>
        <v>1767.56</v>
      </c>
      <c r="CV234" s="127" t="s">
        <v>928</v>
      </c>
      <c r="CW234" s="43">
        <f>IFERROR(VLOOKUP($B234,'2021_link'!$A$5:$D$351,2,FALSE),0)</f>
        <v>132.33000000000001</v>
      </c>
      <c r="CX234" s="43">
        <f>IFERROR(VLOOKUP($B234,'2021_link'!$A$5:$D$351,3,FALSE),0)</f>
        <v>1529</v>
      </c>
      <c r="CY234" s="160">
        <f>IFERROR(VLOOKUP($B234,'2021_link'!$A$5:$D$351,4,FALSE),0)</f>
        <v>13250.629999999997</v>
      </c>
      <c r="CZ234" s="217">
        <f t="shared" si="430"/>
        <v>0.11539073991198912</v>
      </c>
      <c r="DA234" s="217">
        <f>IF(CV234="Yes",VLOOKUP(B234,'ESA 112'!$B$102:$J$130,8,FALSE),MIN(0.135,CZ234))</f>
        <v>0.11539073991198912</v>
      </c>
      <c r="DB234" s="156">
        <f t="shared" si="431"/>
        <v>1529</v>
      </c>
      <c r="DC234" s="159">
        <f t="shared" si="432"/>
        <v>1661.33</v>
      </c>
      <c r="DD234" s="127" t="s">
        <v>928</v>
      </c>
      <c r="DE234" s="43">
        <f>IFERROR(VLOOKUP($B234,'2122_link'!$A$3:$D$352,2,FALSE),0)</f>
        <v>147.88999999999999</v>
      </c>
      <c r="DF234" s="43">
        <f>IFERROR(VLOOKUP($B234,'2122_link'!$A$3:$D$352,3,FALSE),0)</f>
        <v>1640.7800000000002</v>
      </c>
      <c r="DG234" s="160">
        <f>IFERROR(VLOOKUP($B234,'2122_link'!$A$3:$D$352,4,FALSE),0)</f>
        <v>13476.800000000001</v>
      </c>
      <c r="DH234" s="217">
        <f t="shared" si="394"/>
        <v>0.121748486287546</v>
      </c>
      <c r="DI234" s="217">
        <f>IF(DD234="Yes",VLOOKUP(B234,'ESA 112'!$B$70:$J$99,8,FALSE),MIN(0.135,DH234))</f>
        <v>0.121748486287546</v>
      </c>
      <c r="DJ234" s="156">
        <f t="shared" si="395"/>
        <v>1640.78</v>
      </c>
      <c r="DK234" s="159">
        <f t="shared" si="396"/>
        <v>1788.67</v>
      </c>
      <c r="DL234" s="127" t="s">
        <v>928</v>
      </c>
      <c r="DM234" s="43">
        <f>IFERROR(VLOOKUP($B234,'2223_link'!$A$3:$D$352,2,FALSE),0)</f>
        <v>150.56</v>
      </c>
      <c r="DN234" s="43">
        <f>IFERROR(VLOOKUP($B234,'2223_link'!$A$3:$D$352,3,FALSE),0)</f>
        <v>1902.8899999999999</v>
      </c>
      <c r="DO234" s="160">
        <f>IFERROR(VLOOKUP($B234,'2223_link'!$A$3:$D$352,4,FALSE),0)</f>
        <v>13753.560000000001</v>
      </c>
      <c r="DP234" s="217">
        <f t="shared" si="397"/>
        <v>0.13835617832764752</v>
      </c>
      <c r="DQ234" s="217">
        <f>IF(DL234="Yes",VLOOKUP(B234,'ESA 112'!$B$37:$J$65,8,FALSE),MIN(0.135,DP234))</f>
        <v>0.13500000000000001</v>
      </c>
      <c r="DR234" s="156">
        <f t="shared" si="398"/>
        <v>1856.73</v>
      </c>
      <c r="DS234" s="159">
        <f t="shared" si="399"/>
        <v>2007.29</v>
      </c>
      <c r="DT234" s="127" t="s">
        <v>928</v>
      </c>
      <c r="DU234" s="43">
        <f>IFERROR(VLOOKUP($B234,'2324_link'!$A$3:$D$352,2,FALSE),0)</f>
        <v>181.11</v>
      </c>
      <c r="DV234" s="43">
        <f>IFERROR(VLOOKUP($B234,'2324_link'!$A$3:$D$352,3,FALSE),0)</f>
        <v>2066.89</v>
      </c>
      <c r="DW234" s="160">
        <f>IFERROR(VLOOKUP($B234,'2324_link'!$A$3:$D$352,4,FALSE),0)</f>
        <v>13902.95</v>
      </c>
      <c r="DX234" s="217">
        <f t="shared" si="460"/>
        <v>0.14866557097594393</v>
      </c>
      <c r="DY234" s="217">
        <f>IF(DT234="Yes",VLOOKUP(B234,'ESA 112'!$B$3:$J$32,8,FALSE),MIN(0.15,DX234))</f>
        <v>0.14866557097594393</v>
      </c>
      <c r="DZ234" s="156">
        <f t="shared" si="461"/>
        <v>2066.89</v>
      </c>
      <c r="EA234" s="159">
        <f t="shared" si="462"/>
        <v>2248</v>
      </c>
      <c r="EB234" s="18"/>
    </row>
    <row r="235" spans="1:132" ht="14.4" x14ac:dyDescent="0.3">
      <c r="A235" s="15" t="s">
        <v>914</v>
      </c>
      <c r="B235" s="15" t="s">
        <v>70</v>
      </c>
      <c r="C235" s="15" t="s">
        <v>71</v>
      </c>
      <c r="D235" s="127" t="s">
        <v>929</v>
      </c>
      <c r="E235" s="154">
        <f>IFERROR(VLOOKUP($B235,'0809_link'!$A$5:$D$319,2,FALSE),0)</f>
        <v>26</v>
      </c>
      <c r="F235" s="154">
        <f>IFERROR(VLOOKUP($B235,'0809_link'!$A$5:$D$319,3,FALSE),0)</f>
        <v>230.38</v>
      </c>
      <c r="G235" s="154">
        <f>IFERROR(VLOOKUP(B235,'0809_link'!$A$5:$D$319,4,FALSE),0)</f>
        <v>2064.6999999999998</v>
      </c>
      <c r="H235" s="50">
        <f t="shared" si="433"/>
        <v>0.1116</v>
      </c>
      <c r="I235" s="155">
        <f>IF(D235="yes",VLOOKUP(B235,'ESA 112'!$B$479:$K$503,8,FALSE),MIN(0.127,H235))</f>
        <v>0.10829999999999999</v>
      </c>
      <c r="J235" s="156">
        <f t="shared" si="434"/>
        <v>223.61</v>
      </c>
      <c r="K235" s="157">
        <f t="shared" si="435"/>
        <v>256.38</v>
      </c>
      <c r="L235" s="127" t="s">
        <v>929</v>
      </c>
      <c r="M235" s="43">
        <f>IFERROR(VLOOKUP(B235,'0910_link'!$A$5:$B$302,2,FALSE),0)</f>
        <v>24.5</v>
      </c>
      <c r="N235" s="43">
        <f>IFERROR(VLOOKUP(B235,'0910_link'!$A$5:$C$302,3,FALSE),0)</f>
        <v>246.62</v>
      </c>
      <c r="O235" s="43">
        <f>IFERROR(VLOOKUP($B235,'0910_link'!$A$5:$D$302,4,FALSE),0)</f>
        <v>2087.27</v>
      </c>
      <c r="P235" s="50">
        <f t="shared" si="436"/>
        <v>0.1182</v>
      </c>
      <c r="Q235" s="158">
        <f>IF(L235="Yes",VLOOKUP(B235,'ESA 112'!$B$449:$K$474,8,FALSE),MIN(0.127,P235))</f>
        <v>0.1182</v>
      </c>
      <c r="R235" s="156">
        <f t="shared" si="437"/>
        <v>246.62</v>
      </c>
      <c r="S235" s="157">
        <f t="shared" si="438"/>
        <v>271.12</v>
      </c>
      <c r="T235" s="127" t="s">
        <v>929</v>
      </c>
      <c r="U235" s="43">
        <f>IFERROR(VLOOKUP($B235,'1011_link'!$A$5:$D$309,2,FALSE),0)</f>
        <v>21.75</v>
      </c>
      <c r="V235" s="43">
        <f>IFERROR(VLOOKUP($B235,'1011_link'!$A$5:$D$309,3,FALSE),0)</f>
        <v>256.76</v>
      </c>
      <c r="W235" s="154">
        <f>IFERROR(VLOOKUP($B235,'1011_link'!$A$5:$D$319,4,FALSE),0)</f>
        <v>2077.79</v>
      </c>
      <c r="X235" s="50">
        <f t="shared" si="439"/>
        <v>0.1236</v>
      </c>
      <c r="Y235" s="158">
        <f>IF(T235="Yes",VLOOKUP(B235,'ESA 112'!$B$416:$J$444,8,FALSE),MIN(0.127,X235))</f>
        <v>0.12230000000000001</v>
      </c>
      <c r="Z235" s="156">
        <f t="shared" si="440"/>
        <v>254.11</v>
      </c>
      <c r="AA235" s="159">
        <f t="shared" si="441"/>
        <v>275.86</v>
      </c>
      <c r="AB235" s="127" t="s">
        <v>929</v>
      </c>
      <c r="AC235" s="43">
        <f>IFERROR(VLOOKUP($B235,'1112_link'!$A$5:$D$310,2,FALSE),0)</f>
        <v>22.67</v>
      </c>
      <c r="AD235" s="43">
        <f>IFERROR(VLOOKUP($B235,'1112_link'!$A$5:$D$310,3,FALSE),0)</f>
        <v>255.45</v>
      </c>
      <c r="AE235" s="154">
        <f>IFERROR(VLOOKUP($B235,'1112_link'!$A$5:$D$331,4,FALSE),0)</f>
        <v>2128.87</v>
      </c>
      <c r="AF235" s="50">
        <f t="shared" si="442"/>
        <v>0.12</v>
      </c>
      <c r="AG235" s="158">
        <f>IF(AB235="Yes",VLOOKUP(B235,'ESA 112'!$B$383:$J$411,8,FALSE),MIN(0.127,AF235))</f>
        <v>0.11650000000000001</v>
      </c>
      <c r="AH235" s="156">
        <f t="shared" si="443"/>
        <v>248.01</v>
      </c>
      <c r="AI235" s="159">
        <f t="shared" si="444"/>
        <v>270.68</v>
      </c>
      <c r="AJ235" s="127" t="s">
        <v>929</v>
      </c>
      <c r="AK235" s="43">
        <f>IFERROR(VLOOKUP($B235,'1213_link'!$A$5:$D$310,2,FALSE),0)</f>
        <v>25.34</v>
      </c>
      <c r="AL235" s="43">
        <f>IFERROR(VLOOKUP($B235,'1213_link'!$A$5:$D$310,3,FALSE),0)</f>
        <v>245.67</v>
      </c>
      <c r="AM235" s="154">
        <f>IFERROR(VLOOKUP($B235,'1213_link'!$A$5:$D$331,4,FALSE),0)</f>
        <v>2084.59</v>
      </c>
      <c r="AN235" s="50">
        <f t="shared" si="445"/>
        <v>0.1179</v>
      </c>
      <c r="AO235" s="158">
        <f>IF(AJ235="Yes",VLOOKUP(B235,'ESA 112'!$B$350:$J$378,8,FALSE),MIN(0.127,AN235))</f>
        <v>0.11169999999999999</v>
      </c>
      <c r="AP235" s="156">
        <f t="shared" si="446"/>
        <v>232.85</v>
      </c>
      <c r="AQ235" s="159">
        <f t="shared" si="447"/>
        <v>258.19</v>
      </c>
      <c r="AR235" s="127" t="s">
        <v>929</v>
      </c>
      <c r="AS235" s="43">
        <f>IFERROR(VLOOKUP($B235,'1314_link'!$A$5:$D$310,2,FALSE),0)</f>
        <v>26.23</v>
      </c>
      <c r="AT235" s="43">
        <f>IFERROR(VLOOKUP($B235,'1314_link'!$A$5:$D$310,3,FALSE),0)</f>
        <v>225.89</v>
      </c>
      <c r="AU235" s="154">
        <f>IFERROR(VLOOKUP($B235,'1314_link'!$A$5:$D$331,4,FALSE),0)</f>
        <v>2094.7199999999998</v>
      </c>
      <c r="AV235" s="158">
        <f t="shared" si="448"/>
        <v>0.10783780171096853</v>
      </c>
      <c r="AW235" s="158">
        <f>IF(AR235="Yes",VLOOKUP(B235,'ESA 112'!$B$318:$J$345,8,FALSE),MIN(0.127,AV235))</f>
        <v>0.10440000000000001</v>
      </c>
      <c r="AX235" s="156">
        <f t="shared" si="449"/>
        <v>218.69</v>
      </c>
      <c r="AY235" s="159">
        <f t="shared" si="450"/>
        <v>244.92</v>
      </c>
      <c r="AZ235" s="127" t="s">
        <v>929</v>
      </c>
      <c r="BA235" s="43">
        <f>IFERROR(VLOOKUP($B235,'1415_link'!$A$5:$D$311,2,FALSE),0)</f>
        <v>29.33</v>
      </c>
      <c r="BB235" s="43">
        <f>IFERROR(VLOOKUP($B235,'1415_link'!$A$5:$D$311,3,FALSE),0)</f>
        <v>244.77</v>
      </c>
      <c r="BC235" s="160">
        <f>IFERROR(VLOOKUP($B235,'1415_link'!$A$5:$D$332,4,FALSE),0)</f>
        <v>2233.3199999999997</v>
      </c>
      <c r="BD235" s="158">
        <f t="shared" si="451"/>
        <v>0.10959916178604054</v>
      </c>
      <c r="BE235" s="158">
        <f>IF(AZ235="Yes",VLOOKUP(B235,'ESA 112'!$B$286:$J$314,8,FALSE),MIN(0.127,BD235))</f>
        <v>0.1082</v>
      </c>
      <c r="BF235" s="156">
        <f t="shared" si="452"/>
        <v>241.65</v>
      </c>
      <c r="BG235" s="159">
        <f t="shared" si="453"/>
        <v>270.98</v>
      </c>
      <c r="BH235" s="127" t="s">
        <v>929</v>
      </c>
      <c r="BI235" s="43">
        <f>IFERROR(VLOOKUP($B235,'1516_link'!$A$5:$D$351,2,FALSE),0)</f>
        <v>34.33</v>
      </c>
      <c r="BJ235" s="43">
        <f>IFERROR(VLOOKUP($B235,'1516_link'!$A$5:$D$351,3,FALSE),0)</f>
        <v>264.55999999999995</v>
      </c>
      <c r="BK235" s="160">
        <f>IFERROR(VLOOKUP($B235,'1516_link'!$A$5:$D$351,4,FALSE),0)</f>
        <v>2448.5</v>
      </c>
      <c r="BL235" s="217">
        <f t="shared" si="454"/>
        <v>0.10804982642434141</v>
      </c>
      <c r="BM235" s="217">
        <f>IF(BH235="Yes",VLOOKUP(B235,'ESA 112'!$B$255:$J$282,8,FALSE),MIN(0.127,BL235))</f>
        <v>0.1065</v>
      </c>
      <c r="BN235" s="156">
        <f t="shared" si="455"/>
        <v>260.77</v>
      </c>
      <c r="BO235" s="159">
        <f t="shared" si="456"/>
        <v>295.09999999999997</v>
      </c>
      <c r="BP235" s="127" t="s">
        <v>929</v>
      </c>
      <c r="BQ235" s="43">
        <f>IFERROR(VLOOKUP($B235,'1617_link'!$A$5:$D$351,2,FALSE),0)</f>
        <v>30.11</v>
      </c>
      <c r="BR235" s="43">
        <f>IFERROR(VLOOKUP($B235,'1617_link'!$A$5:$D$351,3,FALSE),0)</f>
        <v>279.44</v>
      </c>
      <c r="BS235" s="160">
        <f>IFERROR(VLOOKUP($B235,'1617_link'!$A$5:$D$351,4,FALSE),0)</f>
        <v>2786.2</v>
      </c>
      <c r="BT235" s="217">
        <f t="shared" si="457"/>
        <v>0.10029430765917738</v>
      </c>
      <c r="BU235" s="217">
        <f>IF(BP235="Yes",VLOOKUP(B235,'ESA 112'!$B$224:$J$250,8,FALSE),MIN(0.127,BT235))</f>
        <v>9.8199999999999996E-2</v>
      </c>
      <c r="BV235" s="156">
        <f t="shared" si="458"/>
        <v>273.60000000000002</v>
      </c>
      <c r="BW235" s="159">
        <f t="shared" si="459"/>
        <v>303.71000000000004</v>
      </c>
      <c r="BX235" s="127" t="s">
        <v>928</v>
      </c>
      <c r="BY235" s="43">
        <f>IFERROR(VLOOKUP($B235,'1718_link'!$A$5:$D$351,2,FALSE),0)</f>
        <v>36</v>
      </c>
      <c r="BZ235" s="43">
        <f>IFERROR(VLOOKUP($B235,'1718_link'!$A$5:$D$351,3,FALSE),0)</f>
        <v>309.78000000000003</v>
      </c>
      <c r="CA235" s="43">
        <f>IFERROR(VLOOKUP($B235,'1718_link'!$A$5:$D$331,4,FALSE),0)</f>
        <v>3013.2699999999995</v>
      </c>
      <c r="CB235" s="217">
        <f t="shared" si="421"/>
        <v>0.10280525807511444</v>
      </c>
      <c r="CC235" s="217">
        <f>IF(BX235="Yes",VLOOKUP(B235,'ESA 112'!$B$194:$J$219,8,FALSE),MIN(0.135,CB235))</f>
        <v>0.10280525807511444</v>
      </c>
      <c r="CD235" s="156">
        <f t="shared" si="422"/>
        <v>309.77999999999997</v>
      </c>
      <c r="CE235" s="159">
        <f t="shared" si="423"/>
        <v>345.78</v>
      </c>
      <c r="CF235" s="127" t="s">
        <v>928</v>
      </c>
      <c r="CG235" s="43">
        <f>IFERROR(VLOOKUP($B235,'1819_link'!$A$5:$D$351,2,FALSE),0)</f>
        <v>40.11</v>
      </c>
      <c r="CH235" s="43">
        <f>IFERROR(VLOOKUP($B235,'1819_link'!$A$5:$D$351,3,FALSE),0)</f>
        <v>331.33</v>
      </c>
      <c r="CI235" s="43">
        <f>IFERROR(VLOOKUP($B235,'1819_link'!$A$5:$D$331,4,FALSE),0)</f>
        <v>3194.45</v>
      </c>
      <c r="CJ235" s="217">
        <f t="shared" si="424"/>
        <v>0.1037205152686691</v>
      </c>
      <c r="CK235" s="217">
        <f>IF(CF235="Yes",VLOOKUP(B235,'ESA 112'!$B$164:$J$190,8,FALSE),MIN(0.135,CJ235))</f>
        <v>0.1037205152686691</v>
      </c>
      <c r="CL235" s="156">
        <f t="shared" si="425"/>
        <v>331.33</v>
      </c>
      <c r="CM235" s="159">
        <f t="shared" si="426"/>
        <v>371.44</v>
      </c>
      <c r="CN235" s="127" t="s">
        <v>928</v>
      </c>
      <c r="CO235" s="43">
        <f>IFERROR(VLOOKUP($B235,'1920_link'!$A$5:$D$350,2,FALSE),0)</f>
        <v>47</v>
      </c>
      <c r="CP235" s="43">
        <f>IFERROR(VLOOKUP($B235,'1920_link'!$A$5:$D$350,3,FALSE),0)</f>
        <v>358.78</v>
      </c>
      <c r="CQ235" s="43">
        <f>IFERROR(VLOOKUP($B235,'1920_link'!$A$5:$D$330,4,FALSE),0)</f>
        <v>3407.3599999999997</v>
      </c>
      <c r="CR235" s="217">
        <f t="shared" si="427"/>
        <v>0.10529559541697972</v>
      </c>
      <c r="CS235" s="217">
        <f>IF(CN235="Yes",VLOOKUP(B235,'ESA 112'!$B$134:$J$159,8,FALSE),MIN(0.135,CR235))</f>
        <v>0.10529559541697972</v>
      </c>
      <c r="CT235" s="156">
        <f t="shared" si="428"/>
        <v>358.78</v>
      </c>
      <c r="CU235" s="159">
        <f t="shared" si="429"/>
        <v>405.78</v>
      </c>
      <c r="CV235" s="127" t="s">
        <v>928</v>
      </c>
      <c r="CW235" s="43">
        <f>IFERROR(VLOOKUP($B235,'2021_link'!$A$5:$D$351,2,FALSE),0)</f>
        <v>27.56</v>
      </c>
      <c r="CX235" s="43">
        <f>IFERROR(VLOOKUP($B235,'2021_link'!$A$5:$D$351,3,FALSE),0)</f>
        <v>365.45</v>
      </c>
      <c r="CY235" s="160">
        <f>IFERROR(VLOOKUP($B235,'2021_link'!$A$5:$D$351,4,FALSE),0)</f>
        <v>3318.7999999999997</v>
      </c>
      <c r="CZ235" s="217">
        <f t="shared" si="430"/>
        <v>0.11011510184404003</v>
      </c>
      <c r="DA235" s="217">
        <f>IF(CV235="Yes",VLOOKUP(B235,'ESA 112'!$B$102:$J$130,8,FALSE),MIN(0.135,CZ235))</f>
        <v>0.11011510184404003</v>
      </c>
      <c r="DB235" s="156">
        <f t="shared" si="431"/>
        <v>365.45</v>
      </c>
      <c r="DC235" s="159">
        <f t="shared" si="432"/>
        <v>393.01</v>
      </c>
      <c r="DD235" s="127" t="s">
        <v>928</v>
      </c>
      <c r="DE235" s="43">
        <f>IFERROR(VLOOKUP($B235,'2122_link'!$A$3:$D$352,2,FALSE),0)</f>
        <v>34.22</v>
      </c>
      <c r="DF235" s="43">
        <f>IFERROR(VLOOKUP($B235,'2122_link'!$A$3:$D$352,3,FALSE),0)</f>
        <v>400.67</v>
      </c>
      <c r="DG235" s="160">
        <f>IFERROR(VLOOKUP($B235,'2122_link'!$A$3:$D$352,4,FALSE),0)</f>
        <v>3754.86</v>
      </c>
      <c r="DH235" s="217">
        <f t="shared" si="394"/>
        <v>0.10670704100818672</v>
      </c>
      <c r="DI235" s="217">
        <f>IF(DD235="Yes",VLOOKUP(B235,'ESA 112'!$B$70:$J$99,8,FALSE),MIN(0.135,DH235))</f>
        <v>0.10670704100818672</v>
      </c>
      <c r="DJ235" s="156">
        <f t="shared" si="395"/>
        <v>400.67</v>
      </c>
      <c r="DK235" s="159">
        <f t="shared" si="396"/>
        <v>434.89</v>
      </c>
      <c r="DL235" s="127" t="s">
        <v>928</v>
      </c>
      <c r="DM235" s="43">
        <f>IFERROR(VLOOKUP($B235,'2223_link'!$A$3:$D$352,2,FALSE),0)</f>
        <v>42.67</v>
      </c>
      <c r="DN235" s="43">
        <f>IFERROR(VLOOKUP($B235,'2223_link'!$A$3:$D$352,3,FALSE),0)</f>
        <v>457.22</v>
      </c>
      <c r="DO235" s="160">
        <f>IFERROR(VLOOKUP($B235,'2223_link'!$A$3:$D$352,4,FALSE),0)</f>
        <v>3917.3399999999992</v>
      </c>
      <c r="DP235" s="217">
        <f t="shared" si="397"/>
        <v>0.11671695589354003</v>
      </c>
      <c r="DQ235" s="217">
        <f>IF(DL235="Yes",VLOOKUP(B235,'ESA 112'!$B$37:$J$65,8,FALSE),MIN(0.135,DP235))</f>
        <v>0.11671695589354003</v>
      </c>
      <c r="DR235" s="156">
        <f t="shared" si="398"/>
        <v>457.22</v>
      </c>
      <c r="DS235" s="159">
        <f t="shared" si="399"/>
        <v>499.89000000000004</v>
      </c>
      <c r="DT235" s="127" t="s">
        <v>928</v>
      </c>
      <c r="DU235" s="43">
        <f>IFERROR(VLOOKUP($B235,'2324_link'!$A$3:$D$352,2,FALSE),0)</f>
        <v>53.11</v>
      </c>
      <c r="DV235" s="43">
        <f>IFERROR(VLOOKUP($B235,'2324_link'!$A$3:$D$352,3,FALSE),0)</f>
        <v>471.11</v>
      </c>
      <c r="DW235" s="160">
        <f>IFERROR(VLOOKUP($B235,'2324_link'!$A$3:$D$352,4,FALSE),0)</f>
        <v>4077.54</v>
      </c>
      <c r="DX235" s="217">
        <f t="shared" si="460"/>
        <v>0.11553779975181115</v>
      </c>
      <c r="DY235" s="217">
        <f>IF(DT235="Yes",VLOOKUP(B235,'ESA 112'!$B$3:$J$32,8,FALSE),MIN(0.15,DX235))</f>
        <v>0.11553779975181115</v>
      </c>
      <c r="DZ235" s="156">
        <f t="shared" si="461"/>
        <v>471.11</v>
      </c>
      <c r="EA235" s="159">
        <f t="shared" si="462"/>
        <v>524.22</v>
      </c>
      <c r="EB235" s="18"/>
    </row>
    <row r="236" spans="1:132" ht="14.4" x14ac:dyDescent="0.3">
      <c r="A236" s="15" t="s">
        <v>914</v>
      </c>
      <c r="B236" s="15" t="s">
        <v>12</v>
      </c>
      <c r="C236" s="15" t="s">
        <v>13</v>
      </c>
      <c r="D236" s="127" t="s">
        <v>928</v>
      </c>
      <c r="E236" s="154">
        <f>IFERROR(VLOOKUP($B236,'0809_link'!$A$5:$D$319,2,FALSE),0)</f>
        <v>6.5</v>
      </c>
      <c r="F236" s="154">
        <f>IFERROR(VLOOKUP($B236,'0809_link'!$A$5:$D$319,3,FALSE),0)</f>
        <v>14.12</v>
      </c>
      <c r="G236" s="154">
        <f>IFERROR(VLOOKUP(B236,'0809_link'!$A$5:$D$319,4,FALSE),0)</f>
        <v>334.33</v>
      </c>
      <c r="H236" s="50">
        <f t="shared" si="433"/>
        <v>4.2200000000000001E-2</v>
      </c>
      <c r="I236" s="155">
        <f>IF(D236="yes",VLOOKUP(B236,'ESA 112'!$B$479:$K$503,8,FALSE),MIN(0.127,H236))</f>
        <v>4.2200000000000001E-2</v>
      </c>
      <c r="J236" s="156">
        <f t="shared" si="434"/>
        <v>14.12</v>
      </c>
      <c r="K236" s="157">
        <f t="shared" si="435"/>
        <v>20.619999999999997</v>
      </c>
      <c r="L236" s="127" t="s">
        <v>928</v>
      </c>
      <c r="M236" s="43">
        <f>IFERROR(VLOOKUP(B236,'0910_link'!$A$5:$B$302,2,FALSE),0)</f>
        <v>6</v>
      </c>
      <c r="N236" s="43">
        <f>IFERROR(VLOOKUP(B236,'0910_link'!$A$5:$C$302,3,FALSE),0)</f>
        <v>15.25</v>
      </c>
      <c r="O236" s="43">
        <f>IFERROR(VLOOKUP($B236,'0910_link'!$A$5:$D$302,4,FALSE),0)</f>
        <v>331.1</v>
      </c>
      <c r="P236" s="50">
        <f t="shared" si="436"/>
        <v>4.6100000000000002E-2</v>
      </c>
      <c r="Q236" s="158">
        <f>IF(L236="Yes",VLOOKUP(B236,'ESA 112'!$B$449:$K$474,8,FALSE),MIN(0.127,P236))</f>
        <v>4.6100000000000002E-2</v>
      </c>
      <c r="R236" s="156">
        <f t="shared" si="437"/>
        <v>15.25</v>
      </c>
      <c r="S236" s="157">
        <f t="shared" si="438"/>
        <v>21.25</v>
      </c>
      <c r="T236" s="127" t="s">
        <v>928</v>
      </c>
      <c r="U236" s="43">
        <f>IFERROR(VLOOKUP($B236,'1011_link'!$A$5:$D$309,2,FALSE),0)</f>
        <v>5.12</v>
      </c>
      <c r="V236" s="43">
        <f>IFERROR(VLOOKUP($B236,'1011_link'!$A$5:$D$309,3,FALSE),0)</f>
        <v>17.5</v>
      </c>
      <c r="W236" s="154">
        <f>IFERROR(VLOOKUP($B236,'1011_link'!$A$5:$D$319,4,FALSE),0)</f>
        <v>321.02</v>
      </c>
      <c r="X236" s="50">
        <f t="shared" si="439"/>
        <v>5.45E-2</v>
      </c>
      <c r="Y236" s="158">
        <f>IF(T236="Yes",VLOOKUP(B236,'ESA 112'!$B$416:$J$444,8,FALSE),MIN(0.127,X236))</f>
        <v>5.45E-2</v>
      </c>
      <c r="Z236" s="156">
        <f t="shared" si="440"/>
        <v>17.5</v>
      </c>
      <c r="AA236" s="159">
        <f t="shared" si="441"/>
        <v>22.62</v>
      </c>
      <c r="AB236" s="127" t="s">
        <v>928</v>
      </c>
      <c r="AC236" s="43">
        <f>IFERROR(VLOOKUP($B236,'1112_link'!$A$5:$D$310,2,FALSE),0)</f>
        <v>9.5499999999999989</v>
      </c>
      <c r="AD236" s="43">
        <f>IFERROR(VLOOKUP($B236,'1112_link'!$A$5:$D$310,3,FALSE),0)</f>
        <v>24.56</v>
      </c>
      <c r="AE236" s="154">
        <f>IFERROR(VLOOKUP($B236,'1112_link'!$A$5:$D$331,4,FALSE),0)</f>
        <v>318.48</v>
      </c>
      <c r="AF236" s="50">
        <f t="shared" si="442"/>
        <v>7.7100000000000002E-2</v>
      </c>
      <c r="AG236" s="158">
        <f>IF(AB236="Yes",VLOOKUP(B236,'ESA 112'!$B$383:$J$411,8,FALSE),MIN(0.127,AF236))</f>
        <v>7.7100000000000002E-2</v>
      </c>
      <c r="AH236" s="156">
        <f t="shared" si="443"/>
        <v>24.56</v>
      </c>
      <c r="AI236" s="159">
        <f t="shared" si="444"/>
        <v>34.11</v>
      </c>
      <c r="AJ236" s="127" t="s">
        <v>928</v>
      </c>
      <c r="AK236" s="43">
        <f>IFERROR(VLOOKUP($B236,'1213_link'!$A$5:$D$310,2,FALSE),0)</f>
        <v>8.4499999999999993</v>
      </c>
      <c r="AL236" s="43">
        <f>IFERROR(VLOOKUP($B236,'1213_link'!$A$5:$D$310,3,FALSE),0)</f>
        <v>25.56</v>
      </c>
      <c r="AM236" s="154">
        <f>IFERROR(VLOOKUP($B236,'1213_link'!$A$5:$D$331,4,FALSE),0)</f>
        <v>318.52999999999997</v>
      </c>
      <c r="AN236" s="50">
        <f t="shared" si="445"/>
        <v>8.0199999999999994E-2</v>
      </c>
      <c r="AO236" s="158">
        <f>IF(AJ236="Yes",VLOOKUP(B236,'ESA 112'!$B$350:$J$378,8,FALSE),MIN(0.127,AN236))</f>
        <v>8.0199999999999994E-2</v>
      </c>
      <c r="AP236" s="156">
        <f t="shared" si="446"/>
        <v>25.56</v>
      </c>
      <c r="AQ236" s="159">
        <f t="shared" si="447"/>
        <v>34.01</v>
      </c>
      <c r="AR236" s="127" t="s">
        <v>928</v>
      </c>
      <c r="AS236" s="43">
        <f>IFERROR(VLOOKUP($B236,'1314_link'!$A$5:$D$310,2,FALSE),0)</f>
        <v>5.22</v>
      </c>
      <c r="AT236" s="43">
        <f>IFERROR(VLOOKUP($B236,'1314_link'!$A$5:$D$310,3,FALSE),0)</f>
        <v>27</v>
      </c>
      <c r="AU236" s="154">
        <f>IFERROR(VLOOKUP($B236,'1314_link'!$A$5:$D$331,4,FALSE),0)</f>
        <v>315.23</v>
      </c>
      <c r="AV236" s="158">
        <f t="shared" si="448"/>
        <v>8.5651746343939336E-2</v>
      </c>
      <c r="AW236" s="158">
        <f>IF(AR236="Yes",VLOOKUP(B236,'ESA 112'!$B$318:$J$345,8,FALSE),MIN(0.127,AV236))</f>
        <v>8.5651746343939336E-2</v>
      </c>
      <c r="AX236" s="156">
        <f t="shared" si="449"/>
        <v>27</v>
      </c>
      <c r="AY236" s="159">
        <f t="shared" si="450"/>
        <v>32.22</v>
      </c>
      <c r="AZ236" s="127" t="s">
        <v>928</v>
      </c>
      <c r="BA236" s="43">
        <f>IFERROR(VLOOKUP($B236,'1415_link'!$A$5:$D$311,2,FALSE),0)</f>
        <v>9.2200000000000006</v>
      </c>
      <c r="BB236" s="43">
        <f>IFERROR(VLOOKUP($B236,'1415_link'!$A$5:$D$311,3,FALSE),0)</f>
        <v>26.67</v>
      </c>
      <c r="BC236" s="160">
        <f>IFERROR(VLOOKUP($B236,'1415_link'!$A$5:$D$332,4,FALSE),0)</f>
        <v>337.8</v>
      </c>
      <c r="BD236" s="158">
        <f t="shared" si="451"/>
        <v>7.8952042628774421E-2</v>
      </c>
      <c r="BE236" s="158">
        <f>IF(AZ236="Yes",VLOOKUP(B236,'ESA 112'!$B$286:$J$314,8,FALSE),MIN(0.127,BD236))</f>
        <v>7.8952042628774421E-2</v>
      </c>
      <c r="BF236" s="156">
        <f t="shared" si="452"/>
        <v>26.67</v>
      </c>
      <c r="BG236" s="159">
        <f t="shared" si="453"/>
        <v>35.89</v>
      </c>
      <c r="BH236" s="127" t="s">
        <v>928</v>
      </c>
      <c r="BI236" s="43">
        <f>IFERROR(VLOOKUP($B236,'1516_link'!$A$5:$D$351,2,FALSE),0)</f>
        <v>12</v>
      </c>
      <c r="BJ236" s="43">
        <f>IFERROR(VLOOKUP($B236,'1516_link'!$A$5:$D$351,3,FALSE),0)</f>
        <v>23</v>
      </c>
      <c r="BK236" s="160">
        <f>IFERROR(VLOOKUP($B236,'1516_link'!$A$5:$D$351,4,FALSE),0)</f>
        <v>339.04</v>
      </c>
      <c r="BL236" s="217">
        <f t="shared" si="454"/>
        <v>6.7838603114676724E-2</v>
      </c>
      <c r="BM236" s="217">
        <f>IF(BH236="Yes",VLOOKUP(B236,'ESA 112'!$B$255:$J$282,8,FALSE),MIN(0.127,BL236))</f>
        <v>6.7838603114676724E-2</v>
      </c>
      <c r="BN236" s="156">
        <f t="shared" si="455"/>
        <v>23</v>
      </c>
      <c r="BO236" s="159">
        <f t="shared" si="456"/>
        <v>35</v>
      </c>
      <c r="BP236" s="127" t="s">
        <v>928</v>
      </c>
      <c r="BQ236" s="43">
        <f>IFERROR(VLOOKUP($B236,'1617_link'!$A$5:$D$351,2,FALSE),0)</f>
        <v>7</v>
      </c>
      <c r="BR236" s="43">
        <f>IFERROR(VLOOKUP($B236,'1617_link'!$A$5:$D$351,3,FALSE),0)</f>
        <v>29.78</v>
      </c>
      <c r="BS236" s="160">
        <f>IFERROR(VLOOKUP($B236,'1617_link'!$A$5:$D$351,4,FALSE),0)</f>
        <v>347.62</v>
      </c>
      <c r="BT236" s="217">
        <f t="shared" si="457"/>
        <v>8.566825844312756E-2</v>
      </c>
      <c r="BU236" s="217">
        <f>IF(BP236="Yes",VLOOKUP(B236,'ESA 112'!$B$224:$J$250,8,FALSE),MIN(0.127,BT236))</f>
        <v>8.566825844312756E-2</v>
      </c>
      <c r="BV236" s="156">
        <f t="shared" si="458"/>
        <v>29.78</v>
      </c>
      <c r="BW236" s="159">
        <f t="shared" si="459"/>
        <v>36.78</v>
      </c>
      <c r="BX236" s="127" t="s">
        <v>928</v>
      </c>
      <c r="BY236" s="43">
        <f>IFERROR(VLOOKUP($B236,'1718_link'!$A$5:$D$351,2,FALSE),0)</f>
        <v>2.33</v>
      </c>
      <c r="BZ236" s="43">
        <f>IFERROR(VLOOKUP($B236,'1718_link'!$A$5:$D$351,3,FALSE),0)</f>
        <v>26</v>
      </c>
      <c r="CA236" s="43">
        <f>IFERROR(VLOOKUP($B236,'1718_link'!$A$5:$D$331,4,FALSE),0)</f>
        <v>355.95</v>
      </c>
      <c r="CB236" s="217">
        <f t="shared" si="421"/>
        <v>7.3043966849276581E-2</v>
      </c>
      <c r="CC236" s="217">
        <f>IF(BX236="Yes",VLOOKUP(B236,'ESA 112'!$B$194:$J$219,8,FALSE),MIN(0.135,CB236))</f>
        <v>7.3043966849276581E-2</v>
      </c>
      <c r="CD236" s="156">
        <f t="shared" si="422"/>
        <v>26</v>
      </c>
      <c r="CE236" s="159">
        <f t="shared" si="423"/>
        <v>28.33</v>
      </c>
      <c r="CF236" s="127" t="s">
        <v>928</v>
      </c>
      <c r="CG236" s="43">
        <f>IFERROR(VLOOKUP($B236,'1819_link'!$A$5:$D$351,2,FALSE),0)</f>
        <v>4.33</v>
      </c>
      <c r="CH236" s="43">
        <f>IFERROR(VLOOKUP($B236,'1819_link'!$A$5:$D$351,3,FALSE),0)</f>
        <v>28.44</v>
      </c>
      <c r="CI236" s="43">
        <f>IFERROR(VLOOKUP($B236,'1819_link'!$A$5:$D$331,4,FALSE),0)</f>
        <v>350.95</v>
      </c>
      <c r="CJ236" s="217">
        <f t="shared" si="424"/>
        <v>8.1037184784157293E-2</v>
      </c>
      <c r="CK236" s="217">
        <f>IF(CF236="Yes",VLOOKUP(B236,'ESA 112'!$B$164:$J$190,8,FALSE),MIN(0.135,CJ236))</f>
        <v>8.1037184784157293E-2</v>
      </c>
      <c r="CL236" s="156">
        <f t="shared" si="425"/>
        <v>28.44</v>
      </c>
      <c r="CM236" s="159">
        <f t="shared" si="426"/>
        <v>32.770000000000003</v>
      </c>
      <c r="CN236" s="127" t="s">
        <v>928</v>
      </c>
      <c r="CO236" s="43">
        <f>IFERROR(VLOOKUP($B236,'1920_link'!$A$5:$D$350,2,FALSE),0)</f>
        <v>1.8900000000000001</v>
      </c>
      <c r="CP236" s="43">
        <f>IFERROR(VLOOKUP($B236,'1920_link'!$A$5:$D$350,3,FALSE),0)</f>
        <v>26.89</v>
      </c>
      <c r="CQ236" s="43">
        <f>IFERROR(VLOOKUP($B236,'1920_link'!$A$5:$D$330,4,FALSE),0)</f>
        <v>349.01</v>
      </c>
      <c r="CR236" s="217">
        <f t="shared" si="427"/>
        <v>7.7046502965531075E-2</v>
      </c>
      <c r="CS236" s="217">
        <f>IF(CN236="Yes",VLOOKUP(B236,'ESA 112'!$B$134:$J$159,8,FALSE),MIN(0.135,CR236))</f>
        <v>7.7046502965531075E-2</v>
      </c>
      <c r="CT236" s="156">
        <f t="shared" si="428"/>
        <v>26.89</v>
      </c>
      <c r="CU236" s="159">
        <f t="shared" si="429"/>
        <v>28.78</v>
      </c>
      <c r="CV236" s="127" t="s">
        <v>928</v>
      </c>
      <c r="CW236" s="43">
        <f>IFERROR(VLOOKUP($B236,'2021_link'!$A$5:$D$351,2,FALSE),0)</f>
        <v>0.78</v>
      </c>
      <c r="CX236" s="43">
        <f>IFERROR(VLOOKUP($B236,'2021_link'!$A$5:$D$351,3,FALSE),0)</f>
        <v>27.659999999999997</v>
      </c>
      <c r="CY236" s="160">
        <f>IFERROR(VLOOKUP($B236,'2021_link'!$A$5:$D$351,4,FALSE),0)</f>
        <v>325.33999999999997</v>
      </c>
      <c r="CZ236" s="217">
        <f t="shared" si="430"/>
        <v>8.5018749615786551E-2</v>
      </c>
      <c r="DA236" s="217">
        <f>IF(CV236="Yes",VLOOKUP(B236,'ESA 112'!$B$102:$J$130,8,FALSE),MIN(0.135,CZ236))</f>
        <v>8.5018749615786551E-2</v>
      </c>
      <c r="DB236" s="156">
        <f t="shared" si="431"/>
        <v>27.66</v>
      </c>
      <c r="DC236" s="159">
        <f t="shared" si="432"/>
        <v>28.44</v>
      </c>
      <c r="DD236" s="127" t="s">
        <v>928</v>
      </c>
      <c r="DE236" s="43">
        <f>IFERROR(VLOOKUP($B236,'2122_link'!$A$3:$D$352,2,FALSE),0)</f>
        <v>1.67</v>
      </c>
      <c r="DF236" s="43">
        <f>IFERROR(VLOOKUP($B236,'2122_link'!$A$3:$D$352,3,FALSE),0)</f>
        <v>26.89</v>
      </c>
      <c r="DG236" s="160">
        <f>IFERROR(VLOOKUP($B236,'2122_link'!$A$3:$D$352,4,FALSE),0)</f>
        <v>346.22999999999996</v>
      </c>
      <c r="DH236" s="217">
        <f t="shared" si="394"/>
        <v>7.7665135892325918E-2</v>
      </c>
      <c r="DI236" s="217">
        <f>IF(DD236="Yes",VLOOKUP(B236,'ESA 112'!$B$70:$J$99,8,FALSE),MIN(0.135,DH236))</f>
        <v>7.7665135892325918E-2</v>
      </c>
      <c r="DJ236" s="156">
        <f t="shared" si="395"/>
        <v>26.89</v>
      </c>
      <c r="DK236" s="159">
        <f t="shared" si="396"/>
        <v>28.560000000000002</v>
      </c>
      <c r="DL236" s="127" t="s">
        <v>928</v>
      </c>
      <c r="DM236" s="43">
        <f>IFERROR(VLOOKUP($B236,'2223_link'!$A$3:$D$352,2,FALSE),0)</f>
        <v>2.89</v>
      </c>
      <c r="DN236" s="43">
        <f>IFERROR(VLOOKUP($B236,'2223_link'!$A$3:$D$352,3,FALSE),0)</f>
        <v>30.560000000000002</v>
      </c>
      <c r="DO236" s="160">
        <f>IFERROR(VLOOKUP($B236,'2223_link'!$A$3:$D$352,4,FALSE),0)</f>
        <v>350.43</v>
      </c>
      <c r="DP236" s="217">
        <f t="shared" si="397"/>
        <v>8.7207145506948608E-2</v>
      </c>
      <c r="DQ236" s="217">
        <f>IF(DL236="Yes",VLOOKUP(B236,'ESA 112'!$B$37:$J$65,8,FALSE),MIN(0.135,DP236))</f>
        <v>8.7207145506948608E-2</v>
      </c>
      <c r="DR236" s="156">
        <f t="shared" si="398"/>
        <v>30.56</v>
      </c>
      <c r="DS236" s="159">
        <f t="shared" si="399"/>
        <v>33.449999999999996</v>
      </c>
      <c r="DT236" s="127" t="s">
        <v>928</v>
      </c>
      <c r="DU236" s="43">
        <f>IFERROR(VLOOKUP($B236,'2324_link'!$A$3:$D$352,2,FALSE),0)</f>
        <v>4.5599999999999996</v>
      </c>
      <c r="DV236" s="43">
        <f>IFERROR(VLOOKUP($B236,'2324_link'!$A$3:$D$352,3,FALSE),0)</f>
        <v>38.22</v>
      </c>
      <c r="DW236" s="160">
        <f>IFERROR(VLOOKUP($B236,'2324_link'!$A$3:$D$352,4,FALSE),0)</f>
        <v>397.03999999999996</v>
      </c>
      <c r="DX236" s="217">
        <f t="shared" si="460"/>
        <v>9.6262341325811004E-2</v>
      </c>
      <c r="DY236" s="217">
        <f>IF(DT236="Yes",VLOOKUP(B236,'ESA 112'!$B$3:$J$32,8,FALSE),MIN(0.15,DX236))</f>
        <v>9.6262341325811004E-2</v>
      </c>
      <c r="DZ236" s="156">
        <f t="shared" si="461"/>
        <v>38.22</v>
      </c>
      <c r="EA236" s="159">
        <f t="shared" si="462"/>
        <v>42.78</v>
      </c>
      <c r="EB236" s="18"/>
    </row>
    <row r="237" spans="1:132" ht="14.4" x14ac:dyDescent="0.3">
      <c r="A237" s="15" t="s">
        <v>914</v>
      </c>
      <c r="B237" s="15" t="s">
        <v>470</v>
      </c>
      <c r="C237" s="15" t="s">
        <v>471</v>
      </c>
      <c r="D237" s="127" t="s">
        <v>928</v>
      </c>
      <c r="E237" s="154">
        <f>IFERROR(VLOOKUP($B237,'0809_link'!$A$5:$D$319,2,FALSE),0)</f>
        <v>31.12</v>
      </c>
      <c r="F237" s="154">
        <f>IFERROR(VLOOKUP($B237,'0809_link'!$A$5:$D$319,3,FALSE),0)</f>
        <v>258.88</v>
      </c>
      <c r="G237" s="154">
        <f>IFERROR(VLOOKUP(B237,'0809_link'!$A$5:$D$319,4,FALSE),0)</f>
        <v>1647.11</v>
      </c>
      <c r="H237" s="50">
        <f t="shared" si="433"/>
        <v>0.15720000000000001</v>
      </c>
      <c r="I237" s="155">
        <f>IF(D237="yes",VLOOKUP(B237,'ESA 112'!$B$479:$K$503,8,FALSE),MIN(0.127,H237))</f>
        <v>0.127</v>
      </c>
      <c r="J237" s="156">
        <f t="shared" si="434"/>
        <v>209.18</v>
      </c>
      <c r="K237" s="157">
        <f t="shared" si="435"/>
        <v>240.25727799999999</v>
      </c>
      <c r="L237" s="127" t="s">
        <v>928</v>
      </c>
      <c r="M237" s="43">
        <f>IFERROR(VLOOKUP(B237,'0910_link'!$A$5:$B$302,2,FALSE),0)</f>
        <v>27.62</v>
      </c>
      <c r="N237" s="43">
        <f>IFERROR(VLOOKUP(B237,'0910_link'!$A$5:$C$302,3,FALSE),0)</f>
        <v>263.88</v>
      </c>
      <c r="O237" s="43">
        <f>IFERROR(VLOOKUP($B237,'0910_link'!$A$5:$D$302,4,FALSE),0)</f>
        <v>1610.48</v>
      </c>
      <c r="P237" s="50">
        <f t="shared" si="436"/>
        <v>0.16389999999999999</v>
      </c>
      <c r="Q237" s="158">
        <f>IF(L237="Yes",VLOOKUP(B237,'ESA 112'!$B$449:$K$474,8,FALSE),MIN(0.127,P237))</f>
        <v>0.127</v>
      </c>
      <c r="R237" s="156">
        <f t="shared" si="437"/>
        <v>204.53</v>
      </c>
      <c r="S237" s="157">
        <f t="shared" si="438"/>
        <v>232.07328800000002</v>
      </c>
      <c r="T237" s="127" t="s">
        <v>928</v>
      </c>
      <c r="U237" s="43">
        <f>IFERROR(VLOOKUP($B237,'1011_link'!$A$5:$D$309,2,FALSE),0)</f>
        <v>18.25</v>
      </c>
      <c r="V237" s="43">
        <f>IFERROR(VLOOKUP($B237,'1011_link'!$A$5:$D$309,3,FALSE),0)</f>
        <v>253.25</v>
      </c>
      <c r="W237" s="154">
        <f>IFERROR(VLOOKUP($B237,'1011_link'!$A$5:$D$319,4,FALSE),0)</f>
        <v>1557.96</v>
      </c>
      <c r="X237" s="50">
        <f t="shared" si="439"/>
        <v>0.16259999999999999</v>
      </c>
      <c r="Y237" s="158">
        <f>IF(T237="Yes",VLOOKUP(B237,'ESA 112'!$B$416:$J$444,8,FALSE),MIN(0.127,X237))</f>
        <v>0.127</v>
      </c>
      <c r="Z237" s="156">
        <f t="shared" si="440"/>
        <v>197.86</v>
      </c>
      <c r="AA237" s="159">
        <f t="shared" si="441"/>
        <v>216.11</v>
      </c>
      <c r="AB237" s="127" t="s">
        <v>928</v>
      </c>
      <c r="AC237" s="43">
        <f>IFERROR(VLOOKUP($B237,'1112_link'!$A$5:$D$310,2,FALSE),0)</f>
        <v>16.78</v>
      </c>
      <c r="AD237" s="43">
        <f>IFERROR(VLOOKUP($B237,'1112_link'!$A$5:$D$310,3,FALSE),0)</f>
        <v>257.11</v>
      </c>
      <c r="AE237" s="154">
        <f>IFERROR(VLOOKUP($B237,'1112_link'!$A$5:$D$331,4,FALSE),0)</f>
        <v>1480.3</v>
      </c>
      <c r="AF237" s="50">
        <f t="shared" si="442"/>
        <v>0.17369999999999999</v>
      </c>
      <c r="AG237" s="158">
        <f>IF(AB237="Yes",VLOOKUP(B237,'ESA 112'!$B$383:$J$411,8,FALSE),MIN(0.127,AF237))</f>
        <v>0.127</v>
      </c>
      <c r="AH237" s="156">
        <f t="shared" si="443"/>
        <v>188</v>
      </c>
      <c r="AI237" s="159">
        <f t="shared" si="444"/>
        <v>204.78</v>
      </c>
      <c r="AJ237" s="127" t="s">
        <v>928</v>
      </c>
      <c r="AK237" s="43">
        <f>IFERROR(VLOOKUP($B237,'1213_link'!$A$5:$D$310,2,FALSE),0)</f>
        <v>14.89</v>
      </c>
      <c r="AL237" s="43">
        <f>IFERROR(VLOOKUP($B237,'1213_link'!$A$5:$D$310,3,FALSE),0)</f>
        <v>238.22</v>
      </c>
      <c r="AM237" s="154">
        <f>IFERROR(VLOOKUP($B237,'1213_link'!$A$5:$D$331,4,FALSE),0)</f>
        <v>1435.1000000000001</v>
      </c>
      <c r="AN237" s="50">
        <f t="shared" si="445"/>
        <v>0.16600000000000001</v>
      </c>
      <c r="AO237" s="158">
        <f>IF(AJ237="Yes",VLOOKUP(B237,'ESA 112'!$B$350:$J$378,8,FALSE),MIN(0.127,AN237))</f>
        <v>0.127</v>
      </c>
      <c r="AP237" s="156">
        <f t="shared" si="446"/>
        <v>182.26</v>
      </c>
      <c r="AQ237" s="159">
        <f t="shared" si="447"/>
        <v>197.14999999999998</v>
      </c>
      <c r="AR237" s="127" t="s">
        <v>928</v>
      </c>
      <c r="AS237" s="43">
        <f>IFERROR(VLOOKUP($B237,'1314_link'!$A$5:$D$310,2,FALSE),0)</f>
        <v>20.89</v>
      </c>
      <c r="AT237" s="43">
        <f>IFERROR(VLOOKUP($B237,'1314_link'!$A$5:$D$310,3,FALSE),0)</f>
        <v>238.78</v>
      </c>
      <c r="AU237" s="154">
        <f>IFERROR(VLOOKUP($B237,'1314_link'!$A$5:$D$331,4,FALSE),0)</f>
        <v>1489.3700000000001</v>
      </c>
      <c r="AV237" s="158">
        <f t="shared" si="448"/>
        <v>0.16032282105856838</v>
      </c>
      <c r="AW237" s="158">
        <f>IF(AR237="Yes",VLOOKUP(B237,'ESA 112'!$B$318:$J$345,8,FALSE),MIN(0.127,AV237))</f>
        <v>0.127</v>
      </c>
      <c r="AX237" s="156">
        <f t="shared" si="449"/>
        <v>189.15</v>
      </c>
      <c r="AY237" s="159">
        <f t="shared" si="450"/>
        <v>210.04000000000002</v>
      </c>
      <c r="AZ237" s="127" t="s">
        <v>928</v>
      </c>
      <c r="BA237" s="43">
        <f>IFERROR(VLOOKUP($B237,'1415_link'!$A$5:$D$311,2,FALSE),0)</f>
        <v>22.439999999999998</v>
      </c>
      <c r="BB237" s="43">
        <f>IFERROR(VLOOKUP($B237,'1415_link'!$A$5:$D$311,3,FALSE),0)</f>
        <v>232.56</v>
      </c>
      <c r="BC237" s="160">
        <f>IFERROR(VLOOKUP($B237,'1415_link'!$A$5:$D$332,4,FALSE),0)</f>
        <v>1468.24</v>
      </c>
      <c r="BD237" s="158">
        <f t="shared" si="451"/>
        <v>0.15839372309704136</v>
      </c>
      <c r="BE237" s="158">
        <f>IF(AZ237="Yes",VLOOKUP(B237,'ESA 112'!$B$286:$J$314,8,FALSE),MIN(0.127,BD237))</f>
        <v>0.127</v>
      </c>
      <c r="BF237" s="156">
        <f t="shared" si="452"/>
        <v>186.47</v>
      </c>
      <c r="BG237" s="159">
        <f t="shared" si="453"/>
        <v>208.91</v>
      </c>
      <c r="BH237" s="127" t="s">
        <v>928</v>
      </c>
      <c r="BI237" s="43">
        <f>IFERROR(VLOOKUP($B237,'1516_link'!$A$5:$D$351,2,FALSE),0)</f>
        <v>26.78</v>
      </c>
      <c r="BJ237" s="43">
        <f>IFERROR(VLOOKUP($B237,'1516_link'!$A$5:$D$351,3,FALSE),0)</f>
        <v>238.22</v>
      </c>
      <c r="BK237" s="160">
        <f>IFERROR(VLOOKUP($B237,'1516_link'!$A$5:$D$351,4,FALSE),0)</f>
        <v>1439.33</v>
      </c>
      <c r="BL237" s="217">
        <f t="shared" si="454"/>
        <v>0.16550756254646259</v>
      </c>
      <c r="BM237" s="217">
        <f>IF(BH237="Yes",VLOOKUP(B237,'ESA 112'!$B$255:$J$282,8,FALSE),MIN(0.127,BL237))</f>
        <v>0.127</v>
      </c>
      <c r="BN237" s="156">
        <f t="shared" si="455"/>
        <v>182.79</v>
      </c>
      <c r="BO237" s="159">
        <f t="shared" si="456"/>
        <v>209.57</v>
      </c>
      <c r="BP237" s="127" t="s">
        <v>928</v>
      </c>
      <c r="BQ237" s="43">
        <f>IFERROR(VLOOKUP($B237,'1617_link'!$A$5:$D$351,2,FALSE),0)</f>
        <v>28.339999999999996</v>
      </c>
      <c r="BR237" s="43">
        <f>IFERROR(VLOOKUP($B237,'1617_link'!$A$5:$D$351,3,FALSE),0)</f>
        <v>233.67</v>
      </c>
      <c r="BS237" s="160">
        <f>IFERROR(VLOOKUP($B237,'1617_link'!$A$5:$D$351,4,FALSE),0)</f>
        <v>1422.18</v>
      </c>
      <c r="BT237" s="217">
        <f t="shared" si="457"/>
        <v>0.16430409652786565</v>
      </c>
      <c r="BU237" s="217">
        <f>IF(BP237="Yes",VLOOKUP(B237,'ESA 112'!$B$224:$J$250,8,FALSE),MIN(0.127,BT237))</f>
        <v>0.127</v>
      </c>
      <c r="BV237" s="156">
        <f t="shared" si="458"/>
        <v>180.62</v>
      </c>
      <c r="BW237" s="223">
        <f t="shared" si="459"/>
        <v>208.96</v>
      </c>
      <c r="BX237" s="127" t="s">
        <v>928</v>
      </c>
      <c r="BY237" s="43">
        <f>IFERROR(VLOOKUP($B237,'1718_link'!$A$5:$D$351,2,FALSE),0)</f>
        <v>36.549999999999997</v>
      </c>
      <c r="BZ237" s="43">
        <f>IFERROR(VLOOKUP($B237,'1718_link'!$A$5:$D$351,3,FALSE),0)</f>
        <v>226.11</v>
      </c>
      <c r="CA237" s="43">
        <f>IFERROR(VLOOKUP($B237,'1718_link'!$A$5:$D$331,4,FALSE),0)</f>
        <v>1379.46</v>
      </c>
      <c r="CB237" s="217">
        <f t="shared" si="421"/>
        <v>0.16391196555173765</v>
      </c>
      <c r="CC237" s="217">
        <f>IF(BX237="Yes",VLOOKUP(B237,'ESA 112'!$B$194:$J$219,8,FALSE),MIN(0.135,CB237))</f>
        <v>0.13500000000000001</v>
      </c>
      <c r="CD237" s="156">
        <f t="shared" si="422"/>
        <v>186.23</v>
      </c>
      <c r="CE237" s="159">
        <f t="shared" si="423"/>
        <v>222.77999999999997</v>
      </c>
      <c r="CF237" s="127" t="s">
        <v>928</v>
      </c>
      <c r="CG237" s="43">
        <f>IFERROR(VLOOKUP($B237,'1819_link'!$A$5:$D$351,2,FALSE),0)</f>
        <v>43.55</v>
      </c>
      <c r="CH237" s="43">
        <f>IFERROR(VLOOKUP($B237,'1819_link'!$A$5:$D$351,3,FALSE),0)</f>
        <v>214.67</v>
      </c>
      <c r="CI237" s="43">
        <f>IFERROR(VLOOKUP($B237,'1819_link'!$A$5:$D$331,4,FALSE),0)</f>
        <v>1366.1100000000001</v>
      </c>
      <c r="CJ237" s="217">
        <f t="shared" si="424"/>
        <v>0.1571396154043232</v>
      </c>
      <c r="CK237" s="217">
        <f>IF(CF237="Yes",VLOOKUP(B237,'ESA 112'!$B$164:$J$190,8,FALSE),MIN(0.135,CJ237))</f>
        <v>0.13500000000000001</v>
      </c>
      <c r="CL237" s="156">
        <f t="shared" si="425"/>
        <v>184.42</v>
      </c>
      <c r="CM237" s="159">
        <f t="shared" si="426"/>
        <v>227.96999999999997</v>
      </c>
      <c r="CN237" s="127" t="s">
        <v>928</v>
      </c>
      <c r="CO237" s="43">
        <f>IFERROR(VLOOKUP($B237,'1920_link'!$A$5:$D$350,2,FALSE),0)</f>
        <v>34</v>
      </c>
      <c r="CP237" s="43">
        <f>IFERROR(VLOOKUP($B237,'1920_link'!$A$5:$D$350,3,FALSE),0)</f>
        <v>222.44</v>
      </c>
      <c r="CQ237" s="43">
        <f>IFERROR(VLOOKUP($B237,'1920_link'!$A$5:$D$330,4,FALSE),0)</f>
        <v>1455.2</v>
      </c>
      <c r="CR237" s="217">
        <f t="shared" si="427"/>
        <v>0.1528587135788895</v>
      </c>
      <c r="CS237" s="217">
        <f>IF(CN237="Yes",VLOOKUP(B237,'ESA 112'!$B$134:$J$159,8,FALSE),MIN(0.135,CR237))</f>
        <v>0.13500000000000001</v>
      </c>
      <c r="CT237" s="156">
        <f t="shared" si="428"/>
        <v>196.45</v>
      </c>
      <c r="CU237" s="159">
        <f t="shared" si="429"/>
        <v>230.45</v>
      </c>
      <c r="CV237" s="127" t="s">
        <v>928</v>
      </c>
      <c r="CW237" s="43">
        <f>IFERROR(VLOOKUP($B237,'2021_link'!$A$5:$D$351,2,FALSE),0)</f>
        <v>19.329999999999998</v>
      </c>
      <c r="CX237" s="43">
        <f>IFERROR(VLOOKUP($B237,'2021_link'!$A$5:$D$351,3,FALSE),0)</f>
        <v>194.45</v>
      </c>
      <c r="CY237" s="160">
        <f>IFERROR(VLOOKUP($B237,'2021_link'!$A$5:$D$351,4,FALSE),0)</f>
        <v>1398.9299999999998</v>
      </c>
      <c r="CZ237" s="217">
        <f t="shared" si="430"/>
        <v>0.13899909216329623</v>
      </c>
      <c r="DA237" s="217">
        <f>IF(CV237="Yes",VLOOKUP(B237,'ESA 112'!$B$102:$J$130,8,FALSE),MIN(0.135,CZ237))</f>
        <v>0.13500000000000001</v>
      </c>
      <c r="DB237" s="156">
        <f t="shared" si="431"/>
        <v>188.86</v>
      </c>
      <c r="DC237" s="159">
        <f t="shared" si="432"/>
        <v>208.19</v>
      </c>
      <c r="DD237" s="127" t="s">
        <v>928</v>
      </c>
      <c r="DE237" s="43">
        <f>IFERROR(VLOOKUP($B237,'2122_link'!$A$3:$D$352,2,FALSE),0)</f>
        <v>15.11</v>
      </c>
      <c r="DF237" s="43">
        <f>IFERROR(VLOOKUP($B237,'2122_link'!$A$3:$D$352,3,FALSE),0)</f>
        <v>197.56</v>
      </c>
      <c r="DG237" s="160">
        <f>IFERROR(VLOOKUP($B237,'2122_link'!$A$3:$D$352,4,FALSE),0)</f>
        <v>1443.63</v>
      </c>
      <c r="DH237" s="217">
        <f t="shared" si="394"/>
        <v>0.13684946973947618</v>
      </c>
      <c r="DI237" s="217">
        <f>IF(DD237="Yes",VLOOKUP(B237,'ESA 112'!$B$70:$J$99,8,FALSE),MIN(0.135,DH237))</f>
        <v>0.13500000000000001</v>
      </c>
      <c r="DJ237" s="156">
        <f t="shared" si="395"/>
        <v>194.89</v>
      </c>
      <c r="DK237" s="159">
        <f t="shared" si="396"/>
        <v>210</v>
      </c>
      <c r="DL237" s="127" t="s">
        <v>928</v>
      </c>
      <c r="DM237" s="43">
        <f>IFERROR(VLOOKUP($B237,'2223_link'!$A$3:$D$352,2,FALSE),0)</f>
        <v>15.22</v>
      </c>
      <c r="DN237" s="43">
        <f>IFERROR(VLOOKUP($B237,'2223_link'!$A$3:$D$352,3,FALSE),0)</f>
        <v>212.55</v>
      </c>
      <c r="DO237" s="160">
        <f>IFERROR(VLOOKUP($B237,'2223_link'!$A$3:$D$352,4,FALSE),0)</f>
        <v>1519.81</v>
      </c>
      <c r="DP237" s="217">
        <f t="shared" si="397"/>
        <v>0.13985300794178221</v>
      </c>
      <c r="DQ237" s="217">
        <f>IF(DL237="Yes",VLOOKUP(B237,'ESA 112'!$B$37:$J$65,8,FALSE),MIN(0.135,DP237))</f>
        <v>0.13500000000000001</v>
      </c>
      <c r="DR237" s="156">
        <f t="shared" si="398"/>
        <v>205.17</v>
      </c>
      <c r="DS237" s="159">
        <f t="shared" si="399"/>
        <v>220.39</v>
      </c>
      <c r="DT237" s="127" t="s">
        <v>928</v>
      </c>
      <c r="DU237" s="43">
        <f>IFERROR(VLOOKUP($B237,'2324_link'!$A$3:$D$352,2,FALSE),0)</f>
        <v>11.78</v>
      </c>
      <c r="DV237" s="43">
        <f>IFERROR(VLOOKUP($B237,'2324_link'!$A$3:$D$352,3,FALSE),0)</f>
        <v>204.89</v>
      </c>
      <c r="DW237" s="160">
        <f>IFERROR(VLOOKUP($B237,'2324_link'!$A$3:$D$352,4,FALSE),0)</f>
        <v>1508.9099999999999</v>
      </c>
      <c r="DX237" s="217">
        <f t="shared" si="460"/>
        <v>0.13578675997905773</v>
      </c>
      <c r="DY237" s="217">
        <f>IF(DT237="Yes",VLOOKUP(B237,'ESA 112'!$B$3:$J$32,8,FALSE),MIN(0.15,DX237))</f>
        <v>0.13578675997905773</v>
      </c>
      <c r="DZ237" s="156">
        <f t="shared" si="461"/>
        <v>204.89</v>
      </c>
      <c r="EA237" s="159">
        <f t="shared" si="462"/>
        <v>216.67</v>
      </c>
      <c r="EB237" s="18"/>
    </row>
    <row r="238" spans="1:132" ht="14.4" x14ac:dyDescent="0.3">
      <c r="A238" s="15" t="s">
        <v>914</v>
      </c>
      <c r="B238" s="15" t="s">
        <v>204</v>
      </c>
      <c r="C238" s="15" t="s">
        <v>205</v>
      </c>
      <c r="D238" s="127" t="s">
        <v>928</v>
      </c>
      <c r="E238" s="154">
        <f>IFERROR(VLOOKUP($B238,'0809_link'!$A$5:$D$319,2,FALSE),0)</f>
        <v>37</v>
      </c>
      <c r="F238" s="154">
        <f>IFERROR(VLOOKUP($B238,'0809_link'!$A$5:$D$319,3,FALSE),0)</f>
        <v>318.75</v>
      </c>
      <c r="G238" s="154">
        <f>IFERROR(VLOOKUP(B238,'0809_link'!$A$5:$D$319,4,FALSE),0)</f>
        <v>3011.24</v>
      </c>
      <c r="H238" s="50">
        <f t="shared" si="433"/>
        <v>0.10589999999999999</v>
      </c>
      <c r="I238" s="155">
        <f>IF(D238="yes",VLOOKUP(B238,'ESA 112'!$B$479:$K$503,8,FALSE),MIN(0.127,H238))</f>
        <v>0.10589999999999999</v>
      </c>
      <c r="J238" s="156">
        <f t="shared" si="434"/>
        <v>318.75</v>
      </c>
      <c r="K238" s="157">
        <f t="shared" si="435"/>
        <v>355.75</v>
      </c>
      <c r="L238" s="127" t="s">
        <v>928</v>
      </c>
      <c r="M238" s="43">
        <f>IFERROR(VLOOKUP(B238,'0910_link'!$A$5:$B$302,2,FALSE),0)</f>
        <v>28.38</v>
      </c>
      <c r="N238" s="43">
        <f>IFERROR(VLOOKUP(B238,'0910_link'!$A$5:$C$302,3,FALSE),0)</f>
        <v>309.38</v>
      </c>
      <c r="O238" s="43">
        <f>IFERROR(VLOOKUP($B238,'0910_link'!$A$5:$D$302,4,FALSE),0)</f>
        <v>3074.0500000000006</v>
      </c>
      <c r="P238" s="50">
        <f t="shared" si="436"/>
        <v>0.10059999999999999</v>
      </c>
      <c r="Q238" s="158">
        <f>IF(L238="Yes",VLOOKUP(B238,'ESA 112'!$B$449:$K$474,8,FALSE),MIN(0.127,P238))</f>
        <v>0.10059999999999999</v>
      </c>
      <c r="R238" s="156">
        <f t="shared" si="437"/>
        <v>309.38</v>
      </c>
      <c r="S238" s="157">
        <f t="shared" si="438"/>
        <v>337.76</v>
      </c>
      <c r="T238" s="127" t="s">
        <v>928</v>
      </c>
      <c r="U238" s="43">
        <f>IFERROR(VLOOKUP($B238,'1011_link'!$A$5:$D$309,2,FALSE),0)</f>
        <v>33.380000000000003</v>
      </c>
      <c r="V238" s="43">
        <f>IFERROR(VLOOKUP($B238,'1011_link'!$A$5:$D$309,3,FALSE),0)</f>
        <v>290.75</v>
      </c>
      <c r="W238" s="154">
        <f>IFERROR(VLOOKUP($B238,'1011_link'!$A$5:$D$319,4,FALSE),0)</f>
        <v>3026.1099999999997</v>
      </c>
      <c r="X238" s="50">
        <f t="shared" si="439"/>
        <v>9.6100000000000005E-2</v>
      </c>
      <c r="Y238" s="158">
        <f>IF(T238="Yes",VLOOKUP(B238,'ESA 112'!$B$416:$J$444,8,FALSE),MIN(0.127,X238))</f>
        <v>9.6100000000000005E-2</v>
      </c>
      <c r="Z238" s="156">
        <f t="shared" si="440"/>
        <v>290.75</v>
      </c>
      <c r="AA238" s="159">
        <f t="shared" si="441"/>
        <v>324.13</v>
      </c>
      <c r="AB238" s="127" t="s">
        <v>928</v>
      </c>
      <c r="AC238" s="43">
        <f>IFERROR(VLOOKUP($B238,'1112_link'!$A$5:$D$310,2,FALSE),0)</f>
        <v>31.34</v>
      </c>
      <c r="AD238" s="43">
        <f>IFERROR(VLOOKUP($B238,'1112_link'!$A$5:$D$310,3,FALSE),0)</f>
        <v>290.77999999999997</v>
      </c>
      <c r="AE238" s="154">
        <f>IFERROR(VLOOKUP($B238,'1112_link'!$A$5:$D$331,4,FALSE),0)</f>
        <v>3123.61</v>
      </c>
      <c r="AF238" s="50">
        <f t="shared" si="442"/>
        <v>9.3100000000000002E-2</v>
      </c>
      <c r="AG238" s="158">
        <f>IF(AB238="Yes",VLOOKUP(B238,'ESA 112'!$B$383:$J$411,8,FALSE),MIN(0.127,AF238))</f>
        <v>9.3100000000000002E-2</v>
      </c>
      <c r="AH238" s="156">
        <f t="shared" si="443"/>
        <v>290.77999999999997</v>
      </c>
      <c r="AI238" s="159">
        <f t="shared" si="444"/>
        <v>322.11999999999995</v>
      </c>
      <c r="AJ238" s="127" t="s">
        <v>928</v>
      </c>
      <c r="AK238" s="43">
        <f>IFERROR(VLOOKUP($B238,'1213_link'!$A$5:$D$310,2,FALSE),0)</f>
        <v>36.89</v>
      </c>
      <c r="AL238" s="43">
        <f>IFERROR(VLOOKUP($B238,'1213_link'!$A$5:$D$310,3,FALSE),0)</f>
        <v>286.67</v>
      </c>
      <c r="AM238" s="154">
        <f>IFERROR(VLOOKUP($B238,'1213_link'!$A$5:$D$331,4,FALSE),0)</f>
        <v>3164.5799999999995</v>
      </c>
      <c r="AN238" s="50">
        <f t="shared" si="445"/>
        <v>9.06E-2</v>
      </c>
      <c r="AO238" s="158">
        <f>IF(AJ238="Yes",VLOOKUP(B238,'ESA 112'!$B$350:$J$378,8,FALSE),MIN(0.127,AN238))</f>
        <v>9.06E-2</v>
      </c>
      <c r="AP238" s="156">
        <f t="shared" si="446"/>
        <v>286.67</v>
      </c>
      <c r="AQ238" s="159">
        <f t="shared" si="447"/>
        <v>323.56</v>
      </c>
      <c r="AR238" s="127" t="s">
        <v>928</v>
      </c>
      <c r="AS238" s="43">
        <f>IFERROR(VLOOKUP($B238,'1314_link'!$A$5:$D$310,2,FALSE),0)</f>
        <v>37.770000000000003</v>
      </c>
      <c r="AT238" s="43">
        <f>IFERROR(VLOOKUP($B238,'1314_link'!$A$5:$D$310,3,FALSE),0)</f>
        <v>283.44</v>
      </c>
      <c r="AU238" s="154">
        <f>IFERROR(VLOOKUP($B238,'1314_link'!$A$5:$D$331,4,FALSE),0)</f>
        <v>3163.6860000000001</v>
      </c>
      <c r="AV238" s="158">
        <f t="shared" si="448"/>
        <v>8.9591697785431287E-2</v>
      </c>
      <c r="AW238" s="158">
        <f>IF(AR238="Yes",VLOOKUP(B238,'ESA 112'!$B$318:$J$345,8,FALSE),MIN(0.127,AV238))</f>
        <v>8.9591697785431287E-2</v>
      </c>
      <c r="AX238" s="156">
        <f t="shared" si="449"/>
        <v>283.44</v>
      </c>
      <c r="AY238" s="159">
        <f t="shared" si="450"/>
        <v>321.20999999999998</v>
      </c>
      <c r="AZ238" s="127" t="s">
        <v>928</v>
      </c>
      <c r="BA238" s="43">
        <f>IFERROR(VLOOKUP($B238,'1415_link'!$A$5:$D$311,2,FALSE),0)</f>
        <v>57.78</v>
      </c>
      <c r="BB238" s="43">
        <f>IFERROR(VLOOKUP($B238,'1415_link'!$A$5:$D$311,3,FALSE),0)</f>
        <v>297.56</v>
      </c>
      <c r="BC238" s="160">
        <f>IFERROR(VLOOKUP($B238,'1415_link'!$A$5:$D$332,4,FALSE),0)</f>
        <v>3111.8799999999997</v>
      </c>
      <c r="BD238" s="158">
        <f t="shared" si="451"/>
        <v>9.5620653752715418E-2</v>
      </c>
      <c r="BE238" s="158">
        <f>IF(AZ238="Yes",VLOOKUP(B238,'ESA 112'!$B$286:$J$314,8,FALSE),MIN(0.127,BD238))</f>
        <v>9.5620653752715418E-2</v>
      </c>
      <c r="BF238" s="156">
        <f t="shared" si="452"/>
        <v>297.56</v>
      </c>
      <c r="BG238" s="159">
        <f t="shared" si="453"/>
        <v>355.34000000000003</v>
      </c>
      <c r="BH238" s="127" t="s">
        <v>928</v>
      </c>
      <c r="BI238" s="43">
        <f>IFERROR(VLOOKUP($B238,'1516_link'!$A$5:$D$351,2,FALSE),0)</f>
        <v>74</v>
      </c>
      <c r="BJ238" s="43">
        <f>IFERROR(VLOOKUP($B238,'1516_link'!$A$5:$D$351,3,FALSE),0)</f>
        <v>299.22000000000003</v>
      </c>
      <c r="BK238" s="160">
        <f>IFERROR(VLOOKUP($B238,'1516_link'!$A$5:$D$351,4,FALSE),0)</f>
        <v>3104.52</v>
      </c>
      <c r="BL238" s="217">
        <f t="shared" si="454"/>
        <v>9.6382049398940906E-2</v>
      </c>
      <c r="BM238" s="217">
        <f>IF(BH238="Yes",VLOOKUP(B238,'ESA 112'!$B$255:$J$282,8,FALSE),MIN(0.127,BL238))</f>
        <v>9.6382049398940906E-2</v>
      </c>
      <c r="BN238" s="156">
        <f t="shared" si="455"/>
        <v>299.22000000000003</v>
      </c>
      <c r="BO238" s="159">
        <f t="shared" si="456"/>
        <v>373.22</v>
      </c>
      <c r="BP238" s="127" t="s">
        <v>928</v>
      </c>
      <c r="BQ238" s="43">
        <f>IFERROR(VLOOKUP($B238,'1617_link'!$A$5:$D$351,2,FALSE),0)</f>
        <v>65</v>
      </c>
      <c r="BR238" s="43">
        <f>IFERROR(VLOOKUP($B238,'1617_link'!$A$5:$D$351,3,FALSE),0)</f>
        <v>313</v>
      </c>
      <c r="BS238" s="160">
        <f>IFERROR(VLOOKUP($B238,'1617_link'!$A$5:$D$351,4,FALSE),0)</f>
        <v>3317.0299999999997</v>
      </c>
      <c r="BT238" s="217">
        <f t="shared" si="457"/>
        <v>9.4361522205105172E-2</v>
      </c>
      <c r="BU238" s="217">
        <f>IF(BP238="Yes",VLOOKUP(B238,'ESA 112'!$B$224:$J$250,8,FALSE),MIN(0.127,BT238))</f>
        <v>9.4361522205105172E-2</v>
      </c>
      <c r="BV238" s="156">
        <f t="shared" si="458"/>
        <v>313</v>
      </c>
      <c r="BW238" s="159">
        <f t="shared" si="459"/>
        <v>378</v>
      </c>
      <c r="BX238" s="127" t="s">
        <v>928</v>
      </c>
      <c r="BY238" s="43">
        <f>IFERROR(VLOOKUP($B238,'1718_link'!$A$5:$D$351,2,FALSE),0)</f>
        <v>74.56</v>
      </c>
      <c r="BZ238" s="43">
        <f>IFERROR(VLOOKUP($B238,'1718_link'!$A$5:$D$351,3,FALSE),0)</f>
        <v>312.33000000000004</v>
      </c>
      <c r="CA238" s="43">
        <f>IFERROR(VLOOKUP($B238,'1718_link'!$A$5:$D$331,4,FALSE),0)</f>
        <v>3357.07</v>
      </c>
      <c r="CB238" s="217">
        <f t="shared" si="421"/>
        <v>9.3036487174828056E-2</v>
      </c>
      <c r="CC238" s="217">
        <f>IF(BX238="Yes",VLOOKUP(B238,'ESA 112'!$B$194:$J$219,8,FALSE),MIN(0.135,CB238))</f>
        <v>9.3036487174828056E-2</v>
      </c>
      <c r="CD238" s="156">
        <f t="shared" si="422"/>
        <v>312.33</v>
      </c>
      <c r="CE238" s="159">
        <f t="shared" si="423"/>
        <v>386.89</v>
      </c>
      <c r="CF238" s="127" t="s">
        <v>928</v>
      </c>
      <c r="CG238" s="43">
        <f>IFERROR(VLOOKUP($B238,'1819_link'!$A$5:$D$351,2,FALSE),0)</f>
        <v>61.89</v>
      </c>
      <c r="CH238" s="43">
        <f>IFERROR(VLOOKUP($B238,'1819_link'!$A$5:$D$351,3,FALSE),0)</f>
        <v>317.89</v>
      </c>
      <c r="CI238" s="43">
        <f>IFERROR(VLOOKUP($B238,'1819_link'!$A$5:$D$331,4,FALSE),0)</f>
        <v>3388.36</v>
      </c>
      <c r="CJ238" s="217">
        <f t="shared" si="424"/>
        <v>9.3818248356136891E-2</v>
      </c>
      <c r="CK238" s="217">
        <f>IF(CF238="Yes",VLOOKUP(B238,'ESA 112'!$B$164:$J$190,8,FALSE),MIN(0.135,CJ238))</f>
        <v>9.3818248356136891E-2</v>
      </c>
      <c r="CL238" s="156">
        <f t="shared" si="425"/>
        <v>317.89</v>
      </c>
      <c r="CM238" s="159">
        <f t="shared" si="426"/>
        <v>379.78</v>
      </c>
      <c r="CN238" s="127" t="s">
        <v>928</v>
      </c>
      <c r="CO238" s="43">
        <f>IFERROR(VLOOKUP($B238,'1920_link'!$A$5:$D$350,2,FALSE),0)</f>
        <v>62.11</v>
      </c>
      <c r="CP238" s="43">
        <f>IFERROR(VLOOKUP($B238,'1920_link'!$A$5:$D$350,3,FALSE),0)</f>
        <v>331</v>
      </c>
      <c r="CQ238" s="43">
        <f>IFERROR(VLOOKUP($B238,'1920_link'!$A$5:$D$330,4,FALSE),0)</f>
        <v>3338.2400000000002</v>
      </c>
      <c r="CR238" s="217">
        <f t="shared" si="427"/>
        <v>9.9154045245398767E-2</v>
      </c>
      <c r="CS238" s="217">
        <f>IF(CN238="Yes",VLOOKUP(B238,'ESA 112'!$B$134:$J$159,8,FALSE),MIN(0.135,CR238))</f>
        <v>9.9154045245398767E-2</v>
      </c>
      <c r="CT238" s="156">
        <f t="shared" si="428"/>
        <v>331</v>
      </c>
      <c r="CU238" s="159">
        <f t="shared" si="429"/>
        <v>393.11</v>
      </c>
      <c r="CV238" s="127" t="s">
        <v>928</v>
      </c>
      <c r="CW238" s="43">
        <f>IFERROR(VLOOKUP($B238,'2021_link'!$A$5:$D$351,2,FALSE),0)</f>
        <v>22.56</v>
      </c>
      <c r="CX238" s="43">
        <f>IFERROR(VLOOKUP($B238,'2021_link'!$A$5:$D$351,3,FALSE),0)</f>
        <v>317</v>
      </c>
      <c r="CY238" s="160">
        <f>IFERROR(VLOOKUP($B238,'2021_link'!$A$5:$D$351,4,FALSE),0)</f>
        <v>3064.7599999999998</v>
      </c>
      <c r="CZ238" s="217">
        <f t="shared" si="430"/>
        <v>0.10343387410433444</v>
      </c>
      <c r="DA238" s="217">
        <f>IF(CV238="Yes",VLOOKUP(B238,'ESA 112'!$B$102:$J$130,8,FALSE),MIN(0.135,CZ238))</f>
        <v>0.10343387410433444</v>
      </c>
      <c r="DB238" s="156">
        <f t="shared" si="431"/>
        <v>317</v>
      </c>
      <c r="DC238" s="159">
        <f t="shared" si="432"/>
        <v>339.56</v>
      </c>
      <c r="DD238" s="127" t="s">
        <v>928</v>
      </c>
      <c r="DE238" s="43">
        <f>IFERROR(VLOOKUP($B238,'2122_link'!$A$3:$D$352,2,FALSE),0)</f>
        <v>22.78</v>
      </c>
      <c r="DF238" s="43">
        <f>IFERROR(VLOOKUP($B238,'2122_link'!$A$3:$D$352,3,FALSE),0)</f>
        <v>313.45</v>
      </c>
      <c r="DG238" s="160">
        <f>IFERROR(VLOOKUP($B238,'2122_link'!$A$3:$D$352,4,FALSE),0)</f>
        <v>3056.5</v>
      </c>
      <c r="DH238" s="217">
        <f t="shared" si="394"/>
        <v>0.10255193849173891</v>
      </c>
      <c r="DI238" s="217">
        <f>IF(DD238="Yes",VLOOKUP(B238,'ESA 112'!$B$70:$J$99,8,FALSE),MIN(0.135,DH238))</f>
        <v>0.10255193849173891</v>
      </c>
      <c r="DJ238" s="156">
        <f t="shared" si="395"/>
        <v>313.45</v>
      </c>
      <c r="DK238" s="159">
        <f t="shared" si="396"/>
        <v>336.23</v>
      </c>
      <c r="DL238" s="127" t="s">
        <v>928</v>
      </c>
      <c r="DM238" s="43">
        <f>IFERROR(VLOOKUP($B238,'2223_link'!$A$3:$D$352,2,FALSE),0)</f>
        <v>22.89</v>
      </c>
      <c r="DN238" s="43">
        <f>IFERROR(VLOOKUP($B238,'2223_link'!$A$3:$D$352,3,FALSE),0)</f>
        <v>298.66999999999996</v>
      </c>
      <c r="DO238" s="160">
        <f>IFERROR(VLOOKUP($B238,'2223_link'!$A$3:$D$352,4,FALSE),0)</f>
        <v>3083.5099999999998</v>
      </c>
      <c r="DP238" s="217">
        <f t="shared" si="397"/>
        <v>9.6860396107033855E-2</v>
      </c>
      <c r="DQ238" s="217">
        <f>IF(DL238="Yes",VLOOKUP(B238,'ESA 112'!$B$37:$J$65,8,FALSE),MIN(0.135,DP238))</f>
        <v>9.6860396107033855E-2</v>
      </c>
      <c r="DR238" s="156">
        <f t="shared" si="398"/>
        <v>298.67</v>
      </c>
      <c r="DS238" s="159">
        <f t="shared" si="399"/>
        <v>321.56</v>
      </c>
      <c r="DT238" s="127" t="s">
        <v>928</v>
      </c>
      <c r="DU238" s="43">
        <f>IFERROR(VLOOKUP($B238,'2324_link'!$A$3:$D$352,2,FALSE),0)</f>
        <v>23.89</v>
      </c>
      <c r="DV238" s="43">
        <f>IFERROR(VLOOKUP($B238,'2324_link'!$A$3:$D$352,3,FALSE),0)</f>
        <v>318.22000000000003</v>
      </c>
      <c r="DW238" s="160">
        <f>IFERROR(VLOOKUP($B238,'2324_link'!$A$3:$D$352,4,FALSE),0)</f>
        <v>3062.72</v>
      </c>
      <c r="DX238" s="217">
        <f t="shared" si="460"/>
        <v>0.10390110751227669</v>
      </c>
      <c r="DY238" s="217">
        <f>IF(DT238="Yes",VLOOKUP(B238,'ESA 112'!$B$3:$J$32,8,FALSE),MIN(0.15,DX238))</f>
        <v>0.10390110751227669</v>
      </c>
      <c r="DZ238" s="156">
        <f t="shared" si="461"/>
        <v>318.22000000000003</v>
      </c>
      <c r="EA238" s="159">
        <f t="shared" si="462"/>
        <v>342.11</v>
      </c>
      <c r="EB238" s="18"/>
    </row>
    <row r="239" spans="1:132" ht="14.4" x14ac:dyDescent="0.3">
      <c r="A239" s="15" t="s">
        <v>907</v>
      </c>
      <c r="B239" s="15" t="s">
        <v>508</v>
      </c>
      <c r="C239" s="15" t="s">
        <v>509</v>
      </c>
      <c r="D239" s="127" t="s">
        <v>928</v>
      </c>
      <c r="E239" s="154">
        <f>IFERROR(VLOOKUP($B239,'0809_link'!$A$5:$D$319,2,FALSE),0)</f>
        <v>27.5</v>
      </c>
      <c r="F239" s="154">
        <f>IFERROR(VLOOKUP($B239,'0809_link'!$A$5:$D$319,3,FALSE),0)</f>
        <v>225.88</v>
      </c>
      <c r="G239" s="154">
        <f>IFERROR(VLOOKUP(B239,'0809_link'!$A$5:$D$319,4,FALSE),0)</f>
        <v>2005.95</v>
      </c>
      <c r="H239" s="50">
        <f t="shared" si="433"/>
        <v>0.11260000000000001</v>
      </c>
      <c r="I239" s="155">
        <f>IF(D239="yes",VLOOKUP(B239,'ESA 112'!$B$479:$K$503,8,FALSE),MIN(0.127,H239))</f>
        <v>0.11260000000000001</v>
      </c>
      <c r="J239" s="156">
        <f t="shared" si="434"/>
        <v>225.88</v>
      </c>
      <c r="K239" s="157">
        <f t="shared" si="435"/>
        <v>253.38</v>
      </c>
      <c r="L239" s="127" t="s">
        <v>928</v>
      </c>
      <c r="M239" s="43">
        <f>IFERROR(VLOOKUP(B239,'0910_link'!$A$5:$B$302,2,FALSE),0)</f>
        <v>35.5</v>
      </c>
      <c r="N239" s="43">
        <f>IFERROR(VLOOKUP(B239,'0910_link'!$A$5:$C$302,3,FALSE),0)</f>
        <v>234.5</v>
      </c>
      <c r="O239" s="43">
        <f>IFERROR(VLOOKUP($B239,'0910_link'!$A$5:$D$302,4,FALSE),0)</f>
        <v>2015.1299999999999</v>
      </c>
      <c r="P239" s="50">
        <f t="shared" si="436"/>
        <v>0.1164</v>
      </c>
      <c r="Q239" s="158">
        <f>IF(L239="Yes",VLOOKUP(B239,'ESA 112'!$B$449:$K$474,8,FALSE),MIN(0.127,P239))</f>
        <v>0.1164</v>
      </c>
      <c r="R239" s="156">
        <f t="shared" si="437"/>
        <v>234.5</v>
      </c>
      <c r="S239" s="157">
        <f t="shared" si="438"/>
        <v>270</v>
      </c>
      <c r="T239" s="127" t="s">
        <v>928</v>
      </c>
      <c r="U239" s="43">
        <f>IFERROR(VLOOKUP($B239,'1011_link'!$A$5:$D$309,2,FALSE),0)</f>
        <v>33.5</v>
      </c>
      <c r="V239" s="43">
        <f>IFERROR(VLOOKUP($B239,'1011_link'!$A$5:$D$309,3,FALSE),0)</f>
        <v>247</v>
      </c>
      <c r="W239" s="154">
        <f>IFERROR(VLOOKUP($B239,'1011_link'!$A$5:$D$319,4,FALSE),0)</f>
        <v>2052.77</v>
      </c>
      <c r="X239" s="50">
        <f t="shared" si="439"/>
        <v>0.1203</v>
      </c>
      <c r="Y239" s="158">
        <f>IF(T239="Yes",VLOOKUP(B239,'ESA 112'!$B$416:$J$444,8,FALSE),MIN(0.127,X239))</f>
        <v>0.1203</v>
      </c>
      <c r="Z239" s="156">
        <f t="shared" si="440"/>
        <v>247</v>
      </c>
      <c r="AA239" s="159">
        <f t="shared" si="441"/>
        <v>280.5</v>
      </c>
      <c r="AB239" s="127" t="s">
        <v>928</v>
      </c>
      <c r="AC239" s="43">
        <f>IFERROR(VLOOKUP($B239,'1112_link'!$A$5:$D$310,2,FALSE),0)</f>
        <v>42.55</v>
      </c>
      <c r="AD239" s="43">
        <f>IFERROR(VLOOKUP($B239,'1112_link'!$A$5:$D$310,3,FALSE),0)</f>
        <v>260.55999999999995</v>
      </c>
      <c r="AE239" s="154">
        <f>IFERROR(VLOOKUP($B239,'1112_link'!$A$5:$D$331,4,FALSE),0)</f>
        <v>2028.47</v>
      </c>
      <c r="AF239" s="50">
        <f t="shared" si="442"/>
        <v>0.1285</v>
      </c>
      <c r="AG239" s="158">
        <f>IF(AB239="Yes",VLOOKUP(B239,'ESA 112'!$B$383:$J$411,8,FALSE),MIN(0.127,AF239))</f>
        <v>0.127</v>
      </c>
      <c r="AH239" s="156">
        <f t="shared" si="443"/>
        <v>257.62</v>
      </c>
      <c r="AI239" s="159">
        <f t="shared" si="444"/>
        <v>300.17</v>
      </c>
      <c r="AJ239" s="127" t="s">
        <v>928</v>
      </c>
      <c r="AK239" s="43">
        <f>IFERROR(VLOOKUP($B239,'1213_link'!$A$5:$D$310,2,FALSE),0)</f>
        <v>47.989999999999995</v>
      </c>
      <c r="AL239" s="43">
        <f>IFERROR(VLOOKUP($B239,'1213_link'!$A$5:$D$310,3,FALSE),0)</f>
        <v>286.11</v>
      </c>
      <c r="AM239" s="154">
        <f>IFERROR(VLOOKUP($B239,'1213_link'!$A$5:$D$331,4,FALSE),0)</f>
        <v>2102.9</v>
      </c>
      <c r="AN239" s="50">
        <f t="shared" si="445"/>
        <v>0.1361</v>
      </c>
      <c r="AO239" s="158">
        <f>IF(AJ239="Yes",VLOOKUP(B239,'ESA 112'!$B$350:$J$378,8,FALSE),MIN(0.127,AN239))</f>
        <v>0.127</v>
      </c>
      <c r="AP239" s="156">
        <f t="shared" si="446"/>
        <v>267.07</v>
      </c>
      <c r="AQ239" s="159">
        <f t="shared" si="447"/>
        <v>315.06</v>
      </c>
      <c r="AR239" s="127" t="s">
        <v>928</v>
      </c>
      <c r="AS239" s="43">
        <f>IFERROR(VLOOKUP($B239,'1314_link'!$A$5:$D$310,2,FALSE),0)</f>
        <v>40.78</v>
      </c>
      <c r="AT239" s="43">
        <f>IFERROR(VLOOKUP($B239,'1314_link'!$A$5:$D$310,3,FALSE),0)</f>
        <v>307.44</v>
      </c>
      <c r="AU239" s="154">
        <f>IFERROR(VLOOKUP($B239,'1314_link'!$A$5:$D$331,4,FALSE),0)</f>
        <v>2189.87</v>
      </c>
      <c r="AV239" s="158">
        <f t="shared" si="448"/>
        <v>0.14039189540931654</v>
      </c>
      <c r="AW239" s="158">
        <f>IF(AR239="Yes",VLOOKUP(B239,'ESA 112'!$B$318:$J$345,8,FALSE),MIN(0.127,AV239))</f>
        <v>0.127</v>
      </c>
      <c r="AX239" s="156">
        <f t="shared" si="449"/>
        <v>278.11</v>
      </c>
      <c r="AY239" s="159">
        <f t="shared" si="450"/>
        <v>318.89</v>
      </c>
      <c r="AZ239" s="127" t="s">
        <v>928</v>
      </c>
      <c r="BA239" s="43">
        <f>IFERROR(VLOOKUP($B239,'1415_link'!$A$5:$D$311,2,FALSE),0)</f>
        <v>39.450000000000003</v>
      </c>
      <c r="BB239" s="43">
        <f>IFERROR(VLOOKUP($B239,'1415_link'!$A$5:$D$311,3,FALSE),0)</f>
        <v>299.77999999999997</v>
      </c>
      <c r="BC239" s="160">
        <f>IFERROR(VLOOKUP($B239,'1415_link'!$A$5:$D$332,4,FALSE),0)</f>
        <v>2196.4399999999996</v>
      </c>
      <c r="BD239" s="158">
        <f t="shared" si="451"/>
        <v>0.13648449308881647</v>
      </c>
      <c r="BE239" s="158">
        <f>IF(AZ239="Yes",VLOOKUP(B239,'ESA 112'!$B$286:$J$314,8,FALSE),MIN(0.127,BD239))</f>
        <v>0.127</v>
      </c>
      <c r="BF239" s="156">
        <f t="shared" si="452"/>
        <v>278.95</v>
      </c>
      <c r="BG239" s="159">
        <f t="shared" si="453"/>
        <v>318.39999999999998</v>
      </c>
      <c r="BH239" s="127" t="s">
        <v>928</v>
      </c>
      <c r="BI239" s="43">
        <f>IFERROR(VLOOKUP($B239,'1516_link'!$A$5:$D$351,2,FALSE),0)</f>
        <v>47.55</v>
      </c>
      <c r="BJ239" s="43">
        <f>IFERROR(VLOOKUP($B239,'1516_link'!$A$5:$D$351,3,FALSE),0)</f>
        <v>300.89</v>
      </c>
      <c r="BK239" s="160">
        <f>IFERROR(VLOOKUP($B239,'1516_link'!$A$5:$D$351,4,FALSE),0)</f>
        <v>2157.6099999999997</v>
      </c>
      <c r="BL239" s="217">
        <f t="shared" si="454"/>
        <v>0.13945523055603193</v>
      </c>
      <c r="BM239" s="217">
        <f>IF(BH239="Yes",VLOOKUP(B239,'ESA 112'!$B$255:$J$282,8,FALSE),MIN(0.127,BL239))</f>
        <v>0.127</v>
      </c>
      <c r="BN239" s="156">
        <f t="shared" si="455"/>
        <v>274.02</v>
      </c>
      <c r="BO239" s="159">
        <f t="shared" si="456"/>
        <v>321.57</v>
      </c>
      <c r="BP239" s="127" t="s">
        <v>928</v>
      </c>
      <c r="BQ239" s="43">
        <f>IFERROR(VLOOKUP($B239,'1617_link'!$A$5:$D$351,2,FALSE),0)</f>
        <v>39.89</v>
      </c>
      <c r="BR239" s="43">
        <f>IFERROR(VLOOKUP($B239,'1617_link'!$A$5:$D$351,3,FALSE),0)</f>
        <v>332.78</v>
      </c>
      <c r="BS239" s="160">
        <f>IFERROR(VLOOKUP($B239,'1617_link'!$A$5:$D$351,4,FALSE),0)</f>
        <v>2258.7200000000003</v>
      </c>
      <c r="BT239" s="217">
        <f t="shared" si="457"/>
        <v>0.14733123184812635</v>
      </c>
      <c r="BU239" s="217">
        <f>IF(BP239="Yes",VLOOKUP(B239,'ESA 112'!$B$224:$J$250,8,FALSE),MIN(0.127,BT239))</f>
        <v>0.127</v>
      </c>
      <c r="BV239" s="156">
        <f t="shared" si="458"/>
        <v>286.86</v>
      </c>
      <c r="BW239" s="223">
        <f t="shared" si="459"/>
        <v>326.75</v>
      </c>
      <c r="BX239" s="127" t="s">
        <v>928</v>
      </c>
      <c r="BY239" s="43">
        <f>IFERROR(VLOOKUP($B239,'1718_link'!$A$5:$D$351,2,FALSE),0)</f>
        <v>37.33</v>
      </c>
      <c r="BZ239" s="43">
        <f>IFERROR(VLOOKUP($B239,'1718_link'!$A$5:$D$351,3,FALSE),0)</f>
        <v>341.89</v>
      </c>
      <c r="CA239" s="43">
        <f>IFERROR(VLOOKUP($B239,'1718_link'!$A$5:$D$331,4,FALSE),0)</f>
        <v>2276.52</v>
      </c>
      <c r="CB239" s="217">
        <f t="shared" si="421"/>
        <v>0.15018097798394039</v>
      </c>
      <c r="CC239" s="217">
        <f>IF(BX239="Yes",VLOOKUP(B239,'ESA 112'!$B$194:$J$219,8,FALSE),MIN(0.135,CB239))</f>
        <v>0.13500000000000001</v>
      </c>
      <c r="CD239" s="156">
        <f t="shared" si="422"/>
        <v>307.33</v>
      </c>
      <c r="CE239" s="159">
        <f t="shared" si="423"/>
        <v>344.65999999999997</v>
      </c>
      <c r="CF239" s="127" t="s">
        <v>928</v>
      </c>
      <c r="CG239" s="43">
        <f>IFERROR(VLOOKUP($B239,'1819_link'!$A$5:$D$351,2,FALSE),0)</f>
        <v>41</v>
      </c>
      <c r="CH239" s="43">
        <f>IFERROR(VLOOKUP($B239,'1819_link'!$A$5:$D$351,3,FALSE),0)</f>
        <v>315.77999999999997</v>
      </c>
      <c r="CI239" s="43">
        <f>IFERROR(VLOOKUP($B239,'1819_link'!$A$5:$D$331,4,FALSE),0)</f>
        <v>2286.3000000000002</v>
      </c>
      <c r="CJ239" s="217">
        <f t="shared" si="424"/>
        <v>0.13811835717097493</v>
      </c>
      <c r="CK239" s="217">
        <f>IF(CF239="Yes",VLOOKUP(B239,'ESA 112'!$B$164:$J$190,8,FALSE),MIN(0.135,CJ239))</f>
        <v>0.13500000000000001</v>
      </c>
      <c r="CL239" s="156">
        <f t="shared" si="425"/>
        <v>308.64999999999998</v>
      </c>
      <c r="CM239" s="159">
        <f t="shared" si="426"/>
        <v>349.65</v>
      </c>
      <c r="CN239" s="127" t="s">
        <v>928</v>
      </c>
      <c r="CO239" s="43">
        <f>IFERROR(VLOOKUP($B239,'1920_link'!$A$5:$D$350,2,FALSE),0)</f>
        <v>37</v>
      </c>
      <c r="CP239" s="43">
        <f>IFERROR(VLOOKUP($B239,'1920_link'!$A$5:$D$350,3,FALSE),0)</f>
        <v>315.44</v>
      </c>
      <c r="CQ239" s="43">
        <f>IFERROR(VLOOKUP($B239,'1920_link'!$A$5:$D$330,4,FALSE),0)</f>
        <v>2199.5599999999995</v>
      </c>
      <c r="CR239" s="217">
        <f t="shared" si="427"/>
        <v>0.14341050028187458</v>
      </c>
      <c r="CS239" s="217">
        <f>IF(CN239="Yes",VLOOKUP(B239,'ESA 112'!$B$134:$J$159,8,FALSE),MIN(0.135,CR239))</f>
        <v>0.13500000000000001</v>
      </c>
      <c r="CT239" s="156">
        <f t="shared" si="428"/>
        <v>296.94</v>
      </c>
      <c r="CU239" s="159">
        <f t="shared" si="429"/>
        <v>333.94</v>
      </c>
      <c r="CV239" s="127" t="s">
        <v>928</v>
      </c>
      <c r="CW239" s="43">
        <f>IFERROR(VLOOKUP($B239,'2021_link'!$A$5:$D$351,2,FALSE),0)</f>
        <v>24.33</v>
      </c>
      <c r="CX239" s="43">
        <f>IFERROR(VLOOKUP($B239,'2021_link'!$A$5:$D$351,3,FALSE),0)</f>
        <v>292.77</v>
      </c>
      <c r="CY239" s="160">
        <f>IFERROR(VLOOKUP($B239,'2021_link'!$A$5:$D$351,4,FALSE),0)</f>
        <v>2140.5500000000002</v>
      </c>
      <c r="CZ239" s="217">
        <f t="shared" si="430"/>
        <v>0.13677325920908176</v>
      </c>
      <c r="DA239" s="217">
        <f>IF(CV239="Yes",VLOOKUP(B239,'ESA 112'!$B$102:$J$130,8,FALSE),MIN(0.135,CZ239))</f>
        <v>0.13500000000000001</v>
      </c>
      <c r="DB239" s="156">
        <f t="shared" si="431"/>
        <v>288.97000000000003</v>
      </c>
      <c r="DC239" s="159">
        <f t="shared" si="432"/>
        <v>313.3</v>
      </c>
      <c r="DD239" s="127" t="s">
        <v>928</v>
      </c>
      <c r="DE239" s="43">
        <f>IFERROR(VLOOKUP($B239,'2122_link'!$A$3:$D$352,2,FALSE),0)</f>
        <v>21.78</v>
      </c>
      <c r="DF239" s="43">
        <f>IFERROR(VLOOKUP($B239,'2122_link'!$A$3:$D$352,3,FALSE),0)</f>
        <v>273.56</v>
      </c>
      <c r="DG239" s="160">
        <f>IFERROR(VLOOKUP($B239,'2122_link'!$A$3:$D$352,4,FALSE),0)</f>
        <v>2071.1</v>
      </c>
      <c r="DH239" s="217">
        <f t="shared" si="394"/>
        <v>0.13208439959441842</v>
      </c>
      <c r="DI239" s="217">
        <f>IF(DD239="Yes",VLOOKUP(B239,'ESA 112'!$B$70:$J$99,8,FALSE),MIN(0.135,DH239))</f>
        <v>0.13208439959441842</v>
      </c>
      <c r="DJ239" s="156">
        <f t="shared" si="395"/>
        <v>273.56</v>
      </c>
      <c r="DK239" s="159">
        <f t="shared" si="396"/>
        <v>295.34000000000003</v>
      </c>
      <c r="DL239" s="127" t="s">
        <v>928</v>
      </c>
      <c r="DM239" s="43">
        <f>IFERROR(VLOOKUP($B239,'2223_link'!$A$3:$D$352,2,FALSE),0)</f>
        <v>26.11</v>
      </c>
      <c r="DN239" s="43">
        <f>IFERROR(VLOOKUP($B239,'2223_link'!$A$3:$D$352,3,FALSE),0)</f>
        <v>296.89</v>
      </c>
      <c r="DO239" s="160">
        <f>IFERROR(VLOOKUP($B239,'2223_link'!$A$3:$D$352,4,FALSE),0)</f>
        <v>2141.85</v>
      </c>
      <c r="DP239" s="217">
        <f t="shared" si="397"/>
        <v>0.13861381515979176</v>
      </c>
      <c r="DQ239" s="217">
        <f>IF(DL239="Yes",VLOOKUP(B239,'ESA 112'!$B$37:$J$65,8,FALSE),MIN(0.135,DP239))</f>
        <v>0.13500000000000001</v>
      </c>
      <c r="DR239" s="156">
        <f t="shared" si="398"/>
        <v>289.14999999999998</v>
      </c>
      <c r="DS239" s="159">
        <f t="shared" si="399"/>
        <v>315.26</v>
      </c>
      <c r="DT239" s="127" t="s">
        <v>928</v>
      </c>
      <c r="DU239" s="43">
        <f>IFERROR(VLOOKUP($B239,'2324_link'!$A$3:$D$352,2,FALSE),0)</f>
        <v>25.22</v>
      </c>
      <c r="DV239" s="43">
        <f>IFERROR(VLOOKUP($B239,'2324_link'!$A$3:$D$352,3,FALSE),0)</f>
        <v>314.77999999999997</v>
      </c>
      <c r="DW239" s="160">
        <f>IFERROR(VLOOKUP($B239,'2324_link'!$A$3:$D$352,4,FALSE),0)</f>
        <v>2135.17</v>
      </c>
      <c r="DX239" s="217">
        <f t="shared" si="460"/>
        <v>0.14742620025571732</v>
      </c>
      <c r="DY239" s="217">
        <f>IF(DT239="Yes",VLOOKUP(B239,'ESA 112'!$B$3:$J$32,8,FALSE),MIN(0.15,DX239))</f>
        <v>0.14742620025571732</v>
      </c>
      <c r="DZ239" s="156">
        <f t="shared" si="461"/>
        <v>314.77999999999997</v>
      </c>
      <c r="EA239" s="159">
        <f t="shared" si="462"/>
        <v>340</v>
      </c>
      <c r="EB239" s="18"/>
    </row>
    <row r="240" spans="1:132" ht="14.4" x14ac:dyDescent="0.3">
      <c r="A240" s="15" t="s">
        <v>907</v>
      </c>
      <c r="B240" s="15" t="s">
        <v>256</v>
      </c>
      <c r="C240" s="15" t="s">
        <v>257</v>
      </c>
      <c r="D240" s="127" t="s">
        <v>929</v>
      </c>
      <c r="E240" s="154">
        <f>IFERROR(VLOOKUP($B240,'0809_link'!$A$5:$D$319,2,FALSE),0)</f>
        <v>1</v>
      </c>
      <c r="F240" s="154">
        <f>IFERROR(VLOOKUP($B240,'0809_link'!$A$5:$D$319,3,FALSE),0)</f>
        <v>2</v>
      </c>
      <c r="G240" s="154">
        <f>IFERROR(VLOOKUP(B240,'0809_link'!$A$5:$D$319,4,FALSE),0)</f>
        <v>24.04</v>
      </c>
      <c r="H240" s="50">
        <f t="shared" si="433"/>
        <v>8.3199999999999996E-2</v>
      </c>
      <c r="I240" s="155">
        <f>IF(D240="yes",VLOOKUP(B240,'ESA 112'!$B$479:$K$503,8,FALSE),MIN(0.127,H240))</f>
        <v>8.0699999999999994E-2</v>
      </c>
      <c r="J240" s="156">
        <f t="shared" si="434"/>
        <v>1.94</v>
      </c>
      <c r="K240" s="157">
        <f t="shared" si="435"/>
        <v>3</v>
      </c>
      <c r="L240" s="127" t="s">
        <v>929</v>
      </c>
      <c r="M240" s="43">
        <f>IFERROR(VLOOKUP(B240,'0910_link'!$A$5:$B$302,2,FALSE),0)</f>
        <v>1</v>
      </c>
      <c r="N240" s="43">
        <f>IFERROR(VLOOKUP(B240,'0910_link'!$A$5:$C$302,3,FALSE),0)</f>
        <v>1.1200000000000001</v>
      </c>
      <c r="O240" s="43">
        <f>IFERROR(VLOOKUP($B240,'0910_link'!$A$5:$D$302,4,FALSE),0)</f>
        <v>23.38</v>
      </c>
      <c r="P240" s="50">
        <f t="shared" si="436"/>
        <v>4.7899999999999998E-2</v>
      </c>
      <c r="Q240" s="158">
        <f>IF(L240="Yes",VLOOKUP(B240,'ESA 112'!$B$449:$K$474,8,FALSE),MIN(0.127,P240))</f>
        <v>4.7899999999999998E-2</v>
      </c>
      <c r="R240" s="156">
        <f t="shared" si="437"/>
        <v>1.1200000000000001</v>
      </c>
      <c r="S240" s="157">
        <f t="shared" si="438"/>
        <v>2.12</v>
      </c>
      <c r="T240" s="127" t="s">
        <v>929</v>
      </c>
      <c r="U240" s="43">
        <f>IFERROR(VLOOKUP($B240,'1011_link'!$A$5:$D$309,2,FALSE),0)</f>
        <v>0.38</v>
      </c>
      <c r="V240" s="43">
        <f>IFERROR(VLOOKUP($B240,'1011_link'!$A$5:$D$309,3,FALSE),0)</f>
        <v>1</v>
      </c>
      <c r="W240" s="154">
        <f>IFERROR(VLOOKUP($B240,'1011_link'!$A$5:$D$319,4,FALSE),0)</f>
        <v>26.89</v>
      </c>
      <c r="X240" s="50">
        <f t="shared" si="439"/>
        <v>3.7199999999999997E-2</v>
      </c>
      <c r="Y240" s="158">
        <f>IF(T240="Yes",VLOOKUP(B240,'ESA 112'!$B$416:$J$444,8,FALSE),MIN(0.127,X240))</f>
        <v>3.6799999999999999E-2</v>
      </c>
      <c r="Z240" s="156">
        <f t="shared" si="440"/>
        <v>0.99</v>
      </c>
      <c r="AA240" s="159">
        <f t="shared" si="441"/>
        <v>1.37</v>
      </c>
      <c r="AB240" s="127" t="s">
        <v>929</v>
      </c>
      <c r="AC240" s="43">
        <f>IFERROR(VLOOKUP($B240,'1112_link'!$A$5:$D$310,2,FALSE),0)</f>
        <v>0</v>
      </c>
      <c r="AD240" s="43">
        <f>IFERROR(VLOOKUP($B240,'1112_link'!$A$5:$D$310,3,FALSE),0)</f>
        <v>0</v>
      </c>
      <c r="AE240" s="154">
        <f>IFERROR(VLOOKUP($B240,'1112_link'!$A$5:$D$331,4,FALSE),0)</f>
        <v>29.3</v>
      </c>
      <c r="AF240" s="50">
        <f t="shared" si="442"/>
        <v>0</v>
      </c>
      <c r="AG240" s="158">
        <f>IF(AB240="Yes",VLOOKUP(B240,'ESA 112'!$B$383:$J$411,8,FALSE),MIN(0.127,AF240))</f>
        <v>0</v>
      </c>
      <c r="AH240" s="156">
        <f t="shared" si="443"/>
        <v>0</v>
      </c>
      <c r="AI240" s="159">
        <f t="shared" si="444"/>
        <v>0</v>
      </c>
      <c r="AJ240" s="127" t="s">
        <v>929</v>
      </c>
      <c r="AK240" s="43">
        <f>IFERROR(VLOOKUP($B240,'1213_link'!$A$5:$D$310,2,FALSE),0)</f>
        <v>0</v>
      </c>
      <c r="AL240" s="43">
        <f>IFERROR(VLOOKUP($B240,'1213_link'!$A$5:$D$310,3,FALSE),0)</f>
        <v>0.33</v>
      </c>
      <c r="AM240" s="154">
        <f>IFERROR(VLOOKUP($B240,'1213_link'!$A$5:$D$331,4,FALSE),0)</f>
        <v>28.3</v>
      </c>
      <c r="AN240" s="50">
        <f t="shared" si="445"/>
        <v>1.17E-2</v>
      </c>
      <c r="AO240" s="158">
        <f>IF(AJ240="Yes",VLOOKUP(B240,'ESA 112'!$B$350:$J$378,8,FALSE),MIN(0.127,AN240))</f>
        <v>1.11E-2</v>
      </c>
      <c r="AP240" s="156">
        <f t="shared" si="446"/>
        <v>0.31</v>
      </c>
      <c r="AQ240" s="159">
        <f t="shared" si="447"/>
        <v>0.31</v>
      </c>
      <c r="AR240" s="127" t="s">
        <v>929</v>
      </c>
      <c r="AS240" s="43">
        <f>IFERROR(VLOOKUP($B240,'1314_link'!$A$5:$D$310,2,FALSE),0)</f>
        <v>0.67</v>
      </c>
      <c r="AT240" s="43">
        <f>IFERROR(VLOOKUP($B240,'1314_link'!$A$5:$D$310,3,FALSE),0)</f>
        <v>0</v>
      </c>
      <c r="AU240" s="154">
        <f>IFERROR(VLOOKUP($B240,'1314_link'!$A$5:$D$331,4,FALSE),0)</f>
        <v>26.9</v>
      </c>
      <c r="AV240" s="158">
        <f t="shared" si="448"/>
        <v>0</v>
      </c>
      <c r="AW240" s="158">
        <f>IF(AR240="Yes",VLOOKUP(B240,'ESA 112'!$B$318:$J$345,8,FALSE),MIN(0.127,AV240))</f>
        <v>0</v>
      </c>
      <c r="AX240" s="156">
        <f t="shared" si="449"/>
        <v>0</v>
      </c>
      <c r="AY240" s="159">
        <f t="shared" si="450"/>
        <v>0.67</v>
      </c>
      <c r="AZ240" s="127" t="s">
        <v>929</v>
      </c>
      <c r="BA240" s="43">
        <f>IFERROR(VLOOKUP($B240,'1415_link'!$A$5:$D$311,2,FALSE),0)</f>
        <v>1.22</v>
      </c>
      <c r="BB240" s="43">
        <f>IFERROR(VLOOKUP($B240,'1415_link'!$A$5:$D$311,3,FALSE),0)</f>
        <v>0</v>
      </c>
      <c r="BC240" s="160">
        <f>IFERROR(VLOOKUP($B240,'1415_link'!$A$5:$D$332,4,FALSE),0)</f>
        <v>27.4</v>
      </c>
      <c r="BD240" s="158">
        <f t="shared" si="451"/>
        <v>0</v>
      </c>
      <c r="BE240" s="158">
        <f>IF(AZ240="Yes",VLOOKUP(B240,'ESA 112'!$B$286:$J$314,8,FALSE),MIN(0.127,BD240))</f>
        <v>0</v>
      </c>
      <c r="BF240" s="156">
        <f t="shared" si="452"/>
        <v>0</v>
      </c>
      <c r="BG240" s="159">
        <f t="shared" si="453"/>
        <v>1.22</v>
      </c>
      <c r="BH240" s="127" t="s">
        <v>929</v>
      </c>
      <c r="BI240" s="43">
        <f>IFERROR(VLOOKUP($B240,'1516_link'!$A$5:$D$351,2,FALSE),0)</f>
        <v>0</v>
      </c>
      <c r="BJ240" s="43">
        <f>IFERROR(VLOOKUP($B240,'1516_link'!$A$5:$D$351,3,FALSE),0)</f>
        <v>0</v>
      </c>
      <c r="BK240" s="160">
        <f>IFERROR(VLOOKUP($B240,'1516_link'!$A$5:$D$351,4,FALSE),0)</f>
        <v>26.1</v>
      </c>
      <c r="BL240" s="217">
        <f t="shared" si="454"/>
        <v>0</v>
      </c>
      <c r="BM240" s="217">
        <f>IF(BH240="Yes",VLOOKUP(B240,'ESA 112'!$B$255:$J$282,8,FALSE),MIN(0.127,BL240))</f>
        <v>0</v>
      </c>
      <c r="BN240" s="156">
        <f t="shared" si="455"/>
        <v>0</v>
      </c>
      <c r="BO240" s="159">
        <f t="shared" si="456"/>
        <v>0</v>
      </c>
      <c r="BP240" s="127" t="s">
        <v>929</v>
      </c>
      <c r="BQ240" s="43">
        <f>IFERROR(VLOOKUP($B240,'1617_link'!$A$5:$D$351,2,FALSE),0)</f>
        <v>0</v>
      </c>
      <c r="BR240" s="43">
        <f>IFERROR(VLOOKUP($B240,'1617_link'!$A$5:$D$351,3,FALSE),0)</f>
        <v>0.67</v>
      </c>
      <c r="BS240" s="160">
        <f>IFERROR(VLOOKUP($B240,'1617_link'!$A$5:$D$351,4,FALSE),0)</f>
        <v>27.8</v>
      </c>
      <c r="BT240" s="217">
        <f t="shared" si="457"/>
        <v>2.4100719424460432E-2</v>
      </c>
      <c r="BU240" s="217">
        <f>IF(BP240="Yes",VLOOKUP(B240,'ESA 112'!$B$224:$J$250,8,FALSE),MIN(0.127,BT240))</f>
        <v>2.3599999999999999E-2</v>
      </c>
      <c r="BV240" s="156">
        <f t="shared" si="458"/>
        <v>0.66</v>
      </c>
      <c r="BW240" s="223">
        <f t="shared" si="459"/>
        <v>0.66</v>
      </c>
      <c r="BX240" s="127" t="s">
        <v>929</v>
      </c>
      <c r="BY240" s="43">
        <f>IFERROR(VLOOKUP($B240,'1718_link'!$A$5:$D$351,2,FALSE),0)</f>
        <v>0</v>
      </c>
      <c r="BZ240" s="43">
        <f>IFERROR(VLOOKUP($B240,'1718_link'!$A$5:$D$351,3,FALSE),0)</f>
        <v>0.67</v>
      </c>
      <c r="CA240" s="43">
        <f>IFERROR(VLOOKUP($B240,'1718_link'!$A$5:$D$331,4,FALSE),0)</f>
        <v>24.5</v>
      </c>
      <c r="CB240" s="217">
        <f t="shared" si="421"/>
        <v>2.7346938775510206E-2</v>
      </c>
      <c r="CC240" s="217">
        <f>IF(BX240="Yes",VLOOKUP(B240,'ESA 112'!$B$194:$J$219,8,FALSE),MIN(0.135,CB240))</f>
        <v>2.63E-2</v>
      </c>
      <c r="CD240" s="156">
        <f t="shared" si="422"/>
        <v>0.64</v>
      </c>
      <c r="CE240" s="159">
        <f t="shared" si="423"/>
        <v>0.64</v>
      </c>
      <c r="CF240" s="127" t="s">
        <v>929</v>
      </c>
      <c r="CG240" s="43">
        <f>IFERROR(VLOOKUP($B240,'1819_link'!$A$5:$D$351,2,FALSE),0)</f>
        <v>0.78</v>
      </c>
      <c r="CH240" s="43">
        <f>IFERROR(VLOOKUP($B240,'1819_link'!$A$5:$D$351,3,FALSE),0)</f>
        <v>2.33</v>
      </c>
      <c r="CI240" s="43">
        <f>IFERROR(VLOOKUP($B240,'1819_link'!$A$5:$D$331,4,FALSE),0)</f>
        <v>22</v>
      </c>
      <c r="CJ240" s="217">
        <f t="shared" si="424"/>
        <v>0.10590909090909091</v>
      </c>
      <c r="CK240" s="217">
        <f>IF(CF240="Yes",VLOOKUP(B240,'ESA 112'!$B$164:$J$190,8,FALSE),MIN(0.135,CJ240))</f>
        <v>9.6500000000000002E-2</v>
      </c>
      <c r="CL240" s="156">
        <f t="shared" si="425"/>
        <v>2.12</v>
      </c>
      <c r="CM240" s="159">
        <f t="shared" si="426"/>
        <v>2.9000000000000004</v>
      </c>
      <c r="CN240" s="127" t="s">
        <v>929</v>
      </c>
      <c r="CO240" s="43">
        <f>IFERROR(VLOOKUP($B240,'1920_link'!$A$5:$D$350,2,FALSE),0)</f>
        <v>0.89</v>
      </c>
      <c r="CP240" s="43">
        <f>IFERROR(VLOOKUP($B240,'1920_link'!$A$5:$D$350,3,FALSE),0)</f>
        <v>4.1100000000000003</v>
      </c>
      <c r="CQ240" s="43">
        <f>IFERROR(VLOOKUP($B240,'1920_link'!$A$5:$D$330,4,FALSE),0)</f>
        <v>31.95</v>
      </c>
      <c r="CR240" s="217">
        <f t="shared" si="427"/>
        <v>0.12863849765258217</v>
      </c>
      <c r="CS240" s="217">
        <f>IF(CN240="Yes",VLOOKUP(B240,'ESA 112'!$B$134:$J$159,8,FALSE),MIN(0.135,CR240))</f>
        <v>0.1148</v>
      </c>
      <c r="CT240" s="156">
        <f t="shared" si="428"/>
        <v>3.67</v>
      </c>
      <c r="CU240" s="159">
        <f t="shared" si="429"/>
        <v>4.5599999999999996</v>
      </c>
      <c r="CV240" s="127" t="s">
        <v>929</v>
      </c>
      <c r="CW240" s="43">
        <f>IFERROR(VLOOKUP($B240,'2021_link'!$A$5:$D$351,2,FALSE),0)</f>
        <v>1</v>
      </c>
      <c r="CX240" s="43">
        <f>IFERROR(VLOOKUP($B240,'2021_link'!$A$5:$D$351,3,FALSE),0)</f>
        <v>5.56</v>
      </c>
      <c r="CY240" s="160">
        <f>IFERROR(VLOOKUP($B240,'2021_link'!$A$5:$D$351,4,FALSE),0)</f>
        <v>37.299999999999997</v>
      </c>
      <c r="CZ240" s="217">
        <f t="shared" si="430"/>
        <v>0.14906166219839143</v>
      </c>
      <c r="DA240" s="217">
        <f>IF(CV240="Yes",VLOOKUP(B240,'ESA 112'!$B$102:$J$130,8,FALSE),MIN(0.135,CZ240))</f>
        <v>0.13350000000000001</v>
      </c>
      <c r="DB240" s="156">
        <f t="shared" si="431"/>
        <v>4.9800000000000004</v>
      </c>
      <c r="DC240" s="159">
        <f t="shared" si="432"/>
        <v>5.98</v>
      </c>
      <c r="DD240" s="127" t="s">
        <v>929</v>
      </c>
      <c r="DE240" s="43">
        <f>IFERROR(VLOOKUP($B240,'2122_link'!$A$3:$D$352,2,FALSE),0)</f>
        <v>1</v>
      </c>
      <c r="DF240" s="43">
        <f>IFERROR(VLOOKUP($B240,'2122_link'!$A$3:$D$352,3,FALSE),0)</f>
        <v>4.78</v>
      </c>
      <c r="DG240" s="160">
        <f>IFERROR(VLOOKUP($B240,'2122_link'!$A$3:$D$352,4,FALSE),0)</f>
        <v>34.1</v>
      </c>
      <c r="DH240" s="217">
        <f t="shared" si="394"/>
        <v>0.14017595307917888</v>
      </c>
      <c r="DI240" s="217">
        <f>IF(DD240="Yes",VLOOKUP(B240,'ESA 112'!$B$70:$J$99,8,FALSE),MIN(0.135,DH240))</f>
        <v>0.12379999999999999</v>
      </c>
      <c r="DJ240" s="156">
        <f t="shared" si="395"/>
        <v>4.22</v>
      </c>
      <c r="DK240" s="159">
        <f t="shared" si="396"/>
        <v>5.22</v>
      </c>
      <c r="DL240" s="127" t="s">
        <v>929</v>
      </c>
      <c r="DM240" s="43">
        <f>IFERROR(VLOOKUP($B240,'2223_link'!$A$3:$D$352,2,FALSE),0)</f>
        <v>0</v>
      </c>
      <c r="DN240" s="43">
        <f>IFERROR(VLOOKUP($B240,'2223_link'!$A$3:$D$352,3,FALSE),0)</f>
        <v>2.67</v>
      </c>
      <c r="DO240" s="160">
        <f>IFERROR(VLOOKUP($B240,'2223_link'!$A$3:$D$352,4,FALSE),0)</f>
        <v>26.3</v>
      </c>
      <c r="DP240" s="217">
        <f t="shared" si="397"/>
        <v>0.10152091254752851</v>
      </c>
      <c r="DQ240" s="217">
        <f>IF(DL240="Yes",VLOOKUP(B240,'ESA 112'!$B$37:$J$65,8,FALSE),MIN(0.135,DP240))</f>
        <v>9.1300000000000006E-2</v>
      </c>
      <c r="DR240" s="156">
        <f t="shared" si="398"/>
        <v>2.4</v>
      </c>
      <c r="DS240" s="159">
        <f t="shared" si="399"/>
        <v>2.4</v>
      </c>
      <c r="DT240" s="127" t="s">
        <v>929</v>
      </c>
      <c r="DU240" s="43">
        <f>IFERROR(VLOOKUP($B240,'2324_link'!$A$3:$D$352,2,FALSE),0)</f>
        <v>0</v>
      </c>
      <c r="DV240" s="43">
        <f>IFERROR(VLOOKUP($B240,'2324_link'!$A$3:$D$352,3,FALSE),0)</f>
        <v>3.56</v>
      </c>
      <c r="DW240" s="160">
        <f>IFERROR(VLOOKUP($B240,'2324_link'!$A$3:$D$352,4,FALSE),0)</f>
        <v>27.1</v>
      </c>
      <c r="DX240" s="217">
        <f t="shared" si="460"/>
        <v>0.13136531365313653</v>
      </c>
      <c r="DY240" s="217">
        <f>IF(DT240="Yes",VLOOKUP(B240,'ESA 112'!$B$3:$J$32,8,FALSE),MIN(0.15,DX240))</f>
        <v>0.10150000000000001</v>
      </c>
      <c r="DZ240" s="156">
        <f t="shared" si="461"/>
        <v>2.75</v>
      </c>
      <c r="EA240" s="159">
        <f t="shared" si="462"/>
        <v>2.75</v>
      </c>
      <c r="EB240" s="18"/>
    </row>
    <row r="241" spans="1:132" ht="15.6" x14ac:dyDescent="0.3">
      <c r="A241" s="15" t="s">
        <v>907</v>
      </c>
      <c r="B241" s="240" t="s">
        <v>1081</v>
      </c>
      <c r="C241" s="249" t="s">
        <v>1096</v>
      </c>
      <c r="D241" s="33"/>
      <c r="E241" s="254"/>
      <c r="F241" s="254"/>
      <c r="G241" s="254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254"/>
      <c r="X241" s="33"/>
      <c r="Y241" s="33"/>
      <c r="Z241" s="33"/>
      <c r="AA241" s="33"/>
      <c r="AB241" s="33"/>
      <c r="AC241" s="33"/>
      <c r="AD241" s="33"/>
      <c r="AE241" s="254"/>
      <c r="AF241" s="33"/>
      <c r="AG241" s="33"/>
      <c r="AH241" s="33"/>
      <c r="AI241" s="33"/>
      <c r="AJ241" s="33"/>
      <c r="AK241" s="33"/>
      <c r="AL241" s="33"/>
      <c r="AM241" s="254"/>
      <c r="AN241" s="33"/>
      <c r="AO241" s="33"/>
      <c r="AP241" s="33"/>
      <c r="AQ241" s="33"/>
      <c r="AR241" s="33"/>
      <c r="AS241" s="33"/>
      <c r="AT241" s="33"/>
      <c r="AU241" s="254"/>
      <c r="AV241" s="33"/>
      <c r="AW241" s="33"/>
      <c r="AX241" s="33"/>
      <c r="AY241" s="33"/>
      <c r="AZ241" s="33"/>
      <c r="BA241" s="33"/>
      <c r="BB241" s="33"/>
      <c r="BC241" s="254"/>
      <c r="BD241" s="33"/>
      <c r="BE241" s="33"/>
      <c r="BF241" s="33"/>
      <c r="BG241" s="33"/>
      <c r="BH241" s="33"/>
      <c r="BI241" s="33"/>
      <c r="BJ241" s="33"/>
      <c r="BK241" s="254"/>
      <c r="BL241" s="33"/>
      <c r="BM241" s="33"/>
      <c r="BN241" s="33"/>
      <c r="BO241" s="33"/>
      <c r="BP241" s="33"/>
      <c r="BQ241" s="33"/>
      <c r="BR241" s="33"/>
      <c r="BS241" s="254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254"/>
      <c r="CZ241" s="33"/>
      <c r="DA241" s="33"/>
      <c r="DB241" s="33"/>
      <c r="DC241" s="33"/>
      <c r="DD241" s="33"/>
      <c r="DE241" s="33"/>
      <c r="DF241" s="33"/>
      <c r="DG241" s="254"/>
      <c r="DH241" s="33"/>
      <c r="DI241" s="33"/>
      <c r="DJ241" s="33"/>
      <c r="DK241" s="33"/>
      <c r="DL241" s="33"/>
      <c r="DM241" s="33"/>
      <c r="DN241" s="33"/>
      <c r="DO241" s="254"/>
      <c r="DP241" s="33"/>
      <c r="DQ241" s="33"/>
      <c r="DR241" s="33"/>
      <c r="DS241" s="33"/>
      <c r="DT241" s="127" t="s">
        <v>928</v>
      </c>
      <c r="DU241" s="43">
        <f>IFERROR(VLOOKUP($B241,'2324_link'!$A$3:$D$352,2,FALSE),0)</f>
        <v>0</v>
      </c>
      <c r="DV241" s="43">
        <f>IFERROR(VLOOKUP($B241,'2324_link'!$A$3:$D$352,3,FALSE),0)</f>
        <v>11.67</v>
      </c>
      <c r="DW241" s="160">
        <f>IFERROR(VLOOKUP($B241,'2324_link'!$A$3:$D$352,4,FALSE),0)</f>
        <v>26.4</v>
      </c>
      <c r="DX241" s="217">
        <f t="shared" si="460"/>
        <v>0.44204545454545457</v>
      </c>
      <c r="DY241" s="217">
        <f>IF(DT241="Yes",VLOOKUP(B241,'ESA 112'!$B$3:$J$32,8,FALSE),MIN(0.15,DX241))</f>
        <v>0.15</v>
      </c>
      <c r="DZ241" s="156">
        <f t="shared" si="461"/>
        <v>3.96</v>
      </c>
      <c r="EA241" s="159">
        <f t="shared" si="462"/>
        <v>3.96</v>
      </c>
      <c r="EB241" s="18"/>
    </row>
    <row r="242" spans="1:132" ht="14.4" x14ac:dyDescent="0.3">
      <c r="A242" s="15" t="s">
        <v>907</v>
      </c>
      <c r="B242" s="15" t="s">
        <v>562</v>
      </c>
      <c r="C242" s="15" t="s">
        <v>563</v>
      </c>
      <c r="D242" s="127" t="s">
        <v>928</v>
      </c>
      <c r="E242" s="154">
        <f>IFERROR(VLOOKUP($B242,'0809_link'!$A$5:$D$319,2,FALSE),0)</f>
        <v>3</v>
      </c>
      <c r="F242" s="154">
        <f>IFERROR(VLOOKUP($B242,'0809_link'!$A$5:$D$319,3,FALSE),0)</f>
        <v>16.88</v>
      </c>
      <c r="G242" s="154">
        <f>IFERROR(VLOOKUP(B242,'0809_link'!$A$5:$D$319,4,FALSE),0)</f>
        <v>210.41</v>
      </c>
      <c r="H242" s="50">
        <f t="shared" ref="H242:H258" si="463">IF(F242=0,0,ROUND((F242/G242),4))</f>
        <v>8.0199999999999994E-2</v>
      </c>
      <c r="I242" s="155">
        <f>IF(D242="yes",VLOOKUP(B242,'ESA 112'!$B$479:$K$503,8,FALSE),MIN(0.127,H242))</f>
        <v>8.0199999999999994E-2</v>
      </c>
      <c r="J242" s="156">
        <f t="shared" ref="J242:J258" si="464">ROUND(IF(H242=I242,F242,G242*I242),2)</f>
        <v>16.88</v>
      </c>
      <c r="K242" s="157">
        <f t="shared" ref="K242:K258" si="465">IF(I242=0.127,((E242+F242)-((H242-I242)*G242)),E242+F242)</f>
        <v>19.88</v>
      </c>
      <c r="L242" s="127" t="s">
        <v>928</v>
      </c>
      <c r="M242" s="43">
        <f>IFERROR(VLOOKUP(B242,'0910_link'!$A$5:$B$302,2,FALSE),0)</f>
        <v>1.25</v>
      </c>
      <c r="N242" s="43">
        <f>IFERROR(VLOOKUP(B242,'0910_link'!$A$5:$C$302,3,FALSE),0)</f>
        <v>15</v>
      </c>
      <c r="O242" s="43">
        <f>IFERROR(VLOOKUP($B242,'0910_link'!$A$5:$D$302,4,FALSE),0)</f>
        <v>209.33</v>
      </c>
      <c r="P242" s="50">
        <f t="shared" ref="P242:P258" si="466">IF(N242=0,0,ROUND((N242/O242),4))</f>
        <v>7.17E-2</v>
      </c>
      <c r="Q242" s="158">
        <f>IF(L242="Yes",VLOOKUP(B242,'ESA 112'!$B$449:$K$474,8,FALSE),MIN(0.127,P242))</f>
        <v>7.17E-2</v>
      </c>
      <c r="R242" s="156">
        <f t="shared" ref="R242:R258" si="467">ROUND(IF(P242=Q242,N242,O242*Q242),2)</f>
        <v>15</v>
      </c>
      <c r="S242" s="157">
        <f t="shared" ref="S242:S258" si="468">IF(Q242=0.127,((M242+N242)-((P242-Q242)*O242)),M242+N242)</f>
        <v>16.25</v>
      </c>
      <c r="T242" s="127" t="s">
        <v>928</v>
      </c>
      <c r="U242" s="43">
        <f>IFERROR(VLOOKUP($B242,'1011_link'!$A$5:$D$309,2,FALSE),0)</f>
        <v>2.88</v>
      </c>
      <c r="V242" s="43">
        <f>IFERROR(VLOOKUP($B242,'1011_link'!$A$5:$D$309,3,FALSE),0)</f>
        <v>17.5</v>
      </c>
      <c r="W242" s="154">
        <f>IFERROR(VLOOKUP($B242,'1011_link'!$A$5:$D$319,4,FALSE),0)</f>
        <v>214.83</v>
      </c>
      <c r="X242" s="50">
        <f t="shared" ref="X242:X258" si="469">IF(V242=0,0,ROUND((V242/W242),4))</f>
        <v>8.1500000000000003E-2</v>
      </c>
      <c r="Y242" s="158">
        <f>IF(T242="Yes",VLOOKUP(B242,'ESA 112'!$B$416:$J$444,8,FALSE),MIN(0.127,X242))</f>
        <v>8.1500000000000003E-2</v>
      </c>
      <c r="Z242" s="156">
        <f t="shared" ref="Z242:Z258" si="470">ROUND(IF(X242=Y242,V242,W242*Y242),2)</f>
        <v>17.5</v>
      </c>
      <c r="AA242" s="159">
        <f t="shared" ref="AA242:AA258" si="471">Z242+U242</f>
        <v>20.38</v>
      </c>
      <c r="AB242" s="127" t="s">
        <v>928</v>
      </c>
      <c r="AC242" s="43">
        <f>IFERROR(VLOOKUP($B242,'1112_link'!$A$5:$D$310,2,FALSE),0)</f>
        <v>0.44</v>
      </c>
      <c r="AD242" s="43">
        <f>IFERROR(VLOOKUP($B242,'1112_link'!$A$5:$D$310,3,FALSE),0)</f>
        <v>19.559999999999999</v>
      </c>
      <c r="AE242" s="154">
        <f>IFERROR(VLOOKUP($B242,'1112_link'!$A$5:$D$331,4,FALSE),0)</f>
        <v>206.39</v>
      </c>
      <c r="AF242" s="50">
        <f t="shared" ref="AF242:AF258" si="472">IF(AD242=0,0,ROUND((AD242/AE242),4))</f>
        <v>9.4799999999999995E-2</v>
      </c>
      <c r="AG242" s="158">
        <f>IF(AB242="Yes",VLOOKUP(B242,'ESA 112'!$B$383:$J$411,8,FALSE),MIN(0.127,AF242))</f>
        <v>9.4799999999999995E-2</v>
      </c>
      <c r="AH242" s="156">
        <f t="shared" ref="AH242:AH258" si="473">ROUND(IF(AF242=AG242,AD242,AE242*AG242),2)</f>
        <v>19.559999999999999</v>
      </c>
      <c r="AI242" s="159">
        <f t="shared" ref="AI242:AI258" si="474">AH242+AC242</f>
        <v>20</v>
      </c>
      <c r="AJ242" s="127" t="s">
        <v>928</v>
      </c>
      <c r="AK242" s="43">
        <f>IFERROR(VLOOKUP($B242,'1213_link'!$A$5:$D$310,2,FALSE),0)</f>
        <v>0.22</v>
      </c>
      <c r="AL242" s="43">
        <f>IFERROR(VLOOKUP($B242,'1213_link'!$A$5:$D$310,3,FALSE),0)</f>
        <v>20</v>
      </c>
      <c r="AM242" s="154">
        <f>IFERROR(VLOOKUP($B242,'1213_link'!$A$5:$D$331,4,FALSE),0)</f>
        <v>194.78</v>
      </c>
      <c r="AN242" s="50">
        <f t="shared" ref="AN242:AN258" si="475">IF(AL242=0,0,ROUND((AL242/AM242),4))</f>
        <v>0.1027</v>
      </c>
      <c r="AO242" s="158">
        <f>IF(AJ242="Yes",VLOOKUP(B242,'ESA 112'!$B$350:$J$378,8,FALSE),MIN(0.127,AN242))</f>
        <v>0.1027</v>
      </c>
      <c r="AP242" s="156">
        <f t="shared" ref="AP242:AP258" si="476">ROUND(IF(AN242=AO242,AL242,AM242*AO242),2)</f>
        <v>20</v>
      </c>
      <c r="AQ242" s="159">
        <f t="shared" ref="AQ242:AQ258" si="477">AP242+AK242</f>
        <v>20.22</v>
      </c>
      <c r="AR242" s="127" t="s">
        <v>928</v>
      </c>
      <c r="AS242" s="43">
        <f>IFERROR(VLOOKUP($B242,'1314_link'!$A$5:$D$310,2,FALSE),0)</f>
        <v>2.12</v>
      </c>
      <c r="AT242" s="43">
        <f>IFERROR(VLOOKUP($B242,'1314_link'!$A$5:$D$310,3,FALSE),0)</f>
        <v>18.559999999999999</v>
      </c>
      <c r="AU242" s="154">
        <f>IFERROR(VLOOKUP($B242,'1314_link'!$A$5:$D$331,4,FALSE),0)</f>
        <v>198.92000000000002</v>
      </c>
      <c r="AV242" s="158">
        <f t="shared" ref="AV242:AV258" si="478">AT242/AU242</f>
        <v>9.3303840739995966E-2</v>
      </c>
      <c r="AW242" s="158">
        <f>IF(AR242="Yes",VLOOKUP(B242,'ESA 112'!$B$318:$J$345,8,FALSE),MIN(0.127,AV242))</f>
        <v>9.3303840739995966E-2</v>
      </c>
      <c r="AX242" s="156">
        <f t="shared" ref="AX242:AX258" si="479">ROUND(IF(AV242=AW242,AT242,AU242*AW242),2)</f>
        <v>18.559999999999999</v>
      </c>
      <c r="AY242" s="159">
        <f t="shared" ref="AY242:AY258" si="480">AX242+AS242</f>
        <v>20.68</v>
      </c>
      <c r="AZ242" s="127" t="s">
        <v>928</v>
      </c>
      <c r="BA242" s="43">
        <f>IFERROR(VLOOKUP($B242,'1415_link'!$A$5:$D$311,2,FALSE),0)</f>
        <v>2.44</v>
      </c>
      <c r="BB242" s="43">
        <f>IFERROR(VLOOKUP($B242,'1415_link'!$A$5:$D$311,3,FALSE),0)</f>
        <v>20.22</v>
      </c>
      <c r="BC242" s="160">
        <f>IFERROR(VLOOKUP($B242,'1415_link'!$A$5:$D$332,4,FALSE),0)</f>
        <v>200.79999999999998</v>
      </c>
      <c r="BD242" s="158">
        <f t="shared" ref="BD242:BD258" si="481">BB242/BC242</f>
        <v>0.10069721115537848</v>
      </c>
      <c r="BE242" s="158">
        <f>IF(AZ242="Yes",VLOOKUP(B242,'ESA 112'!$B$286:$J$314,8,FALSE),MIN(0.127,BD242))</f>
        <v>0.10069721115537848</v>
      </c>
      <c r="BF242" s="156">
        <f t="shared" ref="BF242:BF258" si="482">ROUND(IF(BD242=BE242,BB242,BC242*BE242),2)</f>
        <v>20.22</v>
      </c>
      <c r="BG242" s="159">
        <f t="shared" ref="BG242:BG258" si="483">BF242+BA242</f>
        <v>22.66</v>
      </c>
      <c r="BH242" s="127" t="s">
        <v>928</v>
      </c>
      <c r="BI242" s="43">
        <f>IFERROR(VLOOKUP($B242,'1516_link'!$A$5:$D$351,2,FALSE),0)</f>
        <v>1</v>
      </c>
      <c r="BJ242" s="43">
        <f>IFERROR(VLOOKUP($B242,'1516_link'!$A$5:$D$351,3,FALSE),0)</f>
        <v>19.559999999999999</v>
      </c>
      <c r="BK242" s="160">
        <f>IFERROR(VLOOKUP($B242,'1516_link'!$A$5:$D$351,4,FALSE),0)</f>
        <v>173.98000000000002</v>
      </c>
      <c r="BL242" s="217">
        <f t="shared" ref="BL242:BL276" si="484">BJ242/BK242</f>
        <v>0.11242671571444991</v>
      </c>
      <c r="BM242" s="217">
        <f>IF(BH242="Yes",VLOOKUP(B242,'ESA 112'!$B$255:$J$282,8,FALSE),MIN(0.127,BL242))</f>
        <v>0.11242671571444991</v>
      </c>
      <c r="BN242" s="156">
        <f t="shared" ref="BN242:BN276" si="485">ROUND(IF(BL242=BM242,BJ242,BK242*BM242),2)</f>
        <v>19.559999999999999</v>
      </c>
      <c r="BO242" s="159">
        <f t="shared" ref="BO242:BO276" si="486">BN242+BI242</f>
        <v>20.56</v>
      </c>
      <c r="BP242" s="127" t="s">
        <v>928</v>
      </c>
      <c r="BQ242" s="43">
        <f>IFERROR(VLOOKUP($B242,'1617_link'!$A$5:$D$351,2,FALSE),0)</f>
        <v>0.77</v>
      </c>
      <c r="BR242" s="43">
        <f>IFERROR(VLOOKUP($B242,'1617_link'!$A$5:$D$351,3,FALSE),0)</f>
        <v>21.33</v>
      </c>
      <c r="BS242" s="160">
        <f>IFERROR(VLOOKUP($B242,'1617_link'!$A$5:$D$351,4,FALSE),0)</f>
        <v>178.13</v>
      </c>
      <c r="BT242" s="217">
        <f t="shared" ref="BT242:BT276" si="487">BR242/BS242</f>
        <v>0.1197440071857632</v>
      </c>
      <c r="BU242" s="217">
        <f>IF(BP242="Yes",VLOOKUP(B242,'ESA 112'!$B$224:$J$250,8,FALSE),MIN(0.127,BT242))</f>
        <v>0.1197440071857632</v>
      </c>
      <c r="BV242" s="156">
        <f t="shared" ref="BV242:BV276" si="488">ROUND(IF(BT242=BU242,BR242,BS242*BU242),2)</f>
        <v>21.33</v>
      </c>
      <c r="BW242" s="223">
        <f t="shared" ref="BW242:BW276" si="489">BV242+BQ242</f>
        <v>22.099999999999998</v>
      </c>
      <c r="BX242" s="127" t="s">
        <v>928</v>
      </c>
      <c r="BY242" s="43">
        <f>IFERROR(VLOOKUP($B242,'1718_link'!$A$5:$D$351,2,FALSE),0)</f>
        <v>2.33</v>
      </c>
      <c r="BZ242" s="43">
        <f>IFERROR(VLOOKUP($B242,'1718_link'!$A$5:$D$351,3,FALSE),0)</f>
        <v>26.67</v>
      </c>
      <c r="CA242" s="43">
        <f>IFERROR(VLOOKUP($B242,'1718_link'!$A$5:$D$331,4,FALSE),0)</f>
        <v>173.45000000000002</v>
      </c>
      <c r="CB242" s="217">
        <f t="shared" ref="CB242:CB273" si="490">BZ242/CA242</f>
        <v>0.15376189103488036</v>
      </c>
      <c r="CC242" s="217">
        <f>IF(BX242="Yes",VLOOKUP(B242,'ESA 112'!$B$194:$J$219,8,FALSE),MIN(0.135,CB242))</f>
        <v>0.13500000000000001</v>
      </c>
      <c r="CD242" s="156">
        <f t="shared" ref="CD242:CD273" si="491">ROUND(IF(CB242=CC242,BZ242,CA242*CC242),2)</f>
        <v>23.42</v>
      </c>
      <c r="CE242" s="159">
        <f t="shared" ref="CE242:CE273" si="492">CD242+BY242</f>
        <v>25.75</v>
      </c>
      <c r="CF242" s="127" t="s">
        <v>928</v>
      </c>
      <c r="CG242" s="43">
        <f>IFERROR(VLOOKUP($B242,'1819_link'!$A$5:$D$351,2,FALSE),0)</f>
        <v>3.78</v>
      </c>
      <c r="CH242" s="43">
        <f>IFERROR(VLOOKUP($B242,'1819_link'!$A$5:$D$351,3,FALSE),0)</f>
        <v>32.11</v>
      </c>
      <c r="CI242" s="43">
        <f>IFERROR(VLOOKUP($B242,'1819_link'!$A$5:$D$331,4,FALSE),0)</f>
        <v>185.32</v>
      </c>
      <c r="CJ242" s="217">
        <f t="shared" ref="CJ242:CJ273" si="493">IFERROR((CH242/CI242),0)</f>
        <v>0.17326786099719405</v>
      </c>
      <c r="CK242" s="217">
        <f>IF(CF242="Yes",VLOOKUP(B242,'ESA 112'!$B$164:$J$190,8,FALSE),MIN(0.135,CJ242))</f>
        <v>0.13500000000000001</v>
      </c>
      <c r="CL242" s="156">
        <f t="shared" ref="CL242:CL273" si="494">ROUND(IF(CJ242=CK242,CH242,CI242*CK242),2)</f>
        <v>25.02</v>
      </c>
      <c r="CM242" s="159">
        <f t="shared" ref="CM242:CM273" si="495">CL242+CG242</f>
        <v>28.8</v>
      </c>
      <c r="CN242" s="127" t="s">
        <v>928</v>
      </c>
      <c r="CO242" s="43">
        <f>IFERROR(VLOOKUP($B242,'1920_link'!$A$5:$D$350,2,FALSE),0)</f>
        <v>2</v>
      </c>
      <c r="CP242" s="43">
        <f>IFERROR(VLOOKUP($B242,'1920_link'!$A$5:$D$350,3,FALSE),0)</f>
        <v>39.56</v>
      </c>
      <c r="CQ242" s="43">
        <f>IFERROR(VLOOKUP($B242,'1920_link'!$A$5:$D$330,4,FALSE),0)</f>
        <v>189.23</v>
      </c>
      <c r="CR242" s="217">
        <f t="shared" ref="CR242:CR258" si="496">IFERROR((CP242/CQ242),0)</f>
        <v>0.20905776039740001</v>
      </c>
      <c r="CS242" s="217">
        <f>IF(CN242="Yes",VLOOKUP(B242,'ESA 112'!$B$134:$J$159,8,FALSE),MIN(0.135,CR242))</f>
        <v>0.13500000000000001</v>
      </c>
      <c r="CT242" s="156">
        <f t="shared" ref="CT242:CT258" si="497">ROUND(IF(CR242=CS242,CP242,CQ242*CS242),2)</f>
        <v>25.55</v>
      </c>
      <c r="CU242" s="159">
        <f t="shared" ref="CU242:CU258" si="498">CT242+CO242</f>
        <v>27.55</v>
      </c>
      <c r="CV242" s="127" t="s">
        <v>928</v>
      </c>
      <c r="CW242" s="43">
        <f>IFERROR(VLOOKUP($B242,'2021_link'!$A$5:$D$351,2,FALSE),0)</f>
        <v>1</v>
      </c>
      <c r="CX242" s="43">
        <f>IFERROR(VLOOKUP($B242,'2021_link'!$A$5:$D$351,3,FALSE),0)</f>
        <v>26</v>
      </c>
      <c r="CY242" s="160">
        <f>IFERROR(VLOOKUP($B242,'2021_link'!$A$5:$D$351,4,FALSE),0)</f>
        <v>169.07999999999998</v>
      </c>
      <c r="CZ242" s="217">
        <f t="shared" ref="CZ242:CZ258" si="499">CX242/CY242</f>
        <v>0.15377336172226166</v>
      </c>
      <c r="DA242" s="217">
        <f>IF(CV242="Yes",VLOOKUP(B242,'ESA 112'!$B$102:$J$130,8,FALSE),MIN(0.135,CZ242))</f>
        <v>0.13500000000000001</v>
      </c>
      <c r="DB242" s="156">
        <f t="shared" ref="DB242:DB258" si="500">ROUND(IF(CZ242=DA242,CX242,CY242*DA242),2)</f>
        <v>22.83</v>
      </c>
      <c r="DC242" s="159">
        <f t="shared" ref="DC242:DC258" si="501">DB242+CW242</f>
        <v>23.83</v>
      </c>
      <c r="DD242" s="127" t="s">
        <v>928</v>
      </c>
      <c r="DE242" s="43">
        <f>IFERROR(VLOOKUP($B242,'2122_link'!$A$3:$D$352,2,FALSE),0)</f>
        <v>1</v>
      </c>
      <c r="DF242" s="43">
        <f>IFERROR(VLOOKUP($B242,'2122_link'!$A$3:$D$352,3,FALSE),0)</f>
        <v>20.439999999999998</v>
      </c>
      <c r="DG242" s="160">
        <f>IFERROR(VLOOKUP($B242,'2122_link'!$A$3:$D$352,4,FALSE),0)</f>
        <v>152.47999999999999</v>
      </c>
      <c r="DH242" s="217">
        <f t="shared" ref="DH242:DH258" si="502">DF242/DG242</f>
        <v>0.13405036726128017</v>
      </c>
      <c r="DI242" s="217">
        <f>IF(DD242="Yes",VLOOKUP(B242,'ESA 112'!$B$70:$J$99,8,FALSE),MIN(0.135,DH242))</f>
        <v>0.13405036726128017</v>
      </c>
      <c r="DJ242" s="156">
        <f t="shared" ref="DJ242:DJ258" si="503">ROUND(IF(DH242=DI242,DF242,DG242*DI242),2)</f>
        <v>20.440000000000001</v>
      </c>
      <c r="DK242" s="159">
        <f t="shared" ref="DK242:DK258" si="504">DJ242+DE242</f>
        <v>21.44</v>
      </c>
      <c r="DL242" s="127" t="s">
        <v>928</v>
      </c>
      <c r="DM242" s="43">
        <f>IFERROR(VLOOKUP($B242,'2223_link'!$A$3:$D$352,2,FALSE),0)</f>
        <v>1.22</v>
      </c>
      <c r="DN242" s="43">
        <f>IFERROR(VLOOKUP($B242,'2223_link'!$A$3:$D$352,3,FALSE),0)</f>
        <v>26.119999999999997</v>
      </c>
      <c r="DO242" s="160">
        <f>IFERROR(VLOOKUP($B242,'2223_link'!$A$3:$D$352,4,FALSE),0)</f>
        <v>148.29</v>
      </c>
      <c r="DP242" s="217">
        <f t="shared" ref="DP242:DP258" si="505">DN242/DO242</f>
        <v>0.17614134466248565</v>
      </c>
      <c r="DQ242" s="217">
        <f>IF(DL242="Yes",VLOOKUP(B242,'ESA 112'!$B$37:$J$65,8,FALSE),MIN(0.135,DP242))</f>
        <v>0.13500000000000001</v>
      </c>
      <c r="DR242" s="156">
        <f t="shared" ref="DR242:DR258" si="506">ROUND(IF(DP242=DQ242,DN242,DO242*DQ242),2)</f>
        <v>20.02</v>
      </c>
      <c r="DS242" s="159">
        <f t="shared" ref="DS242:DS258" si="507">DR242+DM242</f>
        <v>21.24</v>
      </c>
      <c r="DT242" s="127" t="s">
        <v>928</v>
      </c>
      <c r="DU242" s="43">
        <f>IFERROR(VLOOKUP($B242,'2324_link'!$A$3:$D$352,2,FALSE),0)</f>
        <v>0</v>
      </c>
      <c r="DV242" s="43">
        <f>IFERROR(VLOOKUP($B242,'2324_link'!$A$3:$D$352,3,FALSE),0)</f>
        <v>30.22</v>
      </c>
      <c r="DW242" s="160">
        <f>IFERROR(VLOOKUP($B242,'2324_link'!$A$3:$D$352,4,FALSE),0)</f>
        <v>146.88999999999999</v>
      </c>
      <c r="DX242" s="217">
        <f t="shared" si="460"/>
        <v>0.20573218054326367</v>
      </c>
      <c r="DY242" s="217">
        <f>IF(DT242="Yes",VLOOKUP(B242,'ESA 112'!$B$3:$J$32,8,FALSE),MIN(0.15,DX242))</f>
        <v>0.15</v>
      </c>
      <c r="DZ242" s="156">
        <f t="shared" si="461"/>
        <v>22.03</v>
      </c>
      <c r="EA242" s="159">
        <f t="shared" si="462"/>
        <v>22.03</v>
      </c>
      <c r="EB242" s="18"/>
    </row>
    <row r="243" spans="1:132" ht="14.4" x14ac:dyDescent="0.3">
      <c r="A243" s="15" t="s">
        <v>907</v>
      </c>
      <c r="B243" s="15" t="s">
        <v>132</v>
      </c>
      <c r="C243" s="15" t="s">
        <v>133</v>
      </c>
      <c r="D243" s="127" t="s">
        <v>928</v>
      </c>
      <c r="E243" s="154">
        <f>IFERROR(VLOOKUP($B243,'0809_link'!$A$5:$D$319,2,FALSE),0)</f>
        <v>20.25</v>
      </c>
      <c r="F243" s="154">
        <f>IFERROR(VLOOKUP($B243,'0809_link'!$A$5:$D$319,3,FALSE),0)</f>
        <v>138.38</v>
      </c>
      <c r="G243" s="154">
        <f>IFERROR(VLOOKUP(B243,'0809_link'!$A$5:$D$319,4,FALSE),0)</f>
        <v>1322.5</v>
      </c>
      <c r="H243" s="50">
        <f t="shared" si="463"/>
        <v>0.1046</v>
      </c>
      <c r="I243" s="155">
        <f>IF(D243="yes",VLOOKUP(B243,'ESA 112'!$B$479:$K$503,8,FALSE),MIN(0.127,H243))</f>
        <v>0.1046</v>
      </c>
      <c r="J243" s="156">
        <f t="shared" si="464"/>
        <v>138.38</v>
      </c>
      <c r="K243" s="157">
        <f t="shared" si="465"/>
        <v>158.63</v>
      </c>
      <c r="L243" s="127" t="s">
        <v>928</v>
      </c>
      <c r="M243" s="43">
        <f>IFERROR(VLOOKUP(B243,'0910_link'!$A$5:$B$302,2,FALSE),0)</f>
        <v>26.38</v>
      </c>
      <c r="N243" s="43">
        <f>IFERROR(VLOOKUP(B243,'0910_link'!$A$5:$C$302,3,FALSE),0)</f>
        <v>133.5</v>
      </c>
      <c r="O243" s="43">
        <f>IFERROR(VLOOKUP($B243,'0910_link'!$A$5:$D$302,4,FALSE),0)</f>
        <v>1398.8799999999999</v>
      </c>
      <c r="P243" s="50">
        <f t="shared" si="466"/>
        <v>9.5399999999999999E-2</v>
      </c>
      <c r="Q243" s="158">
        <f>IF(L243="Yes",VLOOKUP(B243,'ESA 112'!$B$449:$K$474,8,FALSE),MIN(0.127,P243))</f>
        <v>9.5399999999999999E-2</v>
      </c>
      <c r="R243" s="156">
        <f t="shared" si="467"/>
        <v>133.5</v>
      </c>
      <c r="S243" s="157">
        <f t="shared" si="468"/>
        <v>159.88</v>
      </c>
      <c r="T243" s="127" t="s">
        <v>928</v>
      </c>
      <c r="U243" s="43">
        <f>IFERROR(VLOOKUP($B243,'1011_link'!$A$5:$D$309,2,FALSE),0)</f>
        <v>38.380000000000003</v>
      </c>
      <c r="V243" s="43">
        <f>IFERROR(VLOOKUP($B243,'1011_link'!$A$5:$D$309,3,FALSE),0)</f>
        <v>121.38</v>
      </c>
      <c r="W243" s="154">
        <f>IFERROR(VLOOKUP($B243,'1011_link'!$A$5:$D$319,4,FALSE),0)</f>
        <v>1421.6299999999999</v>
      </c>
      <c r="X243" s="50">
        <f t="shared" si="469"/>
        <v>8.5400000000000004E-2</v>
      </c>
      <c r="Y243" s="158">
        <f>IF(T243="Yes",VLOOKUP(B243,'ESA 112'!$B$416:$J$444,8,FALSE),MIN(0.127,X243))</f>
        <v>8.5400000000000004E-2</v>
      </c>
      <c r="Z243" s="156">
        <f t="shared" si="470"/>
        <v>121.38</v>
      </c>
      <c r="AA243" s="159">
        <f t="shared" si="471"/>
        <v>159.76</v>
      </c>
      <c r="AB243" s="127" t="s">
        <v>928</v>
      </c>
      <c r="AC243" s="43">
        <f>IFERROR(VLOOKUP($B243,'1112_link'!$A$5:$D$310,2,FALSE),0)</f>
        <v>31.33</v>
      </c>
      <c r="AD243" s="43">
        <f>IFERROR(VLOOKUP($B243,'1112_link'!$A$5:$D$310,3,FALSE),0)</f>
        <v>131.56</v>
      </c>
      <c r="AE243" s="154">
        <f>IFERROR(VLOOKUP($B243,'1112_link'!$A$5:$D$331,4,FALSE),0)</f>
        <v>1531.8999999999999</v>
      </c>
      <c r="AF243" s="50">
        <f t="shared" si="472"/>
        <v>8.5900000000000004E-2</v>
      </c>
      <c r="AG243" s="158">
        <f>IF(AB243="Yes",VLOOKUP(B243,'ESA 112'!$B$383:$J$411,8,FALSE),MIN(0.127,AF243))</f>
        <v>8.5900000000000004E-2</v>
      </c>
      <c r="AH243" s="156">
        <f t="shared" si="473"/>
        <v>131.56</v>
      </c>
      <c r="AI243" s="159">
        <f t="shared" si="474"/>
        <v>162.88999999999999</v>
      </c>
      <c r="AJ243" s="127" t="s">
        <v>928</v>
      </c>
      <c r="AK243" s="43">
        <f>IFERROR(VLOOKUP($B243,'1213_link'!$A$5:$D$310,2,FALSE),0)</f>
        <v>25.669999999999998</v>
      </c>
      <c r="AL243" s="43">
        <f>IFERROR(VLOOKUP($B243,'1213_link'!$A$5:$D$310,3,FALSE),0)</f>
        <v>147.78</v>
      </c>
      <c r="AM243" s="154">
        <f>IFERROR(VLOOKUP($B243,'1213_link'!$A$5:$D$331,4,FALSE),0)</f>
        <v>1535.9000000000003</v>
      </c>
      <c r="AN243" s="50">
        <f t="shared" si="475"/>
        <v>9.6199999999999994E-2</v>
      </c>
      <c r="AO243" s="158">
        <f>IF(AJ243="Yes",VLOOKUP(B243,'ESA 112'!$B$350:$J$378,8,FALSE),MIN(0.127,AN243))</f>
        <v>9.6199999999999994E-2</v>
      </c>
      <c r="AP243" s="156">
        <f t="shared" si="476"/>
        <v>147.78</v>
      </c>
      <c r="AQ243" s="159">
        <f t="shared" si="477"/>
        <v>173.45</v>
      </c>
      <c r="AR243" s="127" t="s">
        <v>928</v>
      </c>
      <c r="AS243" s="43">
        <f>IFERROR(VLOOKUP($B243,'1314_link'!$A$5:$D$310,2,FALSE),0)</f>
        <v>22.659999999999997</v>
      </c>
      <c r="AT243" s="43">
        <f>IFERROR(VLOOKUP($B243,'1314_link'!$A$5:$D$310,3,FALSE),0)</f>
        <v>145.33000000000001</v>
      </c>
      <c r="AU243" s="154">
        <f>IFERROR(VLOOKUP($B243,'1314_link'!$A$5:$D$331,4,FALSE),0)</f>
        <v>1577.39</v>
      </c>
      <c r="AV243" s="158">
        <f t="shared" si="478"/>
        <v>9.2133207386885935E-2</v>
      </c>
      <c r="AW243" s="158">
        <f>IF(AR243="Yes",VLOOKUP(B243,'ESA 112'!$B$318:$J$345,8,FALSE),MIN(0.127,AV243))</f>
        <v>9.2133207386885935E-2</v>
      </c>
      <c r="AX243" s="156">
        <f t="shared" si="479"/>
        <v>145.33000000000001</v>
      </c>
      <c r="AY243" s="159">
        <f t="shared" si="480"/>
        <v>167.99</v>
      </c>
      <c r="AZ243" s="127" t="s">
        <v>928</v>
      </c>
      <c r="BA243" s="43">
        <f>IFERROR(VLOOKUP($B243,'1415_link'!$A$5:$D$311,2,FALSE),0)</f>
        <v>22.22</v>
      </c>
      <c r="BB243" s="43">
        <f>IFERROR(VLOOKUP($B243,'1415_link'!$A$5:$D$311,3,FALSE),0)</f>
        <v>142.22</v>
      </c>
      <c r="BC243" s="160">
        <f>IFERROR(VLOOKUP($B243,'1415_link'!$A$5:$D$332,4,FALSE),0)</f>
        <v>1657.62</v>
      </c>
      <c r="BD243" s="158">
        <f t="shared" si="481"/>
        <v>8.5797709969715627E-2</v>
      </c>
      <c r="BE243" s="158">
        <f>IF(AZ243="Yes",VLOOKUP(B243,'ESA 112'!$B$286:$J$314,8,FALSE),MIN(0.127,BD243))</f>
        <v>8.5797709969715627E-2</v>
      </c>
      <c r="BF243" s="156">
        <f t="shared" si="482"/>
        <v>142.22</v>
      </c>
      <c r="BG243" s="159">
        <f t="shared" si="483"/>
        <v>164.44</v>
      </c>
      <c r="BH243" s="127" t="s">
        <v>928</v>
      </c>
      <c r="BI243" s="43">
        <f>IFERROR(VLOOKUP($B243,'1516_link'!$A$5:$D$351,2,FALSE),0)</f>
        <v>18.329999999999998</v>
      </c>
      <c r="BJ243" s="43">
        <f>IFERROR(VLOOKUP($B243,'1516_link'!$A$5:$D$351,3,FALSE),0)</f>
        <v>151.33000000000001</v>
      </c>
      <c r="BK243" s="160">
        <f>IFERROR(VLOOKUP($B243,'1516_link'!$A$5:$D$351,4,FALSE),0)</f>
        <v>1700.7100000000003</v>
      </c>
      <c r="BL243" s="217">
        <f t="shared" si="484"/>
        <v>8.8980484621128814E-2</v>
      </c>
      <c r="BM243" s="217">
        <f>IF(BH243="Yes",VLOOKUP(B243,'ESA 112'!$B$255:$J$282,8,FALSE),MIN(0.127,BL243))</f>
        <v>8.8980484621128814E-2</v>
      </c>
      <c r="BN243" s="156">
        <f t="shared" si="485"/>
        <v>151.33000000000001</v>
      </c>
      <c r="BO243" s="159">
        <f t="shared" si="486"/>
        <v>169.66000000000003</v>
      </c>
      <c r="BP243" s="127" t="s">
        <v>928</v>
      </c>
      <c r="BQ243" s="43">
        <f>IFERROR(VLOOKUP($B243,'1617_link'!$A$5:$D$351,2,FALSE),0)</f>
        <v>19.89</v>
      </c>
      <c r="BR243" s="43">
        <f>IFERROR(VLOOKUP($B243,'1617_link'!$A$5:$D$351,3,FALSE),0)</f>
        <v>150</v>
      </c>
      <c r="BS243" s="160">
        <f>IFERROR(VLOOKUP($B243,'1617_link'!$A$5:$D$351,4,FALSE),0)</f>
        <v>1704.4</v>
      </c>
      <c r="BT243" s="217">
        <f t="shared" si="487"/>
        <v>8.8007509974184453E-2</v>
      </c>
      <c r="BU243" s="217">
        <f>IF(BP243="Yes",VLOOKUP(B243,'ESA 112'!$B$224:$J$250,8,FALSE),MIN(0.127,BT243))</f>
        <v>8.8007509974184453E-2</v>
      </c>
      <c r="BV243" s="156">
        <f t="shared" si="488"/>
        <v>150</v>
      </c>
      <c r="BW243" s="159">
        <f t="shared" si="489"/>
        <v>169.89</v>
      </c>
      <c r="BX243" s="127" t="s">
        <v>928</v>
      </c>
      <c r="BY243" s="43">
        <f>IFERROR(VLOOKUP($B243,'1718_link'!$A$5:$D$351,2,FALSE),0)</f>
        <v>16.559999999999999</v>
      </c>
      <c r="BZ243" s="43">
        <f>IFERROR(VLOOKUP($B243,'1718_link'!$A$5:$D$351,3,FALSE),0)</f>
        <v>162.88999999999999</v>
      </c>
      <c r="CA243" s="43">
        <f>IFERROR(VLOOKUP($B243,'1718_link'!$A$5:$D$331,4,FALSE),0)</f>
        <v>1734.86</v>
      </c>
      <c r="CB243" s="217">
        <f t="shared" si="490"/>
        <v>9.3892302548908846E-2</v>
      </c>
      <c r="CC243" s="217">
        <f>IF(BX243="Yes",VLOOKUP(B243,'ESA 112'!$B$194:$J$219,8,FALSE),MIN(0.135,CB243))</f>
        <v>9.3892302548908846E-2</v>
      </c>
      <c r="CD243" s="156">
        <f t="shared" si="491"/>
        <v>162.88999999999999</v>
      </c>
      <c r="CE243" s="159">
        <f t="shared" si="492"/>
        <v>179.45</v>
      </c>
      <c r="CF243" s="127" t="s">
        <v>928</v>
      </c>
      <c r="CG243" s="43">
        <f>IFERROR(VLOOKUP($B243,'1819_link'!$A$5:$D$351,2,FALSE),0)</f>
        <v>18.11</v>
      </c>
      <c r="CH243" s="43">
        <f>IFERROR(VLOOKUP($B243,'1819_link'!$A$5:$D$351,3,FALSE),0)</f>
        <v>168.22</v>
      </c>
      <c r="CI243" s="43">
        <f>IFERROR(VLOOKUP($B243,'1819_link'!$A$5:$D$331,4,FALSE),0)</f>
        <v>1739.6599999999999</v>
      </c>
      <c r="CJ243" s="217">
        <f t="shared" si="493"/>
        <v>9.6697055746525193E-2</v>
      </c>
      <c r="CK243" s="217">
        <f>IF(CF243="Yes",VLOOKUP(B243,'ESA 112'!$B$164:$J$190,8,FALSE),MIN(0.135,CJ243))</f>
        <v>9.6697055746525193E-2</v>
      </c>
      <c r="CL243" s="156">
        <f t="shared" si="494"/>
        <v>168.22</v>
      </c>
      <c r="CM243" s="159">
        <f t="shared" si="495"/>
        <v>186.32999999999998</v>
      </c>
      <c r="CN243" s="127" t="s">
        <v>928</v>
      </c>
      <c r="CO243" s="43">
        <f>IFERROR(VLOOKUP($B243,'1920_link'!$A$5:$D$350,2,FALSE),0)</f>
        <v>24.89</v>
      </c>
      <c r="CP243" s="43">
        <f>IFERROR(VLOOKUP($B243,'1920_link'!$A$5:$D$350,3,FALSE),0)</f>
        <v>204.33</v>
      </c>
      <c r="CQ243" s="43">
        <f>IFERROR(VLOOKUP($B243,'1920_link'!$A$5:$D$330,4,FALSE),0)</f>
        <v>1732.6599999999999</v>
      </c>
      <c r="CR243" s="217">
        <f t="shared" si="496"/>
        <v>0.11792850299539438</v>
      </c>
      <c r="CS243" s="217">
        <f>IF(CN243="Yes",VLOOKUP(B243,'ESA 112'!$B$134:$J$159,8,FALSE),MIN(0.135,CR243))</f>
        <v>0.11792850299539438</v>
      </c>
      <c r="CT243" s="156">
        <f t="shared" si="497"/>
        <v>204.33</v>
      </c>
      <c r="CU243" s="159">
        <f t="shared" si="498"/>
        <v>229.22000000000003</v>
      </c>
      <c r="CV243" s="127" t="s">
        <v>928</v>
      </c>
      <c r="CW243" s="43">
        <f>IFERROR(VLOOKUP($B243,'2021_link'!$A$5:$D$351,2,FALSE),0)</f>
        <v>15</v>
      </c>
      <c r="CX243" s="43">
        <f>IFERROR(VLOOKUP($B243,'2021_link'!$A$5:$D$351,3,FALSE),0)</f>
        <v>232.10999999999999</v>
      </c>
      <c r="CY243" s="160">
        <f>IFERROR(VLOOKUP($B243,'2021_link'!$A$5:$D$351,4,FALSE),0)</f>
        <v>1732.48</v>
      </c>
      <c r="CZ243" s="217">
        <f t="shared" si="499"/>
        <v>0.13397557258958256</v>
      </c>
      <c r="DA243" s="217">
        <f>IF(CV243="Yes",VLOOKUP(B243,'ESA 112'!$B$102:$J$130,8,FALSE),MIN(0.135,CZ243))</f>
        <v>0.13397557258958256</v>
      </c>
      <c r="DB243" s="156">
        <f t="shared" si="500"/>
        <v>232.11</v>
      </c>
      <c r="DC243" s="159">
        <f t="shared" si="501"/>
        <v>247.11</v>
      </c>
      <c r="DD243" s="127" t="s">
        <v>928</v>
      </c>
      <c r="DE243" s="43">
        <f>IFERROR(VLOOKUP($B243,'2122_link'!$A$3:$D$352,2,FALSE),0)</f>
        <v>14.44</v>
      </c>
      <c r="DF243" s="43">
        <f>IFERROR(VLOOKUP($B243,'2122_link'!$A$3:$D$352,3,FALSE),0)</f>
        <v>234.78</v>
      </c>
      <c r="DG243" s="160">
        <f>IFERROR(VLOOKUP($B243,'2122_link'!$A$3:$D$352,4,FALSE),0)</f>
        <v>1759.32</v>
      </c>
      <c r="DH243" s="217">
        <f t="shared" si="502"/>
        <v>0.13344928722460953</v>
      </c>
      <c r="DI243" s="217">
        <f>IF(DD243="Yes",VLOOKUP(B243,'ESA 112'!$B$70:$J$99,8,FALSE),MIN(0.135,DH243))</f>
        <v>0.13344928722460953</v>
      </c>
      <c r="DJ243" s="156">
        <f t="shared" si="503"/>
        <v>234.78</v>
      </c>
      <c r="DK243" s="159">
        <f t="shared" si="504"/>
        <v>249.22</v>
      </c>
      <c r="DL243" s="127" t="s">
        <v>928</v>
      </c>
      <c r="DM243" s="43">
        <f>IFERROR(VLOOKUP($B243,'2223_link'!$A$3:$D$352,2,FALSE),0)</f>
        <v>15.22</v>
      </c>
      <c r="DN243" s="43">
        <f>IFERROR(VLOOKUP($B243,'2223_link'!$A$3:$D$352,3,FALSE),0)</f>
        <v>215.56</v>
      </c>
      <c r="DO243" s="160">
        <f>IFERROR(VLOOKUP($B243,'2223_link'!$A$3:$D$352,4,FALSE),0)</f>
        <v>1747.15</v>
      </c>
      <c r="DP243" s="217">
        <f t="shared" si="505"/>
        <v>0.12337807286151732</v>
      </c>
      <c r="DQ243" s="217">
        <f>IF(DL243="Yes",VLOOKUP(B243,'ESA 112'!$B$37:$J$65,8,FALSE),MIN(0.135,DP243))</f>
        <v>0.12337807286151732</v>
      </c>
      <c r="DR243" s="156">
        <f t="shared" si="506"/>
        <v>215.56</v>
      </c>
      <c r="DS243" s="159">
        <f t="shared" si="507"/>
        <v>230.78</v>
      </c>
      <c r="DT243" s="127" t="s">
        <v>928</v>
      </c>
      <c r="DU243" s="43">
        <f>IFERROR(VLOOKUP($B243,'2324_link'!$A$3:$D$352,2,FALSE),0)</f>
        <v>19.22</v>
      </c>
      <c r="DV243" s="43">
        <f>IFERROR(VLOOKUP($B243,'2324_link'!$A$3:$D$352,3,FALSE),0)</f>
        <v>199</v>
      </c>
      <c r="DW243" s="160">
        <f>IFERROR(VLOOKUP($B243,'2324_link'!$A$3:$D$352,4,FALSE),0)</f>
        <v>1727.06</v>
      </c>
      <c r="DX243" s="217">
        <f t="shared" si="460"/>
        <v>0.11522471714937524</v>
      </c>
      <c r="DY243" s="217">
        <f>IF(DT243="Yes",VLOOKUP(B243,'ESA 112'!$B$3:$J$32,8,FALSE),MIN(0.15,DX243))</f>
        <v>0.11522471714937524</v>
      </c>
      <c r="DZ243" s="156">
        <f t="shared" si="461"/>
        <v>199</v>
      </c>
      <c r="EA243" s="159">
        <f t="shared" si="462"/>
        <v>218.22</v>
      </c>
      <c r="EB243" s="18"/>
    </row>
    <row r="244" spans="1:132" ht="14.4" x14ac:dyDescent="0.3">
      <c r="A244" s="15" t="s">
        <v>907</v>
      </c>
      <c r="B244" s="15" t="s">
        <v>392</v>
      </c>
      <c r="C244" s="15" t="s">
        <v>393</v>
      </c>
      <c r="D244" s="127" t="s">
        <v>928</v>
      </c>
      <c r="E244" s="154">
        <f>IFERROR(VLOOKUP($B244,'0809_link'!$A$5:$D$319,2,FALSE),0)</f>
        <v>4.88</v>
      </c>
      <c r="F244" s="154">
        <f>IFERROR(VLOOKUP($B244,'0809_link'!$A$5:$D$319,3,FALSE),0)</f>
        <v>109.5</v>
      </c>
      <c r="G244" s="154">
        <f>IFERROR(VLOOKUP(B244,'0809_link'!$A$5:$D$319,4,FALSE),0)</f>
        <v>860.54</v>
      </c>
      <c r="H244" s="50">
        <f t="shared" si="463"/>
        <v>0.12720000000000001</v>
      </c>
      <c r="I244" s="155">
        <f>IF(D244="yes",VLOOKUP(B244,'ESA 112'!$B$479:$K$503,8,FALSE),MIN(0.127,H244))</f>
        <v>0.127</v>
      </c>
      <c r="J244" s="156">
        <f t="shared" si="464"/>
        <v>109.29</v>
      </c>
      <c r="K244" s="157">
        <f t="shared" si="465"/>
        <v>114.20789199999999</v>
      </c>
      <c r="L244" s="127" t="s">
        <v>928</v>
      </c>
      <c r="M244" s="43">
        <f>IFERROR(VLOOKUP(B244,'0910_link'!$A$5:$B$302,2,FALSE),0)</f>
        <v>10.38</v>
      </c>
      <c r="N244" s="43">
        <f>IFERROR(VLOOKUP(B244,'0910_link'!$A$5:$C$302,3,FALSE),0)</f>
        <v>111</v>
      </c>
      <c r="O244" s="43">
        <f>IFERROR(VLOOKUP($B244,'0910_link'!$A$5:$D$302,4,FALSE),0)</f>
        <v>856.01</v>
      </c>
      <c r="P244" s="50">
        <f t="shared" si="466"/>
        <v>0.12970000000000001</v>
      </c>
      <c r="Q244" s="158">
        <f>IF(L244="Yes",VLOOKUP(B244,'ESA 112'!$B$449:$K$474,8,FALSE),MIN(0.127,P244))</f>
        <v>0.127</v>
      </c>
      <c r="R244" s="156">
        <f t="shared" si="467"/>
        <v>108.71</v>
      </c>
      <c r="S244" s="157">
        <f t="shared" si="468"/>
        <v>119.06877299999999</v>
      </c>
      <c r="T244" s="127" t="s">
        <v>928</v>
      </c>
      <c r="U244" s="43">
        <f>IFERROR(VLOOKUP($B244,'1011_link'!$A$5:$D$309,2,FALSE),0)</f>
        <v>10.75</v>
      </c>
      <c r="V244" s="43">
        <f>IFERROR(VLOOKUP($B244,'1011_link'!$A$5:$D$309,3,FALSE),0)</f>
        <v>109</v>
      </c>
      <c r="W244" s="154">
        <f>IFERROR(VLOOKUP($B244,'1011_link'!$A$5:$D$319,4,FALSE),0)</f>
        <v>822.36</v>
      </c>
      <c r="X244" s="50">
        <f t="shared" si="469"/>
        <v>0.13250000000000001</v>
      </c>
      <c r="Y244" s="158">
        <f>IF(T244="Yes",VLOOKUP(B244,'ESA 112'!$B$416:$J$444,8,FALSE),MIN(0.127,X244))</f>
        <v>0.127</v>
      </c>
      <c r="Z244" s="156">
        <f t="shared" si="470"/>
        <v>104.44</v>
      </c>
      <c r="AA244" s="159">
        <f t="shared" si="471"/>
        <v>115.19</v>
      </c>
      <c r="AB244" s="127" t="s">
        <v>928</v>
      </c>
      <c r="AC244" s="43">
        <f>IFERROR(VLOOKUP($B244,'1112_link'!$A$5:$D$310,2,FALSE),0)</f>
        <v>14.33</v>
      </c>
      <c r="AD244" s="43">
        <f>IFERROR(VLOOKUP($B244,'1112_link'!$A$5:$D$310,3,FALSE),0)</f>
        <v>102.67</v>
      </c>
      <c r="AE244" s="154">
        <f>IFERROR(VLOOKUP($B244,'1112_link'!$A$5:$D$331,4,FALSE),0)</f>
        <v>810.75</v>
      </c>
      <c r="AF244" s="50">
        <f t="shared" si="472"/>
        <v>0.12659999999999999</v>
      </c>
      <c r="AG244" s="158">
        <f>IF(AB244="Yes",VLOOKUP(B244,'ESA 112'!$B$383:$J$411,8,FALSE),MIN(0.127,AF244))</f>
        <v>0.12659999999999999</v>
      </c>
      <c r="AH244" s="156">
        <f t="shared" si="473"/>
        <v>102.67</v>
      </c>
      <c r="AI244" s="159">
        <f t="shared" si="474"/>
        <v>117</v>
      </c>
      <c r="AJ244" s="127" t="s">
        <v>928</v>
      </c>
      <c r="AK244" s="43">
        <f>IFERROR(VLOOKUP($B244,'1213_link'!$A$5:$D$310,2,FALSE),0)</f>
        <v>8.89</v>
      </c>
      <c r="AL244" s="43">
        <f>IFERROR(VLOOKUP($B244,'1213_link'!$A$5:$D$310,3,FALSE),0)</f>
        <v>96.56</v>
      </c>
      <c r="AM244" s="154">
        <f>IFERROR(VLOOKUP($B244,'1213_link'!$A$5:$D$331,4,FALSE),0)</f>
        <v>792.93</v>
      </c>
      <c r="AN244" s="50">
        <f t="shared" si="475"/>
        <v>0.12180000000000001</v>
      </c>
      <c r="AO244" s="158">
        <f>IF(AJ244="Yes",VLOOKUP(B244,'ESA 112'!$B$350:$J$378,8,FALSE),MIN(0.127,AN244))</f>
        <v>0.12180000000000001</v>
      </c>
      <c r="AP244" s="156">
        <f t="shared" si="476"/>
        <v>96.56</v>
      </c>
      <c r="AQ244" s="159">
        <f t="shared" si="477"/>
        <v>105.45</v>
      </c>
      <c r="AR244" s="127" t="s">
        <v>928</v>
      </c>
      <c r="AS244" s="43">
        <f>IFERROR(VLOOKUP($B244,'1314_link'!$A$5:$D$310,2,FALSE),0)</f>
        <v>7.22</v>
      </c>
      <c r="AT244" s="43">
        <f>IFERROR(VLOOKUP($B244,'1314_link'!$A$5:$D$310,3,FALSE),0)</f>
        <v>95.67</v>
      </c>
      <c r="AU244" s="154">
        <f>IFERROR(VLOOKUP($B244,'1314_link'!$A$5:$D$331,4,FALSE),0)</f>
        <v>790.83</v>
      </c>
      <c r="AV244" s="158">
        <f t="shared" si="478"/>
        <v>0.12097416638215545</v>
      </c>
      <c r="AW244" s="158">
        <f>IF(AR244="Yes",VLOOKUP(B244,'ESA 112'!$B$318:$J$345,8,FALSE),MIN(0.127,AV244))</f>
        <v>0.12097416638215545</v>
      </c>
      <c r="AX244" s="156">
        <f t="shared" si="479"/>
        <v>95.67</v>
      </c>
      <c r="AY244" s="159">
        <f t="shared" si="480"/>
        <v>102.89</v>
      </c>
      <c r="AZ244" s="127" t="s">
        <v>928</v>
      </c>
      <c r="BA244" s="43">
        <f>IFERROR(VLOOKUP($B244,'1415_link'!$A$5:$D$311,2,FALSE),0)</f>
        <v>7.44</v>
      </c>
      <c r="BB244" s="43">
        <f>IFERROR(VLOOKUP($B244,'1415_link'!$A$5:$D$311,3,FALSE),0)</f>
        <v>90.22</v>
      </c>
      <c r="BC244" s="160">
        <f>IFERROR(VLOOKUP($B244,'1415_link'!$A$5:$D$332,4,FALSE),0)</f>
        <v>753.29000000000008</v>
      </c>
      <c r="BD244" s="158">
        <f t="shared" si="481"/>
        <v>0.11976795125383317</v>
      </c>
      <c r="BE244" s="158">
        <f>IF(AZ244="Yes",VLOOKUP(B244,'ESA 112'!$B$286:$J$314,8,FALSE),MIN(0.127,BD244))</f>
        <v>0.11976795125383317</v>
      </c>
      <c r="BF244" s="156">
        <f t="shared" si="482"/>
        <v>90.22</v>
      </c>
      <c r="BG244" s="159">
        <f t="shared" si="483"/>
        <v>97.66</v>
      </c>
      <c r="BH244" s="127" t="s">
        <v>928</v>
      </c>
      <c r="BI244" s="43">
        <f>IFERROR(VLOOKUP($B244,'1516_link'!$A$5:$D$351,2,FALSE),0)</f>
        <v>8</v>
      </c>
      <c r="BJ244" s="43">
        <f>IFERROR(VLOOKUP($B244,'1516_link'!$A$5:$D$351,3,FALSE),0)</f>
        <v>92.89</v>
      </c>
      <c r="BK244" s="160">
        <f>IFERROR(VLOOKUP($B244,'1516_link'!$A$5:$D$351,4,FALSE),0)</f>
        <v>785.75</v>
      </c>
      <c r="BL244" s="217">
        <f t="shared" si="484"/>
        <v>0.11821826280623608</v>
      </c>
      <c r="BM244" s="217">
        <f>IF(BH244="Yes",VLOOKUP(B244,'ESA 112'!$B$255:$J$282,8,FALSE),MIN(0.127,BL244))</f>
        <v>0.11821826280623608</v>
      </c>
      <c r="BN244" s="156">
        <f t="shared" si="485"/>
        <v>92.89</v>
      </c>
      <c r="BO244" s="159">
        <f t="shared" si="486"/>
        <v>100.89</v>
      </c>
      <c r="BP244" s="127" t="s">
        <v>928</v>
      </c>
      <c r="BQ244" s="43">
        <f>IFERROR(VLOOKUP($B244,'1617_link'!$A$5:$D$351,2,FALSE),0)</f>
        <v>7.34</v>
      </c>
      <c r="BR244" s="43">
        <f>IFERROR(VLOOKUP($B244,'1617_link'!$A$5:$D$351,3,FALSE),0)</f>
        <v>103.78</v>
      </c>
      <c r="BS244" s="160">
        <f>IFERROR(VLOOKUP($B244,'1617_link'!$A$5:$D$351,4,FALSE),0)</f>
        <v>804.71</v>
      </c>
      <c r="BT244" s="217">
        <f t="shared" si="487"/>
        <v>0.12896571435672477</v>
      </c>
      <c r="BU244" s="217">
        <f>IF(BP244="Yes",VLOOKUP(B244,'ESA 112'!$B$224:$J$250,8,FALSE),MIN(0.127,BT244))</f>
        <v>0.127</v>
      </c>
      <c r="BV244" s="156">
        <f t="shared" si="488"/>
        <v>102.2</v>
      </c>
      <c r="BW244" s="223">
        <f t="shared" si="489"/>
        <v>109.54</v>
      </c>
      <c r="BX244" s="127" t="s">
        <v>928</v>
      </c>
      <c r="BY244" s="43">
        <f>IFERROR(VLOOKUP($B244,'1718_link'!$A$5:$D$351,2,FALSE),0)</f>
        <v>8</v>
      </c>
      <c r="BZ244" s="43">
        <f>IFERROR(VLOOKUP($B244,'1718_link'!$A$5:$D$351,3,FALSE),0)</f>
        <v>109.78</v>
      </c>
      <c r="CA244" s="43">
        <f>IFERROR(VLOOKUP($B244,'1718_link'!$A$5:$D$331,4,FALSE),0)</f>
        <v>762.91</v>
      </c>
      <c r="CB244" s="217">
        <f t="shared" si="490"/>
        <v>0.143896396691615</v>
      </c>
      <c r="CC244" s="217">
        <f>IF(BX244="Yes",VLOOKUP(B244,'ESA 112'!$B$194:$J$219,8,FALSE),MIN(0.135,CB244))</f>
        <v>0.13500000000000001</v>
      </c>
      <c r="CD244" s="156">
        <f t="shared" si="491"/>
        <v>102.99</v>
      </c>
      <c r="CE244" s="159">
        <f t="shared" si="492"/>
        <v>110.99</v>
      </c>
      <c r="CF244" s="127" t="s">
        <v>928</v>
      </c>
      <c r="CG244" s="43">
        <f>IFERROR(VLOOKUP($B244,'1819_link'!$A$5:$D$351,2,FALSE),0)</f>
        <v>16.11</v>
      </c>
      <c r="CH244" s="43">
        <f>IFERROR(VLOOKUP($B244,'1819_link'!$A$5:$D$351,3,FALSE),0)</f>
        <v>110.89</v>
      </c>
      <c r="CI244" s="43">
        <f>IFERROR(VLOOKUP($B244,'1819_link'!$A$5:$D$331,4,FALSE),0)</f>
        <v>767.49</v>
      </c>
      <c r="CJ244" s="217">
        <f t="shared" si="493"/>
        <v>0.14448396721781392</v>
      </c>
      <c r="CK244" s="217">
        <f>IF(CF244="Yes",VLOOKUP(B244,'ESA 112'!$B$164:$J$190,8,FALSE),MIN(0.135,CJ244))</f>
        <v>0.13500000000000001</v>
      </c>
      <c r="CL244" s="156">
        <f t="shared" si="494"/>
        <v>103.61</v>
      </c>
      <c r="CM244" s="159">
        <f t="shared" si="495"/>
        <v>119.72</v>
      </c>
      <c r="CN244" s="127" t="s">
        <v>928</v>
      </c>
      <c r="CO244" s="43">
        <f>IFERROR(VLOOKUP($B244,'1920_link'!$A$5:$D$350,2,FALSE),0)</f>
        <v>16.88</v>
      </c>
      <c r="CP244" s="43">
        <f>IFERROR(VLOOKUP($B244,'1920_link'!$A$5:$D$350,3,FALSE),0)</f>
        <v>128.11000000000001</v>
      </c>
      <c r="CQ244" s="43">
        <f>IFERROR(VLOOKUP($B244,'1920_link'!$A$5:$D$330,4,FALSE),0)</f>
        <v>793.33</v>
      </c>
      <c r="CR244" s="217">
        <f t="shared" si="496"/>
        <v>0.16148387178097387</v>
      </c>
      <c r="CS244" s="217">
        <f>IF(CN244="Yes",VLOOKUP(B244,'ESA 112'!$B$134:$J$159,8,FALSE),MIN(0.135,CR244))</f>
        <v>0.13500000000000001</v>
      </c>
      <c r="CT244" s="156">
        <f t="shared" si="497"/>
        <v>107.1</v>
      </c>
      <c r="CU244" s="159">
        <f t="shared" si="498"/>
        <v>123.97999999999999</v>
      </c>
      <c r="CV244" s="127" t="s">
        <v>928</v>
      </c>
      <c r="CW244" s="43">
        <f>IFERROR(VLOOKUP($B244,'2021_link'!$A$5:$D$351,2,FALSE),0)</f>
        <v>12.33</v>
      </c>
      <c r="CX244" s="43">
        <f>IFERROR(VLOOKUP($B244,'2021_link'!$A$5:$D$351,3,FALSE),0)</f>
        <v>137.11000000000001</v>
      </c>
      <c r="CY244" s="160">
        <f>IFERROR(VLOOKUP($B244,'2021_link'!$A$5:$D$351,4,FALSE),0)</f>
        <v>753.8</v>
      </c>
      <c r="CZ244" s="217">
        <f t="shared" si="499"/>
        <v>0.18189174847439643</v>
      </c>
      <c r="DA244" s="217">
        <f>IF(CV244="Yes",VLOOKUP(B244,'ESA 112'!$B$102:$J$130,8,FALSE),MIN(0.135,CZ244))</f>
        <v>0.13500000000000001</v>
      </c>
      <c r="DB244" s="156">
        <f t="shared" si="500"/>
        <v>101.76</v>
      </c>
      <c r="DC244" s="159">
        <f t="shared" si="501"/>
        <v>114.09</v>
      </c>
      <c r="DD244" s="127" t="s">
        <v>928</v>
      </c>
      <c r="DE244" s="43">
        <f>IFERROR(VLOOKUP($B244,'2122_link'!$A$3:$D$352,2,FALSE),0)</f>
        <v>5.89</v>
      </c>
      <c r="DF244" s="43">
        <f>IFERROR(VLOOKUP($B244,'2122_link'!$A$3:$D$352,3,FALSE),0)</f>
        <v>140.78</v>
      </c>
      <c r="DG244" s="160">
        <f>IFERROR(VLOOKUP($B244,'2122_link'!$A$3:$D$352,4,FALSE),0)</f>
        <v>776.66</v>
      </c>
      <c r="DH244" s="217">
        <f t="shared" si="502"/>
        <v>0.18126335848376382</v>
      </c>
      <c r="DI244" s="217">
        <f>IF(DD244="Yes",VLOOKUP(B244,'ESA 112'!$B$70:$J$99,8,FALSE),MIN(0.135,DH244))</f>
        <v>0.13500000000000001</v>
      </c>
      <c r="DJ244" s="156">
        <f t="shared" si="503"/>
        <v>104.85</v>
      </c>
      <c r="DK244" s="159">
        <f t="shared" si="504"/>
        <v>110.74</v>
      </c>
      <c r="DL244" s="127" t="s">
        <v>928</v>
      </c>
      <c r="DM244" s="43">
        <f>IFERROR(VLOOKUP($B244,'2223_link'!$A$3:$D$352,2,FALSE),0)</f>
        <v>5.67</v>
      </c>
      <c r="DN244" s="43">
        <f>IFERROR(VLOOKUP($B244,'2223_link'!$A$3:$D$352,3,FALSE),0)</f>
        <v>139.22</v>
      </c>
      <c r="DO244" s="160">
        <f>IFERROR(VLOOKUP($B244,'2223_link'!$A$3:$D$352,4,FALSE),0)</f>
        <v>777.39</v>
      </c>
      <c r="DP244" s="217">
        <f t="shared" si="505"/>
        <v>0.17908643023450263</v>
      </c>
      <c r="DQ244" s="217">
        <f>IF(DL244="Yes",VLOOKUP(B244,'ESA 112'!$B$37:$J$65,8,FALSE),MIN(0.135,DP244))</f>
        <v>0.13500000000000001</v>
      </c>
      <c r="DR244" s="156">
        <f t="shared" si="506"/>
        <v>104.95</v>
      </c>
      <c r="DS244" s="159">
        <f t="shared" si="507"/>
        <v>110.62</v>
      </c>
      <c r="DT244" s="127" t="s">
        <v>928</v>
      </c>
      <c r="DU244" s="43">
        <f>IFERROR(VLOOKUP($B244,'2324_link'!$A$3:$D$352,2,FALSE),0)</f>
        <v>8.89</v>
      </c>
      <c r="DV244" s="43">
        <f>IFERROR(VLOOKUP($B244,'2324_link'!$A$3:$D$352,3,FALSE),0)</f>
        <v>136.55000000000001</v>
      </c>
      <c r="DW244" s="160">
        <f>IFERROR(VLOOKUP($B244,'2324_link'!$A$3:$D$352,4,FALSE),0)</f>
        <v>783.3</v>
      </c>
      <c r="DX244" s="217">
        <f t="shared" si="460"/>
        <v>0.17432656708796121</v>
      </c>
      <c r="DY244" s="217">
        <f>IF(DT244="Yes",VLOOKUP(B244,'ESA 112'!$B$3:$J$32,8,FALSE),MIN(0.15,DX244))</f>
        <v>0.15</v>
      </c>
      <c r="DZ244" s="156">
        <f t="shared" si="461"/>
        <v>117.5</v>
      </c>
      <c r="EA244" s="159">
        <f t="shared" si="462"/>
        <v>126.39</v>
      </c>
      <c r="EB244" s="18"/>
    </row>
    <row r="245" spans="1:132" ht="14.4" x14ac:dyDescent="0.3">
      <c r="A245" s="15" t="s">
        <v>907</v>
      </c>
      <c r="B245" s="15" t="s">
        <v>160</v>
      </c>
      <c r="C245" s="15" t="s">
        <v>161</v>
      </c>
      <c r="D245" s="127" t="s">
        <v>928</v>
      </c>
      <c r="E245" s="154">
        <f>IFERROR(VLOOKUP($B245,'0809_link'!$A$5:$D$319,2,FALSE),0)</f>
        <v>0</v>
      </c>
      <c r="F245" s="154">
        <f>IFERROR(VLOOKUP($B245,'0809_link'!$A$5:$D$319,3,FALSE),0)</f>
        <v>6.75</v>
      </c>
      <c r="G245" s="154">
        <f>IFERROR(VLOOKUP(B245,'0809_link'!$A$5:$D$319,4,FALSE),0)</f>
        <v>46.51</v>
      </c>
      <c r="H245" s="50">
        <f t="shared" si="463"/>
        <v>0.14510000000000001</v>
      </c>
      <c r="I245" s="155">
        <f>IF(D245="yes",VLOOKUP(B245,'ESA 112'!$B$479:$K$503,8,FALSE),MIN(0.127,H245))</f>
        <v>0.127</v>
      </c>
      <c r="J245" s="156">
        <f t="shared" si="464"/>
        <v>5.91</v>
      </c>
      <c r="K245" s="157">
        <f t="shared" si="465"/>
        <v>5.908169</v>
      </c>
      <c r="L245" s="127" t="s">
        <v>928</v>
      </c>
      <c r="M245" s="43">
        <f>IFERROR(VLOOKUP(B245,'0910_link'!$A$5:$B$302,2,FALSE),0)</f>
        <v>0</v>
      </c>
      <c r="N245" s="43">
        <f>IFERROR(VLOOKUP(B245,'0910_link'!$A$5:$C$302,3,FALSE),0)</f>
        <v>8</v>
      </c>
      <c r="O245" s="43">
        <f>IFERROR(VLOOKUP($B245,'0910_link'!$A$5:$D$302,4,FALSE),0)</f>
        <v>55.05</v>
      </c>
      <c r="P245" s="50">
        <f t="shared" si="466"/>
        <v>0.14530000000000001</v>
      </c>
      <c r="Q245" s="158">
        <f>IF(L245="Yes",VLOOKUP(B245,'ESA 112'!$B$449:$K$474,8,FALSE),MIN(0.127,P245))</f>
        <v>0.127</v>
      </c>
      <c r="R245" s="156">
        <f t="shared" si="467"/>
        <v>6.99</v>
      </c>
      <c r="S245" s="157">
        <f t="shared" si="468"/>
        <v>6.9925849999999992</v>
      </c>
      <c r="T245" s="127" t="s">
        <v>928</v>
      </c>
      <c r="U245" s="43">
        <f>IFERROR(VLOOKUP($B245,'1011_link'!$A$5:$D$309,2,FALSE),0)</f>
        <v>1</v>
      </c>
      <c r="V245" s="43">
        <f>IFERROR(VLOOKUP($B245,'1011_link'!$A$5:$D$309,3,FALSE),0)</f>
        <v>8.6199999999999992</v>
      </c>
      <c r="W245" s="154">
        <f>IFERROR(VLOOKUP($B245,'1011_link'!$A$5:$D$319,4,FALSE),0)</f>
        <v>51.55</v>
      </c>
      <c r="X245" s="50">
        <f t="shared" si="469"/>
        <v>0.16719999999999999</v>
      </c>
      <c r="Y245" s="158">
        <f>IF(T245="Yes",VLOOKUP(B245,'ESA 112'!$B$416:$J$444,8,FALSE),MIN(0.127,X245))</f>
        <v>0.127</v>
      </c>
      <c r="Z245" s="156">
        <f t="shared" si="470"/>
        <v>6.55</v>
      </c>
      <c r="AA245" s="159">
        <f t="shared" si="471"/>
        <v>7.55</v>
      </c>
      <c r="AB245" s="127" t="s">
        <v>928</v>
      </c>
      <c r="AC245" s="43">
        <f>IFERROR(VLOOKUP($B245,'1112_link'!$A$5:$D$310,2,FALSE),0)</f>
        <v>0.33</v>
      </c>
      <c r="AD245" s="43">
        <f>IFERROR(VLOOKUP($B245,'1112_link'!$A$5:$D$310,3,FALSE),0)</f>
        <v>12.89</v>
      </c>
      <c r="AE245" s="154">
        <f>IFERROR(VLOOKUP($B245,'1112_link'!$A$5:$D$331,4,FALSE),0)</f>
        <v>50.45</v>
      </c>
      <c r="AF245" s="50">
        <f t="shared" si="472"/>
        <v>0.2555</v>
      </c>
      <c r="AG245" s="158">
        <f>IF(AB245="Yes",VLOOKUP(B245,'ESA 112'!$B$383:$J$411,8,FALSE),MIN(0.127,AF245))</f>
        <v>0.127</v>
      </c>
      <c r="AH245" s="156">
        <f t="shared" si="473"/>
        <v>6.41</v>
      </c>
      <c r="AI245" s="159">
        <f t="shared" si="474"/>
        <v>6.74</v>
      </c>
      <c r="AJ245" s="127" t="s">
        <v>928</v>
      </c>
      <c r="AK245" s="43">
        <f>IFERROR(VLOOKUP($B245,'1213_link'!$A$5:$D$310,2,FALSE),0)</f>
        <v>0.55000000000000004</v>
      </c>
      <c r="AL245" s="43">
        <f>IFERROR(VLOOKUP($B245,'1213_link'!$A$5:$D$310,3,FALSE),0)</f>
        <v>16.670000000000002</v>
      </c>
      <c r="AM245" s="154">
        <f>IFERROR(VLOOKUP($B245,'1213_link'!$A$5:$D$331,4,FALSE),0)</f>
        <v>56.4</v>
      </c>
      <c r="AN245" s="50">
        <f t="shared" si="475"/>
        <v>0.29559999999999997</v>
      </c>
      <c r="AO245" s="158">
        <f>IF(AJ245="Yes",VLOOKUP(B245,'ESA 112'!$B$350:$J$378,8,FALSE),MIN(0.127,AN245))</f>
        <v>0.127</v>
      </c>
      <c r="AP245" s="156">
        <f t="shared" si="476"/>
        <v>7.16</v>
      </c>
      <c r="AQ245" s="159">
        <f t="shared" si="477"/>
        <v>7.71</v>
      </c>
      <c r="AR245" s="127" t="s">
        <v>928</v>
      </c>
      <c r="AS245" s="43">
        <f>IFERROR(VLOOKUP($B245,'1314_link'!$A$5:$D$310,2,FALSE),0)</f>
        <v>0</v>
      </c>
      <c r="AT245" s="43">
        <f>IFERROR(VLOOKUP($B245,'1314_link'!$A$5:$D$310,3,FALSE),0)</f>
        <v>11.56</v>
      </c>
      <c r="AU245" s="154">
        <f>IFERROR(VLOOKUP($B245,'1314_link'!$A$5:$D$331,4,FALSE),0)</f>
        <v>57.2</v>
      </c>
      <c r="AV245" s="158">
        <f t="shared" si="478"/>
        <v>0.2020979020979021</v>
      </c>
      <c r="AW245" s="158">
        <f>IF(AR245="Yes",VLOOKUP(B245,'ESA 112'!$B$318:$J$345,8,FALSE),MIN(0.127,AV245))</f>
        <v>0.127</v>
      </c>
      <c r="AX245" s="156">
        <f t="shared" si="479"/>
        <v>7.26</v>
      </c>
      <c r="AY245" s="159">
        <f t="shared" si="480"/>
        <v>7.26</v>
      </c>
      <c r="AZ245" s="127" t="s">
        <v>928</v>
      </c>
      <c r="BA245" s="43">
        <f>IFERROR(VLOOKUP($B245,'1415_link'!$A$5:$D$311,2,FALSE),0)</f>
        <v>0</v>
      </c>
      <c r="BB245" s="43">
        <f>IFERROR(VLOOKUP($B245,'1415_link'!$A$5:$D$311,3,FALSE),0)</f>
        <v>7.33</v>
      </c>
      <c r="BC245" s="160">
        <f>IFERROR(VLOOKUP($B245,'1415_link'!$A$5:$D$332,4,FALSE),0)</f>
        <v>58.8</v>
      </c>
      <c r="BD245" s="158">
        <f t="shared" si="481"/>
        <v>0.12465986394557824</v>
      </c>
      <c r="BE245" s="158">
        <f>IF(AZ245="Yes",VLOOKUP(B245,'ESA 112'!$B$286:$J$314,8,FALSE),MIN(0.127,BD245))</f>
        <v>0.12465986394557824</v>
      </c>
      <c r="BF245" s="156">
        <f t="shared" si="482"/>
        <v>7.33</v>
      </c>
      <c r="BG245" s="159">
        <f t="shared" si="483"/>
        <v>7.33</v>
      </c>
      <c r="BH245" s="127" t="s">
        <v>928</v>
      </c>
      <c r="BI245" s="43">
        <f>IFERROR(VLOOKUP($B245,'1516_link'!$A$5:$D$351,2,FALSE),0)</f>
        <v>0</v>
      </c>
      <c r="BJ245" s="43">
        <f>IFERROR(VLOOKUP($B245,'1516_link'!$A$5:$D$351,3,FALSE),0)</f>
        <v>7.11</v>
      </c>
      <c r="BK245" s="160">
        <f>IFERROR(VLOOKUP($B245,'1516_link'!$A$5:$D$351,4,FALSE),0)</f>
        <v>68.599999999999994</v>
      </c>
      <c r="BL245" s="217">
        <f t="shared" si="484"/>
        <v>0.10364431486880468</v>
      </c>
      <c r="BM245" s="217">
        <f>IF(BH245="Yes",VLOOKUP(B245,'ESA 112'!$B$255:$J$282,8,FALSE),MIN(0.127,BL245))</f>
        <v>0.10364431486880468</v>
      </c>
      <c r="BN245" s="156">
        <f t="shared" si="485"/>
        <v>7.11</v>
      </c>
      <c r="BO245" s="159">
        <f t="shared" si="486"/>
        <v>7.11</v>
      </c>
      <c r="BP245" s="127" t="s">
        <v>928</v>
      </c>
      <c r="BQ245" s="43">
        <f>IFERROR(VLOOKUP($B245,'1617_link'!$A$5:$D$351,2,FALSE),0)</f>
        <v>0.44</v>
      </c>
      <c r="BR245" s="43">
        <f>IFERROR(VLOOKUP($B245,'1617_link'!$A$5:$D$351,3,FALSE),0)</f>
        <v>8.11</v>
      </c>
      <c r="BS245" s="160">
        <f>IFERROR(VLOOKUP($B245,'1617_link'!$A$5:$D$351,4,FALSE),0)</f>
        <v>69.599999999999994</v>
      </c>
      <c r="BT245" s="217">
        <f t="shared" si="487"/>
        <v>0.11652298850574713</v>
      </c>
      <c r="BU245" s="217">
        <f>IF(BP245="Yes",VLOOKUP(B245,'ESA 112'!$B$224:$J$250,8,FALSE),MIN(0.127,BT245))</f>
        <v>0.11652298850574713</v>
      </c>
      <c r="BV245" s="156">
        <f t="shared" si="488"/>
        <v>8.11</v>
      </c>
      <c r="BW245" s="159">
        <f t="shared" si="489"/>
        <v>8.5499999999999989</v>
      </c>
      <c r="BX245" s="127" t="s">
        <v>928</v>
      </c>
      <c r="BY245" s="43">
        <f>IFERROR(VLOOKUP($B245,'1718_link'!$A$5:$D$351,2,FALSE),0)</f>
        <v>0.56000000000000005</v>
      </c>
      <c r="BZ245" s="43">
        <f>IFERROR(VLOOKUP($B245,'1718_link'!$A$5:$D$351,3,FALSE),0)</f>
        <v>9.44</v>
      </c>
      <c r="CA245" s="43">
        <f>IFERROR(VLOOKUP($B245,'1718_link'!$A$5:$D$331,4,FALSE),0)</f>
        <v>66.599999999999994</v>
      </c>
      <c r="CB245" s="217">
        <f t="shared" si="490"/>
        <v>0.14174174174174176</v>
      </c>
      <c r="CC245" s="217">
        <f>IF(BX245="Yes",VLOOKUP(B245,'ESA 112'!$B$194:$J$219,8,FALSE),MIN(0.135,CB245))</f>
        <v>0.13500000000000001</v>
      </c>
      <c r="CD245" s="156">
        <f t="shared" si="491"/>
        <v>8.99</v>
      </c>
      <c r="CE245" s="159">
        <f t="shared" si="492"/>
        <v>9.5500000000000007</v>
      </c>
      <c r="CF245" s="127" t="s">
        <v>928</v>
      </c>
      <c r="CG245" s="43">
        <f>IFERROR(VLOOKUP($B245,'1819_link'!$A$5:$D$351,2,FALSE),0)</f>
        <v>0</v>
      </c>
      <c r="CH245" s="43">
        <f>IFERROR(VLOOKUP($B245,'1819_link'!$A$5:$D$351,3,FALSE),0)</f>
        <v>9.2200000000000006</v>
      </c>
      <c r="CI245" s="43">
        <f>IFERROR(VLOOKUP($B245,'1819_link'!$A$5:$D$331,4,FALSE),0)</f>
        <v>55.4</v>
      </c>
      <c r="CJ245" s="217">
        <f t="shared" si="493"/>
        <v>0.1664259927797834</v>
      </c>
      <c r="CK245" s="217">
        <f>IF(CF245="Yes",VLOOKUP(B245,'ESA 112'!$B$164:$J$190,8,FALSE),MIN(0.135,CJ245))</f>
        <v>0.13500000000000001</v>
      </c>
      <c r="CL245" s="156">
        <f t="shared" si="494"/>
        <v>7.48</v>
      </c>
      <c r="CM245" s="159">
        <f t="shared" si="495"/>
        <v>7.48</v>
      </c>
      <c r="CN245" s="127" t="s">
        <v>928</v>
      </c>
      <c r="CO245" s="43">
        <f>IFERROR(VLOOKUP($B245,'1920_link'!$A$5:$D$350,2,FALSE),0)</f>
        <v>0.22</v>
      </c>
      <c r="CP245" s="43">
        <f>IFERROR(VLOOKUP($B245,'1920_link'!$A$5:$D$350,3,FALSE),0)</f>
        <v>12.78</v>
      </c>
      <c r="CQ245" s="43">
        <f>IFERROR(VLOOKUP($B245,'1920_link'!$A$5:$D$330,4,FALSE),0)</f>
        <v>59.42</v>
      </c>
      <c r="CR245" s="217">
        <f t="shared" si="496"/>
        <v>0.21507909794681923</v>
      </c>
      <c r="CS245" s="217">
        <f>IF(CN245="Yes",VLOOKUP(B245,'ESA 112'!$B$134:$J$159,8,FALSE),MIN(0.135,CR245))</f>
        <v>0.13500000000000001</v>
      </c>
      <c r="CT245" s="156">
        <f t="shared" si="497"/>
        <v>8.02</v>
      </c>
      <c r="CU245" s="159">
        <f t="shared" si="498"/>
        <v>8.24</v>
      </c>
      <c r="CV245" s="127" t="s">
        <v>928</v>
      </c>
      <c r="CW245" s="43">
        <f>IFERROR(VLOOKUP($B245,'2021_link'!$A$5:$D$351,2,FALSE),0)</f>
        <v>0.56000000000000005</v>
      </c>
      <c r="CX245" s="43">
        <f>IFERROR(VLOOKUP($B245,'2021_link'!$A$5:$D$351,3,FALSE),0)</f>
        <v>9</v>
      </c>
      <c r="CY245" s="160">
        <f>IFERROR(VLOOKUP($B245,'2021_link'!$A$5:$D$351,4,FALSE),0)</f>
        <v>50.3</v>
      </c>
      <c r="CZ245" s="217">
        <f t="shared" si="499"/>
        <v>0.17892644135188868</v>
      </c>
      <c r="DA245" s="217">
        <f>IF(CV245="Yes",VLOOKUP(B245,'ESA 112'!$B$102:$J$130,8,FALSE),MIN(0.135,CZ245))</f>
        <v>0.13500000000000001</v>
      </c>
      <c r="DB245" s="156">
        <f t="shared" si="500"/>
        <v>6.79</v>
      </c>
      <c r="DC245" s="159">
        <f t="shared" si="501"/>
        <v>7.35</v>
      </c>
      <c r="DD245" s="127" t="s">
        <v>928</v>
      </c>
      <c r="DE245" s="43">
        <f>IFERROR(VLOOKUP($B245,'2122_link'!$A$3:$D$352,2,FALSE),0)</f>
        <v>0</v>
      </c>
      <c r="DF245" s="43">
        <f>IFERROR(VLOOKUP($B245,'2122_link'!$A$3:$D$352,3,FALSE),0)</f>
        <v>9</v>
      </c>
      <c r="DG245" s="160">
        <f>IFERROR(VLOOKUP($B245,'2122_link'!$A$3:$D$352,4,FALSE),0)</f>
        <v>54</v>
      </c>
      <c r="DH245" s="217">
        <f t="shared" si="502"/>
        <v>0.16666666666666666</v>
      </c>
      <c r="DI245" s="217">
        <f>IF(DD245="Yes",VLOOKUP(B245,'ESA 112'!$B$70:$J$99,8,FALSE),MIN(0.135,DH245))</f>
        <v>0.13500000000000001</v>
      </c>
      <c r="DJ245" s="156">
        <f t="shared" si="503"/>
        <v>7.29</v>
      </c>
      <c r="DK245" s="159">
        <f t="shared" si="504"/>
        <v>7.29</v>
      </c>
      <c r="DL245" s="127" t="s">
        <v>928</v>
      </c>
      <c r="DM245" s="43">
        <f>IFERROR(VLOOKUP($B245,'2223_link'!$A$3:$D$352,2,FALSE),0)</f>
        <v>1.56</v>
      </c>
      <c r="DN245" s="43">
        <f>IFERROR(VLOOKUP($B245,'2223_link'!$A$3:$D$352,3,FALSE),0)</f>
        <v>8.67</v>
      </c>
      <c r="DO245" s="160">
        <f>IFERROR(VLOOKUP($B245,'2223_link'!$A$3:$D$352,4,FALSE),0)</f>
        <v>53</v>
      </c>
      <c r="DP245" s="217">
        <f t="shared" si="505"/>
        <v>0.16358490566037737</v>
      </c>
      <c r="DQ245" s="217">
        <f>IF(DL245="Yes",VLOOKUP(B245,'ESA 112'!$B$37:$J$65,8,FALSE),MIN(0.135,DP245))</f>
        <v>0.13500000000000001</v>
      </c>
      <c r="DR245" s="156">
        <f t="shared" si="506"/>
        <v>7.16</v>
      </c>
      <c r="DS245" s="159">
        <f t="shared" si="507"/>
        <v>8.7200000000000006</v>
      </c>
      <c r="DT245" s="127" t="s">
        <v>928</v>
      </c>
      <c r="DU245" s="43">
        <f>IFERROR(VLOOKUP($B245,'2324_link'!$A$3:$D$352,2,FALSE),0)</f>
        <v>3.22</v>
      </c>
      <c r="DV245" s="43">
        <f>IFERROR(VLOOKUP($B245,'2324_link'!$A$3:$D$352,3,FALSE),0)</f>
        <v>10</v>
      </c>
      <c r="DW245" s="160">
        <f>IFERROR(VLOOKUP($B245,'2324_link'!$A$3:$D$352,4,FALSE),0)</f>
        <v>58.1</v>
      </c>
      <c r="DX245" s="217">
        <f t="shared" si="460"/>
        <v>0.1721170395869191</v>
      </c>
      <c r="DY245" s="217">
        <f>IF(DT245="Yes",VLOOKUP(B245,'ESA 112'!$B$3:$J$32,8,FALSE),MIN(0.15,DX245))</f>
        <v>0.15</v>
      </c>
      <c r="DZ245" s="156">
        <f t="shared" si="461"/>
        <v>8.7200000000000006</v>
      </c>
      <c r="EA245" s="159">
        <f t="shared" si="462"/>
        <v>11.940000000000001</v>
      </c>
      <c r="EB245" s="18"/>
    </row>
    <row r="246" spans="1:132" ht="14.4" x14ac:dyDescent="0.3">
      <c r="A246" s="15" t="s">
        <v>907</v>
      </c>
      <c r="B246" s="15" t="s">
        <v>184</v>
      </c>
      <c r="C246" s="15" t="s">
        <v>185</v>
      </c>
      <c r="D246" s="127" t="s">
        <v>928</v>
      </c>
      <c r="E246" s="154">
        <f>IFERROR(VLOOKUP($B246,'0809_link'!$A$5:$D$319,2,FALSE),0)</f>
        <v>686</v>
      </c>
      <c r="F246" s="154">
        <f>IFERROR(VLOOKUP($B246,'0809_link'!$A$5:$D$319,3,FALSE),0)</f>
        <v>5491.5</v>
      </c>
      <c r="G246" s="154">
        <f>IFERROR(VLOOKUP(B246,'0809_link'!$A$5:$D$319,4,FALSE),0)</f>
        <v>42990.840000000004</v>
      </c>
      <c r="H246" s="50">
        <f t="shared" si="463"/>
        <v>0.12770000000000001</v>
      </c>
      <c r="I246" s="155">
        <f>IF(D246="yes",VLOOKUP(B246,'ESA 112'!$B$479:$K$503,8,FALSE),MIN(0.127,H246))</f>
        <v>0.127</v>
      </c>
      <c r="J246" s="156">
        <f t="shared" si="464"/>
        <v>5459.84</v>
      </c>
      <c r="K246" s="157">
        <f t="shared" si="465"/>
        <v>6147.4064119999994</v>
      </c>
      <c r="L246" s="127" t="s">
        <v>928</v>
      </c>
      <c r="M246" s="43">
        <f>IFERROR(VLOOKUP(B246,'0910_link'!$A$5:$B$302,2,FALSE),0)</f>
        <v>713.88</v>
      </c>
      <c r="N246" s="43">
        <f>IFERROR(VLOOKUP(B246,'0910_link'!$A$5:$C$302,3,FALSE),0)</f>
        <v>5645.12</v>
      </c>
      <c r="O246" s="43">
        <f>IFERROR(VLOOKUP($B246,'0910_link'!$A$5:$D$302,4,FALSE),0)</f>
        <v>43467.399999999994</v>
      </c>
      <c r="P246" s="50">
        <f t="shared" si="466"/>
        <v>0.12989999999999999</v>
      </c>
      <c r="Q246" s="158">
        <f>IF(L246="Yes",VLOOKUP(B246,'ESA 112'!$B$449:$K$474,8,FALSE),MIN(0.127,P246))</f>
        <v>0.127</v>
      </c>
      <c r="R246" s="156">
        <f t="shared" si="467"/>
        <v>5520.36</v>
      </c>
      <c r="S246" s="157">
        <f t="shared" si="468"/>
        <v>6232.9445400000004</v>
      </c>
      <c r="T246" s="127" t="s">
        <v>928</v>
      </c>
      <c r="U246" s="43">
        <f>IFERROR(VLOOKUP($B246,'1011_link'!$A$5:$D$309,2,FALSE),0)</f>
        <v>743.75</v>
      </c>
      <c r="V246" s="43">
        <f>IFERROR(VLOOKUP($B246,'1011_link'!$A$5:$D$309,3,FALSE),0)</f>
        <v>5778.75</v>
      </c>
      <c r="W246" s="154">
        <f>IFERROR(VLOOKUP($B246,'1011_link'!$A$5:$D$319,4,FALSE),0)</f>
        <v>44439.439999999995</v>
      </c>
      <c r="X246" s="50">
        <f t="shared" si="469"/>
        <v>0.13</v>
      </c>
      <c r="Y246" s="158">
        <f>IF(T246="Yes",VLOOKUP(B246,'ESA 112'!$B$416:$J$444,8,FALSE),MIN(0.127,X246))</f>
        <v>0.127</v>
      </c>
      <c r="Z246" s="156">
        <f t="shared" si="470"/>
        <v>5643.81</v>
      </c>
      <c r="AA246" s="159">
        <f t="shared" si="471"/>
        <v>6387.56</v>
      </c>
      <c r="AB246" s="127" t="s">
        <v>928</v>
      </c>
      <c r="AC246" s="43">
        <f>IFERROR(VLOOKUP($B246,'1112_link'!$A$5:$D$310,2,FALSE),0)</f>
        <v>773.8900000000001</v>
      </c>
      <c r="AD246" s="43">
        <f>IFERROR(VLOOKUP($B246,'1112_link'!$A$5:$D$310,3,FALSE),0)</f>
        <v>5798</v>
      </c>
      <c r="AE246" s="154">
        <f>IFERROR(VLOOKUP($B246,'1112_link'!$A$5:$D$331,4,FALSE),0)</f>
        <v>46303.31</v>
      </c>
      <c r="AF246" s="50">
        <f t="shared" si="472"/>
        <v>0.12520000000000001</v>
      </c>
      <c r="AG246" s="158">
        <f>IF(AB246="Yes",VLOOKUP(B246,'ESA 112'!$B$383:$J$411,8,FALSE),MIN(0.127,AF246))</f>
        <v>0.12520000000000001</v>
      </c>
      <c r="AH246" s="156">
        <f t="shared" si="473"/>
        <v>5798</v>
      </c>
      <c r="AI246" s="159">
        <f t="shared" si="474"/>
        <v>6571.89</v>
      </c>
      <c r="AJ246" s="127" t="s">
        <v>928</v>
      </c>
      <c r="AK246" s="43">
        <f>IFERROR(VLOOKUP($B246,'1213_link'!$A$5:$D$310,2,FALSE),0)</f>
        <v>864.1099999999999</v>
      </c>
      <c r="AL246" s="43">
        <f>IFERROR(VLOOKUP($B246,'1213_link'!$A$5:$D$310,3,FALSE),0)</f>
        <v>6243.78</v>
      </c>
      <c r="AM246" s="154">
        <f>IFERROR(VLOOKUP($B246,'1213_link'!$A$5:$D$331,4,FALSE),0)</f>
        <v>47573.270000000004</v>
      </c>
      <c r="AN246" s="50">
        <f t="shared" si="475"/>
        <v>0.13120000000000001</v>
      </c>
      <c r="AO246" s="158">
        <f>IF(AJ246="Yes",VLOOKUP(B246,'ESA 112'!$B$350:$J$378,8,FALSE),MIN(0.127,AN246))</f>
        <v>0.127</v>
      </c>
      <c r="AP246" s="156">
        <f t="shared" si="476"/>
        <v>6041.81</v>
      </c>
      <c r="AQ246" s="159">
        <f t="shared" si="477"/>
        <v>6905.92</v>
      </c>
      <c r="AR246" s="127" t="s">
        <v>928</v>
      </c>
      <c r="AS246" s="43">
        <f>IFERROR(VLOOKUP($B246,'1314_link'!$A$5:$D$310,2,FALSE),0)</f>
        <v>850.56</v>
      </c>
      <c r="AT246" s="43">
        <f>IFERROR(VLOOKUP($B246,'1314_link'!$A$5:$D$310,3,FALSE),0)</f>
        <v>6351.33</v>
      </c>
      <c r="AU246" s="154">
        <f>IFERROR(VLOOKUP($B246,'1314_link'!$A$5:$D$331,4,FALSE),0)</f>
        <v>49025.450999999994</v>
      </c>
      <c r="AV246" s="158">
        <f t="shared" si="478"/>
        <v>0.12955168938680442</v>
      </c>
      <c r="AW246" s="158">
        <f>IF(AR246="Yes",VLOOKUP(B246,'ESA 112'!$B$318:$J$345,8,FALSE),MIN(0.127,AV246))</f>
        <v>0.127</v>
      </c>
      <c r="AX246" s="156">
        <f t="shared" si="479"/>
        <v>6226.23</v>
      </c>
      <c r="AY246" s="159">
        <f t="shared" si="480"/>
        <v>7076.7899999999991</v>
      </c>
      <c r="AZ246" s="127" t="s">
        <v>928</v>
      </c>
      <c r="BA246" s="43">
        <f>IFERROR(VLOOKUP($B246,'1415_link'!$A$5:$D$311,2,FALSE),0)</f>
        <v>838.78</v>
      </c>
      <c r="BB246" s="43">
        <f>IFERROR(VLOOKUP($B246,'1415_link'!$A$5:$D$311,3,FALSE),0)</f>
        <v>6459.22</v>
      </c>
      <c r="BC246" s="160">
        <f>IFERROR(VLOOKUP($B246,'1415_link'!$A$5:$D$332,4,FALSE),0)</f>
        <v>50258.19000000001</v>
      </c>
      <c r="BD246" s="158">
        <f t="shared" si="481"/>
        <v>0.1285207445791422</v>
      </c>
      <c r="BE246" s="158">
        <f>IF(AZ246="Yes",VLOOKUP(B246,'ESA 112'!$B$286:$J$314,8,FALSE),MIN(0.127,BD246))</f>
        <v>0.127</v>
      </c>
      <c r="BF246" s="156">
        <f t="shared" si="482"/>
        <v>6382.79</v>
      </c>
      <c r="BG246" s="159">
        <f t="shared" si="483"/>
        <v>7221.57</v>
      </c>
      <c r="BH246" s="127" t="s">
        <v>928</v>
      </c>
      <c r="BI246" s="43">
        <f>IFERROR(VLOOKUP($B246,'1516_link'!$A$5:$D$351,2,FALSE),0)</f>
        <v>823.55</v>
      </c>
      <c r="BJ246" s="43">
        <f>IFERROR(VLOOKUP($B246,'1516_link'!$A$5:$D$351,3,FALSE),0)</f>
        <v>6483.78</v>
      </c>
      <c r="BK246" s="160">
        <f>IFERROR(VLOOKUP($B246,'1516_link'!$A$5:$D$351,4,FALSE),0)</f>
        <v>51016.34</v>
      </c>
      <c r="BL246" s="217">
        <f t="shared" si="484"/>
        <v>0.12709222182539948</v>
      </c>
      <c r="BM246" s="217">
        <f>IF(BH246="Yes",VLOOKUP(B246,'ESA 112'!$B$255:$J$282,8,FALSE),MIN(0.127,BL246))</f>
        <v>0.127</v>
      </c>
      <c r="BN246" s="156">
        <f t="shared" si="485"/>
        <v>6479.08</v>
      </c>
      <c r="BO246" s="159">
        <f t="shared" si="486"/>
        <v>7302.63</v>
      </c>
      <c r="BP246" s="127" t="s">
        <v>928</v>
      </c>
      <c r="BQ246" s="43">
        <f>IFERROR(VLOOKUP($B246,'1617_link'!$A$5:$D$351,2,FALSE),0)</f>
        <v>881.45</v>
      </c>
      <c r="BR246" s="43">
        <f>IFERROR(VLOOKUP($B246,'1617_link'!$A$5:$D$351,3,FALSE),0)</f>
        <v>6654.11</v>
      </c>
      <c r="BS246" s="160">
        <f>IFERROR(VLOOKUP($B246,'1617_link'!$A$5:$D$351,4,FALSE),0)</f>
        <v>53263.25</v>
      </c>
      <c r="BT246" s="217">
        <f t="shared" si="487"/>
        <v>0.12492872665486991</v>
      </c>
      <c r="BU246" s="217">
        <f>IF(BP246="Yes",VLOOKUP(B246,'ESA 112'!$B$224:$J$250,8,FALSE),MIN(0.127,BT246))</f>
        <v>0.12492872665486991</v>
      </c>
      <c r="BV246" s="156">
        <f t="shared" si="488"/>
        <v>6654.11</v>
      </c>
      <c r="BW246" s="159">
        <f t="shared" si="489"/>
        <v>7535.5599999999995</v>
      </c>
      <c r="BX246" s="127" t="s">
        <v>928</v>
      </c>
      <c r="BY246" s="43">
        <f>IFERROR(VLOOKUP($B246,'1718_link'!$A$5:$D$351,2,FALSE),0)</f>
        <v>973.67000000000007</v>
      </c>
      <c r="BZ246" s="43">
        <f>IFERROR(VLOOKUP($B246,'1718_link'!$A$5:$D$351,3,FALSE),0)</f>
        <v>6914.11</v>
      </c>
      <c r="CA246" s="43">
        <f>IFERROR(VLOOKUP($B246,'1718_link'!$A$5:$D$331,4,FALSE),0)</f>
        <v>53587.34</v>
      </c>
      <c r="CB246" s="217">
        <f t="shared" si="490"/>
        <v>0.12902506450217532</v>
      </c>
      <c r="CC246" s="217">
        <f>IF(BX246="Yes",VLOOKUP(B246,'ESA 112'!$B$194:$J$219,8,FALSE),MIN(0.135,CB246))</f>
        <v>0.12902506450217532</v>
      </c>
      <c r="CD246" s="156">
        <f t="shared" si="491"/>
        <v>6914.11</v>
      </c>
      <c r="CE246" s="159">
        <f t="shared" si="492"/>
        <v>7887.78</v>
      </c>
      <c r="CF246" s="127" t="s">
        <v>928</v>
      </c>
      <c r="CG246" s="43">
        <f>IFERROR(VLOOKUP($B246,'1819_link'!$A$5:$D$351,2,FALSE),0)</f>
        <v>1075.78</v>
      </c>
      <c r="CH246" s="43">
        <f>IFERROR(VLOOKUP($B246,'1819_link'!$A$5:$D$351,3,FALSE),0)</f>
        <v>7186.33</v>
      </c>
      <c r="CI246" s="43">
        <f>IFERROR(VLOOKUP($B246,'1819_link'!$A$5:$D$331,4,FALSE),0)</f>
        <v>53403.289999999994</v>
      </c>
      <c r="CJ246" s="217">
        <f t="shared" si="493"/>
        <v>0.13456717741547386</v>
      </c>
      <c r="CK246" s="217">
        <f>IF(CF246="Yes",VLOOKUP(B246,'ESA 112'!$B$164:$J$190,8,FALSE),MIN(0.135,CJ246))</f>
        <v>0.13456717741547386</v>
      </c>
      <c r="CL246" s="156">
        <f t="shared" si="494"/>
        <v>7186.33</v>
      </c>
      <c r="CM246" s="159">
        <f t="shared" si="495"/>
        <v>8262.11</v>
      </c>
      <c r="CN246" s="127" t="s">
        <v>928</v>
      </c>
      <c r="CO246" s="43">
        <f>IFERROR(VLOOKUP($B246,'1920_link'!$A$5:$D$350,2,FALSE),0)</f>
        <v>1125.8899999999999</v>
      </c>
      <c r="CP246" s="43">
        <f>IFERROR(VLOOKUP($B246,'1920_link'!$A$5:$D$350,3,FALSE),0)</f>
        <v>7583.78</v>
      </c>
      <c r="CQ246" s="43">
        <f>IFERROR(VLOOKUP($B246,'1920_link'!$A$5:$D$330,4,FALSE),0)</f>
        <v>54135.640000000014</v>
      </c>
      <c r="CR246" s="217">
        <f t="shared" si="496"/>
        <v>0.14008848884025382</v>
      </c>
      <c r="CS246" s="217">
        <f>IF(CN246="Yes",VLOOKUP(B246,'ESA 112'!$B$134:$J$159,8,FALSE),MIN(0.135,CR246))</f>
        <v>0.13500000000000001</v>
      </c>
      <c r="CT246" s="156">
        <f t="shared" si="497"/>
        <v>7308.31</v>
      </c>
      <c r="CU246" s="159">
        <f t="shared" si="498"/>
        <v>8434.2000000000007</v>
      </c>
      <c r="CV246" s="127" t="s">
        <v>928</v>
      </c>
      <c r="CW246" s="43">
        <f>IFERROR(VLOOKUP($B246,'2021_link'!$A$5:$D$351,2,FALSE),0)</f>
        <v>441.22</v>
      </c>
      <c r="CX246" s="43">
        <f>IFERROR(VLOOKUP($B246,'2021_link'!$A$5:$D$351,3,FALSE),0)</f>
        <v>7162.33</v>
      </c>
      <c r="CY246" s="160">
        <f>IFERROR(VLOOKUP($B246,'2021_link'!$A$5:$D$351,4,FALSE),0)</f>
        <v>52507.299999999988</v>
      </c>
      <c r="CZ246" s="217">
        <f t="shared" si="499"/>
        <v>0.13640636635286907</v>
      </c>
      <c r="DA246" s="217">
        <f>IF(CV246="Yes",VLOOKUP(B246,'ESA 112'!$B$102:$J$130,8,FALSE),MIN(0.135,CZ246))</f>
        <v>0.13500000000000001</v>
      </c>
      <c r="DB246" s="156">
        <f t="shared" si="500"/>
        <v>7088.49</v>
      </c>
      <c r="DC246" s="159">
        <f t="shared" si="501"/>
        <v>7529.71</v>
      </c>
      <c r="DD246" s="127" t="s">
        <v>928</v>
      </c>
      <c r="DE246" s="43">
        <f>IFERROR(VLOOKUP($B246,'2122_link'!$A$3:$D$352,2,FALSE),0)</f>
        <v>412.44</v>
      </c>
      <c r="DF246" s="43">
        <f>IFERROR(VLOOKUP($B246,'2122_link'!$A$3:$D$352,3,FALSE),0)</f>
        <v>6959</v>
      </c>
      <c r="DG246" s="160">
        <f>IFERROR(VLOOKUP($B246,'2122_link'!$A$3:$D$352,4,FALSE),0)</f>
        <v>50567.02</v>
      </c>
      <c r="DH246" s="217">
        <f t="shared" si="502"/>
        <v>0.13761934161831171</v>
      </c>
      <c r="DI246" s="217">
        <f>IF(DD246="Yes",VLOOKUP(B246,'ESA 112'!$B$70:$J$99,8,FALSE),MIN(0.135,DH246))</f>
        <v>0.13500000000000001</v>
      </c>
      <c r="DJ246" s="156">
        <f t="shared" si="503"/>
        <v>6826.55</v>
      </c>
      <c r="DK246" s="159">
        <f t="shared" si="504"/>
        <v>7238.99</v>
      </c>
      <c r="DL246" s="127" t="s">
        <v>928</v>
      </c>
      <c r="DM246" s="43">
        <f>IFERROR(VLOOKUP($B246,'2223_link'!$A$3:$D$352,2,FALSE),0)</f>
        <v>458.89</v>
      </c>
      <c r="DN246" s="43">
        <f>IFERROR(VLOOKUP($B246,'2223_link'!$A$3:$D$352,3,FALSE),0)</f>
        <v>7305.2300000000005</v>
      </c>
      <c r="DO246" s="160">
        <f>IFERROR(VLOOKUP($B246,'2223_link'!$A$3:$D$352,4,FALSE),0)</f>
        <v>50413.02</v>
      </c>
      <c r="DP246" s="217">
        <f t="shared" si="505"/>
        <v>0.14490760521785842</v>
      </c>
      <c r="DQ246" s="217">
        <f>IF(DL246="Yes",VLOOKUP(B246,'ESA 112'!$B$37:$J$65,8,FALSE),MIN(0.135,DP246))</f>
        <v>0.13500000000000001</v>
      </c>
      <c r="DR246" s="156">
        <f t="shared" si="506"/>
        <v>6805.76</v>
      </c>
      <c r="DS246" s="159">
        <f t="shared" si="507"/>
        <v>7264.6500000000005</v>
      </c>
      <c r="DT246" s="127" t="s">
        <v>928</v>
      </c>
      <c r="DU246" s="43">
        <f>IFERROR(VLOOKUP($B246,'2324_link'!$A$3:$D$352,2,FALSE),0)</f>
        <v>604.89</v>
      </c>
      <c r="DV246" s="43">
        <f>IFERROR(VLOOKUP($B246,'2324_link'!$A$3:$D$352,3,FALSE),0)</f>
        <v>7602.55</v>
      </c>
      <c r="DW246" s="160">
        <f>IFERROR(VLOOKUP($B246,'2324_link'!$A$3:$D$352,4,FALSE),0)</f>
        <v>49792.100000000006</v>
      </c>
      <c r="DX246" s="217">
        <f t="shared" si="460"/>
        <v>0.15268586783847235</v>
      </c>
      <c r="DY246" s="217">
        <f>IF(DT246="Yes",VLOOKUP(B246,'ESA 112'!$B$3:$J$32,8,FALSE),MIN(0.15,DX246))</f>
        <v>0.15</v>
      </c>
      <c r="DZ246" s="156">
        <f t="shared" si="461"/>
        <v>7468.82</v>
      </c>
      <c r="EA246" s="159">
        <f t="shared" si="462"/>
        <v>8073.71</v>
      </c>
      <c r="EB246" s="18"/>
    </row>
    <row r="247" spans="1:132" ht="14.4" x14ac:dyDescent="0.3">
      <c r="A247" s="15" t="s">
        <v>907</v>
      </c>
      <c r="B247" s="15" t="s">
        <v>398</v>
      </c>
      <c r="C247" s="15" t="s">
        <v>399</v>
      </c>
      <c r="D247" s="127" t="s">
        <v>928</v>
      </c>
      <c r="E247" s="154">
        <f>IFERROR(VLOOKUP($B247,'0809_link'!$A$5:$D$319,2,FALSE),0)</f>
        <v>76</v>
      </c>
      <c r="F247" s="154">
        <f>IFERROR(VLOOKUP($B247,'0809_link'!$A$5:$D$319,3,FALSE),0)</f>
        <v>582</v>
      </c>
      <c r="G247" s="154">
        <f>IFERROR(VLOOKUP(B247,'0809_link'!$A$5:$D$319,4,FALSE),0)</f>
        <v>4106.6400000000003</v>
      </c>
      <c r="H247" s="50">
        <f t="shared" si="463"/>
        <v>0.14169999999999999</v>
      </c>
      <c r="I247" s="155">
        <f>IF(D247="yes",VLOOKUP(B247,'ESA 112'!$B$479:$K$503,8,FALSE),MIN(0.127,H247))</f>
        <v>0.127</v>
      </c>
      <c r="J247" s="156">
        <f t="shared" si="464"/>
        <v>521.54</v>
      </c>
      <c r="K247" s="157">
        <f t="shared" si="465"/>
        <v>597.63239199999998</v>
      </c>
      <c r="L247" s="127" t="s">
        <v>928</v>
      </c>
      <c r="M247" s="43">
        <f>IFERROR(VLOOKUP(B247,'0910_link'!$A$5:$B$302,2,FALSE),0)</f>
        <v>64.75</v>
      </c>
      <c r="N247" s="43">
        <f>IFERROR(VLOOKUP(B247,'0910_link'!$A$5:$C$302,3,FALSE),0)</f>
        <v>588.5</v>
      </c>
      <c r="O247" s="43">
        <f>IFERROR(VLOOKUP($B247,'0910_link'!$A$5:$D$302,4,FALSE),0)</f>
        <v>4064.25</v>
      </c>
      <c r="P247" s="50">
        <f t="shared" si="466"/>
        <v>0.14480000000000001</v>
      </c>
      <c r="Q247" s="158">
        <f>IF(L247="Yes",VLOOKUP(B247,'ESA 112'!$B$449:$K$474,8,FALSE),MIN(0.127,P247))</f>
        <v>0.127</v>
      </c>
      <c r="R247" s="156">
        <f t="shared" si="467"/>
        <v>516.16</v>
      </c>
      <c r="S247" s="157">
        <f t="shared" si="468"/>
        <v>580.90634999999997</v>
      </c>
      <c r="T247" s="127" t="s">
        <v>928</v>
      </c>
      <c r="U247" s="43">
        <f>IFERROR(VLOOKUP($B247,'1011_link'!$A$5:$D$309,2,FALSE),0)</f>
        <v>69.12</v>
      </c>
      <c r="V247" s="43">
        <f>IFERROR(VLOOKUP($B247,'1011_link'!$A$5:$D$309,3,FALSE),0)</f>
        <v>589.75</v>
      </c>
      <c r="W247" s="154">
        <f>IFERROR(VLOOKUP($B247,'1011_link'!$A$5:$D$319,4,FALSE),0)</f>
        <v>4030.37</v>
      </c>
      <c r="X247" s="50">
        <f t="shared" si="469"/>
        <v>0.14630000000000001</v>
      </c>
      <c r="Y247" s="158">
        <f>IF(T247="Yes",VLOOKUP(B247,'ESA 112'!$B$416:$J$444,8,FALSE),MIN(0.127,X247))</f>
        <v>0.127</v>
      </c>
      <c r="Z247" s="156">
        <f t="shared" si="470"/>
        <v>511.86</v>
      </c>
      <c r="AA247" s="159">
        <f t="shared" si="471"/>
        <v>580.98</v>
      </c>
      <c r="AB247" s="127" t="s">
        <v>928</v>
      </c>
      <c r="AC247" s="43">
        <f>IFERROR(VLOOKUP($B247,'1112_link'!$A$5:$D$310,2,FALSE),0)</f>
        <v>76.67</v>
      </c>
      <c r="AD247" s="43">
        <f>IFERROR(VLOOKUP($B247,'1112_link'!$A$5:$D$310,3,FALSE),0)</f>
        <v>565</v>
      </c>
      <c r="AE247" s="154">
        <f>IFERROR(VLOOKUP($B247,'1112_link'!$A$5:$D$331,4,FALSE),0)</f>
        <v>3969.4099999999994</v>
      </c>
      <c r="AF247" s="50">
        <f t="shared" si="472"/>
        <v>0.14230000000000001</v>
      </c>
      <c r="AG247" s="158">
        <f>IF(AB247="Yes",VLOOKUP(B247,'ESA 112'!$B$383:$J$411,8,FALSE),MIN(0.127,AF247))</f>
        <v>0.127</v>
      </c>
      <c r="AH247" s="156">
        <f t="shared" si="473"/>
        <v>504.12</v>
      </c>
      <c r="AI247" s="159">
        <f t="shared" si="474"/>
        <v>580.79</v>
      </c>
      <c r="AJ247" s="127" t="s">
        <v>928</v>
      </c>
      <c r="AK247" s="43">
        <f>IFERROR(VLOOKUP($B247,'1213_link'!$A$5:$D$310,2,FALSE),0)</f>
        <v>66.78</v>
      </c>
      <c r="AL247" s="43">
        <f>IFERROR(VLOOKUP($B247,'1213_link'!$A$5:$D$310,3,FALSE),0)</f>
        <v>570</v>
      </c>
      <c r="AM247" s="154">
        <f>IFERROR(VLOOKUP($B247,'1213_link'!$A$5:$D$331,4,FALSE),0)</f>
        <v>4046.41</v>
      </c>
      <c r="AN247" s="50">
        <f t="shared" si="475"/>
        <v>0.1409</v>
      </c>
      <c r="AO247" s="158">
        <f>IF(AJ247="Yes",VLOOKUP(B247,'ESA 112'!$B$350:$J$378,8,FALSE),MIN(0.127,AN247))</f>
        <v>0.127</v>
      </c>
      <c r="AP247" s="156">
        <f t="shared" si="476"/>
        <v>513.89</v>
      </c>
      <c r="AQ247" s="159">
        <f t="shared" si="477"/>
        <v>580.66999999999996</v>
      </c>
      <c r="AR247" s="127" t="s">
        <v>928</v>
      </c>
      <c r="AS247" s="43">
        <f>IFERROR(VLOOKUP($B247,'1314_link'!$A$5:$D$310,2,FALSE),0)</f>
        <v>73.11</v>
      </c>
      <c r="AT247" s="43">
        <f>IFERROR(VLOOKUP($B247,'1314_link'!$A$5:$D$310,3,FALSE),0)</f>
        <v>562</v>
      </c>
      <c r="AU247" s="154">
        <f>IFERROR(VLOOKUP($B247,'1314_link'!$A$5:$D$331,4,FALSE),0)</f>
        <v>4168.1299999999992</v>
      </c>
      <c r="AV247" s="158">
        <f t="shared" si="478"/>
        <v>0.13483264677445284</v>
      </c>
      <c r="AW247" s="158">
        <f>IF(AR247="Yes",VLOOKUP(B247,'ESA 112'!$B$318:$J$345,8,FALSE),MIN(0.127,AV247))</f>
        <v>0.127</v>
      </c>
      <c r="AX247" s="156">
        <f t="shared" si="479"/>
        <v>529.35</v>
      </c>
      <c r="AY247" s="159">
        <f t="shared" si="480"/>
        <v>602.46</v>
      </c>
      <c r="AZ247" s="127" t="s">
        <v>928</v>
      </c>
      <c r="BA247" s="43">
        <f>IFERROR(VLOOKUP($B247,'1415_link'!$A$5:$D$311,2,FALSE),0)</f>
        <v>73.11</v>
      </c>
      <c r="BB247" s="43">
        <f>IFERROR(VLOOKUP($B247,'1415_link'!$A$5:$D$311,3,FALSE),0)</f>
        <v>596.11</v>
      </c>
      <c r="BC247" s="160">
        <f>IFERROR(VLOOKUP($B247,'1415_link'!$A$5:$D$332,4,FALSE),0)</f>
        <v>4196.4699999999993</v>
      </c>
      <c r="BD247" s="158">
        <f t="shared" si="481"/>
        <v>0.14205034231151423</v>
      </c>
      <c r="BE247" s="158">
        <f>IF(AZ247="Yes",VLOOKUP(B247,'ESA 112'!$B$286:$J$314,8,FALSE),MIN(0.127,BD247))</f>
        <v>0.127</v>
      </c>
      <c r="BF247" s="156">
        <f t="shared" si="482"/>
        <v>532.95000000000005</v>
      </c>
      <c r="BG247" s="159">
        <f t="shared" si="483"/>
        <v>606.06000000000006</v>
      </c>
      <c r="BH247" s="127" t="s">
        <v>928</v>
      </c>
      <c r="BI247" s="43">
        <f>IFERROR(VLOOKUP($B247,'1516_link'!$A$5:$D$351,2,FALSE),0)</f>
        <v>78.23</v>
      </c>
      <c r="BJ247" s="43">
        <f>IFERROR(VLOOKUP($B247,'1516_link'!$A$5:$D$351,3,FALSE),0)</f>
        <v>615.89</v>
      </c>
      <c r="BK247" s="160">
        <f>IFERROR(VLOOKUP($B247,'1516_link'!$A$5:$D$351,4,FALSE),0)</f>
        <v>4192.3600000000006</v>
      </c>
      <c r="BL247" s="217">
        <f t="shared" si="484"/>
        <v>0.14690770830749264</v>
      </c>
      <c r="BM247" s="217">
        <f>IF(BH247="Yes",VLOOKUP(B247,'ESA 112'!$B$255:$J$282,8,FALSE),MIN(0.127,BL247))</f>
        <v>0.127</v>
      </c>
      <c r="BN247" s="156">
        <f t="shared" si="485"/>
        <v>532.42999999999995</v>
      </c>
      <c r="BO247" s="159">
        <f t="shared" si="486"/>
        <v>610.66</v>
      </c>
      <c r="BP247" s="127" t="s">
        <v>928</v>
      </c>
      <c r="BQ247" s="43">
        <f>IFERROR(VLOOKUP($B247,'1617_link'!$A$5:$D$351,2,FALSE),0)</f>
        <v>71.67</v>
      </c>
      <c r="BR247" s="43">
        <f>IFERROR(VLOOKUP($B247,'1617_link'!$A$5:$D$351,3,FALSE),0)</f>
        <v>645.78</v>
      </c>
      <c r="BS247" s="160">
        <f>IFERROR(VLOOKUP($B247,'1617_link'!$A$5:$D$351,4,FALSE),0)</f>
        <v>4344.5299999999988</v>
      </c>
      <c r="BT247" s="217">
        <f t="shared" si="487"/>
        <v>0.14864208556506692</v>
      </c>
      <c r="BU247" s="217">
        <f>IF(BP247="Yes",VLOOKUP(B247,'ESA 112'!$B$224:$J$250,8,FALSE),MIN(0.127,BT247))</f>
        <v>0.127</v>
      </c>
      <c r="BV247" s="156">
        <f t="shared" si="488"/>
        <v>551.76</v>
      </c>
      <c r="BW247" s="223">
        <f t="shared" si="489"/>
        <v>623.42999999999995</v>
      </c>
      <c r="BX247" s="127" t="s">
        <v>928</v>
      </c>
      <c r="BY247" s="43">
        <f>IFERROR(VLOOKUP($B247,'1718_link'!$A$5:$D$351,2,FALSE),0)</f>
        <v>92.33</v>
      </c>
      <c r="BZ247" s="43">
        <f>IFERROR(VLOOKUP($B247,'1718_link'!$A$5:$D$351,3,FALSE),0)</f>
        <v>687</v>
      </c>
      <c r="CA247" s="43">
        <f>IFERROR(VLOOKUP($B247,'1718_link'!$A$5:$D$331,4,FALSE),0)</f>
        <v>4428.9600000000009</v>
      </c>
      <c r="CB247" s="217">
        <f t="shared" si="490"/>
        <v>0.15511542213070334</v>
      </c>
      <c r="CC247" s="217">
        <f>IF(BX247="Yes",VLOOKUP(B247,'ESA 112'!$B$194:$J$219,8,FALSE),MIN(0.135,CB247))</f>
        <v>0.13500000000000001</v>
      </c>
      <c r="CD247" s="156">
        <f t="shared" si="491"/>
        <v>597.91</v>
      </c>
      <c r="CE247" s="159">
        <f t="shared" si="492"/>
        <v>690.24</v>
      </c>
      <c r="CF247" s="127" t="s">
        <v>928</v>
      </c>
      <c r="CG247" s="43">
        <f>IFERROR(VLOOKUP($B247,'1819_link'!$A$5:$D$351,2,FALSE),0)</f>
        <v>109.44</v>
      </c>
      <c r="CH247" s="43">
        <f>IFERROR(VLOOKUP($B247,'1819_link'!$A$5:$D$351,3,FALSE),0)</f>
        <v>739.22</v>
      </c>
      <c r="CI247" s="43">
        <f>IFERROR(VLOOKUP($B247,'1819_link'!$A$5:$D$331,4,FALSE),0)</f>
        <v>4550.83</v>
      </c>
      <c r="CJ247" s="217">
        <f t="shared" si="493"/>
        <v>0.16243630282827529</v>
      </c>
      <c r="CK247" s="217">
        <f>IF(CF247="Yes",VLOOKUP(B247,'ESA 112'!$B$164:$J$190,8,FALSE),MIN(0.135,CJ247))</f>
        <v>0.13500000000000001</v>
      </c>
      <c r="CL247" s="156">
        <f t="shared" si="494"/>
        <v>614.36</v>
      </c>
      <c r="CM247" s="159">
        <f t="shared" si="495"/>
        <v>723.8</v>
      </c>
      <c r="CN247" s="127" t="s">
        <v>928</v>
      </c>
      <c r="CO247" s="43">
        <f>IFERROR(VLOOKUP($B247,'1920_link'!$A$5:$D$350,2,FALSE),0)</f>
        <v>108.56</v>
      </c>
      <c r="CP247" s="43">
        <f>IFERROR(VLOOKUP($B247,'1920_link'!$A$5:$D$350,3,FALSE),0)</f>
        <v>760.33</v>
      </c>
      <c r="CQ247" s="43">
        <f>IFERROR(VLOOKUP($B247,'1920_link'!$A$5:$D$330,4,FALSE),0)</f>
        <v>4542.0499999999993</v>
      </c>
      <c r="CR247" s="217">
        <f t="shared" si="496"/>
        <v>0.16739798108783482</v>
      </c>
      <c r="CS247" s="217">
        <f>IF(CN247="Yes",VLOOKUP(B247,'ESA 112'!$B$134:$J$159,8,FALSE),MIN(0.135,CR247))</f>
        <v>0.13500000000000001</v>
      </c>
      <c r="CT247" s="156">
        <f t="shared" si="497"/>
        <v>613.17999999999995</v>
      </c>
      <c r="CU247" s="159">
        <f t="shared" si="498"/>
        <v>721.74</v>
      </c>
      <c r="CV247" s="127" t="s">
        <v>928</v>
      </c>
      <c r="CW247" s="43">
        <f>IFERROR(VLOOKUP($B247,'2021_link'!$A$5:$D$351,2,FALSE),0)</f>
        <v>47.67</v>
      </c>
      <c r="CX247" s="43">
        <f>IFERROR(VLOOKUP($B247,'2021_link'!$A$5:$D$351,3,FALSE),0)</f>
        <v>740.44</v>
      </c>
      <c r="CY247" s="160">
        <f>IFERROR(VLOOKUP($B247,'2021_link'!$A$5:$D$351,4,FALSE),0)</f>
        <v>4205.5800000000008</v>
      </c>
      <c r="CZ247" s="217">
        <f t="shared" si="499"/>
        <v>0.17606132804512098</v>
      </c>
      <c r="DA247" s="217">
        <f>IF(CV247="Yes",VLOOKUP(B247,'ESA 112'!$B$102:$J$130,8,FALSE),MIN(0.135,CZ247))</f>
        <v>0.13500000000000001</v>
      </c>
      <c r="DB247" s="156">
        <f t="shared" si="500"/>
        <v>567.75</v>
      </c>
      <c r="DC247" s="159">
        <f t="shared" si="501"/>
        <v>615.41999999999996</v>
      </c>
      <c r="DD247" s="127" t="s">
        <v>928</v>
      </c>
      <c r="DE247" s="43">
        <f>IFERROR(VLOOKUP($B247,'2122_link'!$A$3:$D$352,2,FALSE),0)</f>
        <v>57.22</v>
      </c>
      <c r="DF247" s="43">
        <f>IFERROR(VLOOKUP($B247,'2122_link'!$A$3:$D$352,3,FALSE),0)</f>
        <v>741.44999999999993</v>
      </c>
      <c r="DG247" s="160">
        <f>IFERROR(VLOOKUP($B247,'2122_link'!$A$3:$D$352,4,FALSE),0)</f>
        <v>4348.1799999999994</v>
      </c>
      <c r="DH247" s="217">
        <f t="shared" si="502"/>
        <v>0.17051961970295618</v>
      </c>
      <c r="DI247" s="217">
        <f>IF(DD247="Yes",VLOOKUP(B247,'ESA 112'!$B$70:$J$99,8,FALSE),MIN(0.135,DH247))</f>
        <v>0.13500000000000001</v>
      </c>
      <c r="DJ247" s="156">
        <f t="shared" si="503"/>
        <v>587</v>
      </c>
      <c r="DK247" s="159">
        <f t="shared" si="504"/>
        <v>644.22</v>
      </c>
      <c r="DL247" s="127" t="s">
        <v>928</v>
      </c>
      <c r="DM247" s="43">
        <f>IFERROR(VLOOKUP($B247,'2223_link'!$A$3:$D$352,2,FALSE),0)</f>
        <v>56</v>
      </c>
      <c r="DN247" s="43">
        <f>IFERROR(VLOOKUP($B247,'2223_link'!$A$3:$D$352,3,FALSE),0)</f>
        <v>737.89</v>
      </c>
      <c r="DO247" s="160">
        <f>IFERROR(VLOOKUP($B247,'2223_link'!$A$3:$D$352,4,FALSE),0)</f>
        <v>4445.2</v>
      </c>
      <c r="DP247" s="217">
        <f t="shared" si="505"/>
        <v>0.16599703050481418</v>
      </c>
      <c r="DQ247" s="217">
        <f>IF(DL247="Yes",VLOOKUP(B247,'ESA 112'!$B$37:$J$65,8,FALSE),MIN(0.135,DP247))</f>
        <v>0.13500000000000001</v>
      </c>
      <c r="DR247" s="156">
        <f t="shared" si="506"/>
        <v>600.1</v>
      </c>
      <c r="DS247" s="159">
        <f t="shared" si="507"/>
        <v>656.1</v>
      </c>
      <c r="DT247" s="127" t="s">
        <v>928</v>
      </c>
      <c r="DU247" s="43">
        <f>IFERROR(VLOOKUP($B247,'2324_link'!$A$3:$D$352,2,FALSE),0)</f>
        <v>81</v>
      </c>
      <c r="DV247" s="43">
        <f>IFERROR(VLOOKUP($B247,'2324_link'!$A$3:$D$352,3,FALSE),0)</f>
        <v>749.8900000000001</v>
      </c>
      <c r="DW247" s="160">
        <f>IFERROR(VLOOKUP($B247,'2324_link'!$A$3:$D$352,4,FALSE),0)</f>
        <v>4377.5000000000009</v>
      </c>
      <c r="DX247" s="217">
        <f t="shared" si="460"/>
        <v>0.17130553969160478</v>
      </c>
      <c r="DY247" s="217">
        <f>IF(DT247="Yes",VLOOKUP(B247,'ESA 112'!$B$3:$J$32,8,FALSE),MIN(0.15,DX247))</f>
        <v>0.15</v>
      </c>
      <c r="DZ247" s="156">
        <f t="shared" si="461"/>
        <v>656.63</v>
      </c>
      <c r="EA247" s="159">
        <f t="shared" si="462"/>
        <v>737.63</v>
      </c>
      <c r="EB247" s="18"/>
    </row>
    <row r="248" spans="1:132" ht="14.4" x14ac:dyDescent="0.3">
      <c r="A248" s="15" t="s">
        <v>907</v>
      </c>
      <c r="B248" s="15" t="s">
        <v>576</v>
      </c>
      <c r="C248" s="15" t="s">
        <v>577</v>
      </c>
      <c r="D248" s="127" t="s">
        <v>928</v>
      </c>
      <c r="E248" s="154">
        <f>IFERROR(VLOOKUP($B248,'0809_link'!$A$5:$D$319,2,FALSE),0)</f>
        <v>32.880000000000003</v>
      </c>
      <c r="F248" s="154">
        <f>IFERROR(VLOOKUP($B248,'0809_link'!$A$5:$D$319,3,FALSE),0)</f>
        <v>379.88</v>
      </c>
      <c r="G248" s="154">
        <f>IFERROR(VLOOKUP(B248,'0809_link'!$A$5:$D$319,4,FALSE),0)</f>
        <v>3261.26</v>
      </c>
      <c r="H248" s="50">
        <f t="shared" si="463"/>
        <v>0.11650000000000001</v>
      </c>
      <c r="I248" s="155">
        <f>IF(D248="yes",VLOOKUP(B248,'ESA 112'!$B$479:$K$503,8,FALSE),MIN(0.127,H248))</f>
        <v>0.11650000000000001</v>
      </c>
      <c r="J248" s="156">
        <f t="shared" si="464"/>
        <v>379.88</v>
      </c>
      <c r="K248" s="157">
        <f t="shared" si="465"/>
        <v>412.76</v>
      </c>
      <c r="L248" s="127" t="s">
        <v>928</v>
      </c>
      <c r="M248" s="43">
        <f>IFERROR(VLOOKUP(B248,'0910_link'!$A$5:$B$302,2,FALSE),0)</f>
        <v>24.38</v>
      </c>
      <c r="N248" s="43">
        <f>IFERROR(VLOOKUP(B248,'0910_link'!$A$5:$C$302,3,FALSE),0)</f>
        <v>388.5</v>
      </c>
      <c r="O248" s="43">
        <f>IFERROR(VLOOKUP($B248,'0910_link'!$A$5:$D$302,4,FALSE),0)</f>
        <v>3306.7599999999998</v>
      </c>
      <c r="P248" s="50">
        <f t="shared" si="466"/>
        <v>0.11749999999999999</v>
      </c>
      <c r="Q248" s="158">
        <f>IF(L248="Yes",VLOOKUP(B248,'ESA 112'!$B$449:$K$474,8,FALSE),MIN(0.127,P248))</f>
        <v>0.11749999999999999</v>
      </c>
      <c r="R248" s="156">
        <f t="shared" si="467"/>
        <v>388.5</v>
      </c>
      <c r="S248" s="157">
        <f t="shared" si="468"/>
        <v>412.88</v>
      </c>
      <c r="T248" s="127" t="s">
        <v>928</v>
      </c>
      <c r="U248" s="43">
        <f>IFERROR(VLOOKUP($B248,'1011_link'!$A$5:$D$309,2,FALSE),0)</f>
        <v>32.619999999999997</v>
      </c>
      <c r="V248" s="43">
        <f>IFERROR(VLOOKUP($B248,'1011_link'!$A$5:$D$309,3,FALSE),0)</f>
        <v>385.88</v>
      </c>
      <c r="W248" s="154">
        <f>IFERROR(VLOOKUP($B248,'1011_link'!$A$5:$D$319,4,FALSE),0)</f>
        <v>3342.08</v>
      </c>
      <c r="X248" s="50">
        <f t="shared" si="469"/>
        <v>0.11550000000000001</v>
      </c>
      <c r="Y248" s="158">
        <f>IF(T248="Yes",VLOOKUP(B248,'ESA 112'!$B$416:$J$444,8,FALSE),MIN(0.127,X248))</f>
        <v>0.11550000000000001</v>
      </c>
      <c r="Z248" s="156">
        <f t="shared" si="470"/>
        <v>385.88</v>
      </c>
      <c r="AA248" s="159">
        <f t="shared" si="471"/>
        <v>418.5</v>
      </c>
      <c r="AB248" s="127" t="s">
        <v>928</v>
      </c>
      <c r="AC248" s="43">
        <f>IFERROR(VLOOKUP($B248,'1112_link'!$A$5:$D$310,2,FALSE),0)</f>
        <v>31.11</v>
      </c>
      <c r="AD248" s="43">
        <f>IFERROR(VLOOKUP($B248,'1112_link'!$A$5:$D$310,3,FALSE),0)</f>
        <v>417</v>
      </c>
      <c r="AE248" s="154">
        <f>IFERROR(VLOOKUP($B248,'1112_link'!$A$5:$D$331,4,FALSE),0)</f>
        <v>3295.4799999999996</v>
      </c>
      <c r="AF248" s="50">
        <f t="shared" si="472"/>
        <v>0.1265</v>
      </c>
      <c r="AG248" s="158">
        <f>IF(AB248="Yes",VLOOKUP(B248,'ESA 112'!$B$383:$J$411,8,FALSE),MIN(0.127,AF248))</f>
        <v>0.1265</v>
      </c>
      <c r="AH248" s="156">
        <f t="shared" si="473"/>
        <v>417</v>
      </c>
      <c r="AI248" s="159">
        <f t="shared" si="474"/>
        <v>448.11</v>
      </c>
      <c r="AJ248" s="127" t="s">
        <v>928</v>
      </c>
      <c r="AK248" s="43">
        <f>IFERROR(VLOOKUP($B248,'1213_link'!$A$5:$D$310,2,FALSE),0)</f>
        <v>35.769999999999996</v>
      </c>
      <c r="AL248" s="43">
        <f>IFERROR(VLOOKUP($B248,'1213_link'!$A$5:$D$310,3,FALSE),0)</f>
        <v>454.22</v>
      </c>
      <c r="AM248" s="154">
        <f>IFERROR(VLOOKUP($B248,'1213_link'!$A$5:$D$331,4,FALSE),0)</f>
        <v>3307.3900000000003</v>
      </c>
      <c r="AN248" s="50">
        <f t="shared" si="475"/>
        <v>0.13730000000000001</v>
      </c>
      <c r="AO248" s="158">
        <f>IF(AJ248="Yes",VLOOKUP(B248,'ESA 112'!$B$350:$J$378,8,FALSE),MIN(0.127,AN248))</f>
        <v>0.127</v>
      </c>
      <c r="AP248" s="156">
        <f t="shared" si="476"/>
        <v>420.04</v>
      </c>
      <c r="AQ248" s="159">
        <f t="shared" si="477"/>
        <v>455.81</v>
      </c>
      <c r="AR248" s="127" t="s">
        <v>928</v>
      </c>
      <c r="AS248" s="43">
        <f>IFERROR(VLOOKUP($B248,'1314_link'!$A$5:$D$310,2,FALSE),0)</f>
        <v>45.22</v>
      </c>
      <c r="AT248" s="43">
        <f>IFERROR(VLOOKUP($B248,'1314_link'!$A$5:$D$310,3,FALSE),0)</f>
        <v>444.89</v>
      </c>
      <c r="AU248" s="154">
        <f>IFERROR(VLOOKUP($B248,'1314_link'!$A$5:$D$331,4,FALSE),0)</f>
        <v>3406.48</v>
      </c>
      <c r="AV248" s="158">
        <f t="shared" si="478"/>
        <v>0.13060108968788897</v>
      </c>
      <c r="AW248" s="158">
        <f>IF(AR248="Yes",VLOOKUP(B248,'ESA 112'!$B$318:$J$345,8,FALSE),MIN(0.127,AV248))</f>
        <v>0.127</v>
      </c>
      <c r="AX248" s="156">
        <f t="shared" si="479"/>
        <v>432.62</v>
      </c>
      <c r="AY248" s="159">
        <f t="shared" si="480"/>
        <v>477.84000000000003</v>
      </c>
      <c r="AZ248" s="127" t="s">
        <v>928</v>
      </c>
      <c r="BA248" s="43">
        <f>IFERROR(VLOOKUP($B248,'1415_link'!$A$5:$D$311,2,FALSE),0)</f>
        <v>42.660000000000004</v>
      </c>
      <c r="BB248" s="43">
        <f>IFERROR(VLOOKUP($B248,'1415_link'!$A$5:$D$311,3,FALSE),0)</f>
        <v>455.11</v>
      </c>
      <c r="BC248" s="160">
        <f>IFERROR(VLOOKUP($B248,'1415_link'!$A$5:$D$332,4,FALSE),0)</f>
        <v>3450.96</v>
      </c>
      <c r="BD248" s="158">
        <f t="shared" si="481"/>
        <v>0.13187924519553978</v>
      </c>
      <c r="BE248" s="158">
        <f>IF(AZ248="Yes",VLOOKUP(B248,'ESA 112'!$B$286:$J$314,8,FALSE),MIN(0.127,BD248))</f>
        <v>0.127</v>
      </c>
      <c r="BF248" s="156">
        <f t="shared" si="482"/>
        <v>438.27</v>
      </c>
      <c r="BG248" s="159">
        <f t="shared" si="483"/>
        <v>480.93</v>
      </c>
      <c r="BH248" s="127" t="s">
        <v>928</v>
      </c>
      <c r="BI248" s="43">
        <f>IFERROR(VLOOKUP($B248,'1516_link'!$A$5:$D$351,2,FALSE),0)</f>
        <v>38.56</v>
      </c>
      <c r="BJ248" s="43">
        <f>IFERROR(VLOOKUP($B248,'1516_link'!$A$5:$D$351,3,FALSE),0)</f>
        <v>466.89</v>
      </c>
      <c r="BK248" s="160">
        <f>IFERROR(VLOOKUP($B248,'1516_link'!$A$5:$D$351,4,FALSE),0)</f>
        <v>3586.8</v>
      </c>
      <c r="BL248" s="217">
        <f t="shared" si="484"/>
        <v>0.13016895282703245</v>
      </c>
      <c r="BM248" s="217">
        <f>IF(BH248="Yes",VLOOKUP(B248,'ESA 112'!$B$255:$J$282,8,FALSE),MIN(0.127,BL248))</f>
        <v>0.127</v>
      </c>
      <c r="BN248" s="156">
        <f t="shared" si="485"/>
        <v>455.52</v>
      </c>
      <c r="BO248" s="159">
        <f t="shared" si="486"/>
        <v>494.08</v>
      </c>
      <c r="BP248" s="127" t="s">
        <v>928</v>
      </c>
      <c r="BQ248" s="43">
        <f>IFERROR(VLOOKUP($B248,'1617_link'!$A$5:$D$351,2,FALSE),0)</f>
        <v>32.89</v>
      </c>
      <c r="BR248" s="43">
        <f>IFERROR(VLOOKUP($B248,'1617_link'!$A$5:$D$351,3,FALSE),0)</f>
        <v>450.33</v>
      </c>
      <c r="BS248" s="160">
        <f>IFERROR(VLOOKUP($B248,'1617_link'!$A$5:$D$351,4,FALSE),0)</f>
        <v>3642.41</v>
      </c>
      <c r="BT248" s="217">
        <f t="shared" si="487"/>
        <v>0.12363517561175157</v>
      </c>
      <c r="BU248" s="217">
        <f>IF(BP248="Yes",VLOOKUP(B248,'ESA 112'!$B$224:$J$250,8,FALSE),MIN(0.127,BT248))</f>
        <v>0.12363517561175157</v>
      </c>
      <c r="BV248" s="156">
        <f t="shared" si="488"/>
        <v>450.33</v>
      </c>
      <c r="BW248" s="223">
        <f t="shared" si="489"/>
        <v>483.21999999999997</v>
      </c>
      <c r="BX248" s="127" t="s">
        <v>928</v>
      </c>
      <c r="BY248" s="43">
        <f>IFERROR(VLOOKUP($B248,'1718_link'!$A$5:$D$351,2,FALSE),0)</f>
        <v>44.78</v>
      </c>
      <c r="BZ248" s="43">
        <f>IFERROR(VLOOKUP($B248,'1718_link'!$A$5:$D$351,3,FALSE),0)</f>
        <v>453.78</v>
      </c>
      <c r="CA248" s="43">
        <f>IFERROR(VLOOKUP($B248,'1718_link'!$A$5:$D$331,4,FALSE),0)</f>
        <v>3706.45</v>
      </c>
      <c r="CB248" s="217">
        <f t="shared" si="490"/>
        <v>0.12242981828973816</v>
      </c>
      <c r="CC248" s="217">
        <f>IF(BX248="Yes",VLOOKUP(B248,'ESA 112'!$B$194:$J$219,8,FALSE),MIN(0.135,CB248))</f>
        <v>0.12242981828973816</v>
      </c>
      <c r="CD248" s="156">
        <f t="shared" si="491"/>
        <v>453.78</v>
      </c>
      <c r="CE248" s="159">
        <f t="shared" si="492"/>
        <v>498.55999999999995</v>
      </c>
      <c r="CF248" s="127" t="s">
        <v>928</v>
      </c>
      <c r="CG248" s="43">
        <f>IFERROR(VLOOKUP($B248,'1819_link'!$A$5:$D$351,2,FALSE),0)</f>
        <v>57.67</v>
      </c>
      <c r="CH248" s="43">
        <f>IFERROR(VLOOKUP($B248,'1819_link'!$A$5:$D$351,3,FALSE),0)</f>
        <v>464</v>
      </c>
      <c r="CI248" s="43">
        <f>IFERROR(VLOOKUP($B248,'1819_link'!$A$5:$D$331,4,FALSE),0)</f>
        <v>3665.62</v>
      </c>
      <c r="CJ248" s="217">
        <f t="shared" si="493"/>
        <v>0.12658158783507292</v>
      </c>
      <c r="CK248" s="217">
        <f>IF(CF248="Yes",VLOOKUP(B248,'ESA 112'!$B$164:$J$190,8,FALSE),MIN(0.135,CJ248))</f>
        <v>0.12658158783507292</v>
      </c>
      <c r="CL248" s="156">
        <f t="shared" si="494"/>
        <v>464</v>
      </c>
      <c r="CM248" s="159">
        <f t="shared" si="495"/>
        <v>521.66999999999996</v>
      </c>
      <c r="CN248" s="127" t="s">
        <v>928</v>
      </c>
      <c r="CO248" s="43">
        <f>IFERROR(VLOOKUP($B248,'1920_link'!$A$5:$D$350,2,FALSE),0)</f>
        <v>69.11</v>
      </c>
      <c r="CP248" s="43">
        <f>IFERROR(VLOOKUP($B248,'1920_link'!$A$5:$D$350,3,FALSE),0)</f>
        <v>474.78</v>
      </c>
      <c r="CQ248" s="43">
        <f>IFERROR(VLOOKUP($B248,'1920_link'!$A$5:$D$330,4,FALSE),0)</f>
        <v>3742.21</v>
      </c>
      <c r="CR248" s="217">
        <f t="shared" si="496"/>
        <v>0.12687155450923385</v>
      </c>
      <c r="CS248" s="217">
        <f>IF(CN248="Yes",VLOOKUP(B248,'ESA 112'!$B$134:$J$159,8,FALSE),MIN(0.135,CR248))</f>
        <v>0.12687155450923385</v>
      </c>
      <c r="CT248" s="156">
        <f t="shared" si="497"/>
        <v>474.78</v>
      </c>
      <c r="CU248" s="159">
        <f t="shared" si="498"/>
        <v>543.89</v>
      </c>
      <c r="CV248" s="127" t="s">
        <v>928</v>
      </c>
      <c r="CW248" s="43">
        <f>IFERROR(VLOOKUP($B248,'2021_link'!$A$5:$D$351,2,FALSE),0)</f>
        <v>30.89</v>
      </c>
      <c r="CX248" s="43">
        <f>IFERROR(VLOOKUP($B248,'2021_link'!$A$5:$D$351,3,FALSE),0)</f>
        <v>448.34</v>
      </c>
      <c r="CY248" s="160">
        <f>IFERROR(VLOOKUP($B248,'2021_link'!$A$5:$D$351,4,FALSE),0)</f>
        <v>3603.14</v>
      </c>
      <c r="CZ248" s="217">
        <f t="shared" si="499"/>
        <v>0.12443035796555227</v>
      </c>
      <c r="DA248" s="217">
        <f>IF(CV248="Yes",VLOOKUP(B248,'ESA 112'!$B$102:$J$130,8,FALSE),MIN(0.135,CZ248))</f>
        <v>0.12443035796555227</v>
      </c>
      <c r="DB248" s="156">
        <f t="shared" si="500"/>
        <v>448.34</v>
      </c>
      <c r="DC248" s="159">
        <f t="shared" si="501"/>
        <v>479.22999999999996</v>
      </c>
      <c r="DD248" s="127" t="s">
        <v>928</v>
      </c>
      <c r="DE248" s="43">
        <f>IFERROR(VLOOKUP($B248,'2122_link'!$A$3:$D$352,2,FALSE),0)</f>
        <v>37.11</v>
      </c>
      <c r="DF248" s="43">
        <f>IFERROR(VLOOKUP($B248,'2122_link'!$A$3:$D$352,3,FALSE),0)</f>
        <v>438.66999999999996</v>
      </c>
      <c r="DG248" s="160">
        <f>IFERROR(VLOOKUP($B248,'2122_link'!$A$3:$D$352,4,FALSE),0)</f>
        <v>3659.54</v>
      </c>
      <c r="DH248" s="217">
        <f t="shared" si="502"/>
        <v>0.11987025691753607</v>
      </c>
      <c r="DI248" s="217">
        <f>IF(DD248="Yes",VLOOKUP(B248,'ESA 112'!$B$70:$J$99,8,FALSE),MIN(0.135,DH248))</f>
        <v>0.11987025691753607</v>
      </c>
      <c r="DJ248" s="156">
        <f t="shared" si="503"/>
        <v>438.67</v>
      </c>
      <c r="DK248" s="159">
        <f t="shared" si="504"/>
        <v>475.78000000000003</v>
      </c>
      <c r="DL248" s="127" t="s">
        <v>928</v>
      </c>
      <c r="DM248" s="43">
        <f>IFERROR(VLOOKUP($B248,'2223_link'!$A$3:$D$352,2,FALSE),0)</f>
        <v>49</v>
      </c>
      <c r="DN248" s="43">
        <f>IFERROR(VLOOKUP($B248,'2223_link'!$A$3:$D$352,3,FALSE),0)</f>
        <v>442.78</v>
      </c>
      <c r="DO248" s="160">
        <f>IFERROR(VLOOKUP($B248,'2223_link'!$A$3:$D$352,4,FALSE),0)</f>
        <v>3715.8399999999997</v>
      </c>
      <c r="DP248" s="217">
        <f t="shared" si="505"/>
        <v>0.11916013606613848</v>
      </c>
      <c r="DQ248" s="217">
        <f>IF(DL248="Yes",VLOOKUP(B248,'ESA 112'!$B$37:$J$65,8,FALSE),MIN(0.135,DP248))</f>
        <v>0.11916013606613848</v>
      </c>
      <c r="DR248" s="156">
        <f t="shared" si="506"/>
        <v>442.78</v>
      </c>
      <c r="DS248" s="159">
        <f t="shared" si="507"/>
        <v>491.78</v>
      </c>
      <c r="DT248" s="127" t="s">
        <v>928</v>
      </c>
      <c r="DU248" s="43">
        <f>IFERROR(VLOOKUP($B248,'2324_link'!$A$3:$D$352,2,FALSE),0)</f>
        <v>44.67</v>
      </c>
      <c r="DV248" s="43">
        <f>IFERROR(VLOOKUP($B248,'2324_link'!$A$3:$D$352,3,FALSE),0)</f>
        <v>461.67</v>
      </c>
      <c r="DW248" s="160">
        <f>IFERROR(VLOOKUP($B248,'2324_link'!$A$3:$D$352,4,FALSE),0)</f>
        <v>3713.6400000000003</v>
      </c>
      <c r="DX248" s="217">
        <f t="shared" si="460"/>
        <v>0.12431738132936956</v>
      </c>
      <c r="DY248" s="217">
        <f>IF(DT248="Yes",VLOOKUP(B248,'ESA 112'!$B$3:$J$32,8,FALSE),MIN(0.15,DX248))</f>
        <v>0.12431738132936956</v>
      </c>
      <c r="DZ248" s="156">
        <f t="shared" si="461"/>
        <v>461.67</v>
      </c>
      <c r="EA248" s="159">
        <f t="shared" si="462"/>
        <v>506.34000000000003</v>
      </c>
      <c r="EB248" s="18"/>
    </row>
    <row r="249" spans="1:132" ht="14.4" x14ac:dyDescent="0.3">
      <c r="A249" s="15" t="s">
        <v>907</v>
      </c>
      <c r="B249" s="15" t="s">
        <v>354</v>
      </c>
      <c r="C249" s="15" t="s">
        <v>355</v>
      </c>
      <c r="D249" s="127" t="s">
        <v>928</v>
      </c>
      <c r="E249" s="154">
        <f>IFERROR(VLOOKUP($B249,'0809_link'!$A$5:$D$319,2,FALSE),0)</f>
        <v>8.75</v>
      </c>
      <c r="F249" s="154">
        <f>IFERROR(VLOOKUP($B249,'0809_link'!$A$5:$D$319,3,FALSE),0)</f>
        <v>32.75</v>
      </c>
      <c r="G249" s="154">
        <f>IFERROR(VLOOKUP(B249,'0809_link'!$A$5:$D$319,4,FALSE),0)</f>
        <v>300.01</v>
      </c>
      <c r="H249" s="50">
        <f t="shared" si="463"/>
        <v>0.10920000000000001</v>
      </c>
      <c r="I249" s="155">
        <f>IF(D249="yes",VLOOKUP(B249,'ESA 112'!$B$479:$K$503,8,FALSE),MIN(0.127,H249))</f>
        <v>0.10920000000000001</v>
      </c>
      <c r="J249" s="156">
        <f t="shared" si="464"/>
        <v>32.75</v>
      </c>
      <c r="K249" s="157">
        <f t="shared" si="465"/>
        <v>41.5</v>
      </c>
      <c r="L249" s="127" t="s">
        <v>928</v>
      </c>
      <c r="M249" s="43">
        <f>IFERROR(VLOOKUP(B249,'0910_link'!$A$5:$B$302,2,FALSE),0)</f>
        <v>3.38</v>
      </c>
      <c r="N249" s="43">
        <f>IFERROR(VLOOKUP(B249,'0910_link'!$A$5:$C$302,3,FALSE),0)</f>
        <v>37.380000000000003</v>
      </c>
      <c r="O249" s="43">
        <f>IFERROR(VLOOKUP($B249,'0910_link'!$A$5:$D$302,4,FALSE),0)</f>
        <v>264.7</v>
      </c>
      <c r="P249" s="50">
        <f t="shared" si="466"/>
        <v>0.14119999999999999</v>
      </c>
      <c r="Q249" s="158">
        <f>IF(L249="Yes",VLOOKUP(B249,'ESA 112'!$B$449:$K$474,8,FALSE),MIN(0.127,P249))</f>
        <v>0.127</v>
      </c>
      <c r="R249" s="156">
        <f t="shared" si="467"/>
        <v>33.619999999999997</v>
      </c>
      <c r="S249" s="157">
        <f t="shared" si="468"/>
        <v>37.001260000000009</v>
      </c>
      <c r="T249" s="127" t="s">
        <v>928</v>
      </c>
      <c r="U249" s="43">
        <f>IFERROR(VLOOKUP($B249,'1011_link'!$A$5:$D$309,2,FALSE),0)</f>
        <v>6</v>
      </c>
      <c r="V249" s="43">
        <f>IFERROR(VLOOKUP($B249,'1011_link'!$A$5:$D$309,3,FALSE),0)</f>
        <v>35.5</v>
      </c>
      <c r="W249" s="154">
        <f>IFERROR(VLOOKUP($B249,'1011_link'!$A$5:$D$319,4,FALSE),0)</f>
        <v>256.20999999999998</v>
      </c>
      <c r="X249" s="50">
        <f t="shared" si="469"/>
        <v>0.1386</v>
      </c>
      <c r="Y249" s="158">
        <f>IF(T249="Yes",VLOOKUP(B249,'ESA 112'!$B$416:$J$444,8,FALSE),MIN(0.127,X249))</f>
        <v>0.127</v>
      </c>
      <c r="Z249" s="156">
        <f t="shared" si="470"/>
        <v>32.54</v>
      </c>
      <c r="AA249" s="159">
        <f t="shared" si="471"/>
        <v>38.54</v>
      </c>
      <c r="AB249" s="127" t="s">
        <v>928</v>
      </c>
      <c r="AC249" s="43">
        <f>IFERROR(VLOOKUP($B249,'1112_link'!$A$5:$D$310,2,FALSE),0)</f>
        <v>9.11</v>
      </c>
      <c r="AD249" s="43">
        <f>IFERROR(VLOOKUP($B249,'1112_link'!$A$5:$D$310,3,FALSE),0)</f>
        <v>32.89</v>
      </c>
      <c r="AE249" s="154">
        <f>IFERROR(VLOOKUP($B249,'1112_link'!$A$5:$D$331,4,FALSE),0)</f>
        <v>239.48999999999998</v>
      </c>
      <c r="AF249" s="50">
        <f t="shared" si="472"/>
        <v>0.13730000000000001</v>
      </c>
      <c r="AG249" s="158">
        <f>IF(AB249="Yes",VLOOKUP(B249,'ESA 112'!$B$383:$J$411,8,FALSE),MIN(0.127,AF249))</f>
        <v>0.127</v>
      </c>
      <c r="AH249" s="156">
        <f t="shared" si="473"/>
        <v>30.42</v>
      </c>
      <c r="AI249" s="159">
        <f t="shared" si="474"/>
        <v>39.53</v>
      </c>
      <c r="AJ249" s="127" t="s">
        <v>928</v>
      </c>
      <c r="AK249" s="43">
        <f>IFERROR(VLOOKUP($B249,'1213_link'!$A$5:$D$310,2,FALSE),0)</f>
        <v>5</v>
      </c>
      <c r="AL249" s="43">
        <f>IFERROR(VLOOKUP($B249,'1213_link'!$A$5:$D$310,3,FALSE),0)</f>
        <v>31.56</v>
      </c>
      <c r="AM249" s="154">
        <f>IFERROR(VLOOKUP($B249,'1213_link'!$A$5:$D$331,4,FALSE),0)</f>
        <v>223.21999999999997</v>
      </c>
      <c r="AN249" s="50">
        <f t="shared" si="475"/>
        <v>0.1414</v>
      </c>
      <c r="AO249" s="158">
        <f>IF(AJ249="Yes",VLOOKUP(B249,'ESA 112'!$B$350:$J$378,8,FALSE),MIN(0.127,AN249))</f>
        <v>0.127</v>
      </c>
      <c r="AP249" s="156">
        <f t="shared" si="476"/>
        <v>28.35</v>
      </c>
      <c r="AQ249" s="159">
        <f t="shared" si="477"/>
        <v>33.35</v>
      </c>
      <c r="AR249" s="127" t="s">
        <v>928</v>
      </c>
      <c r="AS249" s="43">
        <f>IFERROR(VLOOKUP($B249,'1314_link'!$A$5:$D$310,2,FALSE),0)</f>
        <v>5.1100000000000003</v>
      </c>
      <c r="AT249" s="43">
        <f>IFERROR(VLOOKUP($B249,'1314_link'!$A$5:$D$310,3,FALSE),0)</f>
        <v>37.56</v>
      </c>
      <c r="AU249" s="154">
        <f>IFERROR(VLOOKUP($B249,'1314_link'!$A$5:$D$331,4,FALSE),0)</f>
        <v>244.42</v>
      </c>
      <c r="AV249" s="158">
        <f t="shared" si="478"/>
        <v>0.15366991244579006</v>
      </c>
      <c r="AW249" s="158">
        <f>IF(AR249="Yes",VLOOKUP(B249,'ESA 112'!$B$318:$J$345,8,FALSE),MIN(0.127,AV249))</f>
        <v>0.127</v>
      </c>
      <c r="AX249" s="156">
        <f t="shared" si="479"/>
        <v>31.04</v>
      </c>
      <c r="AY249" s="159">
        <f t="shared" si="480"/>
        <v>36.15</v>
      </c>
      <c r="AZ249" s="127" t="s">
        <v>928</v>
      </c>
      <c r="BA249" s="43">
        <f>IFERROR(VLOOKUP($B249,'1415_link'!$A$5:$D$311,2,FALSE),0)</f>
        <v>6.11</v>
      </c>
      <c r="BB249" s="43">
        <f>IFERROR(VLOOKUP($B249,'1415_link'!$A$5:$D$311,3,FALSE),0)</f>
        <v>31.78</v>
      </c>
      <c r="BC249" s="160">
        <f>IFERROR(VLOOKUP($B249,'1415_link'!$A$5:$D$332,4,FALSE),0)</f>
        <v>237.79</v>
      </c>
      <c r="BD249" s="158">
        <f t="shared" si="481"/>
        <v>0.13364733588460406</v>
      </c>
      <c r="BE249" s="158">
        <f>IF(AZ249="Yes",VLOOKUP(B249,'ESA 112'!$B$286:$J$314,8,FALSE),MIN(0.127,BD249))</f>
        <v>0.127</v>
      </c>
      <c r="BF249" s="156">
        <f t="shared" si="482"/>
        <v>30.2</v>
      </c>
      <c r="BG249" s="159">
        <f t="shared" si="483"/>
        <v>36.31</v>
      </c>
      <c r="BH249" s="127" t="s">
        <v>928</v>
      </c>
      <c r="BI249" s="43">
        <f>IFERROR(VLOOKUP($B249,'1516_link'!$A$5:$D$351,2,FALSE),0)</f>
        <v>10.33</v>
      </c>
      <c r="BJ249" s="43">
        <f>IFERROR(VLOOKUP($B249,'1516_link'!$A$5:$D$351,3,FALSE),0)</f>
        <v>37.89</v>
      </c>
      <c r="BK249" s="160">
        <f>IFERROR(VLOOKUP($B249,'1516_link'!$A$5:$D$351,4,FALSE),0)</f>
        <v>243.49</v>
      </c>
      <c r="BL249" s="217">
        <f t="shared" si="484"/>
        <v>0.15561214012895808</v>
      </c>
      <c r="BM249" s="217">
        <f>IF(BH249="Yes",VLOOKUP(B249,'ESA 112'!$B$255:$J$282,8,FALSE),MIN(0.127,BL249))</f>
        <v>0.127</v>
      </c>
      <c r="BN249" s="156">
        <f t="shared" si="485"/>
        <v>30.92</v>
      </c>
      <c r="BO249" s="159">
        <f t="shared" si="486"/>
        <v>41.25</v>
      </c>
      <c r="BP249" s="127" t="s">
        <v>928</v>
      </c>
      <c r="BQ249" s="43">
        <f>IFERROR(VLOOKUP($B249,'1617_link'!$A$5:$D$351,2,FALSE),0)</f>
        <v>11.67</v>
      </c>
      <c r="BR249" s="43">
        <f>IFERROR(VLOOKUP($B249,'1617_link'!$A$5:$D$351,3,FALSE),0)</f>
        <v>37.78</v>
      </c>
      <c r="BS249" s="160">
        <f>IFERROR(VLOOKUP($B249,'1617_link'!$A$5:$D$351,4,FALSE),0)</f>
        <v>253.98</v>
      </c>
      <c r="BT249" s="217">
        <f t="shared" si="487"/>
        <v>0.14875187022600206</v>
      </c>
      <c r="BU249" s="217">
        <f>IF(BP249="Yes",VLOOKUP(B249,'ESA 112'!$B$224:$J$250,8,FALSE),MIN(0.127,BT249))</f>
        <v>0.127</v>
      </c>
      <c r="BV249" s="156">
        <f t="shared" si="488"/>
        <v>32.26</v>
      </c>
      <c r="BW249" s="223">
        <f t="shared" si="489"/>
        <v>43.93</v>
      </c>
      <c r="BX249" s="127" t="s">
        <v>928</v>
      </c>
      <c r="BY249" s="43">
        <f>IFERROR(VLOOKUP($B249,'1718_link'!$A$5:$D$351,2,FALSE),0)</f>
        <v>8.44</v>
      </c>
      <c r="BZ249" s="43">
        <f>IFERROR(VLOOKUP($B249,'1718_link'!$A$5:$D$351,3,FALSE),0)</f>
        <v>47.78</v>
      </c>
      <c r="CA249" s="43">
        <f>IFERROR(VLOOKUP($B249,'1718_link'!$A$5:$D$331,4,FALSE),0)</f>
        <v>243.07</v>
      </c>
      <c r="CB249" s="217">
        <f t="shared" si="490"/>
        <v>0.196568889620274</v>
      </c>
      <c r="CC249" s="217">
        <f>IF(BX249="Yes",VLOOKUP(B249,'ESA 112'!$B$194:$J$219,8,FALSE),MIN(0.135,CB249))</f>
        <v>0.13500000000000001</v>
      </c>
      <c r="CD249" s="156">
        <f t="shared" si="491"/>
        <v>32.81</v>
      </c>
      <c r="CE249" s="159">
        <f t="shared" si="492"/>
        <v>41.25</v>
      </c>
      <c r="CF249" s="127" t="s">
        <v>928</v>
      </c>
      <c r="CG249" s="43">
        <f>IFERROR(VLOOKUP($B249,'1819_link'!$A$5:$D$351,2,FALSE),0)</f>
        <v>7.33</v>
      </c>
      <c r="CH249" s="43">
        <f>IFERROR(VLOOKUP($B249,'1819_link'!$A$5:$D$351,3,FALSE),0)</f>
        <v>53.89</v>
      </c>
      <c r="CI249" s="43">
        <f>IFERROR(VLOOKUP($B249,'1819_link'!$A$5:$D$331,4,FALSE),0)</f>
        <v>266.55</v>
      </c>
      <c r="CJ249" s="217">
        <f t="shared" si="493"/>
        <v>0.2021759519789908</v>
      </c>
      <c r="CK249" s="217">
        <f>IF(CF249="Yes",VLOOKUP(B249,'ESA 112'!$B$164:$J$190,8,FALSE),MIN(0.135,CJ249))</f>
        <v>0.13500000000000001</v>
      </c>
      <c r="CL249" s="156">
        <f t="shared" si="494"/>
        <v>35.979999999999997</v>
      </c>
      <c r="CM249" s="159">
        <f t="shared" si="495"/>
        <v>43.309999999999995</v>
      </c>
      <c r="CN249" s="127" t="s">
        <v>928</v>
      </c>
      <c r="CO249" s="43">
        <f>IFERROR(VLOOKUP($B249,'1920_link'!$A$5:$D$350,2,FALSE),0)</f>
        <v>5.89</v>
      </c>
      <c r="CP249" s="43">
        <f>IFERROR(VLOOKUP($B249,'1920_link'!$A$5:$D$350,3,FALSE),0)</f>
        <v>48.78</v>
      </c>
      <c r="CQ249" s="43">
        <f>IFERROR(VLOOKUP($B249,'1920_link'!$A$5:$D$330,4,FALSE),0)</f>
        <v>268.2</v>
      </c>
      <c r="CR249" s="217">
        <f t="shared" si="496"/>
        <v>0.18187919463087249</v>
      </c>
      <c r="CS249" s="217">
        <f>IF(CN249="Yes",VLOOKUP(B249,'ESA 112'!$B$134:$J$159,8,FALSE),MIN(0.135,CR249))</f>
        <v>0.13500000000000001</v>
      </c>
      <c r="CT249" s="156">
        <f t="shared" si="497"/>
        <v>36.21</v>
      </c>
      <c r="CU249" s="159">
        <f t="shared" si="498"/>
        <v>42.1</v>
      </c>
      <c r="CV249" s="127" t="s">
        <v>928</v>
      </c>
      <c r="CW249" s="43">
        <f>IFERROR(VLOOKUP($B249,'2021_link'!$A$5:$D$351,2,FALSE),0)</f>
        <v>3</v>
      </c>
      <c r="CX249" s="43">
        <f>IFERROR(VLOOKUP($B249,'2021_link'!$A$5:$D$351,3,FALSE),0)</f>
        <v>51.22</v>
      </c>
      <c r="CY249" s="160">
        <f>IFERROR(VLOOKUP($B249,'2021_link'!$A$5:$D$351,4,FALSE),0)</f>
        <v>231.59</v>
      </c>
      <c r="CZ249" s="217">
        <f t="shared" si="499"/>
        <v>0.22116671704305021</v>
      </c>
      <c r="DA249" s="217">
        <f>IF(CV249="Yes",VLOOKUP(B249,'ESA 112'!$B$102:$J$130,8,FALSE),MIN(0.135,CZ249))</f>
        <v>0.13500000000000001</v>
      </c>
      <c r="DB249" s="156">
        <f t="shared" si="500"/>
        <v>31.26</v>
      </c>
      <c r="DC249" s="159">
        <f t="shared" si="501"/>
        <v>34.260000000000005</v>
      </c>
      <c r="DD249" s="127" t="s">
        <v>928</v>
      </c>
      <c r="DE249" s="43">
        <f>IFERROR(VLOOKUP($B249,'2122_link'!$A$3:$D$352,2,FALSE),0)</f>
        <v>6.33</v>
      </c>
      <c r="DF249" s="43">
        <f>IFERROR(VLOOKUP($B249,'2122_link'!$A$3:$D$352,3,FALSE),0)</f>
        <v>45</v>
      </c>
      <c r="DG249" s="160">
        <f>IFERROR(VLOOKUP($B249,'2122_link'!$A$3:$D$352,4,FALSE),0)</f>
        <v>235.87</v>
      </c>
      <c r="DH249" s="217">
        <f t="shared" si="502"/>
        <v>0.19078305846440835</v>
      </c>
      <c r="DI249" s="217">
        <f>IF(DD249="Yes",VLOOKUP(B249,'ESA 112'!$B$70:$J$99,8,FALSE),MIN(0.135,DH249))</f>
        <v>0.13500000000000001</v>
      </c>
      <c r="DJ249" s="156">
        <f t="shared" si="503"/>
        <v>31.84</v>
      </c>
      <c r="DK249" s="159">
        <f t="shared" si="504"/>
        <v>38.17</v>
      </c>
      <c r="DL249" s="127" t="s">
        <v>928</v>
      </c>
      <c r="DM249" s="43">
        <f>IFERROR(VLOOKUP($B249,'2223_link'!$A$3:$D$352,2,FALSE),0)</f>
        <v>1</v>
      </c>
      <c r="DN249" s="43">
        <f>IFERROR(VLOOKUP($B249,'2223_link'!$A$3:$D$352,3,FALSE),0)</f>
        <v>48.89</v>
      </c>
      <c r="DO249" s="160">
        <f>IFERROR(VLOOKUP($B249,'2223_link'!$A$3:$D$352,4,FALSE),0)</f>
        <v>261.18</v>
      </c>
      <c r="DP249" s="217">
        <f t="shared" si="505"/>
        <v>0.18718891186155143</v>
      </c>
      <c r="DQ249" s="217">
        <f>IF(DL249="Yes",VLOOKUP(B249,'ESA 112'!$B$37:$J$65,8,FALSE),MIN(0.135,DP249))</f>
        <v>0.13500000000000001</v>
      </c>
      <c r="DR249" s="156">
        <f t="shared" si="506"/>
        <v>35.26</v>
      </c>
      <c r="DS249" s="159">
        <f t="shared" si="507"/>
        <v>36.26</v>
      </c>
      <c r="DT249" s="127" t="s">
        <v>928</v>
      </c>
      <c r="DU249" s="43">
        <f>IFERROR(VLOOKUP($B249,'2324_link'!$A$3:$D$352,2,FALSE),0)</f>
        <v>3.22</v>
      </c>
      <c r="DV249" s="43">
        <f>IFERROR(VLOOKUP($B249,'2324_link'!$A$3:$D$352,3,FALSE),0)</f>
        <v>47.78</v>
      </c>
      <c r="DW249" s="160">
        <f>IFERROR(VLOOKUP($B249,'2324_link'!$A$3:$D$352,4,FALSE),0)</f>
        <v>255.72</v>
      </c>
      <c r="DX249" s="217">
        <f t="shared" si="460"/>
        <v>0.18684498670420774</v>
      </c>
      <c r="DY249" s="217">
        <f>IF(DT249="Yes",VLOOKUP(B249,'ESA 112'!$B$3:$J$32,8,FALSE),MIN(0.15,DX249))</f>
        <v>0.15</v>
      </c>
      <c r="DZ249" s="156">
        <f t="shared" si="461"/>
        <v>38.36</v>
      </c>
      <c r="EA249" s="159">
        <f t="shared" si="462"/>
        <v>41.58</v>
      </c>
      <c r="EB249" s="18"/>
    </row>
    <row r="250" spans="1:132" ht="14.4" x14ac:dyDescent="0.3">
      <c r="A250" s="15" t="s">
        <v>907</v>
      </c>
      <c r="B250" s="15" t="s">
        <v>48</v>
      </c>
      <c r="C250" s="15" t="s">
        <v>49</v>
      </c>
      <c r="D250" s="127" t="s">
        <v>928</v>
      </c>
      <c r="E250" s="154">
        <f>IFERROR(VLOOKUP($B250,'0809_link'!$A$5:$D$319,2,FALSE),0)</f>
        <v>41.5</v>
      </c>
      <c r="F250" s="154">
        <f>IFERROR(VLOOKUP($B250,'0809_link'!$A$5:$D$319,3,FALSE),0)</f>
        <v>313</v>
      </c>
      <c r="G250" s="154">
        <f>IFERROR(VLOOKUP(B250,'0809_link'!$A$5:$D$319,4,FALSE),0)</f>
        <v>2845.05</v>
      </c>
      <c r="H250" s="50">
        <f t="shared" si="463"/>
        <v>0.11</v>
      </c>
      <c r="I250" s="155">
        <f>IF(D250="yes",VLOOKUP(B250,'ESA 112'!$B$479:$K$503,8,FALSE),MIN(0.127,H250))</f>
        <v>0.11</v>
      </c>
      <c r="J250" s="156">
        <f t="shared" si="464"/>
        <v>313</v>
      </c>
      <c r="K250" s="157">
        <f t="shared" si="465"/>
        <v>354.5</v>
      </c>
      <c r="L250" s="127" t="s">
        <v>928</v>
      </c>
      <c r="M250" s="43">
        <f>IFERROR(VLOOKUP(B250,'0910_link'!$A$5:$B$302,2,FALSE),0)</f>
        <v>41.12</v>
      </c>
      <c r="N250" s="43">
        <f>IFERROR(VLOOKUP(B250,'0910_link'!$A$5:$C$302,3,FALSE),0)</f>
        <v>310.5</v>
      </c>
      <c r="O250" s="43">
        <f>IFERROR(VLOOKUP($B250,'0910_link'!$A$5:$D$302,4,FALSE),0)</f>
        <v>2827.75</v>
      </c>
      <c r="P250" s="50">
        <f t="shared" si="466"/>
        <v>0.10979999999999999</v>
      </c>
      <c r="Q250" s="158">
        <f>IF(L250="Yes",VLOOKUP(B250,'ESA 112'!$B$449:$K$474,8,FALSE),MIN(0.127,P250))</f>
        <v>0.10979999999999999</v>
      </c>
      <c r="R250" s="156">
        <f t="shared" si="467"/>
        <v>310.5</v>
      </c>
      <c r="S250" s="157">
        <f t="shared" si="468"/>
        <v>351.62</v>
      </c>
      <c r="T250" s="127" t="s">
        <v>928</v>
      </c>
      <c r="U250" s="43">
        <f>IFERROR(VLOOKUP($B250,'1011_link'!$A$5:$D$309,2,FALSE),0)</f>
        <v>40.25</v>
      </c>
      <c r="V250" s="43">
        <f>IFERROR(VLOOKUP($B250,'1011_link'!$A$5:$D$309,3,FALSE),0)</f>
        <v>308.62</v>
      </c>
      <c r="W250" s="154">
        <f>IFERROR(VLOOKUP($B250,'1011_link'!$A$5:$D$319,4,FALSE),0)</f>
        <v>2782.03</v>
      </c>
      <c r="X250" s="50">
        <f t="shared" si="469"/>
        <v>0.1109</v>
      </c>
      <c r="Y250" s="158">
        <f>IF(T250="Yes",VLOOKUP(B250,'ESA 112'!$B$416:$J$444,8,FALSE),MIN(0.127,X250))</f>
        <v>0.1109</v>
      </c>
      <c r="Z250" s="156">
        <f t="shared" si="470"/>
        <v>308.62</v>
      </c>
      <c r="AA250" s="159">
        <f t="shared" si="471"/>
        <v>348.87</v>
      </c>
      <c r="AB250" s="127" t="s">
        <v>928</v>
      </c>
      <c r="AC250" s="43">
        <f>IFERROR(VLOOKUP($B250,'1112_link'!$A$5:$D$310,2,FALSE),0)</f>
        <v>46.11</v>
      </c>
      <c r="AD250" s="43">
        <f>IFERROR(VLOOKUP($B250,'1112_link'!$A$5:$D$310,3,FALSE),0)</f>
        <v>341.78</v>
      </c>
      <c r="AE250" s="154">
        <f>IFERROR(VLOOKUP($B250,'1112_link'!$A$5:$D$331,4,FALSE),0)</f>
        <v>2782.5899999999997</v>
      </c>
      <c r="AF250" s="50">
        <f t="shared" si="472"/>
        <v>0.12280000000000001</v>
      </c>
      <c r="AG250" s="158">
        <f>IF(AB250="Yes",VLOOKUP(B250,'ESA 112'!$B$383:$J$411,8,FALSE),MIN(0.127,AF250))</f>
        <v>0.12280000000000001</v>
      </c>
      <c r="AH250" s="156">
        <f t="shared" si="473"/>
        <v>341.78</v>
      </c>
      <c r="AI250" s="159">
        <f t="shared" si="474"/>
        <v>387.89</v>
      </c>
      <c r="AJ250" s="127" t="s">
        <v>928</v>
      </c>
      <c r="AK250" s="43">
        <f>IFERROR(VLOOKUP($B250,'1213_link'!$A$5:$D$310,2,FALSE),0)</f>
        <v>47.45</v>
      </c>
      <c r="AL250" s="43">
        <f>IFERROR(VLOOKUP($B250,'1213_link'!$A$5:$D$310,3,FALSE),0)</f>
        <v>346.44</v>
      </c>
      <c r="AM250" s="154">
        <f>IFERROR(VLOOKUP($B250,'1213_link'!$A$5:$D$331,4,FALSE),0)</f>
        <v>2758.1</v>
      </c>
      <c r="AN250" s="50">
        <f t="shared" si="475"/>
        <v>0.12559999999999999</v>
      </c>
      <c r="AO250" s="158">
        <f>IF(AJ250="Yes",VLOOKUP(B250,'ESA 112'!$B$350:$J$378,8,FALSE),MIN(0.127,AN250))</f>
        <v>0.12559999999999999</v>
      </c>
      <c r="AP250" s="156">
        <f t="shared" si="476"/>
        <v>346.44</v>
      </c>
      <c r="AQ250" s="159">
        <f t="shared" si="477"/>
        <v>393.89</v>
      </c>
      <c r="AR250" s="127" t="s">
        <v>928</v>
      </c>
      <c r="AS250" s="43">
        <f>IFERROR(VLOOKUP($B250,'1314_link'!$A$5:$D$310,2,FALSE),0)</f>
        <v>53</v>
      </c>
      <c r="AT250" s="43">
        <f>IFERROR(VLOOKUP($B250,'1314_link'!$A$5:$D$310,3,FALSE),0)</f>
        <v>341.56</v>
      </c>
      <c r="AU250" s="154">
        <f>IFERROR(VLOOKUP($B250,'1314_link'!$A$5:$D$331,4,FALSE),0)</f>
        <v>2718.44</v>
      </c>
      <c r="AV250" s="158">
        <f t="shared" si="478"/>
        <v>0.12564559085357779</v>
      </c>
      <c r="AW250" s="158">
        <f>IF(AR250="Yes",VLOOKUP(B250,'ESA 112'!$B$318:$J$345,8,FALSE),MIN(0.127,AV250))</f>
        <v>0.12564559085357779</v>
      </c>
      <c r="AX250" s="156">
        <f t="shared" si="479"/>
        <v>341.56</v>
      </c>
      <c r="AY250" s="159">
        <f t="shared" si="480"/>
        <v>394.56</v>
      </c>
      <c r="AZ250" s="127" t="s">
        <v>928</v>
      </c>
      <c r="BA250" s="43">
        <f>IFERROR(VLOOKUP($B250,'1415_link'!$A$5:$D$311,2,FALSE),0)</f>
        <v>62.22</v>
      </c>
      <c r="BB250" s="43">
        <f>IFERROR(VLOOKUP($B250,'1415_link'!$A$5:$D$311,3,FALSE),0)</f>
        <v>344.56</v>
      </c>
      <c r="BC250" s="160">
        <f>IFERROR(VLOOKUP($B250,'1415_link'!$A$5:$D$332,4,FALSE),0)</f>
        <v>2735.5299999999997</v>
      </c>
      <c r="BD250" s="158">
        <f t="shared" si="481"/>
        <v>0.12595730991800494</v>
      </c>
      <c r="BE250" s="158">
        <f>IF(AZ250="Yes",VLOOKUP(B250,'ESA 112'!$B$286:$J$314,8,FALSE),MIN(0.127,BD250))</f>
        <v>0.12595730991800494</v>
      </c>
      <c r="BF250" s="156">
        <f t="shared" si="482"/>
        <v>344.56</v>
      </c>
      <c r="BG250" s="159">
        <f t="shared" si="483"/>
        <v>406.78</v>
      </c>
      <c r="BH250" s="127" t="s">
        <v>928</v>
      </c>
      <c r="BI250" s="43">
        <f>IFERROR(VLOOKUP($B250,'1516_link'!$A$5:$D$351,2,FALSE),0)</f>
        <v>47.33</v>
      </c>
      <c r="BJ250" s="43">
        <f>IFERROR(VLOOKUP($B250,'1516_link'!$A$5:$D$351,3,FALSE),0)</f>
        <v>344.67</v>
      </c>
      <c r="BK250" s="160">
        <f>IFERROR(VLOOKUP($B250,'1516_link'!$A$5:$D$351,4,FALSE),0)</f>
        <v>2764.1099999999997</v>
      </c>
      <c r="BL250" s="217">
        <f t="shared" si="484"/>
        <v>0.12469474803824741</v>
      </c>
      <c r="BM250" s="217">
        <f>IF(BH250="Yes",VLOOKUP(B250,'ESA 112'!$B$255:$J$282,8,FALSE),MIN(0.127,BL250))</f>
        <v>0.12469474803824741</v>
      </c>
      <c r="BN250" s="156">
        <f t="shared" si="485"/>
        <v>344.67</v>
      </c>
      <c r="BO250" s="159">
        <f t="shared" si="486"/>
        <v>392</v>
      </c>
      <c r="BP250" s="127" t="s">
        <v>928</v>
      </c>
      <c r="BQ250" s="43">
        <f>IFERROR(VLOOKUP($B250,'1617_link'!$A$5:$D$351,2,FALSE),0)</f>
        <v>48.89</v>
      </c>
      <c r="BR250" s="43">
        <f>IFERROR(VLOOKUP($B250,'1617_link'!$A$5:$D$351,3,FALSE),0)</f>
        <v>384.44</v>
      </c>
      <c r="BS250" s="160">
        <f>IFERROR(VLOOKUP($B250,'1617_link'!$A$5:$D$351,4,FALSE),0)</f>
        <v>2813.3599999999997</v>
      </c>
      <c r="BT250" s="217">
        <f t="shared" si="487"/>
        <v>0.13664799385787815</v>
      </c>
      <c r="BU250" s="217">
        <f>IF(BP250="Yes",VLOOKUP(B250,'ESA 112'!$B$224:$J$250,8,FALSE),MIN(0.127,BT250))</f>
        <v>0.127</v>
      </c>
      <c r="BV250" s="156">
        <f t="shared" si="488"/>
        <v>357.3</v>
      </c>
      <c r="BW250" s="159">
        <f t="shared" si="489"/>
        <v>406.19</v>
      </c>
      <c r="BX250" s="127" t="s">
        <v>928</v>
      </c>
      <c r="BY250" s="43">
        <f>IFERROR(VLOOKUP($B250,'1718_link'!$A$5:$D$351,2,FALSE),0)</f>
        <v>47.55</v>
      </c>
      <c r="BZ250" s="43">
        <f>IFERROR(VLOOKUP($B250,'1718_link'!$A$5:$D$351,3,FALSE),0)</f>
        <v>396</v>
      </c>
      <c r="CA250" s="43">
        <f>IFERROR(VLOOKUP($B250,'1718_link'!$A$5:$D$331,4,FALSE),0)</f>
        <v>2786.67</v>
      </c>
      <c r="CB250" s="217">
        <f t="shared" si="490"/>
        <v>0.14210509317572587</v>
      </c>
      <c r="CC250" s="217">
        <f>IF(BX250="Yes",VLOOKUP(B250,'ESA 112'!$B$194:$J$219,8,FALSE),MIN(0.135,CB250))</f>
        <v>0.13500000000000001</v>
      </c>
      <c r="CD250" s="156">
        <f t="shared" si="491"/>
        <v>376.2</v>
      </c>
      <c r="CE250" s="159">
        <f t="shared" si="492"/>
        <v>423.75</v>
      </c>
      <c r="CF250" s="127" t="s">
        <v>928</v>
      </c>
      <c r="CG250" s="43">
        <f>IFERROR(VLOOKUP($B250,'1819_link'!$A$5:$D$351,2,FALSE),0)</f>
        <v>37.78</v>
      </c>
      <c r="CH250" s="43">
        <f>IFERROR(VLOOKUP($B250,'1819_link'!$A$5:$D$351,3,FALSE),0)</f>
        <v>414</v>
      </c>
      <c r="CI250" s="43">
        <f>IFERROR(VLOOKUP($B250,'1819_link'!$A$5:$D$331,4,FALSE),0)</f>
        <v>2787.27</v>
      </c>
      <c r="CJ250" s="217">
        <f t="shared" si="493"/>
        <v>0.14853243496324361</v>
      </c>
      <c r="CK250" s="217">
        <f>IF(CF250="Yes",VLOOKUP(B250,'ESA 112'!$B$164:$J$190,8,FALSE),MIN(0.135,CJ250))</f>
        <v>0.13500000000000001</v>
      </c>
      <c r="CL250" s="156">
        <f t="shared" si="494"/>
        <v>376.28</v>
      </c>
      <c r="CM250" s="159">
        <f t="shared" si="495"/>
        <v>414.05999999999995</v>
      </c>
      <c r="CN250" s="127" t="s">
        <v>928</v>
      </c>
      <c r="CO250" s="43">
        <f>IFERROR(VLOOKUP($B250,'1920_link'!$A$5:$D$350,2,FALSE),0)</f>
        <v>45.11</v>
      </c>
      <c r="CP250" s="43">
        <f>IFERROR(VLOOKUP($B250,'1920_link'!$A$5:$D$350,3,FALSE),0)</f>
        <v>393.56</v>
      </c>
      <c r="CQ250" s="43">
        <f>IFERROR(VLOOKUP($B250,'1920_link'!$A$5:$D$330,4,FALSE),0)</f>
        <v>2704.05</v>
      </c>
      <c r="CR250" s="217">
        <f t="shared" si="496"/>
        <v>0.14554464599397199</v>
      </c>
      <c r="CS250" s="217">
        <f>IF(CN250="Yes",VLOOKUP(B250,'ESA 112'!$B$134:$J$159,8,FALSE),MIN(0.135,CR250))</f>
        <v>0.13500000000000001</v>
      </c>
      <c r="CT250" s="156">
        <f t="shared" si="497"/>
        <v>365.05</v>
      </c>
      <c r="CU250" s="159">
        <f t="shared" si="498"/>
        <v>410.16</v>
      </c>
      <c r="CV250" s="127" t="s">
        <v>928</v>
      </c>
      <c r="CW250" s="43">
        <f>IFERROR(VLOOKUP($B250,'2021_link'!$A$5:$D$351,2,FALSE),0)</f>
        <v>32.11</v>
      </c>
      <c r="CX250" s="43">
        <f>IFERROR(VLOOKUP($B250,'2021_link'!$A$5:$D$351,3,FALSE),0)</f>
        <v>373.89</v>
      </c>
      <c r="CY250" s="160">
        <f>IFERROR(VLOOKUP($B250,'2021_link'!$A$5:$D$351,4,FALSE),0)</f>
        <v>2507.6000000000004</v>
      </c>
      <c r="CZ250" s="217">
        <f t="shared" si="499"/>
        <v>0.14910272770776836</v>
      </c>
      <c r="DA250" s="217">
        <f>IF(CV250="Yes",VLOOKUP(B250,'ESA 112'!$B$102:$J$130,8,FALSE),MIN(0.135,CZ250))</f>
        <v>0.13500000000000001</v>
      </c>
      <c r="DB250" s="156">
        <f t="shared" si="500"/>
        <v>338.53</v>
      </c>
      <c r="DC250" s="159">
        <f t="shared" si="501"/>
        <v>370.64</v>
      </c>
      <c r="DD250" s="127" t="s">
        <v>928</v>
      </c>
      <c r="DE250" s="43">
        <f>IFERROR(VLOOKUP($B250,'2122_link'!$A$3:$D$352,2,FALSE),0)</f>
        <v>38</v>
      </c>
      <c r="DF250" s="43">
        <f>IFERROR(VLOOKUP($B250,'2122_link'!$A$3:$D$352,3,FALSE),0)</f>
        <v>396.89</v>
      </c>
      <c r="DG250" s="160">
        <f>IFERROR(VLOOKUP($B250,'2122_link'!$A$3:$D$352,4,FALSE),0)</f>
        <v>2521.3600000000006</v>
      </c>
      <c r="DH250" s="217">
        <f t="shared" si="502"/>
        <v>0.15741107973474627</v>
      </c>
      <c r="DI250" s="217">
        <f>IF(DD250="Yes",VLOOKUP(B250,'ESA 112'!$B$70:$J$99,8,FALSE),MIN(0.135,DH250))</f>
        <v>0.13500000000000001</v>
      </c>
      <c r="DJ250" s="156">
        <f t="shared" si="503"/>
        <v>340.38</v>
      </c>
      <c r="DK250" s="159">
        <f t="shared" si="504"/>
        <v>378.38</v>
      </c>
      <c r="DL250" s="127" t="s">
        <v>928</v>
      </c>
      <c r="DM250" s="43">
        <f>IFERROR(VLOOKUP($B250,'2223_link'!$A$3:$D$352,2,FALSE),0)</f>
        <v>31</v>
      </c>
      <c r="DN250" s="43">
        <f>IFERROR(VLOOKUP($B250,'2223_link'!$A$3:$D$352,3,FALSE),0)</f>
        <v>413.65999999999997</v>
      </c>
      <c r="DO250" s="160">
        <f>IFERROR(VLOOKUP($B250,'2223_link'!$A$3:$D$352,4,FALSE),0)</f>
        <v>2565.79</v>
      </c>
      <c r="DP250" s="217">
        <f t="shared" si="505"/>
        <v>0.16122130026229736</v>
      </c>
      <c r="DQ250" s="217">
        <f>IF(DL250="Yes",VLOOKUP(B250,'ESA 112'!$B$37:$J$65,8,FALSE),MIN(0.135,DP250))</f>
        <v>0.13500000000000001</v>
      </c>
      <c r="DR250" s="156">
        <f t="shared" si="506"/>
        <v>346.38</v>
      </c>
      <c r="DS250" s="159">
        <f t="shared" si="507"/>
        <v>377.38</v>
      </c>
      <c r="DT250" s="127" t="s">
        <v>928</v>
      </c>
      <c r="DU250" s="43">
        <f>IFERROR(VLOOKUP($B250,'2324_link'!$A$3:$D$352,2,FALSE),0)</f>
        <v>32.67</v>
      </c>
      <c r="DV250" s="43">
        <f>IFERROR(VLOOKUP($B250,'2324_link'!$A$3:$D$352,3,FALSE),0)</f>
        <v>424</v>
      </c>
      <c r="DW250" s="160">
        <f>IFERROR(VLOOKUP($B250,'2324_link'!$A$3:$D$352,4,FALSE),0)</f>
        <v>2566.19</v>
      </c>
      <c r="DX250" s="217">
        <f t="shared" si="460"/>
        <v>0.16522548992864908</v>
      </c>
      <c r="DY250" s="217">
        <f>IF(DT250="Yes",VLOOKUP(B250,'ESA 112'!$B$3:$J$32,8,FALSE),MIN(0.15,DX250))</f>
        <v>0.15</v>
      </c>
      <c r="DZ250" s="156">
        <f t="shared" si="461"/>
        <v>384.93</v>
      </c>
      <c r="EA250" s="159">
        <f t="shared" si="462"/>
        <v>417.6</v>
      </c>
      <c r="EB250" s="18"/>
    </row>
    <row r="251" spans="1:132" ht="14.4" x14ac:dyDescent="0.3">
      <c r="A251" s="15" t="s">
        <v>907</v>
      </c>
      <c r="B251" s="15" t="s">
        <v>386</v>
      </c>
      <c r="C251" s="15" t="s">
        <v>387</v>
      </c>
      <c r="D251" s="127" t="s">
        <v>928</v>
      </c>
      <c r="E251" s="154">
        <f>IFERROR(VLOOKUP($B251,'0809_link'!$A$5:$D$319,2,FALSE),0)</f>
        <v>0</v>
      </c>
      <c r="F251" s="154">
        <f>IFERROR(VLOOKUP($B251,'0809_link'!$A$5:$D$319,3,FALSE),0)</f>
        <v>2</v>
      </c>
      <c r="G251" s="154">
        <f>IFERROR(VLOOKUP(B251,'0809_link'!$A$5:$D$319,4,FALSE),0)</f>
        <v>14.36</v>
      </c>
      <c r="H251" s="50">
        <f t="shared" si="463"/>
        <v>0.13930000000000001</v>
      </c>
      <c r="I251" s="155">
        <f>IF(D251="yes",VLOOKUP(B251,'ESA 112'!$B$479:$K$503,8,FALSE),MIN(0.127,H251))</f>
        <v>0.127</v>
      </c>
      <c r="J251" s="156">
        <f t="shared" si="464"/>
        <v>1.82</v>
      </c>
      <c r="K251" s="157">
        <f t="shared" si="465"/>
        <v>1.823372</v>
      </c>
      <c r="L251" s="127" t="s">
        <v>928</v>
      </c>
      <c r="M251" s="43">
        <f>IFERROR(VLOOKUP(B251,'0910_link'!$A$5:$B$302,2,FALSE),0)</f>
        <v>0</v>
      </c>
      <c r="N251" s="43">
        <f>IFERROR(VLOOKUP(B251,'0910_link'!$A$5:$C$302,3,FALSE),0)</f>
        <v>2.62</v>
      </c>
      <c r="O251" s="43">
        <f>IFERROR(VLOOKUP($B251,'0910_link'!$A$5:$D$302,4,FALSE),0)</f>
        <v>16.02</v>
      </c>
      <c r="P251" s="50">
        <f t="shared" si="466"/>
        <v>0.16350000000000001</v>
      </c>
      <c r="Q251" s="158">
        <f>IF(L251="Yes",VLOOKUP(B251,'ESA 112'!$B$449:$K$474,8,FALSE),MIN(0.127,P251))</f>
        <v>0.127</v>
      </c>
      <c r="R251" s="156">
        <f t="shared" si="467"/>
        <v>2.0299999999999998</v>
      </c>
      <c r="S251" s="157">
        <f t="shared" si="468"/>
        <v>2.0352700000000001</v>
      </c>
      <c r="T251" s="127" t="s">
        <v>928</v>
      </c>
      <c r="U251" s="43">
        <f>IFERROR(VLOOKUP($B251,'1011_link'!$A$5:$D$309,2,FALSE),0)</f>
        <v>0</v>
      </c>
      <c r="V251" s="43">
        <f>IFERROR(VLOOKUP($B251,'1011_link'!$A$5:$D$309,3,FALSE),0)</f>
        <v>3.75</v>
      </c>
      <c r="W251" s="154">
        <f>IFERROR(VLOOKUP($B251,'1011_link'!$A$5:$D$319,4,FALSE),0)</f>
        <v>19.39</v>
      </c>
      <c r="X251" s="50">
        <f t="shared" si="469"/>
        <v>0.19339999999999999</v>
      </c>
      <c r="Y251" s="158">
        <f>IF(T251="Yes",VLOOKUP(B251,'ESA 112'!$B$416:$J$444,8,FALSE),MIN(0.127,X251))</f>
        <v>0.127</v>
      </c>
      <c r="Z251" s="156">
        <f t="shared" si="470"/>
        <v>2.46</v>
      </c>
      <c r="AA251" s="159">
        <f t="shared" si="471"/>
        <v>2.46</v>
      </c>
      <c r="AB251" s="127" t="s">
        <v>928</v>
      </c>
      <c r="AC251" s="43">
        <f>IFERROR(VLOOKUP($B251,'1112_link'!$A$5:$D$310,2,FALSE),0)</f>
        <v>0</v>
      </c>
      <c r="AD251" s="43">
        <f>IFERROR(VLOOKUP($B251,'1112_link'!$A$5:$D$310,3,FALSE),0)</f>
        <v>2.44</v>
      </c>
      <c r="AE251" s="154">
        <f>IFERROR(VLOOKUP($B251,'1112_link'!$A$5:$D$331,4,FALSE),0)</f>
        <v>21.5</v>
      </c>
      <c r="AF251" s="50">
        <f t="shared" si="472"/>
        <v>0.1135</v>
      </c>
      <c r="AG251" s="158">
        <f>IF(AB251="Yes",VLOOKUP(B251,'ESA 112'!$B$383:$J$411,8,FALSE),MIN(0.127,AF251))</f>
        <v>0.1135</v>
      </c>
      <c r="AH251" s="156">
        <f t="shared" si="473"/>
        <v>2.44</v>
      </c>
      <c r="AI251" s="159">
        <f t="shared" si="474"/>
        <v>2.44</v>
      </c>
      <c r="AJ251" s="127" t="s">
        <v>928</v>
      </c>
      <c r="AK251" s="43">
        <f>IFERROR(VLOOKUP($B251,'1213_link'!$A$5:$D$310,2,FALSE),0)</f>
        <v>0</v>
      </c>
      <c r="AL251" s="43">
        <f>IFERROR(VLOOKUP($B251,'1213_link'!$A$5:$D$310,3,FALSE),0)</f>
        <v>1.22</v>
      </c>
      <c r="AM251" s="154">
        <f>IFERROR(VLOOKUP($B251,'1213_link'!$A$5:$D$331,4,FALSE),0)</f>
        <v>22.3</v>
      </c>
      <c r="AN251" s="50">
        <f t="shared" si="475"/>
        <v>5.4699999999999999E-2</v>
      </c>
      <c r="AO251" s="158">
        <f>IF(AJ251="Yes",VLOOKUP(B251,'ESA 112'!$B$350:$J$378,8,FALSE),MIN(0.127,AN251))</f>
        <v>5.4699999999999999E-2</v>
      </c>
      <c r="AP251" s="156">
        <f t="shared" si="476"/>
        <v>1.22</v>
      </c>
      <c r="AQ251" s="159">
        <f t="shared" si="477"/>
        <v>1.22</v>
      </c>
      <c r="AR251" s="127" t="s">
        <v>928</v>
      </c>
      <c r="AS251" s="43">
        <f>IFERROR(VLOOKUP($B251,'1314_link'!$A$5:$D$310,2,FALSE),0)</f>
        <v>0</v>
      </c>
      <c r="AT251" s="43">
        <f>IFERROR(VLOOKUP($B251,'1314_link'!$A$5:$D$310,3,FALSE),0)</f>
        <v>1</v>
      </c>
      <c r="AU251" s="154">
        <f>IFERROR(VLOOKUP($B251,'1314_link'!$A$5:$D$331,4,FALSE),0)</f>
        <v>14</v>
      </c>
      <c r="AV251" s="158">
        <f t="shared" si="478"/>
        <v>7.1428571428571425E-2</v>
      </c>
      <c r="AW251" s="158">
        <f>IF(AR251="Yes",VLOOKUP(B251,'ESA 112'!$B$318:$J$345,8,FALSE),MIN(0.127,AV251))</f>
        <v>7.1428571428571425E-2</v>
      </c>
      <c r="AX251" s="156">
        <f t="shared" si="479"/>
        <v>1</v>
      </c>
      <c r="AY251" s="159">
        <f t="shared" si="480"/>
        <v>1</v>
      </c>
      <c r="AZ251" s="127" t="s">
        <v>928</v>
      </c>
      <c r="BA251" s="43">
        <f>IFERROR(VLOOKUP($B251,'1415_link'!$A$5:$D$311,2,FALSE),0)</f>
        <v>0</v>
      </c>
      <c r="BB251" s="43">
        <f>IFERROR(VLOOKUP($B251,'1415_link'!$A$5:$D$311,3,FALSE),0)</f>
        <v>0.44</v>
      </c>
      <c r="BC251" s="160">
        <f>IFERROR(VLOOKUP($B251,'1415_link'!$A$5:$D$332,4,FALSE),0)</f>
        <v>14.6</v>
      </c>
      <c r="BD251" s="158">
        <f t="shared" si="481"/>
        <v>3.0136986301369864E-2</v>
      </c>
      <c r="BE251" s="158">
        <f>IF(AZ251="Yes",VLOOKUP(B251,'ESA 112'!$B$286:$J$314,8,FALSE),MIN(0.127,BD251))</f>
        <v>3.0136986301369864E-2</v>
      </c>
      <c r="BF251" s="156">
        <f t="shared" si="482"/>
        <v>0.44</v>
      </c>
      <c r="BG251" s="159">
        <f t="shared" si="483"/>
        <v>0.44</v>
      </c>
      <c r="BH251" s="127" t="s">
        <v>928</v>
      </c>
      <c r="BI251" s="43">
        <f>IFERROR(VLOOKUP($B251,'1516_link'!$A$5:$D$351,2,FALSE),0)</f>
        <v>0</v>
      </c>
      <c r="BJ251" s="43">
        <f>IFERROR(VLOOKUP($B251,'1516_link'!$A$5:$D$351,3,FALSE),0)</f>
        <v>1</v>
      </c>
      <c r="BK251" s="160">
        <f>IFERROR(VLOOKUP($B251,'1516_link'!$A$5:$D$351,4,FALSE),0)</f>
        <v>10.75</v>
      </c>
      <c r="BL251" s="217">
        <f t="shared" si="484"/>
        <v>9.3023255813953487E-2</v>
      </c>
      <c r="BM251" s="217">
        <f>IF(BH251="Yes",VLOOKUP(B251,'ESA 112'!$B$255:$J$282,8,FALSE),MIN(0.127,BL251))</f>
        <v>9.3023255813953487E-2</v>
      </c>
      <c r="BN251" s="156">
        <f t="shared" si="485"/>
        <v>1</v>
      </c>
      <c r="BO251" s="159">
        <f t="shared" si="486"/>
        <v>1</v>
      </c>
      <c r="BP251" s="127" t="s">
        <v>928</v>
      </c>
      <c r="BQ251" s="43">
        <f>IFERROR(VLOOKUP($B251,'1617_link'!$A$5:$D$351,2,FALSE),0)</f>
        <v>0</v>
      </c>
      <c r="BR251" s="43">
        <f>IFERROR(VLOOKUP($B251,'1617_link'!$A$5:$D$351,3,FALSE),0)</f>
        <v>1</v>
      </c>
      <c r="BS251" s="160">
        <f>IFERROR(VLOOKUP($B251,'1617_link'!$A$5:$D$351,4,FALSE),0)</f>
        <v>9.5</v>
      </c>
      <c r="BT251" s="217">
        <f t="shared" si="487"/>
        <v>0.10526315789473684</v>
      </c>
      <c r="BU251" s="217">
        <f>IF(BP251="Yes",VLOOKUP(B251,'ESA 112'!$B$224:$J$250,8,FALSE),MIN(0.127,BT251))</f>
        <v>0.10526315789473684</v>
      </c>
      <c r="BV251" s="156">
        <f t="shared" si="488"/>
        <v>1</v>
      </c>
      <c r="BW251" s="223">
        <f t="shared" si="489"/>
        <v>1</v>
      </c>
      <c r="BX251" s="127" t="s">
        <v>928</v>
      </c>
      <c r="BY251" s="43">
        <f>IFERROR(VLOOKUP($B251,'1718_link'!$A$5:$D$351,2,FALSE),0)</f>
        <v>0</v>
      </c>
      <c r="BZ251" s="43">
        <f>IFERROR(VLOOKUP($B251,'1718_link'!$A$5:$D$351,3,FALSE),0)</f>
        <v>0.89</v>
      </c>
      <c r="CA251" s="43">
        <f>IFERROR(VLOOKUP($B251,'1718_link'!$A$5:$D$331,4,FALSE),0)</f>
        <v>11.4</v>
      </c>
      <c r="CB251" s="217">
        <f t="shared" si="490"/>
        <v>7.8070175438596484E-2</v>
      </c>
      <c r="CC251" s="217">
        <f>IF(BX251="Yes",VLOOKUP(B251,'ESA 112'!$B$194:$J$219,8,FALSE),MIN(0.135,CB251))</f>
        <v>7.8070175438596484E-2</v>
      </c>
      <c r="CD251" s="156">
        <f t="shared" si="491"/>
        <v>0.89</v>
      </c>
      <c r="CE251" s="159">
        <f t="shared" si="492"/>
        <v>0.89</v>
      </c>
      <c r="CF251" s="127" t="s">
        <v>928</v>
      </c>
      <c r="CG251" s="43">
        <f>IFERROR(VLOOKUP($B251,'1819_link'!$A$5:$D$351,2,FALSE),0)</f>
        <v>0</v>
      </c>
      <c r="CH251" s="43">
        <f>IFERROR(VLOOKUP($B251,'1819_link'!$A$5:$D$351,3,FALSE),0)</f>
        <v>0</v>
      </c>
      <c r="CI251" s="43">
        <f>IFERROR(VLOOKUP($B251,'1819_link'!$A$5:$D$331,4,FALSE),0)</f>
        <v>8.3000000000000007</v>
      </c>
      <c r="CJ251" s="217">
        <f t="shared" si="493"/>
        <v>0</v>
      </c>
      <c r="CK251" s="217">
        <f>IF(CF251="Yes",VLOOKUP(B251,'ESA 112'!$B$164:$J$190,8,FALSE),MIN(0.135,CJ251))</f>
        <v>0</v>
      </c>
      <c r="CL251" s="43">
        <f t="shared" si="494"/>
        <v>0</v>
      </c>
      <c r="CM251" s="159">
        <f t="shared" si="495"/>
        <v>0</v>
      </c>
      <c r="CN251" s="127" t="s">
        <v>928</v>
      </c>
      <c r="CO251" s="43">
        <f>IFERROR(VLOOKUP($B251,'1920_link'!$A$5:$D$350,2,FALSE),0)</f>
        <v>0.78</v>
      </c>
      <c r="CP251" s="43">
        <f>IFERROR(VLOOKUP($B251,'1920_link'!$A$5:$D$350,3,FALSE),0)</f>
        <v>0</v>
      </c>
      <c r="CQ251" s="43">
        <f>IFERROR(VLOOKUP($B251,'1920_link'!$A$5:$D$330,4,FALSE),0)</f>
        <v>5</v>
      </c>
      <c r="CR251" s="217">
        <f t="shared" si="496"/>
        <v>0</v>
      </c>
      <c r="CS251" s="217">
        <f>IF(CN251="Yes",VLOOKUP(B251,'ESA 112'!$B$134:$J$159,8,FALSE),MIN(0.135,CR251))</f>
        <v>0</v>
      </c>
      <c r="CT251" s="156">
        <f t="shared" si="497"/>
        <v>0</v>
      </c>
      <c r="CU251" s="159">
        <f t="shared" si="498"/>
        <v>0.78</v>
      </c>
      <c r="CV251" s="127" t="s">
        <v>928</v>
      </c>
      <c r="CW251" s="43">
        <f>IFERROR(VLOOKUP($B251,'2021_link'!$A$5:$D$351,2,FALSE),0)</f>
        <v>0</v>
      </c>
      <c r="CX251" s="43">
        <f>IFERROR(VLOOKUP($B251,'2021_link'!$A$5:$D$351,3,FALSE),0)</f>
        <v>0</v>
      </c>
      <c r="CY251" s="160">
        <f>IFERROR(VLOOKUP($B251,'2021_link'!$A$5:$D$351,4,FALSE),0)</f>
        <v>8.3000000000000007</v>
      </c>
      <c r="CZ251" s="217">
        <f t="shared" si="499"/>
        <v>0</v>
      </c>
      <c r="DA251" s="217">
        <f>IF(CV251="Yes",VLOOKUP(B251,'ESA 112'!$B$102:$J$130,8,FALSE),MIN(0.135,CZ251))</f>
        <v>0</v>
      </c>
      <c r="DB251" s="156">
        <f t="shared" si="500"/>
        <v>0</v>
      </c>
      <c r="DC251" s="159">
        <f t="shared" si="501"/>
        <v>0</v>
      </c>
      <c r="DD251" s="127" t="s">
        <v>928</v>
      </c>
      <c r="DE251" s="43">
        <f>IFERROR(VLOOKUP($B251,'2122_link'!$A$3:$D$352,2,FALSE),0)</f>
        <v>0</v>
      </c>
      <c r="DF251" s="43">
        <f>IFERROR(VLOOKUP($B251,'2122_link'!$A$3:$D$352,3,FALSE),0)</f>
        <v>0</v>
      </c>
      <c r="DG251" s="160">
        <f>IFERROR(VLOOKUP($B251,'2122_link'!$A$3:$D$352,4,FALSE),0)</f>
        <v>9.4</v>
      </c>
      <c r="DH251" s="217">
        <f t="shared" si="502"/>
        <v>0</v>
      </c>
      <c r="DI251" s="217">
        <f>IF(DD251="Yes",VLOOKUP(B251,'ESA 112'!$B$70:$J$99,8,FALSE),MIN(0.135,DH251))</f>
        <v>0</v>
      </c>
      <c r="DJ251" s="156">
        <f t="shared" si="503"/>
        <v>0</v>
      </c>
      <c r="DK251" s="159">
        <f t="shared" si="504"/>
        <v>0</v>
      </c>
      <c r="DL251" s="127" t="s">
        <v>928</v>
      </c>
      <c r="DM251" s="43">
        <f>IFERROR(VLOOKUP($B251,'2223_link'!$A$3:$D$352,2,FALSE),0)</f>
        <v>0</v>
      </c>
      <c r="DN251" s="43">
        <f>IFERROR(VLOOKUP($B251,'2223_link'!$A$3:$D$352,3,FALSE),0)</f>
        <v>0</v>
      </c>
      <c r="DO251" s="160">
        <f>IFERROR(VLOOKUP($B251,'2223_link'!$A$3:$D$352,4,FALSE),0)</f>
        <v>9</v>
      </c>
      <c r="DP251" s="217">
        <f t="shared" si="505"/>
        <v>0</v>
      </c>
      <c r="DQ251" s="217">
        <f>IF(DL251="Yes",VLOOKUP(B251,'ESA 112'!$B$37:$J$65,8,FALSE),MIN(0.135,DP251))</f>
        <v>0</v>
      </c>
      <c r="DR251" s="156">
        <f t="shared" si="506"/>
        <v>0</v>
      </c>
      <c r="DS251" s="159">
        <f t="shared" si="507"/>
        <v>0</v>
      </c>
      <c r="DT251" s="127" t="s">
        <v>928</v>
      </c>
      <c r="DU251" s="43">
        <f>IFERROR(VLOOKUP($B251,'2324_link'!$A$3:$D$352,2,FALSE),0)</f>
        <v>0</v>
      </c>
      <c r="DV251" s="43">
        <f>IFERROR(VLOOKUP($B251,'2324_link'!$A$3:$D$352,3,FALSE),0)</f>
        <v>1</v>
      </c>
      <c r="DW251" s="160">
        <f>IFERROR(VLOOKUP($B251,'2324_link'!$A$3:$D$352,4,FALSE),0)</f>
        <v>9.9700000000000006</v>
      </c>
      <c r="DX251" s="217">
        <f t="shared" si="460"/>
        <v>0.10030090270812436</v>
      </c>
      <c r="DY251" s="217">
        <f>IF(DT251="Yes",VLOOKUP(B251,'ESA 112'!$B$3:$J$32,8,FALSE),MIN(0.15,DX251))</f>
        <v>0.10030090270812436</v>
      </c>
      <c r="DZ251" s="156">
        <f t="shared" si="461"/>
        <v>1</v>
      </c>
      <c r="EA251" s="159">
        <f t="shared" si="462"/>
        <v>1</v>
      </c>
      <c r="EB251" s="18"/>
    </row>
    <row r="252" spans="1:132" ht="14.4" x14ac:dyDescent="0.3">
      <c r="A252" s="15" t="s">
        <v>907</v>
      </c>
      <c r="B252" s="15" t="s">
        <v>312</v>
      </c>
      <c r="C252" s="15" t="s">
        <v>313</v>
      </c>
      <c r="D252" s="127" t="s">
        <v>928</v>
      </c>
      <c r="E252" s="154">
        <f>IFERROR(VLOOKUP($B252,'0809_link'!$A$5:$D$319,2,FALSE),0)</f>
        <v>95.38</v>
      </c>
      <c r="F252" s="154">
        <f>IFERROR(VLOOKUP($B252,'0809_link'!$A$5:$D$319,3,FALSE),0)</f>
        <v>617.12</v>
      </c>
      <c r="G252" s="154">
        <f>IFERROR(VLOOKUP(B252,'0809_link'!$A$5:$D$319,4,FALSE),0)</f>
        <v>4015.91</v>
      </c>
      <c r="H252" s="50">
        <f t="shared" si="463"/>
        <v>0.1537</v>
      </c>
      <c r="I252" s="155">
        <f>IF(D252="yes",VLOOKUP(B252,'ESA 112'!$B$479:$K$503,8,FALSE),MIN(0.127,H252))</f>
        <v>0.127</v>
      </c>
      <c r="J252" s="156">
        <f t="shared" si="464"/>
        <v>510.02</v>
      </c>
      <c r="K252" s="157">
        <f t="shared" si="465"/>
        <v>605.27520300000003</v>
      </c>
      <c r="L252" s="127" t="s">
        <v>928</v>
      </c>
      <c r="M252" s="43">
        <f>IFERROR(VLOOKUP(B252,'0910_link'!$A$5:$B$302,2,FALSE),0)</f>
        <v>93.88</v>
      </c>
      <c r="N252" s="43">
        <f>IFERROR(VLOOKUP(B252,'0910_link'!$A$5:$C$302,3,FALSE),0)</f>
        <v>638.12</v>
      </c>
      <c r="O252" s="43">
        <f>IFERROR(VLOOKUP($B252,'0910_link'!$A$5:$D$302,4,FALSE),0)</f>
        <v>4045.0800000000004</v>
      </c>
      <c r="P252" s="50">
        <f t="shared" si="466"/>
        <v>0.1578</v>
      </c>
      <c r="Q252" s="158">
        <f>IF(L252="Yes",VLOOKUP(B252,'ESA 112'!$B$449:$K$474,8,FALSE),MIN(0.127,P252))</f>
        <v>0.127</v>
      </c>
      <c r="R252" s="156">
        <f t="shared" si="467"/>
        <v>513.73</v>
      </c>
      <c r="S252" s="157">
        <f t="shared" si="468"/>
        <v>607.41153600000007</v>
      </c>
      <c r="T252" s="127" t="s">
        <v>928</v>
      </c>
      <c r="U252" s="43">
        <f>IFERROR(VLOOKUP($B252,'1011_link'!$A$5:$D$309,2,FALSE),0)</f>
        <v>87.38</v>
      </c>
      <c r="V252" s="43">
        <f>IFERROR(VLOOKUP($B252,'1011_link'!$A$5:$D$309,3,FALSE),0)</f>
        <v>623.5</v>
      </c>
      <c r="W252" s="154">
        <f>IFERROR(VLOOKUP($B252,'1011_link'!$A$5:$D$319,4,FALSE),0)</f>
        <v>4069.9699999999993</v>
      </c>
      <c r="X252" s="50">
        <f t="shared" si="469"/>
        <v>0.1532</v>
      </c>
      <c r="Y252" s="158">
        <f>IF(T252="Yes",VLOOKUP(B252,'ESA 112'!$B$416:$J$444,8,FALSE),MIN(0.127,X252))</f>
        <v>0.127</v>
      </c>
      <c r="Z252" s="156">
        <f t="shared" si="470"/>
        <v>516.89</v>
      </c>
      <c r="AA252" s="159">
        <f t="shared" si="471"/>
        <v>604.27</v>
      </c>
      <c r="AB252" s="127" t="s">
        <v>928</v>
      </c>
      <c r="AC252" s="43">
        <f>IFERROR(VLOOKUP($B252,'1112_link'!$A$5:$D$310,2,FALSE),0)</f>
        <v>109.89</v>
      </c>
      <c r="AD252" s="43">
        <f>IFERROR(VLOOKUP($B252,'1112_link'!$A$5:$D$310,3,FALSE),0)</f>
        <v>598.66999999999996</v>
      </c>
      <c r="AE252" s="154">
        <f>IFERROR(VLOOKUP($B252,'1112_link'!$A$5:$D$331,4,FALSE),0)</f>
        <v>3982.29</v>
      </c>
      <c r="AF252" s="50">
        <f t="shared" si="472"/>
        <v>0.15029999999999999</v>
      </c>
      <c r="AG252" s="158">
        <f>IF(AB252="Yes",VLOOKUP(B252,'ESA 112'!$B$383:$J$411,8,FALSE),MIN(0.127,AF252))</f>
        <v>0.127</v>
      </c>
      <c r="AH252" s="156">
        <f t="shared" si="473"/>
        <v>505.75</v>
      </c>
      <c r="AI252" s="159">
        <f t="shared" si="474"/>
        <v>615.64</v>
      </c>
      <c r="AJ252" s="127" t="s">
        <v>928</v>
      </c>
      <c r="AK252" s="43">
        <f>IFERROR(VLOOKUP($B252,'1213_link'!$A$5:$D$310,2,FALSE),0)</f>
        <v>115.12</v>
      </c>
      <c r="AL252" s="43">
        <f>IFERROR(VLOOKUP($B252,'1213_link'!$A$5:$D$310,3,FALSE),0)</f>
        <v>559.66999999999996</v>
      </c>
      <c r="AM252" s="154">
        <f>IFERROR(VLOOKUP($B252,'1213_link'!$A$5:$D$331,4,FALSE),0)</f>
        <v>4025.44</v>
      </c>
      <c r="AN252" s="50">
        <f t="shared" si="475"/>
        <v>0.13900000000000001</v>
      </c>
      <c r="AO252" s="158">
        <f>IF(AJ252="Yes",VLOOKUP(B252,'ESA 112'!$B$350:$J$378,8,FALSE),MIN(0.127,AN252))</f>
        <v>0.127</v>
      </c>
      <c r="AP252" s="156">
        <f t="shared" si="476"/>
        <v>511.23</v>
      </c>
      <c r="AQ252" s="159">
        <f t="shared" si="477"/>
        <v>626.35</v>
      </c>
      <c r="AR252" s="127" t="s">
        <v>928</v>
      </c>
      <c r="AS252" s="43">
        <f>IFERROR(VLOOKUP($B252,'1314_link'!$A$5:$D$310,2,FALSE),0)</f>
        <v>131.32999999999998</v>
      </c>
      <c r="AT252" s="43">
        <f>IFERROR(VLOOKUP($B252,'1314_link'!$A$5:$D$310,3,FALSE),0)</f>
        <v>556.55000000000007</v>
      </c>
      <c r="AU252" s="154">
        <f>IFERROR(VLOOKUP($B252,'1314_link'!$A$5:$D$331,4,FALSE),0)</f>
        <v>4116.67</v>
      </c>
      <c r="AV252" s="158">
        <f t="shared" si="478"/>
        <v>0.13519422251479959</v>
      </c>
      <c r="AW252" s="158">
        <f>IF(AR252="Yes",VLOOKUP(B252,'ESA 112'!$B$318:$J$345,8,FALSE),MIN(0.127,AV252))</f>
        <v>0.127</v>
      </c>
      <c r="AX252" s="156">
        <f t="shared" si="479"/>
        <v>522.82000000000005</v>
      </c>
      <c r="AY252" s="159">
        <f t="shared" si="480"/>
        <v>654.15000000000009</v>
      </c>
      <c r="AZ252" s="127" t="s">
        <v>928</v>
      </c>
      <c r="BA252" s="43">
        <f>IFERROR(VLOOKUP($B252,'1415_link'!$A$5:$D$311,2,FALSE),0)</f>
        <v>119.88</v>
      </c>
      <c r="BB252" s="43">
        <f>IFERROR(VLOOKUP($B252,'1415_link'!$A$5:$D$311,3,FALSE),0)</f>
        <v>582.44000000000005</v>
      </c>
      <c r="BC252" s="160">
        <f>IFERROR(VLOOKUP($B252,'1415_link'!$A$5:$D$332,4,FALSE),0)</f>
        <v>4156.9000000000005</v>
      </c>
      <c r="BD252" s="158">
        <f t="shared" si="481"/>
        <v>0.14011402727994418</v>
      </c>
      <c r="BE252" s="158">
        <f>IF(AZ252="Yes",VLOOKUP(B252,'ESA 112'!$B$286:$J$314,8,FALSE),MIN(0.127,BD252))</f>
        <v>0.127</v>
      </c>
      <c r="BF252" s="156">
        <f t="shared" si="482"/>
        <v>527.92999999999995</v>
      </c>
      <c r="BG252" s="159">
        <f t="shared" si="483"/>
        <v>647.80999999999995</v>
      </c>
      <c r="BH252" s="127" t="s">
        <v>928</v>
      </c>
      <c r="BI252" s="43">
        <f>IFERROR(VLOOKUP($B252,'1516_link'!$A$5:$D$351,2,FALSE),0)</f>
        <v>105</v>
      </c>
      <c r="BJ252" s="43">
        <f>IFERROR(VLOOKUP($B252,'1516_link'!$A$5:$D$351,3,FALSE),0)</f>
        <v>608.22</v>
      </c>
      <c r="BK252" s="160">
        <f>IFERROR(VLOOKUP($B252,'1516_link'!$A$5:$D$351,4,FALSE),0)</f>
        <v>4289.79</v>
      </c>
      <c r="BL252" s="217">
        <f t="shared" si="484"/>
        <v>0.14178316421083551</v>
      </c>
      <c r="BM252" s="217">
        <f>IF(BH252="Yes",VLOOKUP(B252,'ESA 112'!$B$255:$J$282,8,FALSE),MIN(0.127,BL252))</f>
        <v>0.127</v>
      </c>
      <c r="BN252" s="156">
        <f t="shared" si="485"/>
        <v>544.79999999999995</v>
      </c>
      <c r="BO252" s="159">
        <f t="shared" si="486"/>
        <v>649.79999999999995</v>
      </c>
      <c r="BP252" s="127" t="s">
        <v>928</v>
      </c>
      <c r="BQ252" s="43">
        <f>IFERROR(VLOOKUP($B252,'1617_link'!$A$5:$D$351,2,FALSE),0)</f>
        <v>126.12</v>
      </c>
      <c r="BR252" s="43">
        <f>IFERROR(VLOOKUP($B252,'1617_link'!$A$5:$D$351,3,FALSE),0)</f>
        <v>619.89</v>
      </c>
      <c r="BS252" s="160">
        <f>IFERROR(VLOOKUP($B252,'1617_link'!$A$5:$D$351,4,FALSE),0)</f>
        <v>4345.12</v>
      </c>
      <c r="BT252" s="217">
        <f t="shared" si="487"/>
        <v>0.14266349375851531</v>
      </c>
      <c r="BU252" s="217">
        <f>IF(BP252="Yes",VLOOKUP(B252,'ESA 112'!$B$224:$J$250,8,FALSE),MIN(0.127,BT252))</f>
        <v>0.127</v>
      </c>
      <c r="BV252" s="156">
        <f t="shared" si="488"/>
        <v>551.83000000000004</v>
      </c>
      <c r="BW252" s="223">
        <f t="shared" si="489"/>
        <v>677.95</v>
      </c>
      <c r="BX252" s="127" t="s">
        <v>928</v>
      </c>
      <c r="BY252" s="43">
        <f>IFERROR(VLOOKUP($B252,'1718_link'!$A$5:$D$351,2,FALSE),0)</f>
        <v>133</v>
      </c>
      <c r="BZ252" s="43">
        <f>IFERROR(VLOOKUP($B252,'1718_link'!$A$5:$D$351,3,FALSE),0)</f>
        <v>634.44000000000005</v>
      </c>
      <c r="CA252" s="43">
        <f>IFERROR(VLOOKUP($B252,'1718_link'!$A$5:$D$331,4,FALSE),0)</f>
        <v>4374.1500000000005</v>
      </c>
      <c r="CB252" s="217">
        <f t="shared" si="490"/>
        <v>0.14504303693288981</v>
      </c>
      <c r="CC252" s="217">
        <f>IF(BX252="Yes",VLOOKUP(B252,'ESA 112'!$B$194:$J$219,8,FALSE),MIN(0.135,CB252))</f>
        <v>0.13500000000000001</v>
      </c>
      <c r="CD252" s="156">
        <f t="shared" si="491"/>
        <v>590.51</v>
      </c>
      <c r="CE252" s="159">
        <f t="shared" si="492"/>
        <v>723.51</v>
      </c>
      <c r="CF252" s="127" t="s">
        <v>928</v>
      </c>
      <c r="CG252" s="43">
        <f>IFERROR(VLOOKUP($B252,'1819_link'!$A$5:$D$351,2,FALSE),0)</f>
        <v>141.66</v>
      </c>
      <c r="CH252" s="43">
        <f>IFERROR(VLOOKUP($B252,'1819_link'!$A$5:$D$351,3,FALSE),0)</f>
        <v>622.66999999999996</v>
      </c>
      <c r="CI252" s="43">
        <f>IFERROR(VLOOKUP($B252,'1819_link'!$A$5:$D$331,4,FALSE),0)</f>
        <v>4418.2000000000007</v>
      </c>
      <c r="CJ252" s="217">
        <f t="shared" si="493"/>
        <v>0.14093295912362497</v>
      </c>
      <c r="CK252" s="217">
        <f>IF(CF252="Yes",VLOOKUP(B252,'ESA 112'!$B$164:$J$190,8,FALSE),MIN(0.135,CJ252))</f>
        <v>0.13500000000000001</v>
      </c>
      <c r="CL252" s="156">
        <f t="shared" si="494"/>
        <v>596.46</v>
      </c>
      <c r="CM252" s="159">
        <f t="shared" si="495"/>
        <v>738.12</v>
      </c>
      <c r="CN252" s="127" t="s">
        <v>928</v>
      </c>
      <c r="CO252" s="43">
        <f>IFERROR(VLOOKUP($B252,'1920_link'!$A$5:$D$350,2,FALSE),0)</f>
        <v>122.67</v>
      </c>
      <c r="CP252" s="43">
        <f>IFERROR(VLOOKUP($B252,'1920_link'!$A$5:$D$350,3,FALSE),0)</f>
        <v>611.89</v>
      </c>
      <c r="CQ252" s="43">
        <f>IFERROR(VLOOKUP($B252,'1920_link'!$A$5:$D$330,4,FALSE),0)</f>
        <v>4561.7699999999995</v>
      </c>
      <c r="CR252" s="217">
        <f t="shared" si="496"/>
        <v>0.1341343382064418</v>
      </c>
      <c r="CS252" s="217">
        <f>IF(CN252="Yes",VLOOKUP(B252,'ESA 112'!$B$134:$J$159,8,FALSE),MIN(0.135,CR252))</f>
        <v>0.1341343382064418</v>
      </c>
      <c r="CT252" s="156">
        <f t="shared" si="497"/>
        <v>611.89</v>
      </c>
      <c r="CU252" s="159">
        <f t="shared" si="498"/>
        <v>734.56</v>
      </c>
      <c r="CV252" s="127" t="s">
        <v>928</v>
      </c>
      <c r="CW252" s="43">
        <f>IFERROR(VLOOKUP($B252,'2021_link'!$A$5:$D$351,2,FALSE),0)</f>
        <v>67.11</v>
      </c>
      <c r="CX252" s="43">
        <f>IFERROR(VLOOKUP($B252,'2021_link'!$A$5:$D$351,3,FALSE),0)</f>
        <v>567.55999999999995</v>
      </c>
      <c r="CY252" s="160">
        <f>IFERROR(VLOOKUP($B252,'2021_link'!$A$5:$D$351,4,FALSE),0)</f>
        <v>4300.6900000000014</v>
      </c>
      <c r="CZ252" s="217">
        <f t="shared" si="499"/>
        <v>0.13196952116985874</v>
      </c>
      <c r="DA252" s="217">
        <f>IF(CV252="Yes",VLOOKUP(B252,'ESA 112'!$B$102:$J$130,8,FALSE),MIN(0.135,CZ252))</f>
        <v>0.13196952116985874</v>
      </c>
      <c r="DB252" s="156">
        <f t="shared" si="500"/>
        <v>567.55999999999995</v>
      </c>
      <c r="DC252" s="159">
        <f t="shared" si="501"/>
        <v>634.66999999999996</v>
      </c>
      <c r="DD252" s="127" t="s">
        <v>928</v>
      </c>
      <c r="DE252" s="43">
        <f>IFERROR(VLOOKUP($B252,'2122_link'!$A$3:$D$352,2,FALSE),0)</f>
        <v>77.33</v>
      </c>
      <c r="DF252" s="43">
        <f>IFERROR(VLOOKUP($B252,'2122_link'!$A$3:$D$352,3,FALSE),0)</f>
        <v>552.44000000000005</v>
      </c>
      <c r="DG252" s="160">
        <f>IFERROR(VLOOKUP($B252,'2122_link'!$A$3:$D$352,4,FALSE),0)</f>
        <v>4257.96</v>
      </c>
      <c r="DH252" s="217">
        <f t="shared" si="502"/>
        <v>0.12974288156769909</v>
      </c>
      <c r="DI252" s="217">
        <f>IF(DD252="Yes",VLOOKUP(B252,'ESA 112'!$B$70:$J$99,8,FALSE),MIN(0.135,DH252))</f>
        <v>0.12974288156769909</v>
      </c>
      <c r="DJ252" s="156">
        <f t="shared" si="503"/>
        <v>552.44000000000005</v>
      </c>
      <c r="DK252" s="159">
        <f t="shared" si="504"/>
        <v>629.7700000000001</v>
      </c>
      <c r="DL252" s="127" t="s">
        <v>928</v>
      </c>
      <c r="DM252" s="43">
        <f>IFERROR(VLOOKUP($B252,'2223_link'!$A$3:$D$352,2,FALSE),0)</f>
        <v>103.11</v>
      </c>
      <c r="DN252" s="43">
        <f>IFERROR(VLOOKUP($B252,'2223_link'!$A$3:$D$352,3,FALSE),0)</f>
        <v>568.66999999999996</v>
      </c>
      <c r="DO252" s="160">
        <f>IFERROR(VLOOKUP($B252,'2223_link'!$A$3:$D$352,4,FALSE),0)</f>
        <v>4355.71</v>
      </c>
      <c r="DP252" s="217">
        <f t="shared" si="505"/>
        <v>0.13055736033849819</v>
      </c>
      <c r="DQ252" s="217">
        <f>IF(DL252="Yes",VLOOKUP(B252,'ESA 112'!$B$37:$J$65,8,FALSE),MIN(0.135,DP252))</f>
        <v>0.13055736033849819</v>
      </c>
      <c r="DR252" s="156">
        <f t="shared" si="506"/>
        <v>568.66999999999996</v>
      </c>
      <c r="DS252" s="159">
        <f t="shared" si="507"/>
        <v>671.78</v>
      </c>
      <c r="DT252" s="127" t="s">
        <v>928</v>
      </c>
      <c r="DU252" s="43">
        <f>IFERROR(VLOOKUP($B252,'2324_link'!$A$3:$D$352,2,FALSE),0)</f>
        <v>112.33</v>
      </c>
      <c r="DV252" s="43">
        <f>IFERROR(VLOOKUP($B252,'2324_link'!$A$3:$D$352,3,FALSE),0)</f>
        <v>618</v>
      </c>
      <c r="DW252" s="160">
        <f>IFERROR(VLOOKUP($B252,'2324_link'!$A$3:$D$352,4,FALSE),0)</f>
        <v>4425.8500000000004</v>
      </c>
      <c r="DX252" s="217">
        <f t="shared" si="460"/>
        <v>0.13963419456149664</v>
      </c>
      <c r="DY252" s="217">
        <f>IF(DT252="Yes",VLOOKUP(B252,'ESA 112'!$B$3:$J$32,8,FALSE),MIN(0.15,DX252))</f>
        <v>0.13963419456149664</v>
      </c>
      <c r="DZ252" s="156">
        <f t="shared" si="461"/>
        <v>618</v>
      </c>
      <c r="EA252" s="159">
        <f t="shared" si="462"/>
        <v>730.33</v>
      </c>
      <c r="EB252" s="18"/>
    </row>
    <row r="253" spans="1:132" s="10" customFormat="1" ht="15.6" x14ac:dyDescent="0.3">
      <c r="A253" s="15" t="s">
        <v>907</v>
      </c>
      <c r="B253" s="15" t="s">
        <v>214</v>
      </c>
      <c r="C253" s="15" t="s">
        <v>215</v>
      </c>
      <c r="D253" s="127" t="s">
        <v>928</v>
      </c>
      <c r="E253" s="156">
        <f>IFERROR(VLOOKUP($B253,'0809_link'!$A$5:$D$319,2,FALSE),0)</f>
        <v>120.38</v>
      </c>
      <c r="F253" s="156">
        <f>IFERROR(VLOOKUP($B253,'0809_link'!$A$5:$D$319,3,FALSE),0)</f>
        <v>992.5</v>
      </c>
      <c r="G253" s="156">
        <f>IFERROR(VLOOKUP(B253,'0809_link'!$A$5:$D$319,4,FALSE),0)</f>
        <v>8717.42</v>
      </c>
      <c r="H253" s="50">
        <f t="shared" si="463"/>
        <v>0.1139</v>
      </c>
      <c r="I253" s="155">
        <f>IF(D253="yes",VLOOKUP(B253,'ESA 112'!$B$479:$K$503,8,FALSE),MIN(0.127,H253))</f>
        <v>0.1139</v>
      </c>
      <c r="J253" s="156">
        <f t="shared" si="464"/>
        <v>992.5</v>
      </c>
      <c r="K253" s="157">
        <f t="shared" si="465"/>
        <v>1112.8800000000001</v>
      </c>
      <c r="L253" s="127" t="s">
        <v>928</v>
      </c>
      <c r="M253" s="43">
        <f>IFERROR(VLOOKUP(B253,'0910_link'!$A$5:$B$302,2,FALSE),0)</f>
        <v>111.25</v>
      </c>
      <c r="N253" s="43">
        <f>IFERROR(VLOOKUP(B253,'0910_link'!$A$5:$C$302,3,FALSE),0)</f>
        <v>976.51</v>
      </c>
      <c r="O253" s="255">
        <f>IFERROR(VLOOKUP($B253,'0910_link'!$A$5:$D$302,4,FALSE),0)</f>
        <v>8624.8200000000033</v>
      </c>
      <c r="P253" s="50">
        <f t="shared" si="466"/>
        <v>0.1132</v>
      </c>
      <c r="Q253" s="158">
        <f>IF(L253="Yes",VLOOKUP(B253,'ESA 112'!$B$449:$K$474,8,FALSE),MIN(0.127,P253))</f>
        <v>0.1132</v>
      </c>
      <c r="R253" s="156">
        <f t="shared" si="467"/>
        <v>976.51</v>
      </c>
      <c r="S253" s="157">
        <f t="shared" si="468"/>
        <v>1087.76</v>
      </c>
      <c r="T253" s="127" t="s">
        <v>928</v>
      </c>
      <c r="U253" s="43">
        <f>IFERROR(VLOOKUP($B253,'1011_link'!$A$5:$D$309,2,FALSE),0)</f>
        <v>118</v>
      </c>
      <c r="V253" s="43">
        <f>IFERROR(VLOOKUP($B253,'1011_link'!$A$5:$D$309,3,FALSE),0)</f>
        <v>963.37</v>
      </c>
      <c r="W253" s="154">
        <f>IFERROR(VLOOKUP($B253,'1011_link'!$A$5:$D$319,4,FALSE),0)</f>
        <v>8540.4700000000012</v>
      </c>
      <c r="X253" s="50">
        <f t="shared" si="469"/>
        <v>0.1128</v>
      </c>
      <c r="Y253" s="158">
        <f>IF(T253="Yes",VLOOKUP(B253,'ESA 112'!$B$416:$J$444,8,FALSE),MIN(0.127,X253))</f>
        <v>0.1128</v>
      </c>
      <c r="Z253" s="156">
        <f t="shared" si="470"/>
        <v>963.37</v>
      </c>
      <c r="AA253" s="159">
        <f t="shared" si="471"/>
        <v>1081.3699999999999</v>
      </c>
      <c r="AB253" s="127" t="s">
        <v>928</v>
      </c>
      <c r="AC253" s="43">
        <f>IFERROR(VLOOKUP($B253,'1112_link'!$A$5:$D$310,2,FALSE),0)</f>
        <v>107.55</v>
      </c>
      <c r="AD253" s="43">
        <f>IFERROR(VLOOKUP($B253,'1112_link'!$A$5:$D$310,3,FALSE),0)</f>
        <v>969.55000000000007</v>
      </c>
      <c r="AE253" s="154">
        <f>IFERROR(VLOOKUP($B253,'1112_link'!$A$5:$D$331,4,FALSE),0)</f>
        <v>8393.6000000000022</v>
      </c>
      <c r="AF253" s="50">
        <f t="shared" si="472"/>
        <v>0.11550000000000001</v>
      </c>
      <c r="AG253" s="158">
        <f>IF(AB253="Yes",VLOOKUP(B253,'ESA 112'!$B$383:$J$411,8,FALSE),MIN(0.127,AF253))</f>
        <v>0.11550000000000001</v>
      </c>
      <c r="AH253" s="156">
        <f t="shared" si="473"/>
        <v>969.55</v>
      </c>
      <c r="AI253" s="159">
        <f t="shared" si="474"/>
        <v>1077.0999999999999</v>
      </c>
      <c r="AJ253" s="127" t="s">
        <v>928</v>
      </c>
      <c r="AK253" s="43">
        <f>IFERROR(VLOOKUP($B253,'1213_link'!$A$5:$D$310,2,FALSE),0)</f>
        <v>117.11</v>
      </c>
      <c r="AL253" s="43">
        <f>IFERROR(VLOOKUP($B253,'1213_link'!$A$5:$D$310,3,FALSE),0)</f>
        <v>949.89</v>
      </c>
      <c r="AM253" s="154">
        <f>IFERROR(VLOOKUP($B253,'1213_link'!$A$5:$D$331,4,FALSE),0)</f>
        <v>8388.74</v>
      </c>
      <c r="AN253" s="50">
        <f t="shared" si="475"/>
        <v>0.1132</v>
      </c>
      <c r="AO253" s="158">
        <f>IF(AJ253="Yes",VLOOKUP(B253,'ESA 112'!$B$350:$J$378,8,FALSE),MIN(0.127,AN253))</f>
        <v>0.1132</v>
      </c>
      <c r="AP253" s="156">
        <f t="shared" si="476"/>
        <v>949.89</v>
      </c>
      <c r="AQ253" s="159">
        <f t="shared" si="477"/>
        <v>1067</v>
      </c>
      <c r="AR253" s="127" t="s">
        <v>928</v>
      </c>
      <c r="AS253" s="43">
        <f>IFERROR(VLOOKUP($B253,'1314_link'!$A$5:$D$310,2,FALSE),0)</f>
        <v>114.89</v>
      </c>
      <c r="AT253" s="43">
        <f>IFERROR(VLOOKUP($B253,'1314_link'!$A$5:$D$310,3,FALSE),0)</f>
        <v>973.44</v>
      </c>
      <c r="AU253" s="154">
        <f>IFERROR(VLOOKUP($B253,'1314_link'!$A$5:$D$331,4,FALSE),0)</f>
        <v>8564.2170000000006</v>
      </c>
      <c r="AV253" s="158">
        <f t="shared" si="478"/>
        <v>0.11366363089585423</v>
      </c>
      <c r="AW253" s="158">
        <f>IF(AR253="Yes",VLOOKUP(B253,'ESA 112'!$B$318:$J$345,8,FALSE),MIN(0.127,AV253))</f>
        <v>0.11366363089585423</v>
      </c>
      <c r="AX253" s="156">
        <f t="shared" si="479"/>
        <v>973.44</v>
      </c>
      <c r="AY253" s="159">
        <f t="shared" si="480"/>
        <v>1088.3300000000002</v>
      </c>
      <c r="AZ253" s="127" t="s">
        <v>928</v>
      </c>
      <c r="BA253" s="43">
        <f>IFERROR(VLOOKUP($B253,'1415_link'!$A$5:$D$311,2,FALSE),0)</f>
        <v>146.67000000000002</v>
      </c>
      <c r="BB253" s="43">
        <f>IFERROR(VLOOKUP($B253,'1415_link'!$A$5:$D$311,3,FALSE),0)</f>
        <v>959.33</v>
      </c>
      <c r="BC253" s="160">
        <f>IFERROR(VLOOKUP($B253,'1415_link'!$A$5:$D$332,4,FALSE),0)</f>
        <v>8826.2000000000007</v>
      </c>
      <c r="BD253" s="158">
        <f t="shared" si="481"/>
        <v>0.10869116947270625</v>
      </c>
      <c r="BE253" s="158">
        <f>IF(AZ253="Yes",VLOOKUP(B253,'ESA 112'!$B$286:$J$314,8,FALSE),MIN(0.127,BD253))</f>
        <v>0.10869116947270625</v>
      </c>
      <c r="BF253" s="156">
        <f t="shared" si="482"/>
        <v>959.33</v>
      </c>
      <c r="BG253" s="159">
        <f t="shared" si="483"/>
        <v>1106</v>
      </c>
      <c r="BH253" s="127" t="s">
        <v>928</v>
      </c>
      <c r="BI253" s="43">
        <f>IFERROR(VLOOKUP($B253,'1516_link'!$A$5:$D$351,2,FALSE),0)</f>
        <v>156.67000000000002</v>
      </c>
      <c r="BJ253" s="43">
        <f>IFERROR(VLOOKUP($B253,'1516_link'!$A$5:$D$351,3,FALSE),0)</f>
        <v>958.56</v>
      </c>
      <c r="BK253" s="160">
        <f>IFERROR(VLOOKUP($B253,'1516_link'!$A$5:$D$351,4,FALSE),0)</f>
        <v>9181.84</v>
      </c>
      <c r="BL253" s="217">
        <f t="shared" si="484"/>
        <v>0.1043973756894043</v>
      </c>
      <c r="BM253" s="217">
        <f>IF(BH253="Yes",VLOOKUP(B253,'ESA 112'!$B$255:$J$282,8,FALSE),MIN(0.127,BL253))</f>
        <v>0.1043973756894043</v>
      </c>
      <c r="BN253" s="156">
        <f t="shared" si="485"/>
        <v>958.56</v>
      </c>
      <c r="BO253" s="159">
        <f t="shared" si="486"/>
        <v>1115.23</v>
      </c>
      <c r="BP253" s="127" t="s">
        <v>928</v>
      </c>
      <c r="BQ253" s="43">
        <f>IFERROR(VLOOKUP($B253,'1617_link'!$A$5:$D$351,2,FALSE),0)</f>
        <v>171.55</v>
      </c>
      <c r="BR253" s="43">
        <f>IFERROR(VLOOKUP($B253,'1617_link'!$A$5:$D$351,3,FALSE),0)</f>
        <v>955.67</v>
      </c>
      <c r="BS253" s="160">
        <f>IFERROR(VLOOKUP($B253,'1617_link'!$A$5:$D$351,4,FALSE),0)</f>
        <v>9476.1999999999989</v>
      </c>
      <c r="BT253" s="217">
        <f t="shared" si="487"/>
        <v>0.10084949663367174</v>
      </c>
      <c r="BU253" s="217">
        <f>IF(BP253="Yes",VLOOKUP(B253,'ESA 112'!$B$224:$J$250,8,FALSE),MIN(0.127,BT253))</f>
        <v>0.10084949663367174</v>
      </c>
      <c r="BV253" s="156">
        <f t="shared" si="488"/>
        <v>955.67</v>
      </c>
      <c r="BW253" s="159">
        <f t="shared" si="489"/>
        <v>1127.22</v>
      </c>
      <c r="BX253" s="127" t="s">
        <v>928</v>
      </c>
      <c r="BY253" s="43">
        <f>IFERROR(VLOOKUP($B253,'1718_link'!$A$5:$D$351,2,FALSE),0)</f>
        <v>188.22</v>
      </c>
      <c r="BZ253" s="43">
        <f>IFERROR(VLOOKUP($B253,'1718_link'!$A$5:$D$351,3,FALSE),0)</f>
        <v>1004.8800000000001</v>
      </c>
      <c r="CA253" s="43">
        <f>IFERROR(VLOOKUP($B253,'1718_link'!$A$5:$D$331,4,FALSE),0)</f>
        <v>9627.1299999999992</v>
      </c>
      <c r="CB253" s="217">
        <f t="shared" si="490"/>
        <v>0.10438001772075377</v>
      </c>
      <c r="CC253" s="217">
        <f>IF(BX253="Yes",VLOOKUP(B253,'ESA 112'!$B$194:$J$219,8,FALSE),MIN(0.135,CB253))</f>
        <v>0.10438001772075377</v>
      </c>
      <c r="CD253" s="156">
        <f t="shared" si="491"/>
        <v>1004.88</v>
      </c>
      <c r="CE253" s="159">
        <f t="shared" si="492"/>
        <v>1193.0999999999999</v>
      </c>
      <c r="CF253" s="127" t="s">
        <v>928</v>
      </c>
      <c r="CG253" s="43">
        <f>IFERROR(VLOOKUP($B253,'1819_link'!$A$5:$D$351,2,FALSE),0)</f>
        <v>202.44</v>
      </c>
      <c r="CH253" s="43">
        <f>IFERROR(VLOOKUP($B253,'1819_link'!$A$5:$D$351,3,FALSE),0)</f>
        <v>1026.55</v>
      </c>
      <c r="CI253" s="43">
        <f>IFERROR(VLOOKUP($B253,'1819_link'!$A$5:$D$331,4,FALSE),0)</f>
        <v>9552.880000000001</v>
      </c>
      <c r="CJ253" s="217">
        <f t="shared" si="493"/>
        <v>0.10745973988995987</v>
      </c>
      <c r="CK253" s="217">
        <f>IF(CF253="Yes",VLOOKUP(B253,'ESA 112'!$B$164:$J$190,8,FALSE),MIN(0.135,CJ253))</f>
        <v>0.10745973988995987</v>
      </c>
      <c r="CL253" s="156">
        <f t="shared" si="494"/>
        <v>1026.55</v>
      </c>
      <c r="CM253" s="159">
        <f t="shared" si="495"/>
        <v>1228.99</v>
      </c>
      <c r="CN253" s="127" t="s">
        <v>928</v>
      </c>
      <c r="CO253" s="43">
        <f>IFERROR(VLOOKUP($B253,'1920_link'!$A$5:$D$350,2,FALSE),0)</f>
        <v>236.12</v>
      </c>
      <c r="CP253" s="43">
        <f>IFERROR(VLOOKUP($B253,'1920_link'!$A$5:$D$350,3,FALSE),0)</f>
        <v>1070.8899999999999</v>
      </c>
      <c r="CQ253" s="43">
        <f>IFERROR(VLOOKUP($B253,'1920_link'!$A$5:$D$330,4,FALSE),0)</f>
        <v>9620.76</v>
      </c>
      <c r="CR253" s="217">
        <f t="shared" si="496"/>
        <v>0.11131033307139974</v>
      </c>
      <c r="CS253" s="217">
        <f>IF(CN253="Yes",VLOOKUP(B253,'ESA 112'!$B$134:$J$159,8,FALSE),MIN(0.135,CR253))</f>
        <v>0.11131033307139974</v>
      </c>
      <c r="CT253" s="156">
        <f t="shared" si="497"/>
        <v>1070.8900000000001</v>
      </c>
      <c r="CU253" s="159">
        <f t="shared" si="498"/>
        <v>1307.0100000000002</v>
      </c>
      <c r="CV253" s="127" t="s">
        <v>928</v>
      </c>
      <c r="CW253" s="43">
        <f>IFERROR(VLOOKUP($B253,'2021_link'!$A$5:$D$351,2,FALSE),0)</f>
        <v>102.56</v>
      </c>
      <c r="CX253" s="43">
        <f>IFERROR(VLOOKUP($B253,'2021_link'!$A$5:$D$351,3,FALSE),0)</f>
        <v>1022.44</v>
      </c>
      <c r="CY253" s="160">
        <f>IFERROR(VLOOKUP($B253,'2021_link'!$A$5:$D$351,4,FALSE),0)</f>
        <v>9292.6699999999983</v>
      </c>
      <c r="CZ253" s="217">
        <f t="shared" si="499"/>
        <v>0.11002650476127962</v>
      </c>
      <c r="DA253" s="217">
        <f>IF(CV253="Yes",VLOOKUP(B253,'ESA 112'!$B$102:$J$130,8,FALSE),MIN(0.135,CZ253))</f>
        <v>0.11002650476127962</v>
      </c>
      <c r="DB253" s="156">
        <f t="shared" si="500"/>
        <v>1022.44</v>
      </c>
      <c r="DC253" s="159">
        <f t="shared" si="501"/>
        <v>1125</v>
      </c>
      <c r="DD253" s="127" t="s">
        <v>928</v>
      </c>
      <c r="DE253" s="43">
        <f>IFERROR(VLOOKUP($B253,'2122_link'!$A$3:$D$352,2,FALSE),0)</f>
        <v>91.33</v>
      </c>
      <c r="DF253" s="43">
        <f>IFERROR(VLOOKUP($B253,'2122_link'!$A$3:$D$352,3,FALSE),0)</f>
        <v>1036.1100000000001</v>
      </c>
      <c r="DG253" s="160">
        <f>IFERROR(VLOOKUP($B253,'2122_link'!$A$3:$D$352,4,FALSE),0)</f>
        <v>9087.2500000000018</v>
      </c>
      <c r="DH253" s="217">
        <f t="shared" si="502"/>
        <v>0.11401799224187735</v>
      </c>
      <c r="DI253" s="217">
        <f>IF(DD253="Yes",VLOOKUP(B253,'ESA 112'!$B$70:$J$99,8,FALSE),MIN(0.135,DH253))</f>
        <v>0.11401799224187735</v>
      </c>
      <c r="DJ253" s="156">
        <f t="shared" si="503"/>
        <v>1036.1099999999999</v>
      </c>
      <c r="DK253" s="159">
        <f t="shared" si="504"/>
        <v>1127.4399999999998</v>
      </c>
      <c r="DL253" s="127" t="s">
        <v>928</v>
      </c>
      <c r="DM253" s="43">
        <f>IFERROR(VLOOKUP($B253,'2223_link'!$A$3:$D$352,2,FALSE),0)</f>
        <v>110.78</v>
      </c>
      <c r="DN253" s="43">
        <f>IFERROR(VLOOKUP($B253,'2223_link'!$A$3:$D$352,3,FALSE),0)</f>
        <v>1060.67</v>
      </c>
      <c r="DO253" s="160">
        <f>IFERROR(VLOOKUP($B253,'2223_link'!$A$3:$D$352,4,FALSE),0)</f>
        <v>9204.64</v>
      </c>
      <c r="DP253" s="217">
        <f t="shared" si="505"/>
        <v>0.11523210033200648</v>
      </c>
      <c r="DQ253" s="217">
        <f>IF(DL253="Yes",VLOOKUP(B253,'ESA 112'!$B$37:$J$65,8,FALSE),MIN(0.135,DP253))</f>
        <v>0.11523210033200648</v>
      </c>
      <c r="DR253" s="156">
        <f t="shared" si="506"/>
        <v>1060.67</v>
      </c>
      <c r="DS253" s="159">
        <f t="shared" si="507"/>
        <v>1171.45</v>
      </c>
      <c r="DT253" s="127" t="s">
        <v>928</v>
      </c>
      <c r="DU253" s="43">
        <f>IFERROR(VLOOKUP($B253,'2324_link'!$A$3:$D$352,2,FALSE),0)</f>
        <v>147</v>
      </c>
      <c r="DV253" s="43">
        <f>IFERROR(VLOOKUP($B253,'2324_link'!$A$3:$D$352,3,FALSE),0)</f>
        <v>1162.77</v>
      </c>
      <c r="DW253" s="160">
        <f>IFERROR(VLOOKUP($B253,'2324_link'!$A$3:$D$352,4,FALSE),0)</f>
        <v>9207.74</v>
      </c>
      <c r="DX253" s="217">
        <f t="shared" si="460"/>
        <v>0.1262818020491456</v>
      </c>
      <c r="DY253" s="217">
        <f>IF(DT253="Yes",VLOOKUP(B253,'ESA 112'!$B$3:$J$32,8,FALSE),MIN(0.15,DX253))</f>
        <v>0.1262818020491456</v>
      </c>
      <c r="DZ253" s="156">
        <f t="shared" si="461"/>
        <v>1162.77</v>
      </c>
      <c r="EA253" s="159">
        <f t="shared" si="462"/>
        <v>1309.77</v>
      </c>
      <c r="EB253" s="18"/>
    </row>
    <row r="254" spans="1:132" s="10" customFormat="1" ht="15.6" x14ac:dyDescent="0.3">
      <c r="A254" s="15" t="s">
        <v>907</v>
      </c>
      <c r="B254" s="15" t="s">
        <v>408</v>
      </c>
      <c r="C254" s="15" t="s">
        <v>409</v>
      </c>
      <c r="D254" s="127" t="s">
        <v>929</v>
      </c>
      <c r="E254" s="156">
        <f>IFERROR(VLOOKUP($B254,'0809_link'!$A$5:$D$319,2,FALSE),0)</f>
        <v>0</v>
      </c>
      <c r="F254" s="156">
        <f>IFERROR(VLOOKUP($B254,'0809_link'!$A$5:$D$319,3,FALSE),0)</f>
        <v>12</v>
      </c>
      <c r="G254" s="156">
        <f>IFERROR(VLOOKUP(B254,'0809_link'!$A$5:$D$319,4,FALSE),0)</f>
        <v>63.56</v>
      </c>
      <c r="H254" s="50">
        <f t="shared" si="463"/>
        <v>0.1888</v>
      </c>
      <c r="I254" s="155">
        <f>IF(D254="yes",VLOOKUP(B254,'ESA 112'!$B$479:$K$503,8,FALSE),MIN(0.127,H254))</f>
        <v>0.1832</v>
      </c>
      <c r="J254" s="156">
        <f t="shared" si="464"/>
        <v>11.64</v>
      </c>
      <c r="K254" s="157">
        <f t="shared" si="465"/>
        <v>12</v>
      </c>
      <c r="L254" s="127" t="s">
        <v>929</v>
      </c>
      <c r="M254" s="43">
        <f>IFERROR(VLOOKUP(B254,'0910_link'!$A$5:$B$302,2,FALSE),0)</f>
        <v>0</v>
      </c>
      <c r="N254" s="43">
        <f>IFERROR(VLOOKUP(B254,'0910_link'!$A$5:$C$302,3,FALSE),0)</f>
        <v>6.88</v>
      </c>
      <c r="O254" s="255">
        <f>IFERROR(VLOOKUP($B254,'0910_link'!$A$5:$D$302,4,FALSE),0)</f>
        <v>55.22</v>
      </c>
      <c r="P254" s="50">
        <f t="shared" si="466"/>
        <v>0.1246</v>
      </c>
      <c r="Q254" s="158">
        <f>IF(L254="Yes",VLOOKUP(B254,'ESA 112'!$B$449:$K$474,8,FALSE),MIN(0.127,P254))</f>
        <v>0.1246</v>
      </c>
      <c r="R254" s="156">
        <f t="shared" si="467"/>
        <v>6.88</v>
      </c>
      <c r="S254" s="157">
        <f t="shared" si="468"/>
        <v>6.88</v>
      </c>
      <c r="T254" s="127" t="s">
        <v>929</v>
      </c>
      <c r="U254" s="43">
        <f>IFERROR(VLOOKUP($B254,'1011_link'!$A$5:$D$309,2,FALSE),0)</f>
        <v>0</v>
      </c>
      <c r="V254" s="43">
        <f>IFERROR(VLOOKUP($B254,'1011_link'!$A$5:$D$309,3,FALSE),0)</f>
        <v>8.25</v>
      </c>
      <c r="W254" s="154">
        <f>IFERROR(VLOOKUP($B254,'1011_link'!$A$5:$D$319,4,FALSE),0)</f>
        <v>53.65</v>
      </c>
      <c r="X254" s="50">
        <f t="shared" si="469"/>
        <v>0.15379999999999999</v>
      </c>
      <c r="Y254" s="158">
        <f>IF(T254="Yes",VLOOKUP(B254,'ESA 112'!$B$416:$J$444,8,FALSE),MIN(0.127,X254))</f>
        <v>0.1522</v>
      </c>
      <c r="Z254" s="156">
        <f t="shared" si="470"/>
        <v>8.17</v>
      </c>
      <c r="AA254" s="159">
        <f t="shared" si="471"/>
        <v>8.17</v>
      </c>
      <c r="AB254" s="127" t="s">
        <v>929</v>
      </c>
      <c r="AC254" s="43">
        <f>IFERROR(VLOOKUP($B254,'1112_link'!$A$5:$D$310,2,FALSE),0)</f>
        <v>1</v>
      </c>
      <c r="AD254" s="43">
        <f>IFERROR(VLOOKUP($B254,'1112_link'!$A$5:$D$310,3,FALSE),0)</f>
        <v>7.33</v>
      </c>
      <c r="AE254" s="154">
        <f>IFERROR(VLOOKUP($B254,'1112_link'!$A$5:$D$331,4,FALSE),0)</f>
        <v>56.5</v>
      </c>
      <c r="AF254" s="50">
        <f t="shared" si="472"/>
        <v>0.12970000000000001</v>
      </c>
      <c r="AG254" s="158">
        <f>IF(AB254="Yes",VLOOKUP(B254,'ESA 112'!$B$383:$J$411,8,FALSE),MIN(0.127,AF254))</f>
        <v>0.126</v>
      </c>
      <c r="AH254" s="156">
        <f t="shared" si="473"/>
        <v>7.12</v>
      </c>
      <c r="AI254" s="159">
        <f t="shared" si="474"/>
        <v>8.120000000000001</v>
      </c>
      <c r="AJ254" s="127" t="s">
        <v>929</v>
      </c>
      <c r="AK254" s="43">
        <f>IFERROR(VLOOKUP($B254,'1213_link'!$A$5:$D$310,2,FALSE),0)</f>
        <v>0</v>
      </c>
      <c r="AL254" s="43">
        <f>IFERROR(VLOOKUP($B254,'1213_link'!$A$5:$D$310,3,FALSE),0)</f>
        <v>7.56</v>
      </c>
      <c r="AM254" s="154">
        <f>IFERROR(VLOOKUP($B254,'1213_link'!$A$5:$D$331,4,FALSE),0)</f>
        <v>74.400000000000006</v>
      </c>
      <c r="AN254" s="50">
        <f t="shared" si="475"/>
        <v>0.1016</v>
      </c>
      <c r="AO254" s="158">
        <f>IF(AJ254="Yes",VLOOKUP(B254,'ESA 112'!$B$350:$J$378,8,FALSE),MIN(0.127,AN254))</f>
        <v>9.6299999999999997E-2</v>
      </c>
      <c r="AP254" s="156">
        <f t="shared" si="476"/>
        <v>7.16</v>
      </c>
      <c r="AQ254" s="159">
        <f t="shared" si="477"/>
        <v>7.16</v>
      </c>
      <c r="AR254" s="127" t="s">
        <v>929</v>
      </c>
      <c r="AS254" s="43">
        <f>IFERROR(VLOOKUP($B254,'1314_link'!$A$5:$D$310,2,FALSE),0)</f>
        <v>0.67</v>
      </c>
      <c r="AT254" s="43">
        <f>IFERROR(VLOOKUP($B254,'1314_link'!$A$5:$D$310,3,FALSE),0)</f>
        <v>9.2200000000000006</v>
      </c>
      <c r="AU254" s="154">
        <f>IFERROR(VLOOKUP($B254,'1314_link'!$A$5:$D$331,4,FALSE),0)</f>
        <v>77.099999999999994</v>
      </c>
      <c r="AV254" s="158">
        <f t="shared" si="478"/>
        <v>0.11958495460440988</v>
      </c>
      <c r="AW254" s="158">
        <f>IF(AR254="Yes",VLOOKUP(B254,'ESA 112'!$B$318:$J$345,8,FALSE),MIN(0.127,AV254))</f>
        <v>0.1158</v>
      </c>
      <c r="AX254" s="156">
        <f t="shared" si="479"/>
        <v>8.93</v>
      </c>
      <c r="AY254" s="159">
        <f t="shared" si="480"/>
        <v>9.6</v>
      </c>
      <c r="AZ254" s="127" t="s">
        <v>929</v>
      </c>
      <c r="BA254" s="43">
        <f>IFERROR(VLOOKUP($B254,'1415_link'!$A$5:$D$311,2,FALSE),0)</f>
        <v>0</v>
      </c>
      <c r="BB254" s="43">
        <f>IFERROR(VLOOKUP($B254,'1415_link'!$A$5:$D$311,3,FALSE),0)</f>
        <v>11.78</v>
      </c>
      <c r="BC254" s="160">
        <f>IFERROR(VLOOKUP($B254,'1415_link'!$A$5:$D$332,4,FALSE),0)</f>
        <v>82.9</v>
      </c>
      <c r="BD254" s="158">
        <f t="shared" si="481"/>
        <v>0.14209891435464414</v>
      </c>
      <c r="BE254" s="158">
        <f>IF(AZ254="Yes",VLOOKUP(B254,'ESA 112'!$B$286:$J$314,8,FALSE),MIN(0.127,BD254))</f>
        <v>0.14030000000000001</v>
      </c>
      <c r="BF254" s="156">
        <f t="shared" si="482"/>
        <v>11.63</v>
      </c>
      <c r="BG254" s="159">
        <f t="shared" si="483"/>
        <v>11.63</v>
      </c>
      <c r="BH254" s="127" t="s">
        <v>929</v>
      </c>
      <c r="BI254" s="43">
        <f>IFERROR(VLOOKUP($B254,'1516_link'!$A$5:$D$351,2,FALSE),0)</f>
        <v>0</v>
      </c>
      <c r="BJ254" s="43">
        <f>IFERROR(VLOOKUP($B254,'1516_link'!$A$5:$D$351,3,FALSE),0)</f>
        <v>8.7799999999999994</v>
      </c>
      <c r="BK254" s="160">
        <f>IFERROR(VLOOKUP($B254,'1516_link'!$A$5:$D$351,4,FALSE),0)</f>
        <v>73.56</v>
      </c>
      <c r="BL254" s="217">
        <f t="shared" si="484"/>
        <v>0.11935834692767808</v>
      </c>
      <c r="BM254" s="217">
        <f>IF(BH254="Yes",VLOOKUP(B254,'ESA 112'!$B$255:$J$282,8,FALSE),MIN(0.127,BL254))</f>
        <v>0.1176</v>
      </c>
      <c r="BN254" s="156">
        <f t="shared" si="485"/>
        <v>8.65</v>
      </c>
      <c r="BO254" s="159">
        <f t="shared" si="486"/>
        <v>8.65</v>
      </c>
      <c r="BP254" s="127" t="s">
        <v>929</v>
      </c>
      <c r="BQ254" s="43">
        <f>IFERROR(VLOOKUP($B254,'1617_link'!$A$5:$D$351,2,FALSE),0)</f>
        <v>0.11</v>
      </c>
      <c r="BR254" s="43">
        <f>IFERROR(VLOOKUP($B254,'1617_link'!$A$5:$D$351,3,FALSE),0)</f>
        <v>14.56</v>
      </c>
      <c r="BS254" s="160">
        <f>IFERROR(VLOOKUP($B254,'1617_link'!$A$5:$D$351,4,FALSE),0)</f>
        <v>84.9</v>
      </c>
      <c r="BT254" s="217">
        <f t="shared" si="487"/>
        <v>0.17149587750294462</v>
      </c>
      <c r="BU254" s="217">
        <f>IF(BP254="Yes",VLOOKUP(B254,'ESA 112'!$B$224:$J$250,8,FALSE),MIN(0.127,BT254))</f>
        <v>0.16789999999999999</v>
      </c>
      <c r="BV254" s="156">
        <f t="shared" si="488"/>
        <v>14.25</v>
      </c>
      <c r="BW254" s="223">
        <f t="shared" si="489"/>
        <v>14.36</v>
      </c>
      <c r="BX254" s="127" t="s">
        <v>929</v>
      </c>
      <c r="BY254" s="43">
        <f>IFERROR(VLOOKUP($B254,'1718_link'!$A$5:$D$351,2,FALSE),0)</f>
        <v>0.56000000000000005</v>
      </c>
      <c r="BZ254" s="43">
        <f>IFERROR(VLOOKUP($B254,'1718_link'!$A$5:$D$351,3,FALSE),0)</f>
        <v>12.67</v>
      </c>
      <c r="CA254" s="43">
        <f>IFERROR(VLOOKUP($B254,'1718_link'!$A$5:$D$331,4,FALSE),0)</f>
        <v>86.5</v>
      </c>
      <c r="CB254" s="217">
        <f t="shared" si="490"/>
        <v>0.14647398843930637</v>
      </c>
      <c r="CC254" s="217">
        <f>IF(BX254="Yes",VLOOKUP(B254,'ESA 112'!$B$194:$J$219,8,FALSE),MIN(0.135,CB254))</f>
        <v>0.14069999999999999</v>
      </c>
      <c r="CD254" s="156">
        <f t="shared" si="491"/>
        <v>12.17</v>
      </c>
      <c r="CE254" s="159">
        <f t="shared" si="492"/>
        <v>12.73</v>
      </c>
      <c r="CF254" s="127" t="s">
        <v>929</v>
      </c>
      <c r="CG254" s="43">
        <f>IFERROR(VLOOKUP($B254,'1819_link'!$A$5:$D$351,2,FALSE),0)</f>
        <v>0.78</v>
      </c>
      <c r="CH254" s="43">
        <f>IFERROR(VLOOKUP($B254,'1819_link'!$A$5:$D$351,3,FALSE),0)</f>
        <v>15</v>
      </c>
      <c r="CI254" s="43">
        <f>IFERROR(VLOOKUP($B254,'1819_link'!$A$5:$D$331,4,FALSE),0)</f>
        <v>82.73</v>
      </c>
      <c r="CJ254" s="217">
        <f t="shared" si="493"/>
        <v>0.18131270397679197</v>
      </c>
      <c r="CK254" s="217">
        <f>IF(CF254="Yes",VLOOKUP(B254,'ESA 112'!$B$164:$J$190,8,FALSE),MIN(0.135,CJ254))</f>
        <v>0.16520000000000001</v>
      </c>
      <c r="CL254" s="156">
        <f t="shared" si="494"/>
        <v>13.67</v>
      </c>
      <c r="CM254" s="159">
        <f t="shared" si="495"/>
        <v>14.45</v>
      </c>
      <c r="CN254" s="127" t="s">
        <v>929</v>
      </c>
      <c r="CO254" s="43">
        <f>IFERROR(VLOOKUP($B254,'1920_link'!$A$5:$D$350,2,FALSE),0)</f>
        <v>0</v>
      </c>
      <c r="CP254" s="43">
        <f>IFERROR(VLOOKUP($B254,'1920_link'!$A$5:$D$350,3,FALSE),0)</f>
        <v>13.11</v>
      </c>
      <c r="CQ254" s="43">
        <f>IFERROR(VLOOKUP($B254,'1920_link'!$A$5:$D$330,4,FALSE),0)</f>
        <v>72.180000000000007</v>
      </c>
      <c r="CR254" s="217">
        <f t="shared" si="496"/>
        <v>0.18162926018287612</v>
      </c>
      <c r="CS254" s="217">
        <f>IF(CN254="Yes",VLOOKUP(B254,'ESA 112'!$B$134:$J$159,8,FALSE),MIN(0.135,CR254))</f>
        <v>0.16209999999999999</v>
      </c>
      <c r="CT254" s="156">
        <f t="shared" si="497"/>
        <v>11.7</v>
      </c>
      <c r="CU254" s="159">
        <f t="shared" si="498"/>
        <v>11.7</v>
      </c>
      <c r="CV254" s="127" t="s">
        <v>929</v>
      </c>
      <c r="CW254" s="43">
        <f>IFERROR(VLOOKUP($B254,'2021_link'!$A$5:$D$351,2,FALSE),0)</f>
        <v>0</v>
      </c>
      <c r="CX254" s="43">
        <f>IFERROR(VLOOKUP($B254,'2021_link'!$A$5:$D$351,3,FALSE),0)</f>
        <v>8.4499999999999993</v>
      </c>
      <c r="CY254" s="160">
        <f>IFERROR(VLOOKUP($B254,'2021_link'!$A$5:$D$351,4,FALSE),0)</f>
        <v>63.1</v>
      </c>
      <c r="CZ254" s="217">
        <f t="shared" si="499"/>
        <v>0.13391442155309033</v>
      </c>
      <c r="DA254" s="217">
        <f>IF(CV254="Yes",VLOOKUP(B254,'ESA 112'!$B$102:$J$130,8,FALSE),MIN(0.135,CZ254))</f>
        <v>0.12</v>
      </c>
      <c r="DB254" s="156">
        <f t="shared" si="500"/>
        <v>7.57</v>
      </c>
      <c r="DC254" s="159">
        <f t="shared" si="501"/>
        <v>7.57</v>
      </c>
      <c r="DD254" s="127" t="s">
        <v>929</v>
      </c>
      <c r="DE254" s="43">
        <f>IFERROR(VLOOKUP($B254,'2122_link'!$A$3:$D$352,2,FALSE),0)</f>
        <v>0.22</v>
      </c>
      <c r="DF254" s="43">
        <f>IFERROR(VLOOKUP($B254,'2122_link'!$A$3:$D$352,3,FALSE),0)</f>
        <v>9.67</v>
      </c>
      <c r="DG254" s="160">
        <f>IFERROR(VLOOKUP($B254,'2122_link'!$A$3:$D$352,4,FALSE),0)</f>
        <v>63.4</v>
      </c>
      <c r="DH254" s="217">
        <f t="shared" si="502"/>
        <v>0.15252365930599368</v>
      </c>
      <c r="DI254" s="217">
        <f>IF(DD254="Yes",VLOOKUP(B254,'ESA 112'!$B$70:$J$99,8,FALSE),MIN(0.135,DH254))</f>
        <v>0.1348</v>
      </c>
      <c r="DJ254" s="156">
        <f t="shared" si="503"/>
        <v>8.5500000000000007</v>
      </c>
      <c r="DK254" s="159">
        <f t="shared" si="504"/>
        <v>8.7700000000000014</v>
      </c>
      <c r="DL254" s="127" t="s">
        <v>929</v>
      </c>
      <c r="DM254" s="43">
        <f>IFERROR(VLOOKUP($B254,'2223_link'!$A$3:$D$352,2,FALSE),0)</f>
        <v>0.33</v>
      </c>
      <c r="DN254" s="43">
        <f>IFERROR(VLOOKUP($B254,'2223_link'!$A$3:$D$352,3,FALSE),0)</f>
        <v>8.89</v>
      </c>
      <c r="DO254" s="160">
        <f>IFERROR(VLOOKUP($B254,'2223_link'!$A$3:$D$352,4,FALSE),0)</f>
        <v>74.05</v>
      </c>
      <c r="DP254" s="217">
        <f t="shared" si="505"/>
        <v>0.12005401755570562</v>
      </c>
      <c r="DQ254" s="217">
        <f>IF(DL254="Yes",VLOOKUP(B254,'ESA 112'!$B$37:$J$65,8,FALSE),MIN(0.135,DP254))</f>
        <v>0.108</v>
      </c>
      <c r="DR254" s="156">
        <f t="shared" si="506"/>
        <v>8</v>
      </c>
      <c r="DS254" s="159">
        <f t="shared" si="507"/>
        <v>8.33</v>
      </c>
      <c r="DT254" s="127" t="s">
        <v>929</v>
      </c>
      <c r="DU254" s="43">
        <f>IFERROR(VLOOKUP($B254,'2324_link'!$A$3:$D$352,2,FALSE),0)</f>
        <v>0</v>
      </c>
      <c r="DV254" s="43">
        <f>IFERROR(VLOOKUP($B254,'2324_link'!$A$3:$D$352,3,FALSE),0)</f>
        <v>8.2200000000000006</v>
      </c>
      <c r="DW254" s="160">
        <f>IFERROR(VLOOKUP($B254,'2324_link'!$A$3:$D$352,4,FALSE),0)</f>
        <v>82.14</v>
      </c>
      <c r="DX254" s="217">
        <f t="shared" si="460"/>
        <v>0.10007304601899197</v>
      </c>
      <c r="DY254" s="217">
        <f>IF(DT254="Yes",VLOOKUP(B254,'ESA 112'!$B$3:$J$32,8,FALSE),MIN(0.15,DX254))</f>
        <v>0.1201</v>
      </c>
      <c r="DZ254" s="156">
        <f t="shared" si="461"/>
        <v>9.8699999999999992</v>
      </c>
      <c r="EA254" s="159">
        <f t="shared" si="462"/>
        <v>9.8699999999999992</v>
      </c>
      <c r="EB254" s="18"/>
    </row>
    <row r="255" spans="1:132" ht="14.4" x14ac:dyDescent="0.3">
      <c r="A255" s="15" t="s">
        <v>907</v>
      </c>
      <c r="B255" s="15" t="s">
        <v>198</v>
      </c>
      <c r="C255" s="15" t="s">
        <v>199</v>
      </c>
      <c r="D255" s="127" t="s">
        <v>928</v>
      </c>
      <c r="E255" s="154">
        <f>IFERROR(VLOOKUP($B255,'0809_link'!$A$5:$D$319,2,FALSE),0)</f>
        <v>0</v>
      </c>
      <c r="F255" s="154">
        <f>IFERROR(VLOOKUP($B255,'0809_link'!$A$5:$D$319,3,FALSE),0)</f>
        <v>12.38</v>
      </c>
      <c r="G255" s="154">
        <f>IFERROR(VLOOKUP(B255,'0809_link'!$A$5:$D$319,4,FALSE),0)</f>
        <v>60.129999999999995</v>
      </c>
      <c r="H255" s="50">
        <f t="shared" si="463"/>
        <v>0.2059</v>
      </c>
      <c r="I255" s="155">
        <f>IF(D255="yes",VLOOKUP(B255,'ESA 112'!$B$479:$K$503,8,FALSE),MIN(0.127,H255))</f>
        <v>0.127</v>
      </c>
      <c r="J255" s="156">
        <f t="shared" si="464"/>
        <v>7.64</v>
      </c>
      <c r="K255" s="157">
        <f t="shared" si="465"/>
        <v>7.6357430000000015</v>
      </c>
      <c r="L255" s="127" t="s">
        <v>928</v>
      </c>
      <c r="M255" s="43">
        <f>IFERROR(VLOOKUP(B255,'0910_link'!$A$5:$B$302,2,FALSE),0)</f>
        <v>0.12</v>
      </c>
      <c r="N255" s="43">
        <f>IFERROR(VLOOKUP(B255,'0910_link'!$A$5:$C$302,3,FALSE),0)</f>
        <v>13</v>
      </c>
      <c r="O255" s="43">
        <f>IFERROR(VLOOKUP($B255,'0910_link'!$A$5:$D$302,4,FALSE),0)</f>
        <v>55.28</v>
      </c>
      <c r="P255" s="50">
        <f t="shared" si="466"/>
        <v>0.23519999999999999</v>
      </c>
      <c r="Q255" s="158">
        <f>IF(L255="Yes",VLOOKUP(B255,'ESA 112'!$B$449:$K$474,8,FALSE),MIN(0.127,P255))</f>
        <v>0.127</v>
      </c>
      <c r="R255" s="156">
        <f t="shared" si="467"/>
        <v>7.02</v>
      </c>
      <c r="S255" s="157">
        <f t="shared" si="468"/>
        <v>7.1387039999999997</v>
      </c>
      <c r="T255" s="127" t="s">
        <v>928</v>
      </c>
      <c r="U255" s="43">
        <f>IFERROR(VLOOKUP($B255,'1011_link'!$A$5:$D$309,2,FALSE),0)</f>
        <v>0.88</v>
      </c>
      <c r="V255" s="43">
        <f>IFERROR(VLOOKUP($B255,'1011_link'!$A$5:$D$309,3,FALSE),0)</f>
        <v>9.8800000000000008</v>
      </c>
      <c r="W255" s="154">
        <f>IFERROR(VLOOKUP($B255,'1011_link'!$A$5:$D$319,4,FALSE),0)</f>
        <v>43.519999999999996</v>
      </c>
      <c r="X255" s="50">
        <f t="shared" si="469"/>
        <v>0.22700000000000001</v>
      </c>
      <c r="Y255" s="158">
        <f>IF(T255="Yes",VLOOKUP(B255,'ESA 112'!$B$416:$J$444,8,FALSE),MIN(0.127,X255))</f>
        <v>0.127</v>
      </c>
      <c r="Z255" s="156">
        <f t="shared" si="470"/>
        <v>5.53</v>
      </c>
      <c r="AA255" s="159">
        <f t="shared" si="471"/>
        <v>6.41</v>
      </c>
      <c r="AB255" s="127" t="s">
        <v>928</v>
      </c>
      <c r="AC255" s="43">
        <f>IFERROR(VLOOKUP($B255,'1112_link'!$A$5:$D$310,2,FALSE),0)</f>
        <v>0</v>
      </c>
      <c r="AD255" s="43">
        <f>IFERROR(VLOOKUP($B255,'1112_link'!$A$5:$D$310,3,FALSE),0)</f>
        <v>10.89</v>
      </c>
      <c r="AE255" s="154">
        <f>IFERROR(VLOOKUP($B255,'1112_link'!$A$5:$D$331,4,FALSE),0)</f>
        <v>41.97</v>
      </c>
      <c r="AF255" s="50">
        <f t="shared" si="472"/>
        <v>0.25950000000000001</v>
      </c>
      <c r="AG255" s="158">
        <f>IF(AB255="Yes",VLOOKUP(B255,'ESA 112'!$B$383:$J$411,8,FALSE),MIN(0.127,AF255))</f>
        <v>0.127</v>
      </c>
      <c r="AH255" s="156">
        <f t="shared" si="473"/>
        <v>5.33</v>
      </c>
      <c r="AI255" s="159">
        <f t="shared" si="474"/>
        <v>5.33</v>
      </c>
      <c r="AJ255" s="127" t="s">
        <v>928</v>
      </c>
      <c r="AK255" s="43">
        <f>IFERROR(VLOOKUP($B255,'1213_link'!$A$5:$D$310,2,FALSE),0)</f>
        <v>0</v>
      </c>
      <c r="AL255" s="43">
        <f>IFERROR(VLOOKUP($B255,'1213_link'!$A$5:$D$310,3,FALSE),0)</f>
        <v>8.7799999999999994</v>
      </c>
      <c r="AM255" s="154">
        <f>IFERROR(VLOOKUP($B255,'1213_link'!$A$5:$D$331,4,FALSE),0)</f>
        <v>35.300000000000004</v>
      </c>
      <c r="AN255" s="50">
        <f t="shared" si="475"/>
        <v>0.2487</v>
      </c>
      <c r="AO255" s="158">
        <f>IF(AJ255="Yes",VLOOKUP(B255,'ESA 112'!$B$350:$J$378,8,FALSE),MIN(0.127,AN255))</f>
        <v>0.127</v>
      </c>
      <c r="AP255" s="156">
        <f t="shared" si="476"/>
        <v>4.4800000000000004</v>
      </c>
      <c r="AQ255" s="159">
        <f t="shared" si="477"/>
        <v>4.4800000000000004</v>
      </c>
      <c r="AR255" s="127" t="s">
        <v>928</v>
      </c>
      <c r="AS255" s="43">
        <f>IFERROR(VLOOKUP($B255,'1314_link'!$A$5:$D$310,2,FALSE),0)</f>
        <v>0.22</v>
      </c>
      <c r="AT255" s="43">
        <f>IFERROR(VLOOKUP($B255,'1314_link'!$A$5:$D$310,3,FALSE),0)</f>
        <v>8.89</v>
      </c>
      <c r="AU255" s="154">
        <f>IFERROR(VLOOKUP($B255,'1314_link'!$A$5:$D$331,4,FALSE),0)</f>
        <v>39.130000000000003</v>
      </c>
      <c r="AV255" s="158">
        <f t="shared" si="478"/>
        <v>0.22719141323792486</v>
      </c>
      <c r="AW255" s="158">
        <f>IF(AR255="Yes",VLOOKUP(B255,'ESA 112'!$B$318:$J$345,8,FALSE),MIN(0.127,AV255))</f>
        <v>0.127</v>
      </c>
      <c r="AX255" s="156">
        <f t="shared" si="479"/>
        <v>4.97</v>
      </c>
      <c r="AY255" s="159">
        <f t="shared" si="480"/>
        <v>5.1899999999999995</v>
      </c>
      <c r="AZ255" s="127" t="s">
        <v>928</v>
      </c>
      <c r="BA255" s="43">
        <f>IFERROR(VLOOKUP($B255,'1415_link'!$A$5:$D$311,2,FALSE),0)</f>
        <v>0</v>
      </c>
      <c r="BB255" s="43">
        <f>IFERROR(VLOOKUP($B255,'1415_link'!$A$5:$D$311,3,FALSE),0)</f>
        <v>9.56</v>
      </c>
      <c r="BC255" s="160">
        <f>IFERROR(VLOOKUP($B255,'1415_link'!$A$5:$D$332,4,FALSE),0)</f>
        <v>44.87</v>
      </c>
      <c r="BD255" s="158">
        <f t="shared" si="481"/>
        <v>0.21305995096946737</v>
      </c>
      <c r="BE255" s="158">
        <f>IF(AZ255="Yes",VLOOKUP(B255,'ESA 112'!$B$286:$J$314,8,FALSE),MIN(0.127,BD255))</f>
        <v>0.127</v>
      </c>
      <c r="BF255" s="156">
        <f t="shared" si="482"/>
        <v>5.7</v>
      </c>
      <c r="BG255" s="159">
        <f t="shared" si="483"/>
        <v>5.7</v>
      </c>
      <c r="BH255" s="127" t="s">
        <v>928</v>
      </c>
      <c r="BI255" s="43">
        <f>IFERROR(VLOOKUP($B255,'1516_link'!$A$5:$D$351,2,FALSE),0)</f>
        <v>0.89</v>
      </c>
      <c r="BJ255" s="43">
        <f>IFERROR(VLOOKUP($B255,'1516_link'!$A$5:$D$351,3,FALSE),0)</f>
        <v>11.11</v>
      </c>
      <c r="BK255" s="160">
        <f>IFERROR(VLOOKUP($B255,'1516_link'!$A$5:$D$351,4,FALSE),0)</f>
        <v>42.12</v>
      </c>
      <c r="BL255" s="217">
        <f t="shared" si="484"/>
        <v>0.26377018043684708</v>
      </c>
      <c r="BM255" s="217">
        <f>IF(BH255="Yes",VLOOKUP(B255,'ESA 112'!$B$255:$J$282,8,FALSE),MIN(0.127,BL255))</f>
        <v>0.127</v>
      </c>
      <c r="BN255" s="156">
        <f t="shared" si="485"/>
        <v>5.35</v>
      </c>
      <c r="BO255" s="159">
        <f t="shared" si="486"/>
        <v>6.2399999999999993</v>
      </c>
      <c r="BP255" s="127" t="s">
        <v>928</v>
      </c>
      <c r="BQ255" s="43">
        <f>IFERROR(VLOOKUP($B255,'1617_link'!$A$5:$D$351,2,FALSE),0)</f>
        <v>1.8900000000000001</v>
      </c>
      <c r="BR255" s="43">
        <f>IFERROR(VLOOKUP($B255,'1617_link'!$A$5:$D$351,3,FALSE),0)</f>
        <v>15.22</v>
      </c>
      <c r="BS255" s="160">
        <f>IFERROR(VLOOKUP($B255,'1617_link'!$A$5:$D$351,4,FALSE),0)</f>
        <v>51.77</v>
      </c>
      <c r="BT255" s="217">
        <f t="shared" si="487"/>
        <v>0.29399265984160711</v>
      </c>
      <c r="BU255" s="217">
        <f>IF(BP255="Yes",VLOOKUP(B255,'ESA 112'!$B$224:$J$250,8,FALSE),MIN(0.127,BT255))</f>
        <v>0.127</v>
      </c>
      <c r="BV255" s="156">
        <f t="shared" si="488"/>
        <v>6.57</v>
      </c>
      <c r="BW255" s="159">
        <f t="shared" si="489"/>
        <v>8.4600000000000009</v>
      </c>
      <c r="BX255" s="127" t="s">
        <v>928</v>
      </c>
      <c r="BY255" s="43">
        <f>IFERROR(VLOOKUP($B255,'1718_link'!$A$5:$D$351,2,FALSE),0)</f>
        <v>0.56000000000000005</v>
      </c>
      <c r="BZ255" s="43">
        <f>IFERROR(VLOOKUP($B255,'1718_link'!$A$5:$D$351,3,FALSE),0)</f>
        <v>15.78</v>
      </c>
      <c r="CA255" s="43">
        <f>IFERROR(VLOOKUP($B255,'1718_link'!$A$5:$D$331,4,FALSE),0)</f>
        <v>49.17</v>
      </c>
      <c r="CB255" s="217">
        <f t="shared" si="490"/>
        <v>0.32092739475289811</v>
      </c>
      <c r="CC255" s="217">
        <f>IF(BX255="Yes",VLOOKUP(B255,'ESA 112'!$B$194:$J$219,8,FALSE),MIN(0.135,CB255))</f>
        <v>0.13500000000000001</v>
      </c>
      <c r="CD255" s="156">
        <f t="shared" si="491"/>
        <v>6.64</v>
      </c>
      <c r="CE255" s="159">
        <f t="shared" si="492"/>
        <v>7.1999999999999993</v>
      </c>
      <c r="CF255" s="127" t="s">
        <v>928</v>
      </c>
      <c r="CG255" s="43">
        <f>IFERROR(VLOOKUP($B255,'1819_link'!$A$5:$D$351,2,FALSE),0)</f>
        <v>1</v>
      </c>
      <c r="CH255" s="43">
        <f>IFERROR(VLOOKUP($B255,'1819_link'!$A$5:$D$351,3,FALSE),0)</f>
        <v>21.56</v>
      </c>
      <c r="CI255" s="43">
        <f>IFERROR(VLOOKUP($B255,'1819_link'!$A$5:$D$331,4,FALSE),0)</f>
        <v>52.89</v>
      </c>
      <c r="CJ255" s="217">
        <f t="shared" si="493"/>
        <v>0.40763849498960103</v>
      </c>
      <c r="CK255" s="217">
        <f>IF(CF255="Yes",VLOOKUP(B255,'ESA 112'!$B$164:$J$190,8,FALSE),MIN(0.135,CJ255))</f>
        <v>0.13500000000000001</v>
      </c>
      <c r="CL255" s="156">
        <f t="shared" si="494"/>
        <v>7.14</v>
      </c>
      <c r="CM255" s="159">
        <f t="shared" si="495"/>
        <v>8.14</v>
      </c>
      <c r="CN255" s="127" t="s">
        <v>928</v>
      </c>
      <c r="CO255" s="43">
        <f>IFERROR(VLOOKUP($B255,'1920_link'!$A$5:$D$350,2,FALSE),0)</f>
        <v>3</v>
      </c>
      <c r="CP255" s="43">
        <f>IFERROR(VLOOKUP($B255,'1920_link'!$A$5:$D$350,3,FALSE),0)</f>
        <v>19.329999999999998</v>
      </c>
      <c r="CQ255" s="43">
        <f>IFERROR(VLOOKUP($B255,'1920_link'!$A$5:$D$330,4,FALSE),0)</f>
        <v>51.78</v>
      </c>
      <c r="CR255" s="217">
        <f t="shared" si="496"/>
        <v>0.37331015836230202</v>
      </c>
      <c r="CS255" s="217">
        <f>IF(CN255="Yes",VLOOKUP(B255,'ESA 112'!$B$134:$J$159,8,FALSE),MIN(0.135,CR255))</f>
        <v>0.13500000000000001</v>
      </c>
      <c r="CT255" s="156">
        <f t="shared" si="497"/>
        <v>6.99</v>
      </c>
      <c r="CU255" s="159">
        <f t="shared" si="498"/>
        <v>9.99</v>
      </c>
      <c r="CV255" s="127" t="s">
        <v>928</v>
      </c>
      <c r="CW255" s="43">
        <f>IFERROR(VLOOKUP($B255,'2021_link'!$A$5:$D$351,2,FALSE),0)</f>
        <v>1.56</v>
      </c>
      <c r="CX255" s="43">
        <f>IFERROR(VLOOKUP($B255,'2021_link'!$A$5:$D$351,3,FALSE),0)</f>
        <v>16.329999999999998</v>
      </c>
      <c r="CY255" s="160">
        <f>IFERROR(VLOOKUP($B255,'2021_link'!$A$5:$D$351,4,FALSE),0)</f>
        <v>44.94</v>
      </c>
      <c r="CZ255" s="217">
        <f t="shared" si="499"/>
        <v>0.36337338673787267</v>
      </c>
      <c r="DA255" s="217">
        <f>IF(CV255="Yes",VLOOKUP(B255,'ESA 112'!$B$102:$J$130,8,FALSE),MIN(0.135,CZ255))</f>
        <v>0.13500000000000001</v>
      </c>
      <c r="DB255" s="156">
        <f t="shared" si="500"/>
        <v>6.07</v>
      </c>
      <c r="DC255" s="159">
        <f t="shared" si="501"/>
        <v>7.6300000000000008</v>
      </c>
      <c r="DD255" s="127" t="s">
        <v>928</v>
      </c>
      <c r="DE255" s="43">
        <f>IFERROR(VLOOKUP($B255,'2122_link'!$A$3:$D$352,2,FALSE),0)</f>
        <v>0.33</v>
      </c>
      <c r="DF255" s="43">
        <f>IFERROR(VLOOKUP($B255,'2122_link'!$A$3:$D$352,3,FALSE),0)</f>
        <v>12.56</v>
      </c>
      <c r="DG255" s="160">
        <f>IFERROR(VLOOKUP($B255,'2122_link'!$A$3:$D$352,4,FALSE),0)</f>
        <v>34.64</v>
      </c>
      <c r="DH255" s="217">
        <f t="shared" si="502"/>
        <v>0.3625866050808314</v>
      </c>
      <c r="DI255" s="217">
        <f>IF(DD255="Yes",VLOOKUP(B255,'ESA 112'!$B$70:$J$99,8,FALSE),MIN(0.135,DH255))</f>
        <v>0.13500000000000001</v>
      </c>
      <c r="DJ255" s="156">
        <f t="shared" si="503"/>
        <v>4.68</v>
      </c>
      <c r="DK255" s="159">
        <f t="shared" si="504"/>
        <v>5.01</v>
      </c>
      <c r="DL255" s="127" t="s">
        <v>928</v>
      </c>
      <c r="DM255" s="43">
        <f>IFERROR(VLOOKUP($B255,'2223_link'!$A$3:$D$352,2,FALSE),0)</f>
        <v>0.67</v>
      </c>
      <c r="DN255" s="43">
        <f>IFERROR(VLOOKUP($B255,'2223_link'!$A$3:$D$352,3,FALSE),0)</f>
        <v>12.780000000000001</v>
      </c>
      <c r="DO255" s="160">
        <f>IFERROR(VLOOKUP($B255,'2223_link'!$A$3:$D$352,4,FALSE),0)</f>
        <v>35.470000000000006</v>
      </c>
      <c r="DP255" s="217">
        <f t="shared" si="505"/>
        <v>0.36030448266140397</v>
      </c>
      <c r="DQ255" s="217">
        <f>IF(DL255="Yes",VLOOKUP(B255,'ESA 112'!$B$37:$J$65,8,FALSE),MIN(0.135,DP255))</f>
        <v>0.13500000000000001</v>
      </c>
      <c r="DR255" s="156">
        <f t="shared" si="506"/>
        <v>4.79</v>
      </c>
      <c r="DS255" s="159">
        <f t="shared" si="507"/>
        <v>5.46</v>
      </c>
      <c r="DT255" s="127" t="s">
        <v>928</v>
      </c>
      <c r="DU255" s="43">
        <f>IFERROR(VLOOKUP($B255,'2324_link'!$A$3:$D$352,2,FALSE),0)</f>
        <v>1</v>
      </c>
      <c r="DV255" s="43">
        <f>IFERROR(VLOOKUP($B255,'2324_link'!$A$3:$D$352,3,FALSE),0)</f>
        <v>15.67</v>
      </c>
      <c r="DW255" s="160">
        <f>IFERROR(VLOOKUP($B255,'2324_link'!$A$3:$D$352,4,FALSE),0)</f>
        <v>43.449999999999996</v>
      </c>
      <c r="DX255" s="217">
        <f t="shared" si="460"/>
        <v>0.360644418872267</v>
      </c>
      <c r="DY255" s="217">
        <f>IF(DT255="Yes",VLOOKUP(B255,'ESA 112'!$B$3:$J$32,8,FALSE),MIN(0.15,DX255))</f>
        <v>0.15</v>
      </c>
      <c r="DZ255" s="156">
        <f t="shared" si="461"/>
        <v>6.52</v>
      </c>
      <c r="EA255" s="159">
        <f t="shared" si="462"/>
        <v>7.52</v>
      </c>
      <c r="EB255" s="18"/>
    </row>
    <row r="256" spans="1:132" ht="14.4" x14ac:dyDescent="0.3">
      <c r="A256" s="15" t="s">
        <v>907</v>
      </c>
      <c r="B256" s="15" t="s">
        <v>432</v>
      </c>
      <c r="C256" s="15" t="s">
        <v>433</v>
      </c>
      <c r="D256" s="127" t="s">
        <v>928</v>
      </c>
      <c r="E256" s="154">
        <f>IFERROR(VLOOKUP($B256,'0809_link'!$A$5:$D$319,2,FALSE),0)</f>
        <v>107.12</v>
      </c>
      <c r="F256" s="154">
        <f>IFERROR(VLOOKUP($B256,'0809_link'!$A$5:$D$319,3,FALSE),0)</f>
        <v>1142.6199999999999</v>
      </c>
      <c r="G256" s="154">
        <f>IFERROR(VLOOKUP(B256,'0809_link'!$A$5:$D$319,4,FALSE),0)</f>
        <v>9340.23</v>
      </c>
      <c r="H256" s="50">
        <f t="shared" si="463"/>
        <v>0.12230000000000001</v>
      </c>
      <c r="I256" s="155">
        <f>IF(D256="yes",VLOOKUP(B256,'ESA 112'!$B$479:$K$503,8,FALSE),MIN(0.127,H256))</f>
        <v>0.12230000000000001</v>
      </c>
      <c r="J256" s="156">
        <f t="shared" si="464"/>
        <v>1142.6199999999999</v>
      </c>
      <c r="K256" s="157">
        <f t="shared" si="465"/>
        <v>1249.7399999999998</v>
      </c>
      <c r="L256" s="127" t="s">
        <v>928</v>
      </c>
      <c r="M256" s="43">
        <f>IFERROR(VLOOKUP(B256,'0910_link'!$A$5:$B$302,2,FALSE),0)</f>
        <v>123.75</v>
      </c>
      <c r="N256" s="43">
        <f>IFERROR(VLOOKUP(B256,'0910_link'!$A$5:$C$302,3,FALSE),0)</f>
        <v>1176.1199999999999</v>
      </c>
      <c r="O256" s="51">
        <f>IFERROR(VLOOKUP($B256,'0910_link'!$A$5:$D$302,4,FALSE),0)</f>
        <v>9559.0800000000017</v>
      </c>
      <c r="P256" s="50">
        <f t="shared" si="466"/>
        <v>0.123</v>
      </c>
      <c r="Q256" s="158">
        <f>IF(L256="Yes",VLOOKUP(B256,'ESA 112'!$B$449:$K$474,8,FALSE),MIN(0.127,P256))</f>
        <v>0.123</v>
      </c>
      <c r="R256" s="156">
        <f t="shared" si="467"/>
        <v>1176.1199999999999</v>
      </c>
      <c r="S256" s="157">
        <f t="shared" si="468"/>
        <v>1299.8699999999999</v>
      </c>
      <c r="T256" s="127" t="s">
        <v>928</v>
      </c>
      <c r="U256" s="43">
        <f>IFERROR(VLOOKUP($B256,'1011_link'!$A$5:$D$309,2,FALSE),0)</f>
        <v>130.25</v>
      </c>
      <c r="V256" s="43">
        <f>IFERROR(VLOOKUP($B256,'1011_link'!$A$5:$D$309,3,FALSE),0)</f>
        <v>1212.25</v>
      </c>
      <c r="W256" s="154">
        <f>IFERROR(VLOOKUP($B256,'1011_link'!$A$5:$D$319,4,FALSE),0)</f>
        <v>9608.2899999999991</v>
      </c>
      <c r="X256" s="50">
        <f t="shared" si="469"/>
        <v>0.12620000000000001</v>
      </c>
      <c r="Y256" s="158">
        <f>IF(T256="Yes",VLOOKUP(B256,'ESA 112'!$B$416:$J$444,8,FALSE),MIN(0.127,X256))</f>
        <v>0.12620000000000001</v>
      </c>
      <c r="Z256" s="156">
        <f t="shared" si="470"/>
        <v>1212.25</v>
      </c>
      <c r="AA256" s="159">
        <f t="shared" si="471"/>
        <v>1342.5</v>
      </c>
      <c r="AB256" s="127" t="s">
        <v>928</v>
      </c>
      <c r="AC256" s="43">
        <f>IFERROR(VLOOKUP($B256,'1112_link'!$A$5:$D$310,2,FALSE),0)</f>
        <v>130.66</v>
      </c>
      <c r="AD256" s="43">
        <f>IFERROR(VLOOKUP($B256,'1112_link'!$A$5:$D$310,3,FALSE),0)</f>
        <v>1263.33</v>
      </c>
      <c r="AE256" s="154">
        <f>IFERROR(VLOOKUP($B256,'1112_link'!$A$5:$D$331,4,FALSE),0)</f>
        <v>9629.14</v>
      </c>
      <c r="AF256" s="50">
        <f t="shared" si="472"/>
        <v>0.13120000000000001</v>
      </c>
      <c r="AG256" s="158">
        <f>IF(AB256="Yes",VLOOKUP(B256,'ESA 112'!$B$383:$J$411,8,FALSE),MIN(0.127,AF256))</f>
        <v>0.127</v>
      </c>
      <c r="AH256" s="156">
        <f t="shared" si="473"/>
        <v>1222.9000000000001</v>
      </c>
      <c r="AI256" s="159">
        <f t="shared" si="474"/>
        <v>1353.5600000000002</v>
      </c>
      <c r="AJ256" s="127" t="s">
        <v>928</v>
      </c>
      <c r="AK256" s="43">
        <f>IFERROR(VLOOKUP($B256,'1213_link'!$A$5:$D$310,2,FALSE),0)</f>
        <v>121.89</v>
      </c>
      <c r="AL256" s="43">
        <f>IFERROR(VLOOKUP($B256,'1213_link'!$A$5:$D$310,3,FALSE),0)</f>
        <v>1258.77</v>
      </c>
      <c r="AM256" s="154">
        <f>IFERROR(VLOOKUP($B256,'1213_link'!$A$5:$D$331,4,FALSE),0)</f>
        <v>9589.6699999999983</v>
      </c>
      <c r="AN256" s="50">
        <f t="shared" si="475"/>
        <v>0.1313</v>
      </c>
      <c r="AO256" s="158">
        <f>IF(AJ256="Yes",VLOOKUP(B256,'ESA 112'!$B$350:$J$378,8,FALSE),MIN(0.127,AN256))</f>
        <v>0.127</v>
      </c>
      <c r="AP256" s="156">
        <f t="shared" si="476"/>
        <v>1217.8900000000001</v>
      </c>
      <c r="AQ256" s="159">
        <f t="shared" si="477"/>
        <v>1339.7800000000002</v>
      </c>
      <c r="AR256" s="127" t="s">
        <v>928</v>
      </c>
      <c r="AS256" s="43">
        <f>IFERROR(VLOOKUP($B256,'1314_link'!$A$5:$D$310,2,FALSE),0)</f>
        <v>117.67</v>
      </c>
      <c r="AT256" s="43">
        <f>IFERROR(VLOOKUP($B256,'1314_link'!$A$5:$D$310,3,FALSE),0)</f>
        <v>1261.56</v>
      </c>
      <c r="AU256" s="154">
        <f>IFERROR(VLOOKUP($B256,'1314_link'!$A$5:$D$331,4,FALSE),0)</f>
        <v>9733.5130000000008</v>
      </c>
      <c r="AV256" s="158">
        <f t="shared" si="478"/>
        <v>0.12960993630973727</v>
      </c>
      <c r="AW256" s="158">
        <f>IF(AR256="Yes",VLOOKUP(B256,'ESA 112'!$B$318:$J$345,8,FALSE),MIN(0.127,AV256))</f>
        <v>0.127</v>
      </c>
      <c r="AX256" s="156">
        <f t="shared" si="479"/>
        <v>1236.1600000000001</v>
      </c>
      <c r="AY256" s="159">
        <f t="shared" si="480"/>
        <v>1353.8300000000002</v>
      </c>
      <c r="AZ256" s="127" t="s">
        <v>928</v>
      </c>
      <c r="BA256" s="43">
        <f>IFERROR(VLOOKUP($B256,'1415_link'!$A$5:$D$311,2,FALSE),0)</f>
        <v>114.56</v>
      </c>
      <c r="BB256" s="43">
        <f>IFERROR(VLOOKUP($B256,'1415_link'!$A$5:$D$311,3,FALSE),0)</f>
        <v>1268.33</v>
      </c>
      <c r="BC256" s="160">
        <f>IFERROR(VLOOKUP($B256,'1415_link'!$A$5:$D$332,4,FALSE),0)</f>
        <v>9750.3700000000008</v>
      </c>
      <c r="BD256" s="158">
        <f t="shared" si="481"/>
        <v>0.13008019182861777</v>
      </c>
      <c r="BE256" s="158">
        <f>IF(AZ256="Yes",VLOOKUP(B256,'ESA 112'!$B$286:$J$314,8,FALSE),MIN(0.127,BD256))</f>
        <v>0.127</v>
      </c>
      <c r="BF256" s="156">
        <f t="shared" si="482"/>
        <v>1238.3</v>
      </c>
      <c r="BG256" s="159">
        <f t="shared" si="483"/>
        <v>1352.86</v>
      </c>
      <c r="BH256" s="127" t="s">
        <v>928</v>
      </c>
      <c r="BI256" s="43">
        <f>IFERROR(VLOOKUP($B256,'1516_link'!$A$5:$D$351,2,FALSE),0)</f>
        <v>144.88</v>
      </c>
      <c r="BJ256" s="43">
        <f>IFERROR(VLOOKUP($B256,'1516_link'!$A$5:$D$351,3,FALSE),0)</f>
        <v>1273.55</v>
      </c>
      <c r="BK256" s="160">
        <f>IFERROR(VLOOKUP($B256,'1516_link'!$A$5:$D$351,4,FALSE),0)</f>
        <v>9809.9</v>
      </c>
      <c r="BL256" s="217">
        <f t="shared" si="484"/>
        <v>0.12982293397486214</v>
      </c>
      <c r="BM256" s="217">
        <f>IF(BH256="Yes",VLOOKUP(B256,'ESA 112'!$B$255:$J$282,8,FALSE),MIN(0.127,BL256))</f>
        <v>0.127</v>
      </c>
      <c r="BN256" s="156">
        <f t="shared" si="485"/>
        <v>1245.8599999999999</v>
      </c>
      <c r="BO256" s="159">
        <f t="shared" si="486"/>
        <v>1390.7399999999998</v>
      </c>
      <c r="BP256" s="127" t="s">
        <v>928</v>
      </c>
      <c r="BQ256" s="43">
        <f>IFERROR(VLOOKUP($B256,'1617_link'!$A$5:$D$351,2,FALSE),0)</f>
        <v>157.66</v>
      </c>
      <c r="BR256" s="43">
        <f>IFERROR(VLOOKUP($B256,'1617_link'!$A$5:$D$351,3,FALSE),0)</f>
        <v>1257.6599999999999</v>
      </c>
      <c r="BS256" s="160">
        <f>IFERROR(VLOOKUP($B256,'1617_link'!$A$5:$D$351,4,FALSE),0)</f>
        <v>10027.040000000001</v>
      </c>
      <c r="BT256" s="217">
        <f t="shared" si="487"/>
        <v>0.12542684580893262</v>
      </c>
      <c r="BU256" s="217">
        <f>IF(BP256="Yes",VLOOKUP(B256,'ESA 112'!$B$224:$J$250,8,FALSE),MIN(0.127,BT256))</f>
        <v>0.12542684580893262</v>
      </c>
      <c r="BV256" s="156">
        <f t="shared" si="488"/>
        <v>1257.6600000000001</v>
      </c>
      <c r="BW256" s="223">
        <f t="shared" si="489"/>
        <v>1415.3200000000002</v>
      </c>
      <c r="BX256" s="127" t="s">
        <v>928</v>
      </c>
      <c r="BY256" s="43">
        <f>IFERROR(VLOOKUP($B256,'1718_link'!$A$5:$D$351,2,FALSE),0)</f>
        <v>138.56</v>
      </c>
      <c r="BZ256" s="43">
        <f>IFERROR(VLOOKUP($B256,'1718_link'!$A$5:$D$351,3,FALSE),0)</f>
        <v>1237.5600000000002</v>
      </c>
      <c r="CA256" s="43">
        <f>IFERROR(VLOOKUP($B256,'1718_link'!$A$5:$D$331,4,FALSE),0)</f>
        <v>9960.09</v>
      </c>
      <c r="CB256" s="217">
        <f t="shared" si="490"/>
        <v>0.12425188929015703</v>
      </c>
      <c r="CC256" s="217">
        <f>IF(BX256="Yes",VLOOKUP(B256,'ESA 112'!$B$194:$J$219,8,FALSE),MIN(0.135,CB256))</f>
        <v>0.12425188929015703</v>
      </c>
      <c r="CD256" s="156">
        <f t="shared" si="491"/>
        <v>1237.56</v>
      </c>
      <c r="CE256" s="159">
        <f t="shared" si="492"/>
        <v>1376.12</v>
      </c>
      <c r="CF256" s="127" t="s">
        <v>928</v>
      </c>
      <c r="CG256" s="43">
        <f>IFERROR(VLOOKUP($B256,'1819_link'!$A$5:$D$351,2,FALSE),0)</f>
        <v>151.55000000000001</v>
      </c>
      <c r="CH256" s="43">
        <f>IFERROR(VLOOKUP($B256,'1819_link'!$A$5:$D$351,3,FALSE),0)</f>
        <v>1192.6600000000001</v>
      </c>
      <c r="CI256" s="43">
        <f>IFERROR(VLOOKUP($B256,'1819_link'!$A$5:$D$331,4,FALSE),0)</f>
        <v>9854.2599999999984</v>
      </c>
      <c r="CJ256" s="217">
        <f t="shared" si="493"/>
        <v>0.12102988961119356</v>
      </c>
      <c r="CK256" s="217">
        <f>IF(CF256="Yes",VLOOKUP(B256,'ESA 112'!$B$164:$J$190,8,FALSE),MIN(0.135,CJ256))</f>
        <v>0.12102988961119356</v>
      </c>
      <c r="CL256" s="156">
        <f t="shared" si="494"/>
        <v>1192.6600000000001</v>
      </c>
      <c r="CM256" s="159">
        <f t="shared" si="495"/>
        <v>1344.21</v>
      </c>
      <c r="CN256" s="127" t="s">
        <v>928</v>
      </c>
      <c r="CO256" s="43">
        <f>IFERROR(VLOOKUP($B256,'1920_link'!$A$5:$D$350,2,FALSE),0)</f>
        <v>168.67000000000002</v>
      </c>
      <c r="CP256" s="43">
        <f>IFERROR(VLOOKUP($B256,'1920_link'!$A$5:$D$350,3,FALSE),0)</f>
        <v>1170.1099999999999</v>
      </c>
      <c r="CQ256" s="43">
        <f>IFERROR(VLOOKUP($B256,'1920_link'!$A$5:$D$330,4,FALSE),0)</f>
        <v>9824.5</v>
      </c>
      <c r="CR256" s="217">
        <f t="shared" si="496"/>
        <v>0.11910122652552292</v>
      </c>
      <c r="CS256" s="217">
        <f>IF(CN256="Yes",VLOOKUP(B256,'ESA 112'!$B$134:$J$159,8,FALSE),MIN(0.135,CR256))</f>
        <v>0.11910122652552292</v>
      </c>
      <c r="CT256" s="156">
        <f t="shared" si="497"/>
        <v>1170.1099999999999</v>
      </c>
      <c r="CU256" s="159">
        <f t="shared" si="498"/>
        <v>1338.78</v>
      </c>
      <c r="CV256" s="127" t="s">
        <v>928</v>
      </c>
      <c r="CW256" s="43">
        <f>IFERROR(VLOOKUP($B256,'2021_link'!$A$5:$D$351,2,FALSE),0)</f>
        <v>95.67</v>
      </c>
      <c r="CX256" s="43">
        <f>IFERROR(VLOOKUP($B256,'2021_link'!$A$5:$D$351,3,FALSE),0)</f>
        <v>1116.77</v>
      </c>
      <c r="CY256" s="160">
        <f>IFERROR(VLOOKUP($B256,'2021_link'!$A$5:$D$351,4,FALSE),0)</f>
        <v>9267.23</v>
      </c>
      <c r="CZ256" s="217">
        <f t="shared" si="499"/>
        <v>0.12050742239050936</v>
      </c>
      <c r="DA256" s="217">
        <f>IF(CV256="Yes",VLOOKUP(B256,'ESA 112'!$B$102:$J$130,8,FALSE),MIN(0.135,CZ256))</f>
        <v>0.12050742239050936</v>
      </c>
      <c r="DB256" s="156">
        <f t="shared" si="500"/>
        <v>1116.77</v>
      </c>
      <c r="DC256" s="159">
        <f t="shared" si="501"/>
        <v>1212.44</v>
      </c>
      <c r="DD256" s="127" t="s">
        <v>928</v>
      </c>
      <c r="DE256" s="43">
        <f>IFERROR(VLOOKUP($B256,'2122_link'!$A$3:$D$352,2,FALSE),0)</f>
        <v>101.56</v>
      </c>
      <c r="DF256" s="43">
        <f>IFERROR(VLOOKUP($B256,'2122_link'!$A$3:$D$352,3,FALSE),0)</f>
        <v>1121</v>
      </c>
      <c r="DG256" s="160">
        <f>IFERROR(VLOOKUP($B256,'2122_link'!$A$3:$D$352,4,FALSE),0)</f>
        <v>9299.2300000000014</v>
      </c>
      <c r="DH256" s="217">
        <f t="shared" si="502"/>
        <v>0.12054761523265903</v>
      </c>
      <c r="DI256" s="217">
        <f>IF(DD256="Yes",VLOOKUP(B256,'ESA 112'!$B$70:$J$99,8,FALSE),MIN(0.135,DH256))</f>
        <v>0.12054761523265903</v>
      </c>
      <c r="DJ256" s="156">
        <f t="shared" si="503"/>
        <v>1121</v>
      </c>
      <c r="DK256" s="159">
        <f t="shared" si="504"/>
        <v>1222.56</v>
      </c>
      <c r="DL256" s="127" t="s">
        <v>928</v>
      </c>
      <c r="DM256" s="43">
        <f>IFERROR(VLOOKUP($B256,'2223_link'!$A$3:$D$352,2,FALSE),0)</f>
        <v>120</v>
      </c>
      <c r="DN256" s="43">
        <f>IFERROR(VLOOKUP($B256,'2223_link'!$A$3:$D$352,3,FALSE),0)</f>
        <v>1156</v>
      </c>
      <c r="DO256" s="160">
        <f>IFERROR(VLOOKUP($B256,'2223_link'!$A$3:$D$352,4,FALSE),0)</f>
        <v>9328.4</v>
      </c>
      <c r="DP256" s="217">
        <f t="shared" si="505"/>
        <v>0.12392264482655119</v>
      </c>
      <c r="DQ256" s="217">
        <f>IF(DL256="Yes",VLOOKUP(B256,'ESA 112'!$B$37:$J$65,8,FALSE),MIN(0.135,DP256))</f>
        <v>0.12392264482655119</v>
      </c>
      <c r="DR256" s="156">
        <f t="shared" si="506"/>
        <v>1156</v>
      </c>
      <c r="DS256" s="159">
        <f t="shared" si="507"/>
        <v>1276</v>
      </c>
      <c r="DT256" s="127" t="s">
        <v>928</v>
      </c>
      <c r="DU256" s="43">
        <f>IFERROR(VLOOKUP($B256,'2324_link'!$A$3:$D$352,2,FALSE),0)</f>
        <v>125.22</v>
      </c>
      <c r="DV256" s="43">
        <f>IFERROR(VLOOKUP($B256,'2324_link'!$A$3:$D$352,3,FALSE),0)</f>
        <v>1221.44</v>
      </c>
      <c r="DW256" s="160">
        <f>IFERROR(VLOOKUP($B256,'2324_link'!$A$3:$D$352,4,FALSE),0)</f>
        <v>9488.32</v>
      </c>
      <c r="DX256" s="217">
        <f t="shared" si="460"/>
        <v>0.12873090283632932</v>
      </c>
      <c r="DY256" s="217">
        <f>IF(DT256="Yes",VLOOKUP(B256,'ESA 112'!$B$3:$J$32,8,FALSE),MIN(0.15,DX256))</f>
        <v>0.12873090283632932</v>
      </c>
      <c r="DZ256" s="156">
        <f t="shared" si="461"/>
        <v>1221.44</v>
      </c>
      <c r="EA256" s="159">
        <f t="shared" si="462"/>
        <v>1346.66</v>
      </c>
      <c r="EB256" s="18"/>
    </row>
    <row r="257" spans="1:132" ht="14.4" x14ac:dyDescent="0.3">
      <c r="A257" s="15" t="s">
        <v>907</v>
      </c>
      <c r="B257" s="15" t="s">
        <v>210</v>
      </c>
      <c r="C257" s="15" t="s">
        <v>211</v>
      </c>
      <c r="D257" s="127" t="s">
        <v>928</v>
      </c>
      <c r="E257" s="154">
        <f>IFERROR(VLOOKUP($B257,'0809_link'!$A$5:$D$319,2,FALSE),0)</f>
        <v>107.38</v>
      </c>
      <c r="F257" s="154">
        <f>IFERROR(VLOOKUP($B257,'0809_link'!$A$5:$D$319,3,FALSE),0)</f>
        <v>506.75</v>
      </c>
      <c r="G257" s="154">
        <f>IFERROR(VLOOKUP(B257,'0809_link'!$A$5:$D$319,4,FALSE),0)</f>
        <v>5585.31</v>
      </c>
      <c r="H257" s="50">
        <f t="shared" si="463"/>
        <v>9.0700000000000003E-2</v>
      </c>
      <c r="I257" s="155">
        <f>IF(D257="yes",VLOOKUP(B257,'ESA 112'!$B$479:$K$503,8,FALSE),MIN(0.127,H257))</f>
        <v>9.0700000000000003E-2</v>
      </c>
      <c r="J257" s="156">
        <f t="shared" si="464"/>
        <v>506.75</v>
      </c>
      <c r="K257" s="157">
        <f t="shared" si="465"/>
        <v>614.13</v>
      </c>
      <c r="L257" s="127" t="s">
        <v>928</v>
      </c>
      <c r="M257" s="43">
        <f>IFERROR(VLOOKUP(B257,'0910_link'!$A$5:$B$302,2,FALSE),0)</f>
        <v>114.25</v>
      </c>
      <c r="N257" s="43">
        <f>IFERROR(VLOOKUP(B257,'0910_link'!$A$5:$C$302,3,FALSE),0)</f>
        <v>495.12</v>
      </c>
      <c r="O257" s="51">
        <f>IFERROR(VLOOKUP($B257,'0910_link'!$A$5:$D$302,4,FALSE),0)</f>
        <v>5723.6900000000005</v>
      </c>
      <c r="P257" s="50">
        <f t="shared" si="466"/>
        <v>8.6499999999999994E-2</v>
      </c>
      <c r="Q257" s="158">
        <f>IF(L257="Yes",VLOOKUP(B257,'ESA 112'!$B$449:$K$474,8,FALSE),MIN(0.127,P257))</f>
        <v>8.6499999999999994E-2</v>
      </c>
      <c r="R257" s="156">
        <f t="shared" si="467"/>
        <v>495.12</v>
      </c>
      <c r="S257" s="157">
        <f t="shared" si="468"/>
        <v>609.37</v>
      </c>
      <c r="T257" s="127" t="s">
        <v>928</v>
      </c>
      <c r="U257" s="43">
        <f>IFERROR(VLOOKUP($B257,'1011_link'!$A$5:$D$309,2,FALSE),0)</f>
        <v>105.38</v>
      </c>
      <c r="V257" s="43">
        <f>IFERROR(VLOOKUP($B257,'1011_link'!$A$5:$D$309,3,FALSE),0)</f>
        <v>526.38</v>
      </c>
      <c r="W257" s="154">
        <f>IFERROR(VLOOKUP($B257,'1011_link'!$A$5:$D$319,4,FALSE),0)</f>
        <v>5793.06</v>
      </c>
      <c r="X257" s="50">
        <f t="shared" si="469"/>
        <v>9.0899999999999995E-2</v>
      </c>
      <c r="Y257" s="158">
        <f>IF(T257="Yes",VLOOKUP(B257,'ESA 112'!$B$416:$J$444,8,FALSE),MIN(0.127,X257))</f>
        <v>9.0899999999999995E-2</v>
      </c>
      <c r="Z257" s="156">
        <f t="shared" si="470"/>
        <v>526.38</v>
      </c>
      <c r="AA257" s="159">
        <f t="shared" si="471"/>
        <v>631.76</v>
      </c>
      <c r="AB257" s="127" t="s">
        <v>928</v>
      </c>
      <c r="AC257" s="43">
        <f>IFERROR(VLOOKUP($B257,'1112_link'!$A$5:$D$310,2,FALSE),0)</f>
        <v>123.11</v>
      </c>
      <c r="AD257" s="43">
        <f>IFERROR(VLOOKUP($B257,'1112_link'!$A$5:$D$310,3,FALSE),0)</f>
        <v>549.66999999999996</v>
      </c>
      <c r="AE257" s="154">
        <f>IFERROR(VLOOKUP($B257,'1112_link'!$A$5:$D$331,4,FALSE),0)</f>
        <v>5826.6900000000005</v>
      </c>
      <c r="AF257" s="50">
        <f t="shared" si="472"/>
        <v>9.4299999999999995E-2</v>
      </c>
      <c r="AG257" s="158">
        <f>IF(AB257="Yes",VLOOKUP(B257,'ESA 112'!$B$383:$J$411,8,FALSE),MIN(0.127,AF257))</f>
        <v>9.4299999999999995E-2</v>
      </c>
      <c r="AH257" s="156">
        <f t="shared" si="473"/>
        <v>549.66999999999996</v>
      </c>
      <c r="AI257" s="159">
        <f t="shared" si="474"/>
        <v>672.78</v>
      </c>
      <c r="AJ257" s="127" t="s">
        <v>928</v>
      </c>
      <c r="AK257" s="43">
        <f>IFERROR(VLOOKUP($B257,'1213_link'!$A$5:$D$310,2,FALSE),0)</f>
        <v>120.66</v>
      </c>
      <c r="AL257" s="43">
        <f>IFERROR(VLOOKUP($B257,'1213_link'!$A$5:$D$310,3,FALSE),0)</f>
        <v>556.11</v>
      </c>
      <c r="AM257" s="154">
        <f>IFERROR(VLOOKUP($B257,'1213_link'!$A$5:$D$331,4,FALSE),0)</f>
        <v>5981.6</v>
      </c>
      <c r="AN257" s="50">
        <f t="shared" si="475"/>
        <v>9.2999999999999999E-2</v>
      </c>
      <c r="AO257" s="158">
        <f>IF(AJ257="Yes",VLOOKUP(B257,'ESA 112'!$B$350:$J$378,8,FALSE),MIN(0.127,AN257))</f>
        <v>9.2999999999999999E-2</v>
      </c>
      <c r="AP257" s="156">
        <f t="shared" si="476"/>
        <v>556.11</v>
      </c>
      <c r="AQ257" s="159">
        <f t="shared" si="477"/>
        <v>676.77</v>
      </c>
      <c r="AR257" s="127" t="s">
        <v>928</v>
      </c>
      <c r="AS257" s="43">
        <f>IFERROR(VLOOKUP($B257,'1314_link'!$A$5:$D$310,2,FALSE),0)</f>
        <v>123.56</v>
      </c>
      <c r="AT257" s="43">
        <f>IFERROR(VLOOKUP($B257,'1314_link'!$A$5:$D$310,3,FALSE),0)</f>
        <v>590.78</v>
      </c>
      <c r="AU257" s="154">
        <f>IFERROR(VLOOKUP($B257,'1314_link'!$A$5:$D$331,4,FALSE),0)</f>
        <v>6092.29</v>
      </c>
      <c r="AV257" s="158">
        <f t="shared" si="478"/>
        <v>9.6971746256333827E-2</v>
      </c>
      <c r="AW257" s="158">
        <f>IF(AR257="Yes",VLOOKUP(B257,'ESA 112'!$B$318:$J$345,8,FALSE),MIN(0.127,AV257))</f>
        <v>9.6971746256333827E-2</v>
      </c>
      <c r="AX257" s="156">
        <f t="shared" si="479"/>
        <v>590.78</v>
      </c>
      <c r="AY257" s="159">
        <f t="shared" si="480"/>
        <v>714.33999999999992</v>
      </c>
      <c r="AZ257" s="127" t="s">
        <v>928</v>
      </c>
      <c r="BA257" s="43">
        <f>IFERROR(VLOOKUP($B257,'1415_link'!$A$5:$D$311,2,FALSE),0)</f>
        <v>122.77</v>
      </c>
      <c r="BB257" s="43">
        <f>IFERROR(VLOOKUP($B257,'1415_link'!$A$5:$D$311,3,FALSE),0)</f>
        <v>640.89</v>
      </c>
      <c r="BC257" s="160">
        <f>IFERROR(VLOOKUP($B257,'1415_link'!$A$5:$D$332,4,FALSE),0)</f>
        <v>6291.92</v>
      </c>
      <c r="BD257" s="158">
        <f t="shared" si="481"/>
        <v>0.10185920990730969</v>
      </c>
      <c r="BE257" s="158">
        <f>IF(AZ257="Yes",VLOOKUP(B257,'ESA 112'!$B$286:$J$314,8,FALSE),MIN(0.127,BD257))</f>
        <v>0.10185920990730969</v>
      </c>
      <c r="BF257" s="156">
        <f t="shared" si="482"/>
        <v>640.89</v>
      </c>
      <c r="BG257" s="159">
        <f t="shared" si="483"/>
        <v>763.66</v>
      </c>
      <c r="BH257" s="127" t="s">
        <v>928</v>
      </c>
      <c r="BI257" s="43">
        <f>IFERROR(VLOOKUP($B257,'1516_link'!$A$5:$D$351,2,FALSE),0)</f>
        <v>128.22</v>
      </c>
      <c r="BJ257" s="43">
        <f>IFERROR(VLOOKUP($B257,'1516_link'!$A$5:$D$351,3,FALSE),0)</f>
        <v>688.78</v>
      </c>
      <c r="BK257" s="160">
        <f>IFERROR(VLOOKUP($B257,'1516_link'!$A$5:$D$351,4,FALSE),0)</f>
        <v>6554.36</v>
      </c>
      <c r="BL257" s="217">
        <f t="shared" si="484"/>
        <v>0.10508730066703691</v>
      </c>
      <c r="BM257" s="217">
        <f>IF(BH257="Yes",VLOOKUP(B257,'ESA 112'!$B$255:$J$282,8,FALSE),MIN(0.127,BL257))</f>
        <v>0.10508730066703691</v>
      </c>
      <c r="BN257" s="156">
        <f t="shared" si="485"/>
        <v>688.78</v>
      </c>
      <c r="BO257" s="159">
        <f t="shared" si="486"/>
        <v>817</v>
      </c>
      <c r="BP257" s="127" t="s">
        <v>928</v>
      </c>
      <c r="BQ257" s="43">
        <f>IFERROR(VLOOKUP($B257,'1617_link'!$A$5:$D$351,2,FALSE),0)</f>
        <v>141.55000000000001</v>
      </c>
      <c r="BR257" s="43">
        <f>IFERROR(VLOOKUP($B257,'1617_link'!$A$5:$D$351,3,FALSE),0)</f>
        <v>675.66000000000008</v>
      </c>
      <c r="BS257" s="160">
        <f>IFERROR(VLOOKUP($B257,'1617_link'!$A$5:$D$351,4,FALSE),0)</f>
        <v>6959.2399999999989</v>
      </c>
      <c r="BT257" s="217">
        <f t="shared" si="487"/>
        <v>9.7088187790620839E-2</v>
      </c>
      <c r="BU257" s="217">
        <f>IF(BP257="Yes",VLOOKUP(B257,'ESA 112'!$B$224:$J$250,8,FALSE),MIN(0.127,BT257))</f>
        <v>9.7088187790620839E-2</v>
      </c>
      <c r="BV257" s="156">
        <f t="shared" si="488"/>
        <v>675.66</v>
      </c>
      <c r="BW257" s="159">
        <f t="shared" si="489"/>
        <v>817.21</v>
      </c>
      <c r="BX257" s="127" t="s">
        <v>928</v>
      </c>
      <c r="BY257" s="43">
        <f>IFERROR(VLOOKUP($B257,'1718_link'!$A$5:$D$351,2,FALSE),0)</f>
        <v>141.88999999999999</v>
      </c>
      <c r="BZ257" s="43">
        <f>IFERROR(VLOOKUP($B257,'1718_link'!$A$5:$D$351,3,FALSE),0)</f>
        <v>692.56</v>
      </c>
      <c r="CA257" s="43">
        <f>IFERROR(VLOOKUP($B257,'1718_link'!$A$5:$D$331,4,FALSE),0)</f>
        <v>7042.22</v>
      </c>
      <c r="CB257" s="217">
        <f t="shared" si="490"/>
        <v>9.834398811738343E-2</v>
      </c>
      <c r="CC257" s="217">
        <f>IF(BX257="Yes",VLOOKUP(B257,'ESA 112'!$B$194:$J$219,8,FALSE),MIN(0.135,CB257))</f>
        <v>9.834398811738343E-2</v>
      </c>
      <c r="CD257" s="156">
        <f t="shared" si="491"/>
        <v>692.56</v>
      </c>
      <c r="CE257" s="159">
        <f t="shared" si="492"/>
        <v>834.44999999999993</v>
      </c>
      <c r="CF257" s="127" t="s">
        <v>928</v>
      </c>
      <c r="CG257" s="43">
        <f>IFERROR(VLOOKUP($B257,'1819_link'!$A$5:$D$351,2,FALSE),0)</f>
        <v>143</v>
      </c>
      <c r="CH257" s="43">
        <f>IFERROR(VLOOKUP($B257,'1819_link'!$A$5:$D$351,3,FALSE),0)</f>
        <v>714.44</v>
      </c>
      <c r="CI257" s="43">
        <f>IFERROR(VLOOKUP($B257,'1819_link'!$A$5:$D$331,4,FALSE),0)</f>
        <v>7062.3099999999995</v>
      </c>
      <c r="CJ257" s="217">
        <f t="shared" si="493"/>
        <v>0.10116236755395899</v>
      </c>
      <c r="CK257" s="217">
        <f>IF(CF257="Yes",VLOOKUP(B257,'ESA 112'!$B$164:$J$190,8,FALSE),MIN(0.135,CJ257))</f>
        <v>0.10116236755395899</v>
      </c>
      <c r="CL257" s="156">
        <f t="shared" si="494"/>
        <v>714.44</v>
      </c>
      <c r="CM257" s="159">
        <f t="shared" si="495"/>
        <v>857.44</v>
      </c>
      <c r="CN257" s="127" t="s">
        <v>928</v>
      </c>
      <c r="CO257" s="43">
        <f>IFERROR(VLOOKUP($B257,'1920_link'!$A$5:$D$350,2,FALSE),0)</f>
        <v>155.11000000000001</v>
      </c>
      <c r="CP257" s="43">
        <f>IFERROR(VLOOKUP($B257,'1920_link'!$A$5:$D$350,3,FALSE),0)</f>
        <v>744</v>
      </c>
      <c r="CQ257" s="43">
        <f>IFERROR(VLOOKUP($B257,'1920_link'!$A$5:$D$330,4,FALSE),0)</f>
        <v>7237.3500000000013</v>
      </c>
      <c r="CR257" s="217">
        <f t="shared" si="496"/>
        <v>0.10280005803229081</v>
      </c>
      <c r="CS257" s="217">
        <f>IF(CN257="Yes",VLOOKUP(B257,'ESA 112'!$B$134:$J$159,8,FALSE),MIN(0.135,CR257))</f>
        <v>0.10280005803229081</v>
      </c>
      <c r="CT257" s="156">
        <f t="shared" si="497"/>
        <v>744</v>
      </c>
      <c r="CU257" s="159">
        <f t="shared" si="498"/>
        <v>899.11</v>
      </c>
      <c r="CV257" s="127" t="s">
        <v>928</v>
      </c>
      <c r="CW257" s="43">
        <f>IFERROR(VLOOKUP($B257,'2021_link'!$A$5:$D$351,2,FALSE),0)</f>
        <v>65</v>
      </c>
      <c r="CX257" s="43">
        <f>IFERROR(VLOOKUP($B257,'2021_link'!$A$5:$D$351,3,FALSE),0)</f>
        <v>682.11</v>
      </c>
      <c r="CY257" s="160">
        <f>IFERROR(VLOOKUP($B257,'2021_link'!$A$5:$D$351,4,FALSE),0)</f>
        <v>6903.6900000000014</v>
      </c>
      <c r="CZ257" s="217">
        <f t="shared" si="499"/>
        <v>9.8803683247654497E-2</v>
      </c>
      <c r="DA257" s="217">
        <f>IF(CV257="Yes",VLOOKUP(B257,'ESA 112'!$B$102:$J$130,8,FALSE),MIN(0.135,CZ257))</f>
        <v>9.8803683247654497E-2</v>
      </c>
      <c r="DB257" s="156">
        <f t="shared" si="500"/>
        <v>682.11</v>
      </c>
      <c r="DC257" s="159">
        <f t="shared" si="501"/>
        <v>747.11</v>
      </c>
      <c r="DD257" s="127" t="s">
        <v>928</v>
      </c>
      <c r="DE257" s="43">
        <f>IFERROR(VLOOKUP($B257,'2122_link'!$A$3:$D$352,2,FALSE),0)</f>
        <v>66.33</v>
      </c>
      <c r="DF257" s="43">
        <f>IFERROR(VLOOKUP($B257,'2122_link'!$A$3:$D$352,3,FALSE),0)</f>
        <v>668.33</v>
      </c>
      <c r="DG257" s="160">
        <f>IFERROR(VLOOKUP($B257,'2122_link'!$A$3:$D$352,4,FALSE),0)</f>
        <v>7091.8500000000013</v>
      </c>
      <c r="DH257" s="217">
        <f t="shared" si="502"/>
        <v>9.4239161854805159E-2</v>
      </c>
      <c r="DI257" s="217">
        <f>IF(DD257="Yes",VLOOKUP(B257,'ESA 112'!$B$70:$J$99,8,FALSE),MIN(0.135,DH257))</f>
        <v>9.4239161854805159E-2</v>
      </c>
      <c r="DJ257" s="156">
        <f t="shared" si="503"/>
        <v>668.33</v>
      </c>
      <c r="DK257" s="159">
        <f t="shared" si="504"/>
        <v>734.66000000000008</v>
      </c>
      <c r="DL257" s="127" t="s">
        <v>928</v>
      </c>
      <c r="DM257" s="43">
        <f>IFERROR(VLOOKUP($B257,'2223_link'!$A$3:$D$352,2,FALSE),0)</f>
        <v>69.78</v>
      </c>
      <c r="DN257" s="43">
        <f>IFERROR(VLOOKUP($B257,'2223_link'!$A$3:$D$352,3,FALSE),0)</f>
        <v>675.78</v>
      </c>
      <c r="DO257" s="160">
        <f>IFERROR(VLOOKUP($B257,'2223_link'!$A$3:$D$352,4,FALSE),0)</f>
        <v>7049.7300000000005</v>
      </c>
      <c r="DP257" s="217">
        <f t="shared" si="505"/>
        <v>9.5858990344311043E-2</v>
      </c>
      <c r="DQ257" s="217">
        <f>IF(DL257="Yes",VLOOKUP(B257,'ESA 112'!$B$37:$J$65,8,FALSE),MIN(0.135,DP257))</f>
        <v>9.5858990344311043E-2</v>
      </c>
      <c r="DR257" s="156">
        <f t="shared" si="506"/>
        <v>675.78</v>
      </c>
      <c r="DS257" s="159">
        <f t="shared" si="507"/>
        <v>745.56</v>
      </c>
      <c r="DT257" s="127" t="s">
        <v>928</v>
      </c>
      <c r="DU257" s="43">
        <f>IFERROR(VLOOKUP($B257,'2324_link'!$A$3:$D$352,2,FALSE),0)</f>
        <v>76.22</v>
      </c>
      <c r="DV257" s="43">
        <f>IFERROR(VLOOKUP($B257,'2324_link'!$A$3:$D$352,3,FALSE),0)</f>
        <v>737.77</v>
      </c>
      <c r="DW257" s="160">
        <f>IFERROR(VLOOKUP($B257,'2324_link'!$A$3:$D$352,4,FALSE),0)</f>
        <v>7103.38</v>
      </c>
      <c r="DX257" s="217">
        <f t="shared" si="460"/>
        <v>0.10386182352626495</v>
      </c>
      <c r="DY257" s="217">
        <f>IF(DT257="Yes",VLOOKUP(B257,'ESA 112'!$B$3:$J$32,8,FALSE),MIN(0.15,DX257))</f>
        <v>0.10386182352626495</v>
      </c>
      <c r="DZ257" s="156">
        <f t="shared" si="461"/>
        <v>737.77</v>
      </c>
      <c r="EA257" s="159">
        <f t="shared" si="462"/>
        <v>813.99</v>
      </c>
      <c r="EB257" s="18"/>
    </row>
    <row r="258" spans="1:132" ht="14.4" x14ac:dyDescent="0.3">
      <c r="A258" s="15" t="s">
        <v>907</v>
      </c>
      <c r="B258" s="15" t="s">
        <v>130</v>
      </c>
      <c r="C258" s="15" t="s">
        <v>131</v>
      </c>
      <c r="D258" s="127" t="s">
        <v>928</v>
      </c>
      <c r="E258" s="154">
        <f>IFERROR(VLOOKUP($B258,'0809_link'!$A$5:$D$319,2,FALSE),0)</f>
        <v>2.5</v>
      </c>
      <c r="F258" s="154">
        <f>IFERROR(VLOOKUP($B258,'0809_link'!$A$5:$D$319,3,FALSE),0)</f>
        <v>45.88</v>
      </c>
      <c r="G258" s="154">
        <f>IFERROR(VLOOKUP(B258,'0809_link'!$A$5:$D$319,4,FALSE),0)</f>
        <v>496.88</v>
      </c>
      <c r="H258" s="50">
        <f t="shared" si="463"/>
        <v>9.2299999999999993E-2</v>
      </c>
      <c r="I258" s="155">
        <f>IF(D258="yes",VLOOKUP(B258,'ESA 112'!$B$479:$K$503,8,FALSE),MIN(0.127,H258))</f>
        <v>9.2299999999999993E-2</v>
      </c>
      <c r="J258" s="156">
        <f t="shared" si="464"/>
        <v>45.88</v>
      </c>
      <c r="K258" s="157">
        <f t="shared" si="465"/>
        <v>48.38</v>
      </c>
      <c r="L258" s="127" t="s">
        <v>928</v>
      </c>
      <c r="M258" s="43">
        <f>IFERROR(VLOOKUP(B258,'0910_link'!$A$5:$B$302,2,FALSE),0)</f>
        <v>6</v>
      </c>
      <c r="N258" s="43">
        <f>IFERROR(VLOOKUP(B258,'0910_link'!$A$5:$C$302,3,FALSE),0)</f>
        <v>38.119999999999997</v>
      </c>
      <c r="O258" s="43">
        <f>IFERROR(VLOOKUP($B258,'0910_link'!$A$5:$D$302,4,FALSE),0)</f>
        <v>451.41</v>
      </c>
      <c r="P258" s="50">
        <f t="shared" si="466"/>
        <v>8.4400000000000003E-2</v>
      </c>
      <c r="Q258" s="158">
        <f>IF(L258="Yes",VLOOKUP(B258,'ESA 112'!$B$449:$K$474,8,FALSE),MIN(0.127,P258))</f>
        <v>8.4400000000000003E-2</v>
      </c>
      <c r="R258" s="156">
        <f t="shared" si="467"/>
        <v>38.119999999999997</v>
      </c>
      <c r="S258" s="157">
        <f t="shared" si="468"/>
        <v>44.12</v>
      </c>
      <c r="T258" s="127" t="s">
        <v>928</v>
      </c>
      <c r="U258" s="43">
        <f>IFERROR(VLOOKUP($B258,'1011_link'!$A$5:$D$309,2,FALSE),0)</f>
        <v>4.5</v>
      </c>
      <c r="V258" s="43">
        <f>IFERROR(VLOOKUP($B258,'1011_link'!$A$5:$D$309,3,FALSE),0)</f>
        <v>39.75</v>
      </c>
      <c r="W258" s="154">
        <f>IFERROR(VLOOKUP($B258,'1011_link'!$A$5:$D$319,4,FALSE),0)</f>
        <v>413.61</v>
      </c>
      <c r="X258" s="50">
        <f t="shared" si="469"/>
        <v>9.6100000000000005E-2</v>
      </c>
      <c r="Y258" s="158">
        <f>IF(T258="Yes",VLOOKUP(B258,'ESA 112'!$B$416:$J$444,8,FALSE),MIN(0.127,X258))</f>
        <v>9.6100000000000005E-2</v>
      </c>
      <c r="Z258" s="156">
        <f t="shared" si="470"/>
        <v>39.75</v>
      </c>
      <c r="AA258" s="159">
        <f t="shared" si="471"/>
        <v>44.25</v>
      </c>
      <c r="AB258" s="127" t="s">
        <v>928</v>
      </c>
      <c r="AC258" s="43">
        <f>IFERROR(VLOOKUP($B258,'1112_link'!$A$5:$D$310,2,FALSE),0)</f>
        <v>4.8900000000000006</v>
      </c>
      <c r="AD258" s="43">
        <f>IFERROR(VLOOKUP($B258,'1112_link'!$A$5:$D$310,3,FALSE),0)</f>
        <v>52.89</v>
      </c>
      <c r="AE258" s="154">
        <f>IFERROR(VLOOKUP($B258,'1112_link'!$A$5:$D$331,4,FALSE),0)</f>
        <v>462.11</v>
      </c>
      <c r="AF258" s="50">
        <f t="shared" si="472"/>
        <v>0.1145</v>
      </c>
      <c r="AG258" s="158">
        <f>IF(AB258="Yes",VLOOKUP(B258,'ESA 112'!$B$383:$J$411,8,FALSE),MIN(0.127,AF258))</f>
        <v>0.1145</v>
      </c>
      <c r="AH258" s="156">
        <f t="shared" si="473"/>
        <v>52.89</v>
      </c>
      <c r="AI258" s="159">
        <f t="shared" si="474"/>
        <v>57.78</v>
      </c>
      <c r="AJ258" s="127" t="s">
        <v>928</v>
      </c>
      <c r="AK258" s="43">
        <f>IFERROR(VLOOKUP($B258,'1213_link'!$A$5:$D$310,2,FALSE),0)</f>
        <v>6.22</v>
      </c>
      <c r="AL258" s="43">
        <f>IFERROR(VLOOKUP($B258,'1213_link'!$A$5:$D$310,3,FALSE),0)</f>
        <v>52.56</v>
      </c>
      <c r="AM258" s="154">
        <f>IFERROR(VLOOKUP($B258,'1213_link'!$A$5:$D$331,4,FALSE),0)</f>
        <v>445.15000000000003</v>
      </c>
      <c r="AN258" s="50">
        <f t="shared" si="475"/>
        <v>0.1181</v>
      </c>
      <c r="AO258" s="158">
        <f>IF(AJ258="Yes",VLOOKUP(B258,'ESA 112'!$B$350:$J$378,8,FALSE),MIN(0.127,AN258))</f>
        <v>0.1181</v>
      </c>
      <c r="AP258" s="156">
        <f t="shared" si="476"/>
        <v>52.56</v>
      </c>
      <c r="AQ258" s="159">
        <f t="shared" si="477"/>
        <v>58.78</v>
      </c>
      <c r="AR258" s="127" t="s">
        <v>928</v>
      </c>
      <c r="AS258" s="43">
        <f>IFERROR(VLOOKUP($B258,'1314_link'!$A$5:$D$310,2,FALSE),0)</f>
        <v>9.2199999999999989</v>
      </c>
      <c r="AT258" s="43">
        <f>IFERROR(VLOOKUP($B258,'1314_link'!$A$5:$D$310,3,FALSE),0)</f>
        <v>51.67</v>
      </c>
      <c r="AU258" s="154">
        <f>IFERROR(VLOOKUP($B258,'1314_link'!$A$5:$D$331,4,FALSE),0)</f>
        <v>478.66999999999996</v>
      </c>
      <c r="AV258" s="158">
        <f t="shared" si="478"/>
        <v>0.10794493074560764</v>
      </c>
      <c r="AW258" s="158">
        <f>IF(AR258="Yes",VLOOKUP(B258,'ESA 112'!$B$318:$J$345,8,FALSE),MIN(0.127,AV258))</f>
        <v>0.10794493074560764</v>
      </c>
      <c r="AX258" s="156">
        <f t="shared" si="479"/>
        <v>51.67</v>
      </c>
      <c r="AY258" s="159">
        <f t="shared" si="480"/>
        <v>60.89</v>
      </c>
      <c r="AZ258" s="127" t="s">
        <v>928</v>
      </c>
      <c r="BA258" s="43">
        <f>IFERROR(VLOOKUP($B258,'1415_link'!$A$5:$D$311,2,FALSE),0)</f>
        <v>10.780000000000001</v>
      </c>
      <c r="BB258" s="43">
        <f>IFERROR(VLOOKUP($B258,'1415_link'!$A$5:$D$311,3,FALSE),0)</f>
        <v>47.67</v>
      </c>
      <c r="BC258" s="160">
        <f>IFERROR(VLOOKUP($B258,'1415_link'!$A$5:$D$332,4,FALSE),0)</f>
        <v>465.74</v>
      </c>
      <c r="BD258" s="158">
        <f t="shared" si="481"/>
        <v>0.10235324429939452</v>
      </c>
      <c r="BE258" s="158">
        <f>IF(AZ258="Yes",VLOOKUP(B258,'ESA 112'!$B$286:$J$314,8,FALSE),MIN(0.127,BD258))</f>
        <v>0.10235324429939452</v>
      </c>
      <c r="BF258" s="156">
        <f t="shared" si="482"/>
        <v>47.67</v>
      </c>
      <c r="BG258" s="159">
        <f t="shared" si="483"/>
        <v>58.45</v>
      </c>
      <c r="BH258" s="127" t="s">
        <v>928</v>
      </c>
      <c r="BI258" s="43">
        <f>IFERROR(VLOOKUP($B258,'1516_link'!$A$5:$D$351,2,FALSE),0)</f>
        <v>10.219999999999999</v>
      </c>
      <c r="BJ258" s="43">
        <f>IFERROR(VLOOKUP($B258,'1516_link'!$A$5:$D$351,3,FALSE),0)</f>
        <v>61.22</v>
      </c>
      <c r="BK258" s="160">
        <f>IFERROR(VLOOKUP($B258,'1516_link'!$A$5:$D$351,4,FALSE),0)</f>
        <v>500.46</v>
      </c>
      <c r="BL258" s="217">
        <f t="shared" si="484"/>
        <v>0.12232745873796108</v>
      </c>
      <c r="BM258" s="217">
        <f>IF(BH258="Yes",VLOOKUP(B258,'ESA 112'!$B$255:$J$282,8,FALSE),MIN(0.127,BL258))</f>
        <v>0.12232745873796108</v>
      </c>
      <c r="BN258" s="156">
        <f t="shared" si="485"/>
        <v>61.22</v>
      </c>
      <c r="BO258" s="159">
        <f t="shared" si="486"/>
        <v>71.44</v>
      </c>
      <c r="BP258" s="127" t="s">
        <v>928</v>
      </c>
      <c r="BQ258" s="43">
        <f>IFERROR(VLOOKUP($B258,'1617_link'!$A$5:$D$351,2,FALSE),0)</f>
        <v>9.89</v>
      </c>
      <c r="BR258" s="43">
        <f>IFERROR(VLOOKUP($B258,'1617_link'!$A$5:$D$351,3,FALSE),0)</f>
        <v>65.56</v>
      </c>
      <c r="BS258" s="160">
        <f>IFERROR(VLOOKUP($B258,'1617_link'!$A$5:$D$351,4,FALSE),0)</f>
        <v>496.74999999999994</v>
      </c>
      <c r="BT258" s="217">
        <f t="shared" si="487"/>
        <v>0.13197785606441875</v>
      </c>
      <c r="BU258" s="217">
        <f>IF(BP258="Yes",VLOOKUP(B258,'ESA 112'!$B$224:$J$250,8,FALSE),MIN(0.127,BT258))</f>
        <v>0.127</v>
      </c>
      <c r="BV258" s="156">
        <f t="shared" si="488"/>
        <v>63.09</v>
      </c>
      <c r="BW258" s="159">
        <f t="shared" si="489"/>
        <v>72.98</v>
      </c>
      <c r="BX258" s="127" t="s">
        <v>928</v>
      </c>
      <c r="BY258" s="43">
        <f>IFERROR(VLOOKUP($B258,'1718_link'!$A$5:$D$351,2,FALSE),0)</f>
        <v>17.670000000000002</v>
      </c>
      <c r="BZ258" s="43">
        <f>IFERROR(VLOOKUP($B258,'1718_link'!$A$5:$D$351,3,FALSE),0)</f>
        <v>67</v>
      </c>
      <c r="CA258" s="43">
        <f>IFERROR(VLOOKUP($B258,'1718_link'!$A$5:$D$331,4,FALSE),0)</f>
        <v>490.1</v>
      </c>
      <c r="CB258" s="217">
        <f t="shared" si="490"/>
        <v>0.13670679453172821</v>
      </c>
      <c r="CC258" s="217">
        <f>IF(BX258="Yes",VLOOKUP(B258,'ESA 112'!$B$194:$J$219,8,FALSE),MIN(0.135,CB258))</f>
        <v>0.13500000000000001</v>
      </c>
      <c r="CD258" s="156">
        <f t="shared" si="491"/>
        <v>66.16</v>
      </c>
      <c r="CE258" s="159">
        <f t="shared" si="492"/>
        <v>83.83</v>
      </c>
      <c r="CF258" s="127" t="s">
        <v>928</v>
      </c>
      <c r="CG258" s="43">
        <f>IFERROR(VLOOKUP($B258,'1819_link'!$A$5:$D$351,2,FALSE),0)</f>
        <v>17.11</v>
      </c>
      <c r="CH258" s="43">
        <f>IFERROR(VLOOKUP($B258,'1819_link'!$A$5:$D$351,3,FALSE),0)</f>
        <v>71.56</v>
      </c>
      <c r="CI258" s="43">
        <f>IFERROR(VLOOKUP($B258,'1819_link'!$A$5:$D$331,4,FALSE),0)</f>
        <v>524.20999999999992</v>
      </c>
      <c r="CJ258" s="217">
        <f t="shared" si="493"/>
        <v>0.13651017721905345</v>
      </c>
      <c r="CK258" s="217">
        <f>IF(CF258="Yes",VLOOKUP(B258,'ESA 112'!$B$164:$J$190,8,FALSE),MIN(0.135,CJ258))</f>
        <v>0.13500000000000001</v>
      </c>
      <c r="CL258" s="156">
        <f t="shared" si="494"/>
        <v>70.77</v>
      </c>
      <c r="CM258" s="159">
        <f t="shared" si="495"/>
        <v>87.88</v>
      </c>
      <c r="CN258" s="127" t="s">
        <v>928</v>
      </c>
      <c r="CO258" s="43">
        <f>IFERROR(VLOOKUP($B258,'1920_link'!$A$5:$D$350,2,FALSE),0)</f>
        <v>14.110000000000001</v>
      </c>
      <c r="CP258" s="43">
        <f>IFERROR(VLOOKUP($B258,'1920_link'!$A$5:$D$350,3,FALSE),0)</f>
        <v>81.78</v>
      </c>
      <c r="CQ258" s="43">
        <f>IFERROR(VLOOKUP($B258,'1920_link'!$A$5:$D$330,4,FALSE),0)</f>
        <v>548.4799999999999</v>
      </c>
      <c r="CR258" s="217">
        <f t="shared" si="496"/>
        <v>0.149102975495916</v>
      </c>
      <c r="CS258" s="217">
        <f>IF(CN258="Yes",VLOOKUP(B258,'ESA 112'!$B$134:$J$159,8,FALSE),MIN(0.135,CR258))</f>
        <v>0.13500000000000001</v>
      </c>
      <c r="CT258" s="156">
        <f t="shared" si="497"/>
        <v>74.040000000000006</v>
      </c>
      <c r="CU258" s="159">
        <f t="shared" si="498"/>
        <v>88.15</v>
      </c>
      <c r="CV258" s="127" t="s">
        <v>928</v>
      </c>
      <c r="CW258" s="43">
        <f>IFERROR(VLOOKUP($B258,'2021_link'!$A$5:$D$351,2,FALSE),0)</f>
        <v>10.33</v>
      </c>
      <c r="CX258" s="43">
        <f>IFERROR(VLOOKUP($B258,'2021_link'!$A$5:$D$351,3,FALSE),0)</f>
        <v>79.67</v>
      </c>
      <c r="CY258" s="160">
        <f>IFERROR(VLOOKUP($B258,'2021_link'!$A$5:$D$351,4,FALSE),0)</f>
        <v>539.10000000000014</v>
      </c>
      <c r="CZ258" s="217">
        <f t="shared" si="499"/>
        <v>0.14778334260805043</v>
      </c>
      <c r="DA258" s="217">
        <f>IF(CV258="Yes",VLOOKUP(B258,'ESA 112'!$B$102:$J$130,8,FALSE),MIN(0.135,CZ258))</f>
        <v>0.13500000000000001</v>
      </c>
      <c r="DB258" s="156">
        <f t="shared" si="500"/>
        <v>72.78</v>
      </c>
      <c r="DC258" s="159">
        <f t="shared" si="501"/>
        <v>83.11</v>
      </c>
      <c r="DD258" s="127" t="s">
        <v>928</v>
      </c>
      <c r="DE258" s="43">
        <f>IFERROR(VLOOKUP($B258,'2122_link'!$A$3:$D$352,2,FALSE),0)</f>
        <v>3.11</v>
      </c>
      <c r="DF258" s="43">
        <f>IFERROR(VLOOKUP($B258,'2122_link'!$A$3:$D$352,3,FALSE),0)</f>
        <v>106.89</v>
      </c>
      <c r="DG258" s="160">
        <f>IFERROR(VLOOKUP($B258,'2122_link'!$A$3:$D$352,4,FALSE),0)</f>
        <v>554.95000000000005</v>
      </c>
      <c r="DH258" s="217">
        <f t="shared" si="502"/>
        <v>0.19261194702225423</v>
      </c>
      <c r="DI258" s="217">
        <f>IF(DD258="Yes",VLOOKUP(B258,'ESA 112'!$B$70:$J$99,8,FALSE),MIN(0.135,DH258))</f>
        <v>0.13500000000000001</v>
      </c>
      <c r="DJ258" s="156">
        <f t="shared" si="503"/>
        <v>74.92</v>
      </c>
      <c r="DK258" s="159">
        <f t="shared" si="504"/>
        <v>78.03</v>
      </c>
      <c r="DL258" s="127" t="s">
        <v>928</v>
      </c>
      <c r="DM258" s="43">
        <f>IFERROR(VLOOKUP($B258,'2223_link'!$A$3:$D$352,2,FALSE),0)</f>
        <v>5.67</v>
      </c>
      <c r="DN258" s="43">
        <f>IFERROR(VLOOKUP($B258,'2223_link'!$A$3:$D$352,3,FALSE),0)</f>
        <v>98.44</v>
      </c>
      <c r="DO258" s="160">
        <f>IFERROR(VLOOKUP($B258,'2223_link'!$A$3:$D$352,4,FALSE),0)</f>
        <v>497.39</v>
      </c>
      <c r="DP258" s="217">
        <f t="shared" si="505"/>
        <v>0.19791310641548884</v>
      </c>
      <c r="DQ258" s="217">
        <f>IF(DL258="Yes",VLOOKUP(B258,'ESA 112'!$B$37:$J$65,8,FALSE),MIN(0.135,DP258))</f>
        <v>0.13500000000000001</v>
      </c>
      <c r="DR258" s="156">
        <f t="shared" si="506"/>
        <v>67.150000000000006</v>
      </c>
      <c r="DS258" s="159">
        <f t="shared" si="507"/>
        <v>72.820000000000007</v>
      </c>
      <c r="DT258" s="127" t="s">
        <v>928</v>
      </c>
      <c r="DU258" s="43">
        <f>IFERROR(VLOOKUP($B258,'2324_link'!$A$3:$D$352,2,FALSE),0)</f>
        <v>1.89</v>
      </c>
      <c r="DV258" s="43">
        <f>IFERROR(VLOOKUP($B258,'2324_link'!$A$3:$D$352,3,FALSE),0)</f>
        <v>102.11</v>
      </c>
      <c r="DW258" s="160">
        <f>IFERROR(VLOOKUP($B258,'2324_link'!$A$3:$D$352,4,FALSE),0)</f>
        <v>537.82000000000005</v>
      </c>
      <c r="DX258" s="217">
        <f t="shared" si="460"/>
        <v>0.18985906065226282</v>
      </c>
      <c r="DY258" s="217">
        <f>IF(DT258="Yes",VLOOKUP(B258,'ESA 112'!$B$3:$J$32,8,FALSE),MIN(0.15,DX258))</f>
        <v>0.15</v>
      </c>
      <c r="DZ258" s="156">
        <f t="shared" si="461"/>
        <v>80.67</v>
      </c>
      <c r="EA258" s="159">
        <f t="shared" si="462"/>
        <v>82.56</v>
      </c>
      <c r="EB258" s="18"/>
    </row>
    <row r="259" spans="1:132" ht="15.6" x14ac:dyDescent="0.3">
      <c r="A259" s="15" t="s">
        <v>907</v>
      </c>
      <c r="B259" s="240" t="s">
        <v>963</v>
      </c>
      <c r="C259" s="243" t="s">
        <v>968</v>
      </c>
      <c r="D259" s="33"/>
      <c r="E259" s="252"/>
      <c r="F259" s="252"/>
      <c r="G259" s="252"/>
      <c r="H259" s="35"/>
      <c r="I259" s="35"/>
      <c r="J259" s="34"/>
      <c r="K259" s="36"/>
      <c r="L259" s="33"/>
      <c r="M259" s="34"/>
      <c r="N259" s="34"/>
      <c r="O259" s="241"/>
      <c r="P259" s="35"/>
      <c r="Q259" s="35"/>
      <c r="R259" s="38"/>
      <c r="S259" s="36"/>
      <c r="T259" s="33"/>
      <c r="U259" s="34"/>
      <c r="V259" s="34"/>
      <c r="W259" s="37"/>
      <c r="X259" s="35"/>
      <c r="Y259" s="35"/>
      <c r="Z259" s="36"/>
      <c r="AA259" s="38"/>
      <c r="AB259" s="33"/>
      <c r="AC259" s="34"/>
      <c r="AD259" s="34"/>
      <c r="AE259" s="37"/>
      <c r="AF259" s="35"/>
      <c r="AG259" s="35"/>
      <c r="AH259" s="36"/>
      <c r="AI259" s="38"/>
      <c r="AJ259" s="33"/>
      <c r="AK259" s="34"/>
      <c r="AL259" s="34"/>
      <c r="AM259" s="37"/>
      <c r="AN259" s="35"/>
      <c r="AO259" s="35"/>
      <c r="AP259" s="36"/>
      <c r="AQ259" s="38"/>
      <c r="AR259" s="33"/>
      <c r="AS259" s="34"/>
      <c r="AT259" s="34"/>
      <c r="AU259" s="37"/>
      <c r="AV259" s="35"/>
      <c r="AW259" s="35"/>
      <c r="AX259" s="36"/>
      <c r="AY259" s="38"/>
      <c r="AZ259" s="33"/>
      <c r="BA259" s="34"/>
      <c r="BB259" s="34"/>
      <c r="BC259" s="39"/>
      <c r="BD259" s="35"/>
      <c r="BE259" s="35"/>
      <c r="BF259" s="36"/>
      <c r="BG259" s="38"/>
      <c r="BH259" s="29" t="s">
        <v>928</v>
      </c>
      <c r="BI259" s="43">
        <f>IFERROR(VLOOKUP($B259,'1516_link'!$A$5:$D$351,2,FALSE),0)</f>
        <v>0</v>
      </c>
      <c r="BJ259" s="43">
        <f>IFERROR(VLOOKUP($B259,'1516_link'!$A$5:$D$351,3,FALSE),0)</f>
        <v>1.44</v>
      </c>
      <c r="BK259" s="160">
        <f>IFERROR(VLOOKUP($B259,'1516_link'!$A$5:$D$351,4,FALSE),0)</f>
        <v>19.3</v>
      </c>
      <c r="BL259" s="217">
        <f t="shared" si="484"/>
        <v>7.4611398963730563E-2</v>
      </c>
      <c r="BM259" s="217">
        <f>IF(BH259="Yes",VLOOKUP(B259,'ESA 112'!$B$255:$J$282,8,FALSE),MIN(0.127,BL259))</f>
        <v>7.4611398963730563E-2</v>
      </c>
      <c r="BN259" s="156">
        <f t="shared" si="485"/>
        <v>1.44</v>
      </c>
      <c r="BO259" s="159">
        <f t="shared" si="486"/>
        <v>1.44</v>
      </c>
      <c r="BP259" s="127" t="s">
        <v>928</v>
      </c>
      <c r="BQ259" s="43">
        <f>IFERROR(VLOOKUP($B259,'1617_link'!$A$5:$D$351,2,FALSE),0)</f>
        <v>0</v>
      </c>
      <c r="BR259" s="43">
        <f>IFERROR(VLOOKUP($B259,'1617_link'!$A$5:$D$351,3,FALSE),0)</f>
        <v>13.67</v>
      </c>
      <c r="BS259" s="160">
        <f>IFERROR(VLOOKUP($B259,'1617_link'!$A$5:$D$351,4,FALSE),0)</f>
        <v>135</v>
      </c>
      <c r="BT259" s="217">
        <f t="shared" si="487"/>
        <v>0.10125925925925926</v>
      </c>
      <c r="BU259" s="217">
        <f>IF(BP259="Yes",VLOOKUP(B259,'ESA 112'!$B$224:$J$250,8,FALSE),MIN(0.127,BT259))</f>
        <v>0.10125925925925926</v>
      </c>
      <c r="BV259" s="156">
        <f t="shared" si="488"/>
        <v>13.67</v>
      </c>
      <c r="BW259" s="223">
        <f t="shared" si="489"/>
        <v>13.67</v>
      </c>
      <c r="BX259" s="127" t="s">
        <v>928</v>
      </c>
      <c r="BY259" s="43">
        <f>IFERROR(VLOOKUP($B259,'1718_link'!$A$5:$D$351,2,FALSE),0)</f>
        <v>0</v>
      </c>
      <c r="BZ259" s="43">
        <f>IFERROR(VLOOKUP($B259,'1718_link'!$A$5:$D$351,3,FALSE),0)</f>
        <v>25.33</v>
      </c>
      <c r="CA259" s="43">
        <f>IFERROR(VLOOKUP($B259,'1718_link'!$A$5:$D$331,4,FALSE),0)</f>
        <v>158</v>
      </c>
      <c r="CB259" s="217">
        <f t="shared" si="490"/>
        <v>0.16031645569620251</v>
      </c>
      <c r="CC259" s="217">
        <f>IF(BX259="Yes",VLOOKUP(B259,'ESA 112'!$B$194:$J$219,8,FALSE),MIN(0.135,CB259))</f>
        <v>0.13500000000000001</v>
      </c>
      <c r="CD259" s="156">
        <f t="shared" si="491"/>
        <v>21.33</v>
      </c>
      <c r="CE259" s="159">
        <f t="shared" si="492"/>
        <v>21.33</v>
      </c>
      <c r="CF259" s="127" t="s">
        <v>928</v>
      </c>
      <c r="CG259" s="43">
        <f>IFERROR(VLOOKUP($B259,'1819_link'!$A$5:$D$351,2,FALSE),0)</f>
        <v>0</v>
      </c>
      <c r="CH259" s="43">
        <f>IFERROR(VLOOKUP($B259,'1819_link'!$A$5:$D$351,3,FALSE),0)</f>
        <v>34.56</v>
      </c>
      <c r="CI259" s="43">
        <f>IFERROR(VLOOKUP($B259,'1819_link'!$A$5:$D$331,4,FALSE),0)</f>
        <v>188</v>
      </c>
      <c r="CJ259" s="217">
        <f t="shared" si="493"/>
        <v>0.18382978723404256</v>
      </c>
      <c r="CK259" s="217">
        <f>IF(CF259="Yes",VLOOKUP(B259,'ESA 112'!$B$164:$J$190,8,FALSE),MIN(0.135,CJ259))</f>
        <v>0.13500000000000001</v>
      </c>
      <c r="CL259" s="156">
        <f t="shared" si="494"/>
        <v>25.38</v>
      </c>
      <c r="CM259" s="159">
        <f t="shared" si="495"/>
        <v>25.38</v>
      </c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252"/>
      <c r="CZ259" s="34"/>
      <c r="DA259" s="34"/>
      <c r="DB259" s="34"/>
      <c r="DC259" s="34"/>
      <c r="DD259" s="34"/>
      <c r="DE259" s="34"/>
      <c r="DF259" s="34"/>
      <c r="DG259" s="252"/>
      <c r="DH259" s="34"/>
      <c r="DI259" s="34"/>
      <c r="DJ259" s="34"/>
      <c r="DK259" s="34"/>
      <c r="DL259" s="34"/>
      <c r="DM259" s="34"/>
      <c r="DN259" s="34"/>
      <c r="DO259" s="252"/>
      <c r="DP259" s="34"/>
      <c r="DQ259" s="34"/>
      <c r="DR259" s="34"/>
      <c r="DS259" s="34"/>
      <c r="DT259" s="34"/>
      <c r="DU259" s="34"/>
      <c r="DV259" s="34"/>
      <c r="DW259" s="252"/>
      <c r="DX259" s="34"/>
      <c r="DY259" s="34"/>
      <c r="DZ259" s="34"/>
      <c r="EA259" s="34"/>
      <c r="EB259" s="18"/>
    </row>
    <row r="260" spans="1:132" ht="14.4" x14ac:dyDescent="0.3">
      <c r="A260" s="15" t="s">
        <v>907</v>
      </c>
      <c r="B260" s="15" t="s">
        <v>342</v>
      </c>
      <c r="C260" s="15" t="s">
        <v>343</v>
      </c>
      <c r="D260" s="127" t="s">
        <v>928</v>
      </c>
      <c r="E260" s="154">
        <f>IFERROR(VLOOKUP($B260,'0809_link'!$A$5:$D$319,2,FALSE),0)</f>
        <v>10.88</v>
      </c>
      <c r="F260" s="154">
        <f>IFERROR(VLOOKUP($B260,'0809_link'!$A$5:$D$319,3,FALSE),0)</f>
        <v>70.75</v>
      </c>
      <c r="G260" s="154">
        <f>IFERROR(VLOOKUP(B260,'0809_link'!$A$5:$D$319,4,FALSE),0)</f>
        <v>526.28000000000009</v>
      </c>
      <c r="H260" s="50">
        <f t="shared" ref="H260:H265" si="508">IF(F260=0,0,ROUND((F260/G260),4))</f>
        <v>0.13439999999999999</v>
      </c>
      <c r="I260" s="155">
        <f>IF(D260="yes",VLOOKUP(B260,'ESA 112'!$B$479:$K$503,8,FALSE),MIN(0.127,H260))</f>
        <v>0.127</v>
      </c>
      <c r="J260" s="156">
        <f t="shared" ref="J260:J265" si="509">ROUND(IF(H260=I260,F260,G260*I260),2)</f>
        <v>66.84</v>
      </c>
      <c r="K260" s="157">
        <f t="shared" ref="K260:K265" si="510">IF(I260=0.127,((E260+F260)-((H260-I260)*G260)),E260+F260)</f>
        <v>77.735528000000002</v>
      </c>
      <c r="L260" s="127" t="s">
        <v>928</v>
      </c>
      <c r="M260" s="43">
        <f>IFERROR(VLOOKUP(B260,'0910_link'!$A$5:$B$302,2,FALSE),0)</f>
        <v>20.38</v>
      </c>
      <c r="N260" s="43">
        <f>IFERROR(VLOOKUP(B260,'0910_link'!$A$5:$C$302,3,FALSE),0)</f>
        <v>80.38</v>
      </c>
      <c r="O260" s="51">
        <f>IFERROR(VLOOKUP($B260,'0910_link'!$A$5:$D$302,4,FALSE),0)</f>
        <v>500.13</v>
      </c>
      <c r="P260" s="50">
        <f t="shared" ref="P260:P265" si="511">IF(N260=0,0,ROUND((N260/O260),4))</f>
        <v>0.16070000000000001</v>
      </c>
      <c r="Q260" s="158">
        <f>IF(L260="Yes",VLOOKUP(B260,'ESA 112'!$B$449:$K$474,8,FALSE),MIN(0.127,P260))</f>
        <v>0.127</v>
      </c>
      <c r="R260" s="156">
        <f t="shared" ref="R260:R265" si="512">ROUND(IF(P260=Q260,N260,O260*Q260),2)</f>
        <v>63.52</v>
      </c>
      <c r="S260" s="157">
        <f t="shared" ref="S260:S265" si="513">IF(Q260=0.127,((M260+N260)-((P260-Q260)*O260)),M260+N260)</f>
        <v>83.905618999999987</v>
      </c>
      <c r="T260" s="127" t="s">
        <v>928</v>
      </c>
      <c r="U260" s="43">
        <f>IFERROR(VLOOKUP($B260,'1011_link'!$A$5:$D$309,2,FALSE),0)</f>
        <v>24.5</v>
      </c>
      <c r="V260" s="43">
        <f>IFERROR(VLOOKUP($B260,'1011_link'!$A$5:$D$309,3,FALSE),0)</f>
        <v>79.75</v>
      </c>
      <c r="W260" s="154">
        <f>IFERROR(VLOOKUP($B260,'1011_link'!$A$5:$D$319,4,FALSE),0)</f>
        <v>497.28</v>
      </c>
      <c r="X260" s="50">
        <f t="shared" ref="X260:X265" si="514">IF(V260=0,0,ROUND((V260/W260),4))</f>
        <v>0.16039999999999999</v>
      </c>
      <c r="Y260" s="158">
        <f>IF(T260="Yes",VLOOKUP(B260,'ESA 112'!$B$416:$J$444,8,FALSE),MIN(0.127,X260))</f>
        <v>0.127</v>
      </c>
      <c r="Z260" s="156">
        <f t="shared" ref="Z260:Z265" si="515">ROUND(IF(X260=Y260,V260,W260*Y260),2)</f>
        <v>63.15</v>
      </c>
      <c r="AA260" s="159">
        <f t="shared" ref="AA260:AA265" si="516">Z260+U260</f>
        <v>87.65</v>
      </c>
      <c r="AB260" s="127" t="s">
        <v>928</v>
      </c>
      <c r="AC260" s="43">
        <f>IFERROR(VLOOKUP($B260,'1112_link'!$A$5:$D$310,2,FALSE),0)</f>
        <v>29.659999999999997</v>
      </c>
      <c r="AD260" s="43">
        <f>IFERROR(VLOOKUP($B260,'1112_link'!$A$5:$D$310,3,FALSE),0)</f>
        <v>68.56</v>
      </c>
      <c r="AE260" s="154">
        <f>IFERROR(VLOOKUP($B260,'1112_link'!$A$5:$D$331,4,FALSE),0)</f>
        <v>509.3</v>
      </c>
      <c r="AF260" s="50">
        <f t="shared" ref="AF260:AF265" si="517">IF(AD260=0,0,ROUND((AD260/AE260),4))</f>
        <v>0.1346</v>
      </c>
      <c r="AG260" s="158">
        <f>IF(AB260="Yes",VLOOKUP(B260,'ESA 112'!$B$383:$J$411,8,FALSE),MIN(0.127,AF260))</f>
        <v>0.127</v>
      </c>
      <c r="AH260" s="156">
        <f t="shared" ref="AH260:AH265" si="518">ROUND(IF(AF260=AG260,AD260,AE260*AG260),2)</f>
        <v>64.680000000000007</v>
      </c>
      <c r="AI260" s="159">
        <f t="shared" ref="AI260:AI265" si="519">AH260+AC260</f>
        <v>94.34</v>
      </c>
      <c r="AJ260" s="127" t="s">
        <v>928</v>
      </c>
      <c r="AK260" s="43">
        <f>IFERROR(VLOOKUP($B260,'1213_link'!$A$5:$D$310,2,FALSE),0)</f>
        <v>31.89</v>
      </c>
      <c r="AL260" s="43">
        <f>IFERROR(VLOOKUP($B260,'1213_link'!$A$5:$D$310,3,FALSE),0)</f>
        <v>67.78</v>
      </c>
      <c r="AM260" s="154">
        <f>IFERROR(VLOOKUP($B260,'1213_link'!$A$5:$D$331,4,FALSE),0)</f>
        <v>494.51</v>
      </c>
      <c r="AN260" s="50">
        <f t="shared" ref="AN260:AN265" si="520">IF(AL260=0,0,ROUND((AL260/AM260),4))</f>
        <v>0.1371</v>
      </c>
      <c r="AO260" s="158">
        <f>IF(AJ260="Yes",VLOOKUP(B260,'ESA 112'!$B$350:$J$378,8,FALSE),MIN(0.127,AN260))</f>
        <v>0.127</v>
      </c>
      <c r="AP260" s="156">
        <f t="shared" ref="AP260:AP265" si="521">ROUND(IF(AN260=AO260,AL260,AM260*AO260),2)</f>
        <v>62.8</v>
      </c>
      <c r="AQ260" s="159">
        <f t="shared" ref="AQ260:AQ265" si="522">AP260+AK260</f>
        <v>94.69</v>
      </c>
      <c r="AR260" s="127" t="s">
        <v>928</v>
      </c>
      <c r="AS260" s="43">
        <f>IFERROR(VLOOKUP($B260,'1314_link'!$A$5:$D$310,2,FALSE),0)</f>
        <v>28.230000000000004</v>
      </c>
      <c r="AT260" s="43">
        <f>IFERROR(VLOOKUP($B260,'1314_link'!$A$5:$D$310,3,FALSE),0)</f>
        <v>72.67</v>
      </c>
      <c r="AU260" s="154">
        <f>IFERROR(VLOOKUP($B260,'1314_link'!$A$5:$D$331,4,FALSE),0)</f>
        <v>534.70000000000005</v>
      </c>
      <c r="AV260" s="158">
        <f t="shared" ref="AV260:AV265" si="523">AT260/AU260</f>
        <v>0.1359079857864223</v>
      </c>
      <c r="AW260" s="158">
        <f>IF(AR260="Yes",VLOOKUP(B260,'ESA 112'!$B$318:$J$345,8,FALSE),MIN(0.127,AV260))</f>
        <v>0.127</v>
      </c>
      <c r="AX260" s="156">
        <f t="shared" ref="AX260:AX265" si="524">ROUND(IF(AV260=AW260,AT260,AU260*AW260),2)</f>
        <v>67.91</v>
      </c>
      <c r="AY260" s="159">
        <f t="shared" ref="AY260:AY265" si="525">AX260+AS260</f>
        <v>96.14</v>
      </c>
      <c r="AZ260" s="127" t="s">
        <v>928</v>
      </c>
      <c r="BA260" s="43">
        <f>IFERROR(VLOOKUP($B260,'1415_link'!$A$5:$D$311,2,FALSE),0)</f>
        <v>20.22</v>
      </c>
      <c r="BB260" s="43">
        <f>IFERROR(VLOOKUP($B260,'1415_link'!$A$5:$D$311,3,FALSE),0)</f>
        <v>65.67</v>
      </c>
      <c r="BC260" s="160">
        <f>IFERROR(VLOOKUP($B260,'1415_link'!$A$5:$D$332,4,FALSE),0)</f>
        <v>562.34</v>
      </c>
      <c r="BD260" s="158">
        <f t="shared" ref="BD260:BD265" si="526">BB260/BC260</f>
        <v>0.11677988405590924</v>
      </c>
      <c r="BE260" s="158">
        <f>IF(AZ260="Yes",VLOOKUP(B260,'ESA 112'!$B$286:$J$314,8,FALSE),MIN(0.127,BD260))</f>
        <v>0.11677988405590924</v>
      </c>
      <c r="BF260" s="156">
        <f t="shared" ref="BF260:BF265" si="527">ROUND(IF(BD260=BE260,BB260,BC260*BE260),2)</f>
        <v>65.67</v>
      </c>
      <c r="BG260" s="159">
        <f t="shared" ref="BG260:BG265" si="528">BF260+BA260</f>
        <v>85.89</v>
      </c>
      <c r="BH260" s="127" t="s">
        <v>928</v>
      </c>
      <c r="BI260" s="43">
        <f>IFERROR(VLOOKUP($B260,'1516_link'!$A$5:$D$351,2,FALSE),0)</f>
        <v>27.78</v>
      </c>
      <c r="BJ260" s="43">
        <f>IFERROR(VLOOKUP($B260,'1516_link'!$A$5:$D$351,3,FALSE),0)</f>
        <v>67.56</v>
      </c>
      <c r="BK260" s="160">
        <f>IFERROR(VLOOKUP($B260,'1516_link'!$A$5:$D$351,4,FALSE),0)</f>
        <v>596.6</v>
      </c>
      <c r="BL260" s="217">
        <f t="shared" si="484"/>
        <v>0.11324170298357358</v>
      </c>
      <c r="BM260" s="217">
        <f>IF(BH260="Yes",VLOOKUP(B260,'ESA 112'!$B$255:$J$282,8,FALSE),MIN(0.127,BL260))</f>
        <v>0.11324170298357358</v>
      </c>
      <c r="BN260" s="156">
        <f t="shared" si="485"/>
        <v>67.56</v>
      </c>
      <c r="BO260" s="159">
        <f t="shared" si="486"/>
        <v>95.34</v>
      </c>
      <c r="BP260" s="127" t="s">
        <v>928</v>
      </c>
      <c r="BQ260" s="43">
        <f>IFERROR(VLOOKUP($B260,'1617_link'!$A$5:$D$351,2,FALSE),0)</f>
        <v>25.450000000000003</v>
      </c>
      <c r="BR260" s="43">
        <f>IFERROR(VLOOKUP($B260,'1617_link'!$A$5:$D$351,3,FALSE),0)</f>
        <v>74.33</v>
      </c>
      <c r="BS260" s="160">
        <f>IFERROR(VLOOKUP($B260,'1617_link'!$A$5:$D$351,4,FALSE),0)</f>
        <v>602.04999999999995</v>
      </c>
      <c r="BT260" s="217">
        <f t="shared" si="487"/>
        <v>0.12346150651939208</v>
      </c>
      <c r="BU260" s="217">
        <f>IF(BP260="Yes",VLOOKUP(B260,'ESA 112'!$B$224:$J$250,8,FALSE),MIN(0.127,BT260))</f>
        <v>0.12346150651939208</v>
      </c>
      <c r="BV260" s="156">
        <f t="shared" si="488"/>
        <v>74.33</v>
      </c>
      <c r="BW260" s="223">
        <f t="shared" si="489"/>
        <v>99.78</v>
      </c>
      <c r="BX260" s="127" t="s">
        <v>928</v>
      </c>
      <c r="BY260" s="43">
        <f>IFERROR(VLOOKUP($B260,'1718_link'!$A$5:$D$351,2,FALSE),0)</f>
        <v>33.450000000000003</v>
      </c>
      <c r="BZ260" s="43">
        <f>IFERROR(VLOOKUP($B260,'1718_link'!$A$5:$D$351,3,FALSE),0)</f>
        <v>73.89</v>
      </c>
      <c r="CA260" s="43">
        <f>IFERROR(VLOOKUP($B260,'1718_link'!$A$5:$D$331,4,FALSE),0)</f>
        <v>593.92000000000007</v>
      </c>
      <c r="CB260" s="217">
        <f t="shared" si="490"/>
        <v>0.12441069504310344</v>
      </c>
      <c r="CC260" s="217">
        <f>IF(BX260="Yes",VLOOKUP(B260,'ESA 112'!$B$194:$J$219,8,FALSE),MIN(0.135,CB260))</f>
        <v>0.12441069504310344</v>
      </c>
      <c r="CD260" s="156">
        <f t="shared" si="491"/>
        <v>73.89</v>
      </c>
      <c r="CE260" s="159">
        <f t="shared" si="492"/>
        <v>107.34</v>
      </c>
      <c r="CF260" s="127" t="s">
        <v>928</v>
      </c>
      <c r="CG260" s="43">
        <f>IFERROR(VLOOKUP($B260,'1819_link'!$A$5:$D$351,2,FALSE),0)</f>
        <v>26.450000000000003</v>
      </c>
      <c r="CH260" s="43">
        <f>IFERROR(VLOOKUP($B260,'1819_link'!$A$5:$D$351,3,FALSE),0)</f>
        <v>73.22</v>
      </c>
      <c r="CI260" s="43">
        <f>IFERROR(VLOOKUP($B260,'1819_link'!$A$5:$D$331,4,FALSE),0)</f>
        <v>559.70000000000005</v>
      </c>
      <c r="CJ260" s="217">
        <f t="shared" si="493"/>
        <v>0.13082008218688582</v>
      </c>
      <c r="CK260" s="217">
        <f>IF(CF260="Yes",VLOOKUP(B260,'ESA 112'!$B$164:$J$190,8,FALSE),MIN(0.135,CJ260))</f>
        <v>0.13082008218688582</v>
      </c>
      <c r="CL260" s="156">
        <f t="shared" si="494"/>
        <v>73.22</v>
      </c>
      <c r="CM260" s="159">
        <f t="shared" si="495"/>
        <v>99.67</v>
      </c>
      <c r="CN260" s="127" t="s">
        <v>928</v>
      </c>
      <c r="CO260" s="43">
        <f>IFERROR(VLOOKUP($B260,'1920_link'!$A$5:$D$350,2,FALSE),0)</f>
        <v>30</v>
      </c>
      <c r="CP260" s="43">
        <f>IFERROR(VLOOKUP($B260,'1920_link'!$A$5:$D$350,3,FALSE),0)</f>
        <v>72.33</v>
      </c>
      <c r="CQ260" s="43">
        <f>IFERROR(VLOOKUP($B260,'1920_link'!$A$5:$D$330,4,FALSE),0)</f>
        <v>541</v>
      </c>
      <c r="CR260" s="217">
        <f t="shared" ref="CR260:CR291" si="529">IFERROR((CP260/CQ260),0)</f>
        <v>0.13369685767097966</v>
      </c>
      <c r="CS260" s="217">
        <f>IF(CN260="Yes",VLOOKUP(B260,'ESA 112'!$B$134:$J$159,8,FALSE),MIN(0.135,CR260))</f>
        <v>0.13369685767097966</v>
      </c>
      <c r="CT260" s="156">
        <f t="shared" ref="CT260:CT291" si="530">ROUND(IF(CR260=CS260,CP260,CQ260*CS260),2)</f>
        <v>72.33</v>
      </c>
      <c r="CU260" s="159">
        <f t="shared" ref="CU260:CU291" si="531">CT260+CO260</f>
        <v>102.33</v>
      </c>
      <c r="CV260" s="127" t="s">
        <v>928</v>
      </c>
      <c r="CW260" s="43">
        <f>IFERROR(VLOOKUP($B260,'2021_link'!$A$5:$D$351,2,FALSE),0)</f>
        <v>8.2200000000000006</v>
      </c>
      <c r="CX260" s="43">
        <f>IFERROR(VLOOKUP($B260,'2021_link'!$A$5:$D$351,3,FALSE),0)</f>
        <v>70.11</v>
      </c>
      <c r="CY260" s="160">
        <f>IFERROR(VLOOKUP($B260,'2021_link'!$A$5:$D$351,4,FALSE),0)</f>
        <v>576.05000000000007</v>
      </c>
      <c r="CZ260" s="217">
        <f t="shared" ref="CZ260:CZ291" si="532">CX260/CY260</f>
        <v>0.12170818505338077</v>
      </c>
      <c r="DA260" s="217">
        <f>IF(CV260="Yes",VLOOKUP(B260,'ESA 112'!$B$102:$J$130,8,FALSE),MIN(0.135,CZ260))</f>
        <v>0.12170818505338077</v>
      </c>
      <c r="DB260" s="156">
        <f t="shared" ref="DB260:DB291" si="533">ROUND(IF(CZ260=DA260,CX260,CY260*DA260),2)</f>
        <v>70.11</v>
      </c>
      <c r="DC260" s="159">
        <f t="shared" ref="DC260:DC291" si="534">DB260+CW260</f>
        <v>78.33</v>
      </c>
      <c r="DD260" s="127" t="s">
        <v>928</v>
      </c>
      <c r="DE260" s="43">
        <f>IFERROR(VLOOKUP($B260,'2122_link'!$A$3:$D$352,2,FALSE),0)</f>
        <v>6.89</v>
      </c>
      <c r="DF260" s="43">
        <f>IFERROR(VLOOKUP($B260,'2122_link'!$A$3:$D$352,3,FALSE),0)</f>
        <v>73.33</v>
      </c>
      <c r="DG260" s="160">
        <f>IFERROR(VLOOKUP($B260,'2122_link'!$A$3:$D$352,4,FALSE),0)</f>
        <v>554.2700000000001</v>
      </c>
      <c r="DH260" s="217">
        <f t="shared" ref="DH260:DH291" si="535">DF260/DG260</f>
        <v>0.13230014252981395</v>
      </c>
      <c r="DI260" s="217">
        <f>IF(DD260="Yes",VLOOKUP(B260,'ESA 112'!$B$70:$J$99,8,FALSE),MIN(0.135,DH260))</f>
        <v>0.13230014252981395</v>
      </c>
      <c r="DJ260" s="156">
        <f t="shared" ref="DJ260:DJ291" si="536">ROUND(IF(DH260=DI260,DF260,DG260*DI260),2)</f>
        <v>73.33</v>
      </c>
      <c r="DK260" s="159">
        <f t="shared" ref="DK260:DK291" si="537">DJ260+DE260</f>
        <v>80.22</v>
      </c>
      <c r="DL260" s="127" t="s">
        <v>928</v>
      </c>
      <c r="DM260" s="43">
        <f>IFERROR(VLOOKUP($B260,'2223_link'!$A$3:$D$352,2,FALSE),0)</f>
        <v>3</v>
      </c>
      <c r="DN260" s="43">
        <f>IFERROR(VLOOKUP($B260,'2223_link'!$A$3:$D$352,3,FALSE),0)</f>
        <v>82.55</v>
      </c>
      <c r="DO260" s="160">
        <f>IFERROR(VLOOKUP($B260,'2223_link'!$A$3:$D$352,4,FALSE),0)</f>
        <v>564.98</v>
      </c>
      <c r="DP260" s="217">
        <f t="shared" ref="DP260:DP291" si="538">DN260/DO260</f>
        <v>0.1461113667740451</v>
      </c>
      <c r="DQ260" s="217">
        <f>IF(DL260="Yes",VLOOKUP(B260,'ESA 112'!$B$37:$J$65,8,FALSE),MIN(0.135,DP260))</f>
        <v>0.13500000000000001</v>
      </c>
      <c r="DR260" s="156">
        <f t="shared" ref="DR260:DR291" si="539">ROUND(IF(DP260=DQ260,DN260,DO260*DQ260),2)</f>
        <v>76.27</v>
      </c>
      <c r="DS260" s="159">
        <f t="shared" ref="DS260:DS291" si="540">DR260+DM260</f>
        <v>79.27</v>
      </c>
      <c r="DT260" s="127" t="s">
        <v>928</v>
      </c>
      <c r="DU260" s="43">
        <f>IFERROR(VLOOKUP($B260,'2324_link'!$A$3:$D$352,2,FALSE),0)</f>
        <v>5.67</v>
      </c>
      <c r="DV260" s="43">
        <f>IFERROR(VLOOKUP($B260,'2324_link'!$A$3:$D$352,3,FALSE),0)</f>
        <v>88.11</v>
      </c>
      <c r="DW260" s="160">
        <f>IFERROR(VLOOKUP($B260,'2324_link'!$A$3:$D$352,4,FALSE),0)</f>
        <v>539.75</v>
      </c>
      <c r="DX260" s="217">
        <f t="shared" ref="DX260:DX291" si="541">DV260/DW260</f>
        <v>0.16324224177860119</v>
      </c>
      <c r="DY260" s="217">
        <f>IF(DT260="Yes",VLOOKUP(B260,'ESA 112'!$B$3:$J$32,8,FALSE),MIN(0.15,DX260))</f>
        <v>0.15</v>
      </c>
      <c r="DZ260" s="156">
        <f t="shared" ref="DZ260:DZ291" si="542">ROUND(IF(DX260=DY260,DV260,DW260*DY260),2)</f>
        <v>80.959999999999994</v>
      </c>
      <c r="EA260" s="159">
        <f t="shared" ref="EA260:EA291" si="543">DZ260+DU260</f>
        <v>86.63</v>
      </c>
      <c r="EB260" s="18"/>
    </row>
    <row r="261" spans="1:132" ht="16.5" customHeight="1" x14ac:dyDescent="0.3">
      <c r="A261" s="15" t="s">
        <v>907</v>
      </c>
      <c r="B261" s="15" t="s">
        <v>202</v>
      </c>
      <c r="C261" s="15" t="s">
        <v>203</v>
      </c>
      <c r="D261" s="127" t="s">
        <v>928</v>
      </c>
      <c r="E261" s="154">
        <f>IFERROR(VLOOKUP($B261,'0809_link'!$A$5:$D$319,2,FALSE),0)</f>
        <v>26.13</v>
      </c>
      <c r="F261" s="154">
        <f>IFERROR(VLOOKUP($B261,'0809_link'!$A$5:$D$319,3,FALSE),0)</f>
        <v>243.5</v>
      </c>
      <c r="G261" s="154">
        <f>IFERROR(VLOOKUP(B261,'0809_link'!$A$5:$D$319,4,FALSE),0)</f>
        <v>2669.83</v>
      </c>
      <c r="H261" s="50">
        <f t="shared" si="508"/>
        <v>9.1200000000000003E-2</v>
      </c>
      <c r="I261" s="155">
        <f>IF(D261="yes",VLOOKUP(B261,'ESA 112'!$B$479:$K$503,8,FALSE),MIN(0.127,H261))</f>
        <v>9.1200000000000003E-2</v>
      </c>
      <c r="J261" s="156">
        <f t="shared" si="509"/>
        <v>243.5</v>
      </c>
      <c r="K261" s="157">
        <f t="shared" si="510"/>
        <v>269.63</v>
      </c>
      <c r="L261" s="127" t="s">
        <v>928</v>
      </c>
      <c r="M261" s="43">
        <f>IFERROR(VLOOKUP(B261,'0910_link'!$A$5:$B$302,2,FALSE),0)</f>
        <v>22.62</v>
      </c>
      <c r="N261" s="43">
        <f>IFERROR(VLOOKUP(B261,'0910_link'!$A$5:$C$302,3,FALSE),0)</f>
        <v>264.63</v>
      </c>
      <c r="O261" s="43">
        <f>IFERROR(VLOOKUP($B261,'0910_link'!$A$5:$D$302,4,FALSE),0)</f>
        <v>2773.25</v>
      </c>
      <c r="P261" s="50">
        <f t="shared" si="511"/>
        <v>9.5399999999999999E-2</v>
      </c>
      <c r="Q261" s="158">
        <f>IF(L261="Yes",VLOOKUP(B261,'ESA 112'!$B$449:$K$474,8,FALSE),MIN(0.127,P261))</f>
        <v>9.5399999999999999E-2</v>
      </c>
      <c r="R261" s="156">
        <f t="shared" si="512"/>
        <v>264.63</v>
      </c>
      <c r="S261" s="157">
        <f t="shared" si="513"/>
        <v>287.25</v>
      </c>
      <c r="T261" s="127" t="s">
        <v>928</v>
      </c>
      <c r="U261" s="43">
        <f>IFERROR(VLOOKUP($B261,'1011_link'!$A$5:$D$309,2,FALSE),0)</f>
        <v>33.619999999999997</v>
      </c>
      <c r="V261" s="43">
        <f>IFERROR(VLOOKUP($B261,'1011_link'!$A$5:$D$309,3,FALSE),0)</f>
        <v>249.12</v>
      </c>
      <c r="W261" s="154">
        <f>IFERROR(VLOOKUP($B261,'1011_link'!$A$5:$D$319,4,FALSE),0)</f>
        <v>2784.9500000000003</v>
      </c>
      <c r="X261" s="50">
        <f t="shared" si="514"/>
        <v>8.9499999999999996E-2</v>
      </c>
      <c r="Y261" s="158">
        <f>IF(T261="Yes",VLOOKUP(B261,'ESA 112'!$B$416:$J$444,8,FALSE),MIN(0.127,X261))</f>
        <v>8.9499999999999996E-2</v>
      </c>
      <c r="Z261" s="156">
        <f t="shared" si="515"/>
        <v>249.12</v>
      </c>
      <c r="AA261" s="159">
        <f t="shared" si="516"/>
        <v>282.74</v>
      </c>
      <c r="AB261" s="127" t="s">
        <v>928</v>
      </c>
      <c r="AC261" s="43">
        <f>IFERROR(VLOOKUP($B261,'1112_link'!$A$5:$D$310,2,FALSE),0)</f>
        <v>39</v>
      </c>
      <c r="AD261" s="43">
        <f>IFERROR(VLOOKUP($B261,'1112_link'!$A$5:$D$310,3,FALSE),0)</f>
        <v>243.89</v>
      </c>
      <c r="AE261" s="154">
        <f>IFERROR(VLOOKUP($B261,'1112_link'!$A$5:$D$331,4,FALSE),0)</f>
        <v>2846.74</v>
      </c>
      <c r="AF261" s="50">
        <f t="shared" si="517"/>
        <v>8.5699999999999998E-2</v>
      </c>
      <c r="AG261" s="158">
        <f>IF(AB261="Yes",VLOOKUP(B261,'ESA 112'!$B$383:$J$411,8,FALSE),MIN(0.127,AF261))</f>
        <v>8.5699999999999998E-2</v>
      </c>
      <c r="AH261" s="156">
        <f t="shared" si="518"/>
        <v>243.89</v>
      </c>
      <c r="AI261" s="159">
        <f t="shared" si="519"/>
        <v>282.89</v>
      </c>
      <c r="AJ261" s="127" t="s">
        <v>928</v>
      </c>
      <c r="AK261" s="43">
        <f>IFERROR(VLOOKUP($B261,'1213_link'!$A$5:$D$310,2,FALSE),0)</f>
        <v>41.89</v>
      </c>
      <c r="AL261" s="43">
        <f>IFERROR(VLOOKUP($B261,'1213_link'!$A$5:$D$310,3,FALSE),0)</f>
        <v>246.78</v>
      </c>
      <c r="AM261" s="154">
        <f>IFERROR(VLOOKUP($B261,'1213_link'!$A$5:$D$331,4,FALSE),0)</f>
        <v>2869.69</v>
      </c>
      <c r="AN261" s="50">
        <f t="shared" si="520"/>
        <v>8.5999999999999993E-2</v>
      </c>
      <c r="AO261" s="158">
        <f>IF(AJ261="Yes",VLOOKUP(B261,'ESA 112'!$B$350:$J$378,8,FALSE),MIN(0.127,AN261))</f>
        <v>8.5999999999999993E-2</v>
      </c>
      <c r="AP261" s="156">
        <f t="shared" si="521"/>
        <v>246.78</v>
      </c>
      <c r="AQ261" s="159">
        <f t="shared" si="522"/>
        <v>288.67</v>
      </c>
      <c r="AR261" s="127" t="s">
        <v>928</v>
      </c>
      <c r="AS261" s="43">
        <f>IFERROR(VLOOKUP($B261,'1314_link'!$A$5:$D$310,2,FALSE),0)</f>
        <v>44.11</v>
      </c>
      <c r="AT261" s="43">
        <f>IFERROR(VLOOKUP($B261,'1314_link'!$A$5:$D$310,3,FALSE),0)</f>
        <v>241.12</v>
      </c>
      <c r="AU261" s="154">
        <f>IFERROR(VLOOKUP($B261,'1314_link'!$A$5:$D$331,4,FALSE),0)</f>
        <v>2947.8399999999997</v>
      </c>
      <c r="AV261" s="158">
        <f t="shared" si="523"/>
        <v>8.1795484151107267E-2</v>
      </c>
      <c r="AW261" s="158">
        <f>IF(AR261="Yes",VLOOKUP(B261,'ESA 112'!$B$318:$J$345,8,FALSE),MIN(0.127,AV261))</f>
        <v>8.1795484151107267E-2</v>
      </c>
      <c r="AX261" s="156">
        <f t="shared" si="524"/>
        <v>241.12</v>
      </c>
      <c r="AY261" s="159">
        <f t="shared" si="525"/>
        <v>285.23</v>
      </c>
      <c r="AZ261" s="127" t="s">
        <v>928</v>
      </c>
      <c r="BA261" s="43">
        <f>IFERROR(VLOOKUP($B261,'1415_link'!$A$5:$D$311,2,FALSE),0)</f>
        <v>45.230000000000004</v>
      </c>
      <c r="BB261" s="43">
        <f>IFERROR(VLOOKUP($B261,'1415_link'!$A$5:$D$311,3,FALSE),0)</f>
        <v>269.44</v>
      </c>
      <c r="BC261" s="160">
        <f>IFERROR(VLOOKUP($B261,'1415_link'!$A$5:$D$332,4,FALSE),0)</f>
        <v>3025.9500000000003</v>
      </c>
      <c r="BD261" s="158">
        <f t="shared" si="526"/>
        <v>8.9043110428129998E-2</v>
      </c>
      <c r="BE261" s="158">
        <f>IF(AZ261="Yes",VLOOKUP(B261,'ESA 112'!$B$286:$J$314,8,FALSE),MIN(0.127,BD261))</f>
        <v>8.9043110428129998E-2</v>
      </c>
      <c r="BF261" s="156">
        <f t="shared" si="527"/>
        <v>269.44</v>
      </c>
      <c r="BG261" s="159">
        <f t="shared" si="528"/>
        <v>314.67</v>
      </c>
      <c r="BH261" s="127" t="s">
        <v>928</v>
      </c>
      <c r="BI261" s="43">
        <f>IFERROR(VLOOKUP($B261,'1516_link'!$A$5:$D$351,2,FALSE),0)</f>
        <v>44.22</v>
      </c>
      <c r="BJ261" s="43">
        <f>IFERROR(VLOOKUP($B261,'1516_link'!$A$5:$D$351,3,FALSE),0)</f>
        <v>256.22000000000003</v>
      </c>
      <c r="BK261" s="160">
        <f>IFERROR(VLOOKUP($B261,'1516_link'!$A$5:$D$351,4,FALSE),0)</f>
        <v>2971.23</v>
      </c>
      <c r="BL261" s="217">
        <f t="shared" si="484"/>
        <v>8.6233647344702374E-2</v>
      </c>
      <c r="BM261" s="217">
        <f>IF(BH261="Yes",VLOOKUP(B261,'ESA 112'!$B$255:$J$282,8,FALSE),MIN(0.127,BL261))</f>
        <v>8.6233647344702374E-2</v>
      </c>
      <c r="BN261" s="156">
        <f t="shared" si="485"/>
        <v>256.22000000000003</v>
      </c>
      <c r="BO261" s="159">
        <f t="shared" si="486"/>
        <v>300.44000000000005</v>
      </c>
      <c r="BP261" s="127" t="s">
        <v>928</v>
      </c>
      <c r="BQ261" s="43">
        <f>IFERROR(VLOOKUP($B261,'1617_link'!$A$5:$D$351,2,FALSE),0)</f>
        <v>47.769999999999996</v>
      </c>
      <c r="BR261" s="43">
        <f>IFERROR(VLOOKUP($B261,'1617_link'!$A$5:$D$351,3,FALSE),0)</f>
        <v>254.44</v>
      </c>
      <c r="BS261" s="160">
        <f>IFERROR(VLOOKUP($B261,'1617_link'!$A$5:$D$351,4,FALSE),0)</f>
        <v>2946.6600000000003</v>
      </c>
      <c r="BT261" s="217">
        <f t="shared" si="487"/>
        <v>8.6348611648442639E-2</v>
      </c>
      <c r="BU261" s="217">
        <f>IF(BP261="Yes",VLOOKUP(B261,'ESA 112'!$B$224:$J$250,8,FALSE),MIN(0.127,BT261))</f>
        <v>8.6348611648442639E-2</v>
      </c>
      <c r="BV261" s="156">
        <f t="shared" si="488"/>
        <v>254.44</v>
      </c>
      <c r="BW261" s="159">
        <f t="shared" si="489"/>
        <v>302.20999999999998</v>
      </c>
      <c r="BX261" s="127" t="s">
        <v>928</v>
      </c>
      <c r="BY261" s="43">
        <f>IFERROR(VLOOKUP($B261,'1718_link'!$A$5:$D$351,2,FALSE),0)</f>
        <v>57.34</v>
      </c>
      <c r="BZ261" s="43">
        <f>IFERROR(VLOOKUP($B261,'1718_link'!$A$5:$D$351,3,FALSE),0)</f>
        <v>292.33</v>
      </c>
      <c r="CA261" s="43">
        <f>IFERROR(VLOOKUP($B261,'1718_link'!$A$5:$D$331,4,FALSE),0)</f>
        <v>2883.86</v>
      </c>
      <c r="CB261" s="217">
        <f t="shared" si="490"/>
        <v>0.10136761146518901</v>
      </c>
      <c r="CC261" s="217">
        <f>IF(BX261="Yes",VLOOKUP(B261,'ESA 112'!$B$194:$J$219,8,FALSE),MIN(0.135,CB261))</f>
        <v>0.10136761146518901</v>
      </c>
      <c r="CD261" s="156">
        <f t="shared" si="491"/>
        <v>292.33</v>
      </c>
      <c r="CE261" s="159">
        <f t="shared" si="492"/>
        <v>349.66999999999996</v>
      </c>
      <c r="CF261" s="127" t="s">
        <v>928</v>
      </c>
      <c r="CG261" s="43">
        <f>IFERROR(VLOOKUP($B261,'1819_link'!$A$5:$D$351,2,FALSE),0)</f>
        <v>60.89</v>
      </c>
      <c r="CH261" s="43">
        <f>IFERROR(VLOOKUP($B261,'1819_link'!$A$5:$D$351,3,FALSE),0)</f>
        <v>317.22000000000003</v>
      </c>
      <c r="CI261" s="43">
        <f>IFERROR(VLOOKUP($B261,'1819_link'!$A$5:$D$331,4,FALSE),0)</f>
        <v>2858.2</v>
      </c>
      <c r="CJ261" s="217">
        <f t="shared" si="493"/>
        <v>0.11098593520397454</v>
      </c>
      <c r="CK261" s="217">
        <f>IF(CF261="Yes",VLOOKUP(B261,'ESA 112'!$B$164:$J$190,8,FALSE),MIN(0.135,CJ261))</f>
        <v>0.11098593520397454</v>
      </c>
      <c r="CL261" s="156">
        <f t="shared" si="494"/>
        <v>317.22000000000003</v>
      </c>
      <c r="CM261" s="159">
        <f t="shared" si="495"/>
        <v>378.11</v>
      </c>
      <c r="CN261" s="127" t="s">
        <v>928</v>
      </c>
      <c r="CO261" s="43">
        <f>IFERROR(VLOOKUP($B261,'1920_link'!$A$5:$D$350,2,FALSE),0)</f>
        <v>67.66</v>
      </c>
      <c r="CP261" s="43">
        <f>IFERROR(VLOOKUP($B261,'1920_link'!$A$5:$D$350,3,FALSE),0)</f>
        <v>323.33</v>
      </c>
      <c r="CQ261" s="43">
        <f>IFERROR(VLOOKUP($B261,'1920_link'!$A$5:$D$330,4,FALSE),0)</f>
        <v>2863.7900000000004</v>
      </c>
      <c r="CR261" s="217">
        <f t="shared" si="529"/>
        <v>0.11290283156237012</v>
      </c>
      <c r="CS261" s="217">
        <f>IF(CN261="Yes",VLOOKUP(B261,'ESA 112'!$B$134:$J$159,8,FALSE),MIN(0.135,CR261))</f>
        <v>0.11290283156237012</v>
      </c>
      <c r="CT261" s="156">
        <f t="shared" si="530"/>
        <v>323.33</v>
      </c>
      <c r="CU261" s="159">
        <f t="shared" si="531"/>
        <v>390.99</v>
      </c>
      <c r="CV261" s="127" t="s">
        <v>928</v>
      </c>
      <c r="CW261" s="43">
        <f>IFERROR(VLOOKUP($B261,'2021_link'!$A$5:$D$351,2,FALSE),0)</f>
        <v>18.78</v>
      </c>
      <c r="CX261" s="43">
        <f>IFERROR(VLOOKUP($B261,'2021_link'!$A$5:$D$351,3,FALSE),0)</f>
        <v>324.45</v>
      </c>
      <c r="CY261" s="160">
        <f>IFERROR(VLOOKUP($B261,'2021_link'!$A$5:$D$351,4,FALSE),0)</f>
        <v>2684.89</v>
      </c>
      <c r="CZ261" s="217">
        <f t="shared" si="532"/>
        <v>0.12084293956176975</v>
      </c>
      <c r="DA261" s="217">
        <f>IF(CV261="Yes",VLOOKUP(B261,'ESA 112'!$B$102:$J$130,8,FALSE),MIN(0.135,CZ261))</f>
        <v>0.12084293956176975</v>
      </c>
      <c r="DB261" s="156">
        <f t="shared" si="533"/>
        <v>324.45</v>
      </c>
      <c r="DC261" s="159">
        <f t="shared" si="534"/>
        <v>343.23</v>
      </c>
      <c r="DD261" s="127" t="s">
        <v>928</v>
      </c>
      <c r="DE261" s="43">
        <f>IFERROR(VLOOKUP($B261,'2122_link'!$A$3:$D$352,2,FALSE),0)</f>
        <v>30.44</v>
      </c>
      <c r="DF261" s="43">
        <f>IFERROR(VLOOKUP($B261,'2122_link'!$A$3:$D$352,3,FALSE),0)</f>
        <v>331</v>
      </c>
      <c r="DG261" s="160">
        <f>IFERROR(VLOOKUP($B261,'2122_link'!$A$3:$D$352,4,FALSE),0)</f>
        <v>2542.4199999999996</v>
      </c>
      <c r="DH261" s="217">
        <f t="shared" si="535"/>
        <v>0.13019092046160746</v>
      </c>
      <c r="DI261" s="217">
        <f>IF(DD261="Yes",VLOOKUP(B261,'ESA 112'!$B$70:$J$99,8,FALSE),MIN(0.135,DH261))</f>
        <v>0.13019092046160746</v>
      </c>
      <c r="DJ261" s="156">
        <f t="shared" si="536"/>
        <v>331</v>
      </c>
      <c r="DK261" s="159">
        <f t="shared" si="537"/>
        <v>361.44</v>
      </c>
      <c r="DL261" s="127" t="s">
        <v>928</v>
      </c>
      <c r="DM261" s="43">
        <f>IFERROR(VLOOKUP($B261,'2223_link'!$A$3:$D$352,2,FALSE),0)</f>
        <v>32.89</v>
      </c>
      <c r="DN261" s="43">
        <f>IFERROR(VLOOKUP($B261,'2223_link'!$A$3:$D$352,3,FALSE),0)</f>
        <v>348.11</v>
      </c>
      <c r="DO261" s="160">
        <f>IFERROR(VLOOKUP($B261,'2223_link'!$A$3:$D$352,4,FALSE),0)</f>
        <v>2538.7800000000002</v>
      </c>
      <c r="DP261" s="217">
        <f t="shared" si="538"/>
        <v>0.1371170404682564</v>
      </c>
      <c r="DQ261" s="217">
        <f>IF(DL261="Yes",VLOOKUP(B261,'ESA 112'!$B$37:$J$65,8,FALSE),MIN(0.135,DP261))</f>
        <v>0.13500000000000001</v>
      </c>
      <c r="DR261" s="156">
        <f t="shared" si="539"/>
        <v>342.74</v>
      </c>
      <c r="DS261" s="159">
        <f t="shared" si="540"/>
        <v>375.63</v>
      </c>
      <c r="DT261" s="127" t="s">
        <v>928</v>
      </c>
      <c r="DU261" s="43">
        <f>IFERROR(VLOOKUP($B261,'2324_link'!$A$3:$D$352,2,FALSE),0)</f>
        <v>31</v>
      </c>
      <c r="DV261" s="43">
        <f>IFERROR(VLOOKUP($B261,'2324_link'!$A$3:$D$352,3,FALSE),0)</f>
        <v>349.78</v>
      </c>
      <c r="DW261" s="160">
        <f>IFERROR(VLOOKUP($B261,'2324_link'!$A$3:$D$352,4,FALSE),0)</f>
        <v>2769.3899999999994</v>
      </c>
      <c r="DX261" s="217">
        <f t="shared" si="541"/>
        <v>0.1263021820689755</v>
      </c>
      <c r="DY261" s="217">
        <f>IF(DT261="Yes",VLOOKUP(B261,'ESA 112'!$B$3:$J$32,8,FALSE),MIN(0.15,DX261))</f>
        <v>0.1263021820689755</v>
      </c>
      <c r="DZ261" s="156">
        <f t="shared" si="542"/>
        <v>349.78</v>
      </c>
      <c r="EA261" s="159">
        <f t="shared" si="543"/>
        <v>380.78</v>
      </c>
      <c r="EB261" s="18"/>
    </row>
    <row r="262" spans="1:132" ht="14.4" x14ac:dyDescent="0.3">
      <c r="A262" s="15" t="s">
        <v>907</v>
      </c>
      <c r="B262" s="15" t="s">
        <v>230</v>
      </c>
      <c r="C262" s="15" t="s">
        <v>231</v>
      </c>
      <c r="D262" s="127" t="s">
        <v>928</v>
      </c>
      <c r="E262" s="154">
        <f>IFERROR(VLOOKUP($B262,'0809_link'!$A$5:$D$319,2,FALSE),0)</f>
        <v>145.12</v>
      </c>
      <c r="F262" s="154">
        <f>IFERROR(VLOOKUP($B262,'0809_link'!$A$5:$D$319,3,FALSE),0)</f>
        <v>1233.3699999999999</v>
      </c>
      <c r="G262" s="154">
        <f>IFERROR(VLOOKUP(B262,'0809_link'!$A$5:$D$319,4,FALSE),0)</f>
        <v>9821.8200000000015</v>
      </c>
      <c r="H262" s="50">
        <f t="shared" si="508"/>
        <v>0.12559999999999999</v>
      </c>
      <c r="I262" s="155">
        <f>IF(D262="yes",VLOOKUP(B262,'ESA 112'!$B$479:$K$503,8,FALSE),MIN(0.127,H262))</f>
        <v>0.12559999999999999</v>
      </c>
      <c r="J262" s="156">
        <f t="shared" si="509"/>
        <v>1233.3699999999999</v>
      </c>
      <c r="K262" s="157">
        <f t="shared" si="510"/>
        <v>1378.4899999999998</v>
      </c>
      <c r="L262" s="127" t="s">
        <v>928</v>
      </c>
      <c r="M262" s="43">
        <f>IFERROR(VLOOKUP(B262,'0910_link'!$A$5:$B$302,2,FALSE),0)</f>
        <v>141</v>
      </c>
      <c r="N262" s="43">
        <f>IFERROR(VLOOKUP(B262,'0910_link'!$A$5:$C$302,3,FALSE),0)</f>
        <v>1268.3800000000001</v>
      </c>
      <c r="O262" s="43">
        <f>IFERROR(VLOOKUP($B262,'0910_link'!$A$5:$D$302,4,FALSE),0)</f>
        <v>9818.56</v>
      </c>
      <c r="P262" s="50">
        <f t="shared" si="511"/>
        <v>0.12920000000000001</v>
      </c>
      <c r="Q262" s="158">
        <f>IF(L262="Yes",VLOOKUP(B262,'ESA 112'!$B$449:$K$474,8,FALSE),MIN(0.127,P262))</f>
        <v>0.127</v>
      </c>
      <c r="R262" s="156">
        <f t="shared" si="512"/>
        <v>1246.96</v>
      </c>
      <c r="S262" s="157">
        <f t="shared" si="513"/>
        <v>1387.779168</v>
      </c>
      <c r="T262" s="127" t="s">
        <v>928</v>
      </c>
      <c r="U262" s="43">
        <f>IFERROR(VLOOKUP($B262,'1011_link'!$A$5:$D$309,2,FALSE),0)</f>
        <v>156.25</v>
      </c>
      <c r="V262" s="43">
        <f>IFERROR(VLOOKUP($B262,'1011_link'!$A$5:$D$309,3,FALSE),0)</f>
        <v>1253.25</v>
      </c>
      <c r="W262" s="154">
        <f>IFERROR(VLOOKUP($B262,'1011_link'!$A$5:$D$319,4,FALSE),0)</f>
        <v>9582.2100000000009</v>
      </c>
      <c r="X262" s="50">
        <f t="shared" si="514"/>
        <v>0.1308</v>
      </c>
      <c r="Y262" s="158">
        <f>IF(T262="Yes",VLOOKUP(B262,'ESA 112'!$B$416:$J$444,8,FALSE),MIN(0.127,X262))</f>
        <v>0.127</v>
      </c>
      <c r="Z262" s="156">
        <f t="shared" si="515"/>
        <v>1216.94</v>
      </c>
      <c r="AA262" s="159">
        <f t="shared" si="516"/>
        <v>1373.19</v>
      </c>
      <c r="AB262" s="127" t="s">
        <v>928</v>
      </c>
      <c r="AC262" s="43">
        <f>IFERROR(VLOOKUP($B262,'1112_link'!$A$5:$D$310,2,FALSE),0)</f>
        <v>175.77</v>
      </c>
      <c r="AD262" s="43">
        <f>IFERROR(VLOOKUP($B262,'1112_link'!$A$5:$D$310,3,FALSE),0)</f>
        <v>1244</v>
      </c>
      <c r="AE262" s="154">
        <f>IFERROR(VLOOKUP($B262,'1112_link'!$A$5:$D$331,4,FALSE),0)</f>
        <v>9465.3199999999979</v>
      </c>
      <c r="AF262" s="50">
        <f t="shared" si="517"/>
        <v>0.13139999999999999</v>
      </c>
      <c r="AG262" s="158">
        <f>IF(AB262="Yes",VLOOKUP(B262,'ESA 112'!$B$383:$J$411,8,FALSE),MIN(0.127,AF262))</f>
        <v>0.127</v>
      </c>
      <c r="AH262" s="156">
        <f t="shared" si="518"/>
        <v>1202.0999999999999</v>
      </c>
      <c r="AI262" s="159">
        <f t="shared" si="519"/>
        <v>1377.87</v>
      </c>
      <c r="AJ262" s="127" t="s">
        <v>928</v>
      </c>
      <c r="AK262" s="43">
        <f>IFERROR(VLOOKUP($B262,'1213_link'!$A$5:$D$310,2,FALSE),0)</f>
        <v>183.78</v>
      </c>
      <c r="AL262" s="43">
        <f>IFERROR(VLOOKUP($B262,'1213_link'!$A$5:$D$310,3,FALSE),0)</f>
        <v>1272.8900000000001</v>
      </c>
      <c r="AM262" s="154">
        <f>IFERROR(VLOOKUP($B262,'1213_link'!$A$5:$D$331,4,FALSE),0)</f>
        <v>9261.8500000000022</v>
      </c>
      <c r="AN262" s="50">
        <f t="shared" si="520"/>
        <v>0.13739999999999999</v>
      </c>
      <c r="AO262" s="158">
        <f>IF(AJ262="Yes",VLOOKUP(B262,'ESA 112'!$B$350:$J$378,8,FALSE),MIN(0.127,AN262))</f>
        <v>0.127</v>
      </c>
      <c r="AP262" s="156">
        <f t="shared" si="521"/>
        <v>1176.25</v>
      </c>
      <c r="AQ262" s="159">
        <f t="shared" si="522"/>
        <v>1360.03</v>
      </c>
      <c r="AR262" s="127" t="s">
        <v>928</v>
      </c>
      <c r="AS262" s="43">
        <f>IFERROR(VLOOKUP($B262,'1314_link'!$A$5:$D$310,2,FALSE),0)</f>
        <v>199.11</v>
      </c>
      <c r="AT262" s="43">
        <f>IFERROR(VLOOKUP($B262,'1314_link'!$A$5:$D$310,3,FALSE),0)</f>
        <v>1245</v>
      </c>
      <c r="AU262" s="154">
        <f>IFERROR(VLOOKUP($B262,'1314_link'!$A$5:$D$331,4,FALSE),0)</f>
        <v>9101.5399999999991</v>
      </c>
      <c r="AV262" s="158">
        <f t="shared" si="523"/>
        <v>0.13679003772987869</v>
      </c>
      <c r="AW262" s="158">
        <f>IF(AR262="Yes",VLOOKUP(B262,'ESA 112'!$B$318:$J$345,8,FALSE),MIN(0.127,AV262))</f>
        <v>0.127</v>
      </c>
      <c r="AX262" s="156">
        <f t="shared" si="524"/>
        <v>1155.9000000000001</v>
      </c>
      <c r="AY262" s="159">
        <f t="shared" si="525"/>
        <v>1355.0100000000002</v>
      </c>
      <c r="AZ262" s="127" t="s">
        <v>928</v>
      </c>
      <c r="BA262" s="43">
        <f>IFERROR(VLOOKUP($B262,'1415_link'!$A$5:$D$311,2,FALSE),0)</f>
        <v>226.45</v>
      </c>
      <c r="BB262" s="43">
        <f>IFERROR(VLOOKUP($B262,'1415_link'!$A$5:$D$311,3,FALSE),0)</f>
        <v>1257.5600000000002</v>
      </c>
      <c r="BC262" s="160">
        <f>IFERROR(VLOOKUP($B262,'1415_link'!$A$5:$D$332,4,FALSE),0)</f>
        <v>9219.1999999999989</v>
      </c>
      <c r="BD262" s="158">
        <f t="shared" si="526"/>
        <v>0.13640662964248529</v>
      </c>
      <c r="BE262" s="158">
        <f>IF(AZ262="Yes",VLOOKUP(B262,'ESA 112'!$B$286:$J$314,8,FALSE),MIN(0.127,BD262))</f>
        <v>0.127</v>
      </c>
      <c r="BF262" s="156">
        <f t="shared" si="527"/>
        <v>1170.8399999999999</v>
      </c>
      <c r="BG262" s="159">
        <f t="shared" si="528"/>
        <v>1397.29</v>
      </c>
      <c r="BH262" s="127" t="s">
        <v>928</v>
      </c>
      <c r="BI262" s="43">
        <f>IFERROR(VLOOKUP($B262,'1516_link'!$A$5:$D$351,2,FALSE),0)</f>
        <v>227.67000000000002</v>
      </c>
      <c r="BJ262" s="43">
        <f>IFERROR(VLOOKUP($B262,'1516_link'!$A$5:$D$351,3,FALSE),0)</f>
        <v>1290.4399999999998</v>
      </c>
      <c r="BK262" s="160">
        <f>IFERROR(VLOOKUP($B262,'1516_link'!$A$5:$D$351,4,FALSE),0)</f>
        <v>9569.5499999999993</v>
      </c>
      <c r="BL262" s="217">
        <f t="shared" si="484"/>
        <v>0.13484855609720414</v>
      </c>
      <c r="BM262" s="217">
        <f>IF(BH262="Yes",VLOOKUP(B262,'ESA 112'!$B$255:$J$282,8,FALSE),MIN(0.127,BL262))</f>
        <v>0.127</v>
      </c>
      <c r="BN262" s="156">
        <f t="shared" si="485"/>
        <v>1215.33</v>
      </c>
      <c r="BO262" s="159">
        <f t="shared" si="486"/>
        <v>1443</v>
      </c>
      <c r="BP262" s="127" t="s">
        <v>928</v>
      </c>
      <c r="BQ262" s="43">
        <f>IFERROR(VLOOKUP($B262,'1617_link'!$A$5:$D$351,2,FALSE),0)</f>
        <v>249.11</v>
      </c>
      <c r="BR262" s="43">
        <f>IFERROR(VLOOKUP($B262,'1617_link'!$A$5:$D$351,3,FALSE),0)</f>
        <v>1328.1100000000001</v>
      </c>
      <c r="BS262" s="160">
        <f>IFERROR(VLOOKUP($B262,'1617_link'!$A$5:$D$351,4,FALSE),0)</f>
        <v>9766.3000000000011</v>
      </c>
      <c r="BT262" s="217">
        <f t="shared" si="487"/>
        <v>0.1359890644358662</v>
      </c>
      <c r="BU262" s="217">
        <f>IF(BP262="Yes",VLOOKUP(B262,'ESA 112'!$B$224:$J$250,8,FALSE),MIN(0.127,BT262))</f>
        <v>0.127</v>
      </c>
      <c r="BV262" s="156">
        <f t="shared" si="488"/>
        <v>1240.32</v>
      </c>
      <c r="BW262" s="223">
        <f t="shared" si="489"/>
        <v>1489.4299999999998</v>
      </c>
      <c r="BX262" s="127" t="s">
        <v>928</v>
      </c>
      <c r="BY262" s="43">
        <f>IFERROR(VLOOKUP($B262,'1718_link'!$A$5:$D$351,2,FALSE),0)</f>
        <v>253.55</v>
      </c>
      <c r="BZ262" s="43">
        <f>IFERROR(VLOOKUP($B262,'1718_link'!$A$5:$D$351,3,FALSE),0)</f>
        <v>1332.67</v>
      </c>
      <c r="CA262" s="43">
        <f>IFERROR(VLOOKUP($B262,'1718_link'!$A$5:$D$331,4,FALSE),0)</f>
        <v>9817.3499999999985</v>
      </c>
      <c r="CB262" s="217">
        <f t="shared" si="490"/>
        <v>0.13574640814476416</v>
      </c>
      <c r="CC262" s="217">
        <f>IF(BX262="Yes",VLOOKUP(B262,'ESA 112'!$B$194:$J$219,8,FALSE),MIN(0.135,CB262))</f>
        <v>0.13500000000000001</v>
      </c>
      <c r="CD262" s="156">
        <f t="shared" si="491"/>
        <v>1325.34</v>
      </c>
      <c r="CE262" s="159">
        <f t="shared" si="492"/>
        <v>1578.8899999999999</v>
      </c>
      <c r="CF262" s="127" t="s">
        <v>928</v>
      </c>
      <c r="CG262" s="43">
        <f>IFERROR(VLOOKUP($B262,'1819_link'!$A$5:$D$351,2,FALSE),0)</f>
        <v>270.56</v>
      </c>
      <c r="CH262" s="43">
        <f>IFERROR(VLOOKUP($B262,'1819_link'!$A$5:$D$351,3,FALSE),0)</f>
        <v>1314.56</v>
      </c>
      <c r="CI262" s="43">
        <f>IFERROR(VLOOKUP($B262,'1819_link'!$A$5:$D$331,4,FALSE),0)</f>
        <v>9701.159999999998</v>
      </c>
      <c r="CJ262" s="217">
        <f t="shared" si="493"/>
        <v>0.13550544470970485</v>
      </c>
      <c r="CK262" s="217">
        <f>IF(CF262="Yes",VLOOKUP(B262,'ESA 112'!$B$164:$J$190,8,FALSE),MIN(0.135,CJ262))</f>
        <v>0.13500000000000001</v>
      </c>
      <c r="CL262" s="156">
        <f t="shared" si="494"/>
        <v>1309.6600000000001</v>
      </c>
      <c r="CM262" s="159">
        <f t="shared" si="495"/>
        <v>1580.22</v>
      </c>
      <c r="CN262" s="127" t="s">
        <v>928</v>
      </c>
      <c r="CO262" s="43">
        <f>IFERROR(VLOOKUP($B262,'1920_link'!$A$5:$D$350,2,FALSE),0)</f>
        <v>264.89</v>
      </c>
      <c r="CP262" s="43">
        <f>IFERROR(VLOOKUP($B262,'1920_link'!$A$5:$D$350,3,FALSE),0)</f>
        <v>1412.67</v>
      </c>
      <c r="CQ262" s="43">
        <f>IFERROR(VLOOKUP($B262,'1920_link'!$A$5:$D$330,4,FALSE),0)</f>
        <v>9958.01</v>
      </c>
      <c r="CR262" s="217">
        <f t="shared" si="529"/>
        <v>0.14186268139919522</v>
      </c>
      <c r="CS262" s="217">
        <f>IF(CN262="Yes",VLOOKUP(B262,'ESA 112'!$B$134:$J$159,8,FALSE),MIN(0.135,CR262))</f>
        <v>0.13500000000000001</v>
      </c>
      <c r="CT262" s="156">
        <f t="shared" si="530"/>
        <v>1344.33</v>
      </c>
      <c r="CU262" s="159">
        <f t="shared" si="531"/>
        <v>1609.2199999999998</v>
      </c>
      <c r="CV262" s="127" t="s">
        <v>928</v>
      </c>
      <c r="CW262" s="43">
        <f>IFERROR(VLOOKUP($B262,'2021_link'!$A$5:$D$351,2,FALSE),0)</f>
        <v>122.67</v>
      </c>
      <c r="CX262" s="43">
        <f>IFERROR(VLOOKUP($B262,'2021_link'!$A$5:$D$351,3,FALSE),0)</f>
        <v>1423</v>
      </c>
      <c r="CY262" s="160">
        <f>IFERROR(VLOOKUP($B262,'2021_link'!$A$5:$D$351,4,FALSE),0)</f>
        <v>9919.34</v>
      </c>
      <c r="CZ262" s="217">
        <f t="shared" si="532"/>
        <v>0.14345712517163439</v>
      </c>
      <c r="DA262" s="217">
        <f>IF(CV262="Yes",VLOOKUP(B262,'ESA 112'!$B$102:$J$130,8,FALSE),MIN(0.135,CZ262))</f>
        <v>0.13500000000000001</v>
      </c>
      <c r="DB262" s="156">
        <f t="shared" si="533"/>
        <v>1339.11</v>
      </c>
      <c r="DC262" s="159">
        <f t="shared" si="534"/>
        <v>1461.78</v>
      </c>
      <c r="DD262" s="127" t="s">
        <v>928</v>
      </c>
      <c r="DE262" s="43">
        <f>IFERROR(VLOOKUP($B262,'2122_link'!$A$3:$D$352,2,FALSE),0)</f>
        <v>127.33</v>
      </c>
      <c r="DF262" s="43">
        <f>IFERROR(VLOOKUP($B262,'2122_link'!$A$3:$D$352,3,FALSE),0)</f>
        <v>1402.78</v>
      </c>
      <c r="DG262" s="160">
        <f>IFERROR(VLOOKUP($B262,'2122_link'!$A$3:$D$352,4,FALSE),0)</f>
        <v>9683.01</v>
      </c>
      <c r="DH262" s="217">
        <f t="shared" si="535"/>
        <v>0.14487024179464855</v>
      </c>
      <c r="DI262" s="217">
        <f>IF(DD262="Yes",VLOOKUP(B262,'ESA 112'!$B$70:$J$99,8,FALSE),MIN(0.135,DH262))</f>
        <v>0.13500000000000001</v>
      </c>
      <c r="DJ262" s="156">
        <f t="shared" si="536"/>
        <v>1307.21</v>
      </c>
      <c r="DK262" s="159">
        <f t="shared" si="537"/>
        <v>1434.54</v>
      </c>
      <c r="DL262" s="127" t="s">
        <v>928</v>
      </c>
      <c r="DM262" s="43">
        <f>IFERROR(VLOOKUP($B262,'2223_link'!$A$3:$D$352,2,FALSE),0)</f>
        <v>136.33000000000001</v>
      </c>
      <c r="DN262" s="43">
        <f>IFERROR(VLOOKUP($B262,'2223_link'!$A$3:$D$352,3,FALSE),0)</f>
        <v>1356.67</v>
      </c>
      <c r="DO262" s="160">
        <f>IFERROR(VLOOKUP($B262,'2223_link'!$A$3:$D$352,4,FALSE),0)</f>
        <v>9048.9600000000028</v>
      </c>
      <c r="DP262" s="217">
        <f t="shared" si="538"/>
        <v>0.14992551630242587</v>
      </c>
      <c r="DQ262" s="217">
        <f>IF(DL262="Yes",VLOOKUP(B262,'ESA 112'!$B$37:$J$65,8,FALSE),MIN(0.135,DP262))</f>
        <v>0.13500000000000001</v>
      </c>
      <c r="DR262" s="156">
        <f t="shared" si="539"/>
        <v>1221.6099999999999</v>
      </c>
      <c r="DS262" s="159">
        <f t="shared" si="540"/>
        <v>1357.9399999999998</v>
      </c>
      <c r="DT262" s="127" t="s">
        <v>928</v>
      </c>
      <c r="DU262" s="43">
        <f>IFERROR(VLOOKUP($B262,'2324_link'!$A$3:$D$352,2,FALSE),0)</f>
        <v>138.11000000000001</v>
      </c>
      <c r="DV262" s="43">
        <f>IFERROR(VLOOKUP($B262,'2324_link'!$A$3:$D$352,3,FALSE),0)</f>
        <v>1474.1100000000001</v>
      </c>
      <c r="DW262" s="160">
        <f>IFERROR(VLOOKUP($B262,'2324_link'!$A$3:$D$352,4,FALSE),0)</f>
        <v>9222.82</v>
      </c>
      <c r="DX262" s="217">
        <f t="shared" si="541"/>
        <v>0.1598328927594814</v>
      </c>
      <c r="DY262" s="217">
        <f>IF(DT262="Yes",VLOOKUP(B262,'ESA 112'!$B$3:$J$32,8,FALSE),MIN(0.15,DX262))</f>
        <v>0.15</v>
      </c>
      <c r="DZ262" s="156">
        <f t="shared" si="542"/>
        <v>1383.42</v>
      </c>
      <c r="EA262" s="159">
        <f t="shared" si="543"/>
        <v>1521.5300000000002</v>
      </c>
      <c r="EB262" s="18"/>
    </row>
    <row r="263" spans="1:132" ht="14.4" x14ac:dyDescent="0.3">
      <c r="A263" s="15" t="s">
        <v>907</v>
      </c>
      <c r="B263" s="15" t="s">
        <v>172</v>
      </c>
      <c r="C263" s="15" t="s">
        <v>173</v>
      </c>
      <c r="D263" s="127" t="s">
        <v>928</v>
      </c>
      <c r="E263" s="154">
        <f>IFERROR(VLOOKUP($B263,'0809_link'!$A$5:$D$319,2,FALSE),0)</f>
        <v>25.5</v>
      </c>
      <c r="F263" s="154">
        <f>IFERROR(VLOOKUP($B263,'0809_link'!$A$5:$D$319,3,FALSE),0)</f>
        <v>188.25</v>
      </c>
      <c r="G263" s="154">
        <f>IFERROR(VLOOKUP(B263,'0809_link'!$A$5:$D$319,4,FALSE),0)</f>
        <v>1805.03</v>
      </c>
      <c r="H263" s="50">
        <f t="shared" si="508"/>
        <v>0.1043</v>
      </c>
      <c r="I263" s="155">
        <f>IF(D263="yes",VLOOKUP(B263,'ESA 112'!$B$479:$K$503,8,FALSE),MIN(0.127,H263))</f>
        <v>0.1043</v>
      </c>
      <c r="J263" s="156">
        <f t="shared" si="509"/>
        <v>188.25</v>
      </c>
      <c r="K263" s="157">
        <f t="shared" si="510"/>
        <v>213.75</v>
      </c>
      <c r="L263" s="127" t="s">
        <v>928</v>
      </c>
      <c r="M263" s="43">
        <f>IFERROR(VLOOKUP(B263,'0910_link'!$A$5:$B$302,2,FALSE),0)</f>
        <v>24.25</v>
      </c>
      <c r="N263" s="43">
        <f>IFERROR(VLOOKUP(B263,'0910_link'!$A$5:$C$302,3,FALSE),0)</f>
        <v>190.5</v>
      </c>
      <c r="O263" s="43">
        <f>IFERROR(VLOOKUP($B263,'0910_link'!$A$5:$D$302,4,FALSE),0)</f>
        <v>1647.16</v>
      </c>
      <c r="P263" s="50">
        <f t="shared" si="511"/>
        <v>0.1157</v>
      </c>
      <c r="Q263" s="158">
        <f>IF(L263="Yes",VLOOKUP(B263,'ESA 112'!$B$449:$K$474,8,FALSE),MIN(0.127,P263))</f>
        <v>0.1157</v>
      </c>
      <c r="R263" s="156">
        <f t="shared" si="512"/>
        <v>190.5</v>
      </c>
      <c r="S263" s="157">
        <f t="shared" si="513"/>
        <v>214.75</v>
      </c>
      <c r="T263" s="127" t="s">
        <v>928</v>
      </c>
      <c r="U263" s="43">
        <f>IFERROR(VLOOKUP($B263,'1011_link'!$A$5:$D$309,2,FALSE),0)</f>
        <v>17.88</v>
      </c>
      <c r="V263" s="43">
        <f>IFERROR(VLOOKUP($B263,'1011_link'!$A$5:$D$309,3,FALSE),0)</f>
        <v>204</v>
      </c>
      <c r="W263" s="154">
        <f>IFERROR(VLOOKUP($B263,'1011_link'!$A$5:$D$319,4,FALSE),0)</f>
        <v>1601.01</v>
      </c>
      <c r="X263" s="50">
        <f t="shared" si="514"/>
        <v>0.12740000000000001</v>
      </c>
      <c r="Y263" s="158">
        <f>IF(T263="Yes",VLOOKUP(B263,'ESA 112'!$B$416:$J$444,8,FALSE),MIN(0.127,X263))</f>
        <v>0.127</v>
      </c>
      <c r="Z263" s="156">
        <f t="shared" si="515"/>
        <v>203.33</v>
      </c>
      <c r="AA263" s="159">
        <f t="shared" si="516"/>
        <v>221.21</v>
      </c>
      <c r="AB263" s="127" t="s">
        <v>928</v>
      </c>
      <c r="AC263" s="43">
        <f>IFERROR(VLOOKUP($B263,'1112_link'!$A$5:$D$310,2,FALSE),0)</f>
        <v>23.12</v>
      </c>
      <c r="AD263" s="43">
        <f>IFERROR(VLOOKUP($B263,'1112_link'!$A$5:$D$310,3,FALSE),0)</f>
        <v>204.78</v>
      </c>
      <c r="AE263" s="154">
        <f>IFERROR(VLOOKUP($B263,'1112_link'!$A$5:$D$331,4,FALSE),0)</f>
        <v>1505.7299999999996</v>
      </c>
      <c r="AF263" s="50">
        <f t="shared" si="517"/>
        <v>0.13600000000000001</v>
      </c>
      <c r="AG263" s="158">
        <f>IF(AB263="Yes",VLOOKUP(B263,'ESA 112'!$B$383:$J$411,8,FALSE),MIN(0.127,AF263))</f>
        <v>0.127</v>
      </c>
      <c r="AH263" s="156">
        <f t="shared" si="518"/>
        <v>191.23</v>
      </c>
      <c r="AI263" s="159">
        <f t="shared" si="519"/>
        <v>214.35</v>
      </c>
      <c r="AJ263" s="127" t="s">
        <v>928</v>
      </c>
      <c r="AK263" s="43">
        <f>IFERROR(VLOOKUP($B263,'1213_link'!$A$5:$D$310,2,FALSE),0)</f>
        <v>23.659999999999997</v>
      </c>
      <c r="AL263" s="43">
        <f>IFERROR(VLOOKUP($B263,'1213_link'!$A$5:$D$310,3,FALSE),0)</f>
        <v>197.56</v>
      </c>
      <c r="AM263" s="154">
        <f>IFERROR(VLOOKUP($B263,'1213_link'!$A$5:$D$331,4,FALSE),0)</f>
        <v>1464.0000000000002</v>
      </c>
      <c r="AN263" s="50">
        <f t="shared" si="520"/>
        <v>0.13489999999999999</v>
      </c>
      <c r="AO263" s="158">
        <f>IF(AJ263="Yes",VLOOKUP(B263,'ESA 112'!$B$350:$J$378,8,FALSE),MIN(0.127,AN263))</f>
        <v>0.127</v>
      </c>
      <c r="AP263" s="156">
        <f t="shared" si="521"/>
        <v>185.93</v>
      </c>
      <c r="AQ263" s="159">
        <f t="shared" si="522"/>
        <v>209.59</v>
      </c>
      <c r="AR263" s="127" t="s">
        <v>928</v>
      </c>
      <c r="AS263" s="43">
        <f>IFERROR(VLOOKUP($B263,'1314_link'!$A$5:$D$310,2,FALSE),0)</f>
        <v>15.56</v>
      </c>
      <c r="AT263" s="43">
        <f>IFERROR(VLOOKUP($B263,'1314_link'!$A$5:$D$310,3,FALSE),0)</f>
        <v>196.44</v>
      </c>
      <c r="AU263" s="154">
        <f>IFERROR(VLOOKUP($B263,'1314_link'!$A$5:$D$331,4,FALSE),0)</f>
        <v>1421.63</v>
      </c>
      <c r="AV263" s="158">
        <f t="shared" si="523"/>
        <v>0.1381794137715158</v>
      </c>
      <c r="AW263" s="158">
        <f>IF(AR263="Yes",VLOOKUP(B263,'ESA 112'!$B$318:$J$345,8,FALSE),MIN(0.127,AV263))</f>
        <v>0.127</v>
      </c>
      <c r="AX263" s="156">
        <f t="shared" si="524"/>
        <v>180.55</v>
      </c>
      <c r="AY263" s="159">
        <f t="shared" si="525"/>
        <v>196.11</v>
      </c>
      <c r="AZ263" s="127" t="s">
        <v>928</v>
      </c>
      <c r="BA263" s="43">
        <f>IFERROR(VLOOKUP($B263,'1415_link'!$A$5:$D$311,2,FALSE),0)</f>
        <v>11.56</v>
      </c>
      <c r="BB263" s="43">
        <f>IFERROR(VLOOKUP($B263,'1415_link'!$A$5:$D$311,3,FALSE),0)</f>
        <v>188.23</v>
      </c>
      <c r="BC263" s="160">
        <f>IFERROR(VLOOKUP($B263,'1415_link'!$A$5:$D$332,4,FALSE),0)</f>
        <v>1406.82</v>
      </c>
      <c r="BD263" s="158">
        <f t="shared" si="526"/>
        <v>0.13379821156935501</v>
      </c>
      <c r="BE263" s="158">
        <f>IF(AZ263="Yes",VLOOKUP(B263,'ESA 112'!$B$286:$J$314,8,FALSE),MIN(0.127,BD263))</f>
        <v>0.127</v>
      </c>
      <c r="BF263" s="156">
        <f t="shared" si="527"/>
        <v>178.67</v>
      </c>
      <c r="BG263" s="159">
        <f t="shared" si="528"/>
        <v>190.23</v>
      </c>
      <c r="BH263" s="127" t="s">
        <v>928</v>
      </c>
      <c r="BI263" s="43">
        <f>IFERROR(VLOOKUP($B263,'1516_link'!$A$5:$D$351,2,FALSE),0)</f>
        <v>9.33</v>
      </c>
      <c r="BJ263" s="43">
        <f>IFERROR(VLOOKUP($B263,'1516_link'!$A$5:$D$351,3,FALSE),0)</f>
        <v>180.33</v>
      </c>
      <c r="BK263" s="160">
        <f>IFERROR(VLOOKUP($B263,'1516_link'!$A$5:$D$351,4,FALSE),0)</f>
        <v>1387.1100000000001</v>
      </c>
      <c r="BL263" s="217">
        <f t="shared" si="484"/>
        <v>0.13000410926314424</v>
      </c>
      <c r="BM263" s="217">
        <f>IF(BH263="Yes",VLOOKUP(B263,'ESA 112'!$B$255:$J$282,8,FALSE),MIN(0.127,BL263))</f>
        <v>0.127</v>
      </c>
      <c r="BN263" s="156">
        <f t="shared" si="485"/>
        <v>176.16</v>
      </c>
      <c r="BO263" s="159">
        <f t="shared" si="486"/>
        <v>185.49</v>
      </c>
      <c r="BP263" s="127" t="s">
        <v>928</v>
      </c>
      <c r="BQ263" s="43">
        <f>IFERROR(VLOOKUP($B263,'1617_link'!$A$5:$D$351,2,FALSE),0)</f>
        <v>12.219999999999999</v>
      </c>
      <c r="BR263" s="43">
        <f>IFERROR(VLOOKUP($B263,'1617_link'!$A$5:$D$351,3,FALSE),0)</f>
        <v>172.44</v>
      </c>
      <c r="BS263" s="160">
        <f>IFERROR(VLOOKUP($B263,'1617_link'!$A$5:$D$351,4,FALSE),0)</f>
        <v>1365.55</v>
      </c>
      <c r="BT263" s="217">
        <f t="shared" si="487"/>
        <v>0.12627878876643112</v>
      </c>
      <c r="BU263" s="217">
        <f>IF(BP263="Yes",VLOOKUP(B263,'ESA 112'!$B$224:$J$250,8,FALSE),MIN(0.127,BT263))</f>
        <v>0.12627878876643112</v>
      </c>
      <c r="BV263" s="156">
        <f t="shared" si="488"/>
        <v>172.44</v>
      </c>
      <c r="BW263" s="159">
        <f t="shared" si="489"/>
        <v>184.66</v>
      </c>
      <c r="BX263" s="127" t="s">
        <v>928</v>
      </c>
      <c r="BY263" s="43">
        <f>IFERROR(VLOOKUP($B263,'1718_link'!$A$5:$D$351,2,FALSE),0)</f>
        <v>17.11</v>
      </c>
      <c r="BZ263" s="43">
        <f>IFERROR(VLOOKUP($B263,'1718_link'!$A$5:$D$351,3,FALSE),0)</f>
        <v>197.56</v>
      </c>
      <c r="CA263" s="43">
        <f>IFERROR(VLOOKUP($B263,'1718_link'!$A$5:$D$331,4,FALSE),0)</f>
        <v>1361.74</v>
      </c>
      <c r="CB263" s="217">
        <f t="shared" si="490"/>
        <v>0.14507908998780972</v>
      </c>
      <c r="CC263" s="217">
        <f>IF(BX263="Yes",VLOOKUP(B263,'ESA 112'!$B$194:$J$219,8,FALSE),MIN(0.135,CB263))</f>
        <v>0.13500000000000001</v>
      </c>
      <c r="CD263" s="156">
        <f t="shared" si="491"/>
        <v>183.83</v>
      </c>
      <c r="CE263" s="159">
        <f t="shared" si="492"/>
        <v>200.94</v>
      </c>
      <c r="CF263" s="127" t="s">
        <v>928</v>
      </c>
      <c r="CG263" s="43">
        <f>IFERROR(VLOOKUP($B263,'1819_link'!$A$5:$D$351,2,FALSE),0)</f>
        <v>21.55</v>
      </c>
      <c r="CH263" s="43">
        <f>IFERROR(VLOOKUP($B263,'1819_link'!$A$5:$D$351,3,FALSE),0)</f>
        <v>195.33</v>
      </c>
      <c r="CI263" s="43">
        <f>IFERROR(VLOOKUP($B263,'1819_link'!$A$5:$D$331,4,FALSE),0)</f>
        <v>1312.84</v>
      </c>
      <c r="CJ263" s="217">
        <f t="shared" si="493"/>
        <v>0.14878431492032543</v>
      </c>
      <c r="CK263" s="217">
        <f>IF(CF263="Yes",VLOOKUP(B263,'ESA 112'!$B$164:$J$190,8,FALSE),MIN(0.135,CJ263))</f>
        <v>0.13500000000000001</v>
      </c>
      <c r="CL263" s="156">
        <f t="shared" si="494"/>
        <v>177.23</v>
      </c>
      <c r="CM263" s="159">
        <f t="shared" si="495"/>
        <v>198.78</v>
      </c>
      <c r="CN263" s="127" t="s">
        <v>928</v>
      </c>
      <c r="CO263" s="43">
        <f>IFERROR(VLOOKUP($B263,'1920_link'!$A$5:$D$350,2,FALSE),0)</f>
        <v>21.55</v>
      </c>
      <c r="CP263" s="43">
        <f>IFERROR(VLOOKUP($B263,'1920_link'!$A$5:$D$350,3,FALSE),0)</f>
        <v>192.89</v>
      </c>
      <c r="CQ263" s="43">
        <f>IFERROR(VLOOKUP($B263,'1920_link'!$A$5:$D$330,4,FALSE),0)</f>
        <v>1297.94</v>
      </c>
      <c r="CR263" s="217">
        <f t="shared" si="529"/>
        <v>0.14861241659861008</v>
      </c>
      <c r="CS263" s="217">
        <f>IF(CN263="Yes",VLOOKUP(B263,'ESA 112'!$B$134:$J$159,8,FALSE),MIN(0.135,CR263))</f>
        <v>0.13500000000000001</v>
      </c>
      <c r="CT263" s="156">
        <f t="shared" si="530"/>
        <v>175.22</v>
      </c>
      <c r="CU263" s="159">
        <f t="shared" si="531"/>
        <v>196.77</v>
      </c>
      <c r="CV263" s="127" t="s">
        <v>928</v>
      </c>
      <c r="CW263" s="43">
        <f>IFERROR(VLOOKUP($B263,'2021_link'!$A$5:$D$351,2,FALSE),0)</f>
        <v>8.7799999999999994</v>
      </c>
      <c r="CX263" s="43">
        <f>IFERROR(VLOOKUP($B263,'2021_link'!$A$5:$D$351,3,FALSE),0)</f>
        <v>181.32999999999998</v>
      </c>
      <c r="CY263" s="160">
        <f>IFERROR(VLOOKUP($B263,'2021_link'!$A$5:$D$351,4,FALSE),0)</f>
        <v>1214.6200000000001</v>
      </c>
      <c r="CZ263" s="217">
        <f t="shared" si="532"/>
        <v>0.14928948971694847</v>
      </c>
      <c r="DA263" s="217">
        <f>IF(CV263="Yes",VLOOKUP(B263,'ESA 112'!$B$102:$J$130,8,FALSE),MIN(0.135,CZ263))</f>
        <v>0.13500000000000001</v>
      </c>
      <c r="DB263" s="156">
        <f t="shared" si="533"/>
        <v>163.97</v>
      </c>
      <c r="DC263" s="159">
        <f t="shared" si="534"/>
        <v>172.75</v>
      </c>
      <c r="DD263" s="127" t="s">
        <v>928</v>
      </c>
      <c r="DE263" s="43">
        <f>IFERROR(VLOOKUP($B263,'2122_link'!$A$3:$D$352,2,FALSE),0)</f>
        <v>8.11</v>
      </c>
      <c r="DF263" s="43">
        <f>IFERROR(VLOOKUP($B263,'2122_link'!$A$3:$D$352,3,FALSE),0)</f>
        <v>178.67000000000002</v>
      </c>
      <c r="DG263" s="160">
        <f>IFERROR(VLOOKUP($B263,'2122_link'!$A$3:$D$352,4,FALSE),0)</f>
        <v>1203.45</v>
      </c>
      <c r="DH263" s="217">
        <f t="shared" si="535"/>
        <v>0.1484648302796128</v>
      </c>
      <c r="DI263" s="217">
        <f>IF(DD263="Yes",VLOOKUP(B263,'ESA 112'!$B$70:$J$99,8,FALSE),MIN(0.135,DH263))</f>
        <v>0.13500000000000001</v>
      </c>
      <c r="DJ263" s="156">
        <f t="shared" si="536"/>
        <v>162.47</v>
      </c>
      <c r="DK263" s="159">
        <f t="shared" si="537"/>
        <v>170.57999999999998</v>
      </c>
      <c r="DL263" s="127" t="s">
        <v>928</v>
      </c>
      <c r="DM263" s="43">
        <f>IFERROR(VLOOKUP($B263,'2223_link'!$A$3:$D$352,2,FALSE),0)</f>
        <v>11.44</v>
      </c>
      <c r="DN263" s="43">
        <f>IFERROR(VLOOKUP($B263,'2223_link'!$A$3:$D$352,3,FALSE),0)</f>
        <v>171.45</v>
      </c>
      <c r="DO263" s="160">
        <f>IFERROR(VLOOKUP($B263,'2223_link'!$A$3:$D$352,4,FALSE),0)</f>
        <v>1199.55</v>
      </c>
      <c r="DP263" s="217">
        <f t="shared" si="538"/>
        <v>0.14292859822433412</v>
      </c>
      <c r="DQ263" s="217">
        <f>IF(DL263="Yes",VLOOKUP(B263,'ESA 112'!$B$37:$J$65,8,FALSE),MIN(0.135,DP263))</f>
        <v>0.13500000000000001</v>
      </c>
      <c r="DR263" s="156">
        <f t="shared" si="539"/>
        <v>161.94</v>
      </c>
      <c r="DS263" s="159">
        <f t="shared" si="540"/>
        <v>173.38</v>
      </c>
      <c r="DT263" s="127" t="s">
        <v>928</v>
      </c>
      <c r="DU263" s="43">
        <f>IFERROR(VLOOKUP($B263,'2324_link'!$A$3:$D$352,2,FALSE),0)</f>
        <v>9.44</v>
      </c>
      <c r="DV263" s="43">
        <f>IFERROR(VLOOKUP($B263,'2324_link'!$A$3:$D$352,3,FALSE),0)</f>
        <v>181.11</v>
      </c>
      <c r="DW263" s="160">
        <f>IFERROR(VLOOKUP($B263,'2324_link'!$A$3:$D$352,4,FALSE),0)</f>
        <v>1171.5999999999999</v>
      </c>
      <c r="DX263" s="217">
        <f t="shared" si="541"/>
        <v>0.15458347558893823</v>
      </c>
      <c r="DY263" s="217">
        <f>IF(DT263="Yes",VLOOKUP(B263,'ESA 112'!$B$3:$J$32,8,FALSE),MIN(0.15,DX263))</f>
        <v>0.15</v>
      </c>
      <c r="DZ263" s="156">
        <f t="shared" si="542"/>
        <v>175.74</v>
      </c>
      <c r="EA263" s="159">
        <f t="shared" si="543"/>
        <v>185.18</v>
      </c>
      <c r="EB263" s="18"/>
    </row>
    <row r="264" spans="1:132" ht="14.4" x14ac:dyDescent="0.3">
      <c r="A264" s="15" t="s">
        <v>907</v>
      </c>
      <c r="B264" s="15" t="s">
        <v>308</v>
      </c>
      <c r="C264" s="15" t="s">
        <v>309</v>
      </c>
      <c r="D264" s="127" t="s">
        <v>928</v>
      </c>
      <c r="E264" s="154">
        <f>IFERROR(VLOOKUP($B264,'0809_link'!$A$5:$D$319,2,FALSE),0)</f>
        <v>0</v>
      </c>
      <c r="F264" s="154">
        <f>IFERROR(VLOOKUP($B264,'0809_link'!$A$5:$D$319,3,FALSE),0)</f>
        <v>29.12</v>
      </c>
      <c r="G264" s="154">
        <f>IFERROR(VLOOKUP(B264,'0809_link'!$A$5:$D$319,4,FALSE),0)</f>
        <v>221.72</v>
      </c>
      <c r="H264" s="50">
        <f t="shared" si="508"/>
        <v>0.1313</v>
      </c>
      <c r="I264" s="155">
        <f>IF(D264="yes",VLOOKUP(B264,'ESA 112'!$B$479:$K$503,8,FALSE),MIN(0.127,H264))</f>
        <v>0.127</v>
      </c>
      <c r="J264" s="156">
        <f t="shared" si="509"/>
        <v>28.16</v>
      </c>
      <c r="K264" s="157">
        <f t="shared" si="510"/>
        <v>28.166604000000003</v>
      </c>
      <c r="L264" s="127" t="s">
        <v>928</v>
      </c>
      <c r="M264" s="43">
        <f>IFERROR(VLOOKUP(B264,'0910_link'!$A$5:$B$302,2,FALSE),0)</f>
        <v>0</v>
      </c>
      <c r="N264" s="43">
        <f>IFERROR(VLOOKUP(B264,'0910_link'!$A$5:$C$302,3,FALSE),0)</f>
        <v>25.25</v>
      </c>
      <c r="O264" s="43">
        <f>IFERROR(VLOOKUP($B264,'0910_link'!$A$5:$D$302,4,FALSE),0)</f>
        <v>213</v>
      </c>
      <c r="P264" s="50">
        <f t="shared" si="511"/>
        <v>0.11849999999999999</v>
      </c>
      <c r="Q264" s="158">
        <f>IF(L264="Yes",VLOOKUP(B264,'ESA 112'!$B$449:$K$474,8,FALSE),MIN(0.127,P264))</f>
        <v>0.11849999999999999</v>
      </c>
      <c r="R264" s="156">
        <f t="shared" si="512"/>
        <v>25.25</v>
      </c>
      <c r="S264" s="157">
        <f t="shared" si="513"/>
        <v>25.25</v>
      </c>
      <c r="T264" s="127" t="s">
        <v>928</v>
      </c>
      <c r="U264" s="43">
        <f>IFERROR(VLOOKUP($B264,'1011_link'!$A$5:$D$309,2,FALSE),0)</f>
        <v>0</v>
      </c>
      <c r="V264" s="43">
        <f>IFERROR(VLOOKUP($B264,'1011_link'!$A$5:$D$309,3,FALSE),0)</f>
        <v>27.75</v>
      </c>
      <c r="W264" s="154">
        <f>IFERROR(VLOOKUP($B264,'1011_link'!$A$5:$D$319,4,FALSE),0)</f>
        <v>210.66</v>
      </c>
      <c r="X264" s="50">
        <f t="shared" si="514"/>
        <v>0.13170000000000001</v>
      </c>
      <c r="Y264" s="158">
        <f>IF(T264="Yes",VLOOKUP(B264,'ESA 112'!$B$416:$J$444,8,FALSE),MIN(0.127,X264))</f>
        <v>0.127</v>
      </c>
      <c r="Z264" s="156">
        <f t="shared" si="515"/>
        <v>26.75</v>
      </c>
      <c r="AA264" s="159">
        <f t="shared" si="516"/>
        <v>26.75</v>
      </c>
      <c r="AB264" s="127" t="s">
        <v>928</v>
      </c>
      <c r="AC264" s="43">
        <f>IFERROR(VLOOKUP($B264,'1112_link'!$A$5:$D$310,2,FALSE),0)</f>
        <v>0.89</v>
      </c>
      <c r="AD264" s="43">
        <f>IFERROR(VLOOKUP($B264,'1112_link'!$A$5:$D$310,3,FALSE),0)</f>
        <v>24.33</v>
      </c>
      <c r="AE264" s="154">
        <f>IFERROR(VLOOKUP($B264,'1112_link'!$A$5:$D$331,4,FALSE),0)</f>
        <v>201.96</v>
      </c>
      <c r="AF264" s="50">
        <f t="shared" si="517"/>
        <v>0.1205</v>
      </c>
      <c r="AG264" s="158">
        <f>IF(AB264="Yes",VLOOKUP(B264,'ESA 112'!$B$383:$J$411,8,FALSE),MIN(0.127,AF264))</f>
        <v>0.1205</v>
      </c>
      <c r="AH264" s="156">
        <f t="shared" si="518"/>
        <v>24.33</v>
      </c>
      <c r="AI264" s="159">
        <f t="shared" si="519"/>
        <v>25.22</v>
      </c>
      <c r="AJ264" s="127" t="s">
        <v>928</v>
      </c>
      <c r="AK264" s="43">
        <f>IFERROR(VLOOKUP($B264,'1213_link'!$A$5:$D$310,2,FALSE),0)</f>
        <v>5.8900000000000006</v>
      </c>
      <c r="AL264" s="43">
        <f>IFERROR(VLOOKUP($B264,'1213_link'!$A$5:$D$310,3,FALSE),0)</f>
        <v>19.89</v>
      </c>
      <c r="AM264" s="154">
        <f>IFERROR(VLOOKUP($B264,'1213_link'!$A$5:$D$331,4,FALSE),0)</f>
        <v>189.89999999999998</v>
      </c>
      <c r="AN264" s="50">
        <f t="shared" si="520"/>
        <v>0.1047</v>
      </c>
      <c r="AO264" s="158">
        <f>IF(AJ264="Yes",VLOOKUP(B264,'ESA 112'!$B$350:$J$378,8,FALSE),MIN(0.127,AN264))</f>
        <v>0.1047</v>
      </c>
      <c r="AP264" s="156">
        <f t="shared" si="521"/>
        <v>19.89</v>
      </c>
      <c r="AQ264" s="159">
        <f t="shared" si="522"/>
        <v>25.78</v>
      </c>
      <c r="AR264" s="127" t="s">
        <v>928</v>
      </c>
      <c r="AS264" s="43">
        <f>IFERROR(VLOOKUP($B264,'1314_link'!$A$5:$D$310,2,FALSE),0)</f>
        <v>6.89</v>
      </c>
      <c r="AT264" s="43">
        <f>IFERROR(VLOOKUP($B264,'1314_link'!$A$5:$D$310,3,FALSE),0)</f>
        <v>16.329999999999998</v>
      </c>
      <c r="AU264" s="154">
        <f>IFERROR(VLOOKUP($B264,'1314_link'!$A$5:$D$331,4,FALSE),0)</f>
        <v>191.52</v>
      </c>
      <c r="AV264" s="158">
        <f t="shared" si="523"/>
        <v>8.5265246449456961E-2</v>
      </c>
      <c r="AW264" s="158">
        <f>IF(AR264="Yes",VLOOKUP(B264,'ESA 112'!$B$318:$J$345,8,FALSE),MIN(0.127,AV264))</f>
        <v>8.5265246449456961E-2</v>
      </c>
      <c r="AX264" s="156">
        <f t="shared" si="524"/>
        <v>16.329999999999998</v>
      </c>
      <c r="AY264" s="159">
        <f t="shared" si="525"/>
        <v>23.22</v>
      </c>
      <c r="AZ264" s="127" t="s">
        <v>928</v>
      </c>
      <c r="BA264" s="43">
        <f>IFERROR(VLOOKUP($B264,'1415_link'!$A$5:$D$311,2,FALSE),0)</f>
        <v>5.89</v>
      </c>
      <c r="BB264" s="43">
        <f>IFERROR(VLOOKUP($B264,'1415_link'!$A$5:$D$311,3,FALSE),0)</f>
        <v>18.549999999999997</v>
      </c>
      <c r="BC264" s="160">
        <f>IFERROR(VLOOKUP($B264,'1415_link'!$A$5:$D$332,4,FALSE),0)</f>
        <v>183.85</v>
      </c>
      <c r="BD264" s="158">
        <f t="shared" si="526"/>
        <v>0.10089747076420995</v>
      </c>
      <c r="BE264" s="158">
        <f>IF(AZ264="Yes",VLOOKUP(B264,'ESA 112'!$B$286:$J$314,8,FALSE),MIN(0.127,BD264))</f>
        <v>0.10089747076420995</v>
      </c>
      <c r="BF264" s="156">
        <f t="shared" si="527"/>
        <v>18.55</v>
      </c>
      <c r="BG264" s="159">
        <f t="shared" si="528"/>
        <v>24.44</v>
      </c>
      <c r="BH264" s="127" t="s">
        <v>928</v>
      </c>
      <c r="BI264" s="43">
        <f>IFERROR(VLOOKUP($B264,'1516_link'!$A$5:$D$351,2,FALSE),0)</f>
        <v>5.45</v>
      </c>
      <c r="BJ264" s="43">
        <f>IFERROR(VLOOKUP($B264,'1516_link'!$A$5:$D$351,3,FALSE),0)</f>
        <v>20.66</v>
      </c>
      <c r="BK264" s="160">
        <f>IFERROR(VLOOKUP($B264,'1516_link'!$A$5:$D$351,4,FALSE),0)</f>
        <v>191.7</v>
      </c>
      <c r="BL264" s="217">
        <f t="shared" si="484"/>
        <v>0.10777256129368806</v>
      </c>
      <c r="BM264" s="217">
        <f>IF(BH264="Yes",VLOOKUP(B264,'ESA 112'!$B$255:$J$282,8,FALSE),MIN(0.127,BL264))</f>
        <v>0.10777256129368806</v>
      </c>
      <c r="BN264" s="156">
        <f t="shared" si="485"/>
        <v>20.66</v>
      </c>
      <c r="BO264" s="159">
        <f t="shared" si="486"/>
        <v>26.11</v>
      </c>
      <c r="BP264" s="127" t="s">
        <v>928</v>
      </c>
      <c r="BQ264" s="43">
        <f>IFERROR(VLOOKUP($B264,'1617_link'!$A$5:$D$351,2,FALSE),0)</f>
        <v>4.22</v>
      </c>
      <c r="BR264" s="43">
        <f>IFERROR(VLOOKUP($B264,'1617_link'!$A$5:$D$351,3,FALSE),0)</f>
        <v>23.89</v>
      </c>
      <c r="BS264" s="160">
        <f>IFERROR(VLOOKUP($B264,'1617_link'!$A$5:$D$351,4,FALSE),0)</f>
        <v>220.7</v>
      </c>
      <c r="BT264" s="217">
        <f t="shared" si="487"/>
        <v>0.10824648844585411</v>
      </c>
      <c r="BU264" s="217">
        <f>IF(BP264="Yes",VLOOKUP(B264,'ESA 112'!$B$224:$J$250,8,FALSE),MIN(0.127,BT264))</f>
        <v>0.10824648844585411</v>
      </c>
      <c r="BV264" s="156">
        <f t="shared" si="488"/>
        <v>23.89</v>
      </c>
      <c r="BW264" s="223">
        <f t="shared" si="489"/>
        <v>28.11</v>
      </c>
      <c r="BX264" s="127" t="s">
        <v>928</v>
      </c>
      <c r="BY264" s="43">
        <f>IFERROR(VLOOKUP($B264,'1718_link'!$A$5:$D$351,2,FALSE),0)</f>
        <v>5.78</v>
      </c>
      <c r="BZ264" s="43">
        <f>IFERROR(VLOOKUP($B264,'1718_link'!$A$5:$D$351,3,FALSE),0)</f>
        <v>25.22</v>
      </c>
      <c r="CA264" s="43">
        <f>IFERROR(VLOOKUP($B264,'1718_link'!$A$5:$D$331,4,FALSE),0)</f>
        <v>215.5</v>
      </c>
      <c r="CB264" s="217">
        <f t="shared" si="490"/>
        <v>0.11703016241299304</v>
      </c>
      <c r="CC264" s="217">
        <f>IF(BX264="Yes",VLOOKUP(B264,'ESA 112'!$B$194:$J$219,8,FALSE),MIN(0.135,CB264))</f>
        <v>0.11703016241299304</v>
      </c>
      <c r="CD264" s="156">
        <f t="shared" si="491"/>
        <v>25.22</v>
      </c>
      <c r="CE264" s="159">
        <f t="shared" si="492"/>
        <v>31</v>
      </c>
      <c r="CF264" s="127" t="s">
        <v>928</v>
      </c>
      <c r="CG264" s="43">
        <f>IFERROR(VLOOKUP($B264,'1819_link'!$A$5:$D$351,2,FALSE),0)</f>
        <v>1.33</v>
      </c>
      <c r="CH264" s="43">
        <f>IFERROR(VLOOKUP($B264,'1819_link'!$A$5:$D$351,3,FALSE),0)</f>
        <v>29.44</v>
      </c>
      <c r="CI264" s="43">
        <f>IFERROR(VLOOKUP($B264,'1819_link'!$A$5:$D$331,4,FALSE),0)</f>
        <v>214.5</v>
      </c>
      <c r="CJ264" s="217">
        <f t="shared" si="493"/>
        <v>0.13724941724941725</v>
      </c>
      <c r="CK264" s="217">
        <f>IF(CF264="Yes",VLOOKUP(B264,'ESA 112'!$B$164:$J$190,8,FALSE),MIN(0.135,CJ264))</f>
        <v>0.13500000000000001</v>
      </c>
      <c r="CL264" s="156">
        <f t="shared" si="494"/>
        <v>28.96</v>
      </c>
      <c r="CM264" s="159">
        <f t="shared" si="495"/>
        <v>30.29</v>
      </c>
      <c r="CN264" s="127" t="s">
        <v>928</v>
      </c>
      <c r="CO264" s="43">
        <f>IFERROR(VLOOKUP($B264,'1920_link'!$A$5:$D$350,2,FALSE),0)</f>
        <v>0.89</v>
      </c>
      <c r="CP264" s="43">
        <f>IFERROR(VLOOKUP($B264,'1920_link'!$A$5:$D$350,3,FALSE),0)</f>
        <v>32.44</v>
      </c>
      <c r="CQ264" s="43">
        <f>IFERROR(VLOOKUP($B264,'1920_link'!$A$5:$D$330,4,FALSE),0)</f>
        <v>202.11</v>
      </c>
      <c r="CR264" s="217">
        <f t="shared" si="529"/>
        <v>0.16050665479194495</v>
      </c>
      <c r="CS264" s="217">
        <f>IF(CN264="Yes",VLOOKUP(B264,'ESA 112'!$B$134:$J$159,8,FALSE),MIN(0.135,CR264))</f>
        <v>0.13500000000000001</v>
      </c>
      <c r="CT264" s="156">
        <f t="shared" si="530"/>
        <v>27.28</v>
      </c>
      <c r="CU264" s="159">
        <f t="shared" si="531"/>
        <v>28.17</v>
      </c>
      <c r="CV264" s="127" t="s">
        <v>928</v>
      </c>
      <c r="CW264" s="43">
        <f>IFERROR(VLOOKUP($B264,'2021_link'!$A$5:$D$351,2,FALSE),0)</f>
        <v>1</v>
      </c>
      <c r="CX264" s="43">
        <f>IFERROR(VLOOKUP($B264,'2021_link'!$A$5:$D$351,3,FALSE),0)</f>
        <v>33</v>
      </c>
      <c r="CY264" s="160">
        <f>IFERROR(VLOOKUP($B264,'2021_link'!$A$5:$D$351,4,FALSE),0)</f>
        <v>202.1</v>
      </c>
      <c r="CZ264" s="217">
        <f t="shared" si="532"/>
        <v>0.1632855022266205</v>
      </c>
      <c r="DA264" s="217">
        <f>IF(CV264="Yes",VLOOKUP(B264,'ESA 112'!$B$102:$J$130,8,FALSE),MIN(0.135,CZ264))</f>
        <v>0.13500000000000001</v>
      </c>
      <c r="DB264" s="156">
        <f t="shared" si="533"/>
        <v>27.28</v>
      </c>
      <c r="DC264" s="159">
        <f t="shared" si="534"/>
        <v>28.28</v>
      </c>
      <c r="DD264" s="127" t="s">
        <v>928</v>
      </c>
      <c r="DE264" s="43">
        <f>IFERROR(VLOOKUP($B264,'2122_link'!$A$3:$D$352,2,FALSE),0)</f>
        <v>0</v>
      </c>
      <c r="DF264" s="43">
        <f>IFERROR(VLOOKUP($B264,'2122_link'!$A$3:$D$352,3,FALSE),0)</f>
        <v>30.660000000000004</v>
      </c>
      <c r="DG264" s="160">
        <f>IFERROR(VLOOKUP($B264,'2122_link'!$A$3:$D$352,4,FALSE),0)</f>
        <v>199.6</v>
      </c>
      <c r="DH264" s="217">
        <f t="shared" si="535"/>
        <v>0.15360721442885775</v>
      </c>
      <c r="DI264" s="217">
        <f>IF(DD264="Yes",VLOOKUP(B264,'ESA 112'!$B$70:$J$99,8,FALSE),MIN(0.135,DH264))</f>
        <v>0.13500000000000001</v>
      </c>
      <c r="DJ264" s="156">
        <f t="shared" si="536"/>
        <v>26.95</v>
      </c>
      <c r="DK264" s="159">
        <f t="shared" si="537"/>
        <v>26.95</v>
      </c>
      <c r="DL264" s="127" t="s">
        <v>928</v>
      </c>
      <c r="DM264" s="43">
        <f>IFERROR(VLOOKUP($B264,'2223_link'!$A$3:$D$352,2,FALSE),0)</f>
        <v>3.33</v>
      </c>
      <c r="DN264" s="43">
        <f>IFERROR(VLOOKUP($B264,'2223_link'!$A$3:$D$352,3,FALSE),0)</f>
        <v>29</v>
      </c>
      <c r="DO264" s="160">
        <f>IFERROR(VLOOKUP($B264,'2223_link'!$A$3:$D$352,4,FALSE),0)</f>
        <v>195.6</v>
      </c>
      <c r="DP264" s="217">
        <f t="shared" si="538"/>
        <v>0.14826175869120656</v>
      </c>
      <c r="DQ264" s="217">
        <f>IF(DL264="Yes",VLOOKUP(B264,'ESA 112'!$B$37:$J$65,8,FALSE),MIN(0.135,DP264))</f>
        <v>0.13500000000000001</v>
      </c>
      <c r="DR264" s="156">
        <f t="shared" si="539"/>
        <v>26.41</v>
      </c>
      <c r="DS264" s="159">
        <f t="shared" si="540"/>
        <v>29.740000000000002</v>
      </c>
      <c r="DT264" s="127" t="s">
        <v>928</v>
      </c>
      <c r="DU264" s="43">
        <f>IFERROR(VLOOKUP($B264,'2324_link'!$A$3:$D$352,2,FALSE),0)</f>
        <v>7.67</v>
      </c>
      <c r="DV264" s="43">
        <f>IFERROR(VLOOKUP($B264,'2324_link'!$A$3:$D$352,3,FALSE),0)</f>
        <v>33.89</v>
      </c>
      <c r="DW264" s="160">
        <f>IFERROR(VLOOKUP($B264,'2324_link'!$A$3:$D$352,4,FALSE),0)</f>
        <v>213.4</v>
      </c>
      <c r="DX264" s="217">
        <f t="shared" si="541"/>
        <v>0.15880974695407685</v>
      </c>
      <c r="DY264" s="217">
        <f>IF(DT264="Yes",VLOOKUP(B264,'ESA 112'!$B$3:$J$32,8,FALSE),MIN(0.15,DX264))</f>
        <v>0.15</v>
      </c>
      <c r="DZ264" s="156">
        <f t="shared" si="542"/>
        <v>32.01</v>
      </c>
      <c r="EA264" s="159">
        <f t="shared" si="543"/>
        <v>39.68</v>
      </c>
      <c r="EB264" s="18"/>
    </row>
    <row r="265" spans="1:132" ht="14.4" x14ac:dyDescent="0.3">
      <c r="A265" s="15" t="s">
        <v>907</v>
      </c>
      <c r="B265" s="15" t="s">
        <v>444</v>
      </c>
      <c r="C265" s="15" t="s">
        <v>445</v>
      </c>
      <c r="D265" s="127" t="s">
        <v>928</v>
      </c>
      <c r="E265" s="154">
        <f>IFERROR(VLOOKUP($B265,'0809_link'!$A$5:$D$319,2,FALSE),0)</f>
        <v>522.88</v>
      </c>
      <c r="F265" s="154">
        <f>IFERROR(VLOOKUP($B265,'0809_link'!$A$5:$D$319,3,FALSE),0)</f>
        <v>3940.25</v>
      </c>
      <c r="G265" s="154">
        <f>IFERROR(VLOOKUP(B265,'0809_link'!$A$5:$D$319,4,FALSE),0)</f>
        <v>27925.19</v>
      </c>
      <c r="H265" s="50">
        <f t="shared" si="508"/>
        <v>0.1411</v>
      </c>
      <c r="I265" s="155">
        <f>IF(D265="yes",VLOOKUP(B265,'ESA 112'!$B$479:$K$503,8,FALSE),MIN(0.127,H265))</f>
        <v>0.127</v>
      </c>
      <c r="J265" s="156">
        <f t="shared" si="509"/>
        <v>3546.5</v>
      </c>
      <c r="K265" s="157">
        <f t="shared" si="510"/>
        <v>4069.3848210000001</v>
      </c>
      <c r="L265" s="127" t="s">
        <v>928</v>
      </c>
      <c r="M265" s="43">
        <f>IFERROR(VLOOKUP(B265,'0910_link'!$A$5:$B$302,2,FALSE),0)</f>
        <v>559.63</v>
      </c>
      <c r="N265" s="43">
        <f>IFERROR(VLOOKUP(B265,'0910_link'!$A$5:$C$302,3,FALSE),0)</f>
        <v>3862.62</v>
      </c>
      <c r="O265" s="43">
        <f>IFERROR(VLOOKUP($B265,'0910_link'!$A$5:$D$302,4,FALSE),0)</f>
        <v>27867.81</v>
      </c>
      <c r="P265" s="50">
        <f t="shared" si="511"/>
        <v>0.1386</v>
      </c>
      <c r="Q265" s="158">
        <f>IF(L265="Yes",VLOOKUP(B265,'ESA 112'!$B$449:$K$474,8,FALSE),MIN(0.127,P265))</f>
        <v>0.127</v>
      </c>
      <c r="R265" s="156">
        <f t="shared" si="512"/>
        <v>3539.21</v>
      </c>
      <c r="S265" s="157">
        <f t="shared" si="513"/>
        <v>4098.9834039999996</v>
      </c>
      <c r="T265" s="127" t="s">
        <v>928</v>
      </c>
      <c r="U265" s="43">
        <f>IFERROR(VLOOKUP($B265,'1011_link'!$A$5:$D$309,2,FALSE),0)</f>
        <v>509.88</v>
      </c>
      <c r="V265" s="43">
        <f>IFERROR(VLOOKUP($B265,'1011_link'!$A$5:$D$309,3,FALSE),0)</f>
        <v>3831.5</v>
      </c>
      <c r="W265" s="154">
        <f>IFERROR(VLOOKUP($B265,'1011_link'!$A$5:$D$319,4,FALSE),0)</f>
        <v>27702.17</v>
      </c>
      <c r="X265" s="50">
        <f t="shared" si="514"/>
        <v>0.13830000000000001</v>
      </c>
      <c r="Y265" s="158">
        <f>IF(T265="Yes",VLOOKUP(B265,'ESA 112'!$B$416:$J$444,8,FALSE),MIN(0.127,X265))</f>
        <v>0.127</v>
      </c>
      <c r="Z265" s="156">
        <f t="shared" si="515"/>
        <v>3518.18</v>
      </c>
      <c r="AA265" s="159">
        <f t="shared" si="516"/>
        <v>4028.06</v>
      </c>
      <c r="AB265" s="127" t="s">
        <v>928</v>
      </c>
      <c r="AC265" s="43">
        <f>IFERROR(VLOOKUP($B265,'1112_link'!$A$5:$D$310,2,FALSE),0)</f>
        <v>516.77</v>
      </c>
      <c r="AD265" s="43">
        <f>IFERROR(VLOOKUP($B265,'1112_link'!$A$5:$D$310,3,FALSE),0)</f>
        <v>3827.78</v>
      </c>
      <c r="AE265" s="154">
        <f>IFERROR(VLOOKUP($B265,'1112_link'!$A$5:$D$331,4,FALSE),0)</f>
        <v>27982.100000000002</v>
      </c>
      <c r="AF265" s="50">
        <f t="shared" si="517"/>
        <v>0.1368</v>
      </c>
      <c r="AG265" s="158">
        <f>IF(AB265="Yes",VLOOKUP(B265,'ESA 112'!$B$383:$J$411,8,FALSE),MIN(0.127,AF265))</f>
        <v>0.127</v>
      </c>
      <c r="AH265" s="156">
        <f t="shared" si="518"/>
        <v>3553.73</v>
      </c>
      <c r="AI265" s="159">
        <f t="shared" si="519"/>
        <v>4070.5</v>
      </c>
      <c r="AJ265" s="127" t="s">
        <v>928</v>
      </c>
      <c r="AK265" s="43">
        <f>IFERROR(VLOOKUP($B265,'1213_link'!$A$5:$D$310,2,FALSE),0)</f>
        <v>515.77</v>
      </c>
      <c r="AL265" s="43">
        <f>IFERROR(VLOOKUP($B265,'1213_link'!$A$5:$D$310,3,FALSE),0)</f>
        <v>3835.44</v>
      </c>
      <c r="AM265" s="154">
        <f>IFERROR(VLOOKUP($B265,'1213_link'!$A$5:$D$331,4,FALSE),0)</f>
        <v>27987.65</v>
      </c>
      <c r="AN265" s="50">
        <f t="shared" si="520"/>
        <v>0.13700000000000001</v>
      </c>
      <c r="AO265" s="158">
        <f>IF(AJ265="Yes",VLOOKUP(B265,'ESA 112'!$B$350:$J$378,8,FALSE),MIN(0.127,AN265))</f>
        <v>0.127</v>
      </c>
      <c r="AP265" s="156">
        <f t="shared" si="521"/>
        <v>3554.43</v>
      </c>
      <c r="AQ265" s="159">
        <f t="shared" si="522"/>
        <v>4070.2</v>
      </c>
      <c r="AR265" s="127" t="s">
        <v>928</v>
      </c>
      <c r="AS265" s="43">
        <f>IFERROR(VLOOKUP($B265,'1314_link'!$A$5:$D$310,2,FALSE),0)</f>
        <v>537.78</v>
      </c>
      <c r="AT265" s="43">
        <f>IFERROR(VLOOKUP($B265,'1314_link'!$A$5:$D$310,3,FALSE),0)</f>
        <v>3957</v>
      </c>
      <c r="AU265" s="154">
        <f>IFERROR(VLOOKUP($B265,'1314_link'!$A$5:$D$331,4,FALSE),0)</f>
        <v>28720.117999999999</v>
      </c>
      <c r="AV265" s="158">
        <f t="shared" si="523"/>
        <v>0.13777798545256675</v>
      </c>
      <c r="AW265" s="158">
        <f>IF(AR265="Yes",VLOOKUP(B265,'ESA 112'!$B$318:$J$345,8,FALSE),MIN(0.127,AV265))</f>
        <v>0.127</v>
      </c>
      <c r="AX265" s="156">
        <f t="shared" si="524"/>
        <v>3647.45</v>
      </c>
      <c r="AY265" s="159">
        <f t="shared" si="525"/>
        <v>4185.2299999999996</v>
      </c>
      <c r="AZ265" s="127" t="s">
        <v>928</v>
      </c>
      <c r="BA265" s="43">
        <f>IFERROR(VLOOKUP($B265,'1415_link'!$A$5:$D$311,2,FALSE),0)</f>
        <v>584.67000000000007</v>
      </c>
      <c r="BB265" s="43">
        <f>IFERROR(VLOOKUP($B265,'1415_link'!$A$5:$D$311,3,FALSE),0)</f>
        <v>4142.33</v>
      </c>
      <c r="BC265" s="160">
        <f>IFERROR(VLOOKUP($B265,'1415_link'!$A$5:$D$332,4,FALSE),0)</f>
        <v>29328.21</v>
      </c>
      <c r="BD265" s="158">
        <f t="shared" si="526"/>
        <v>0.14124046438565463</v>
      </c>
      <c r="BE265" s="158">
        <f>IF(AZ265="Yes",VLOOKUP(B265,'ESA 112'!$B$286:$J$314,8,FALSE),MIN(0.127,BD265))</f>
        <v>0.127</v>
      </c>
      <c r="BF265" s="156">
        <f t="shared" si="527"/>
        <v>3724.68</v>
      </c>
      <c r="BG265" s="159">
        <f t="shared" si="528"/>
        <v>4309.3500000000004</v>
      </c>
      <c r="BH265" s="127" t="s">
        <v>928</v>
      </c>
      <c r="BI265" s="43">
        <f>IFERROR(VLOOKUP($B265,'1516_link'!$A$5:$D$351,2,FALSE),0)</f>
        <v>650.22</v>
      </c>
      <c r="BJ265" s="43">
        <f>IFERROR(VLOOKUP($B265,'1516_link'!$A$5:$D$351,3,FALSE),0)</f>
        <v>4279.22</v>
      </c>
      <c r="BK265" s="160">
        <f>IFERROR(VLOOKUP($B265,'1516_link'!$A$5:$D$351,4,FALSE),0)</f>
        <v>29471.739999999998</v>
      </c>
      <c r="BL265" s="217">
        <f t="shared" si="484"/>
        <v>0.14519739927130196</v>
      </c>
      <c r="BM265" s="217">
        <f>IF(BH265="Yes",VLOOKUP(B265,'ESA 112'!$B$255:$J$282,8,FALSE),MIN(0.127,BL265))</f>
        <v>0.127</v>
      </c>
      <c r="BN265" s="156">
        <f t="shared" si="485"/>
        <v>3742.91</v>
      </c>
      <c r="BO265" s="159">
        <f t="shared" si="486"/>
        <v>4393.13</v>
      </c>
      <c r="BP265" s="127" t="s">
        <v>928</v>
      </c>
      <c r="BQ265" s="43">
        <f>IFERROR(VLOOKUP($B265,'1617_link'!$A$5:$D$351,2,FALSE),0)</f>
        <v>661.89</v>
      </c>
      <c r="BR265" s="43">
        <f>IFERROR(VLOOKUP($B265,'1617_link'!$A$5:$D$351,3,FALSE),0)</f>
        <v>4433</v>
      </c>
      <c r="BS265" s="160">
        <f>IFERROR(VLOOKUP($B265,'1617_link'!$A$5:$D$351,4,FALSE),0)</f>
        <v>29867.69</v>
      </c>
      <c r="BT265" s="217">
        <f t="shared" si="487"/>
        <v>0.14842125386998459</v>
      </c>
      <c r="BU265" s="217">
        <f>IF(BP265="Yes",VLOOKUP(B265,'ESA 112'!$B$224:$J$250,8,FALSE),MIN(0.127,BT265))</f>
        <v>0.127</v>
      </c>
      <c r="BV265" s="156">
        <f t="shared" si="488"/>
        <v>3793.2</v>
      </c>
      <c r="BW265" s="223">
        <f t="shared" si="489"/>
        <v>4455.09</v>
      </c>
      <c r="BX265" s="127" t="s">
        <v>928</v>
      </c>
      <c r="BY265" s="43">
        <f>IFERROR(VLOOKUP($B265,'1718_link'!$A$5:$D$351,2,FALSE),0)</f>
        <v>728.1099999999999</v>
      </c>
      <c r="BZ265" s="43">
        <f>IFERROR(VLOOKUP($B265,'1718_link'!$A$5:$D$351,3,FALSE),0)</f>
        <v>4510.4399999999996</v>
      </c>
      <c r="CA265" s="43">
        <f>IFERROR(VLOOKUP($B265,'1718_link'!$A$5:$D$331,4,FALSE),0)</f>
        <v>29773.61</v>
      </c>
      <c r="CB265" s="217">
        <f t="shared" si="490"/>
        <v>0.15149120311577935</v>
      </c>
      <c r="CC265" s="217">
        <f>IF(BX265="Yes",VLOOKUP(B265,'ESA 112'!$B$194:$J$219,8,FALSE),MIN(0.135,CB265))</f>
        <v>0.13500000000000001</v>
      </c>
      <c r="CD265" s="156">
        <f t="shared" si="491"/>
        <v>4019.44</v>
      </c>
      <c r="CE265" s="159">
        <f t="shared" si="492"/>
        <v>4747.55</v>
      </c>
      <c r="CF265" s="127" t="s">
        <v>928</v>
      </c>
      <c r="CG265" s="43">
        <f>IFERROR(VLOOKUP($B265,'1819_link'!$A$5:$D$351,2,FALSE),0)</f>
        <v>864.67</v>
      </c>
      <c r="CH265" s="43">
        <f>IFERROR(VLOOKUP($B265,'1819_link'!$A$5:$D$351,3,FALSE),0)</f>
        <v>4623.4399999999996</v>
      </c>
      <c r="CI265" s="43">
        <f>IFERROR(VLOOKUP($B265,'1819_link'!$A$5:$D$331,4,FALSE),0)</f>
        <v>29870.74</v>
      </c>
      <c r="CJ265" s="217">
        <f t="shared" si="493"/>
        <v>0.15478156885299793</v>
      </c>
      <c r="CK265" s="217">
        <f>IF(CF265="Yes",VLOOKUP(B265,'ESA 112'!$B$164:$J$190,8,FALSE),MIN(0.135,CJ265))</f>
        <v>0.13500000000000001</v>
      </c>
      <c r="CL265" s="156">
        <f t="shared" si="494"/>
        <v>4032.55</v>
      </c>
      <c r="CM265" s="159">
        <f t="shared" si="495"/>
        <v>4897.22</v>
      </c>
      <c r="CN265" s="127" t="s">
        <v>928</v>
      </c>
      <c r="CO265" s="43">
        <f>IFERROR(VLOOKUP($B265,'1920_link'!$A$5:$D$350,2,FALSE),0)</f>
        <v>871.89</v>
      </c>
      <c r="CP265" s="43">
        <f>IFERROR(VLOOKUP($B265,'1920_link'!$A$5:$D$350,3,FALSE),0)</f>
        <v>4530.4399999999996</v>
      </c>
      <c r="CQ265" s="43">
        <f>IFERROR(VLOOKUP($B265,'1920_link'!$A$5:$D$330,4,FALSE),0)</f>
        <v>29803.14</v>
      </c>
      <c r="CR265" s="217">
        <f t="shared" si="529"/>
        <v>0.15201217052968244</v>
      </c>
      <c r="CS265" s="217">
        <f>IF(CN265="Yes",VLOOKUP(B265,'ESA 112'!$B$134:$J$159,8,FALSE),MIN(0.135,CR265))</f>
        <v>0.13500000000000001</v>
      </c>
      <c r="CT265" s="156">
        <f t="shared" si="530"/>
        <v>4023.42</v>
      </c>
      <c r="CU265" s="159">
        <f t="shared" si="531"/>
        <v>4895.3100000000004</v>
      </c>
      <c r="CV265" s="127" t="s">
        <v>928</v>
      </c>
      <c r="CW265" s="43">
        <f>IFERROR(VLOOKUP($B265,'2021_link'!$A$5:$D$351,2,FALSE),0)</f>
        <v>305.77999999999997</v>
      </c>
      <c r="CX265" s="43">
        <f>IFERROR(VLOOKUP($B265,'2021_link'!$A$5:$D$351,3,FALSE),0)</f>
        <v>4440.66</v>
      </c>
      <c r="CY265" s="160">
        <f>IFERROR(VLOOKUP($B265,'2021_link'!$A$5:$D$351,4,FALSE),0)</f>
        <v>28106.910000000003</v>
      </c>
      <c r="CZ265" s="217">
        <f t="shared" si="532"/>
        <v>0.15799175362926765</v>
      </c>
      <c r="DA265" s="217">
        <f>IF(CV265="Yes",VLOOKUP(B265,'ESA 112'!$B$102:$J$130,8,FALSE),MIN(0.135,CZ265))</f>
        <v>0.13500000000000001</v>
      </c>
      <c r="DB265" s="156">
        <f t="shared" si="533"/>
        <v>3794.43</v>
      </c>
      <c r="DC265" s="159">
        <f t="shared" si="534"/>
        <v>4100.21</v>
      </c>
      <c r="DD265" s="127" t="s">
        <v>928</v>
      </c>
      <c r="DE265" s="43">
        <f>IFERROR(VLOOKUP($B265,'2122_link'!$A$3:$D$352,2,FALSE),0)</f>
        <v>299.56</v>
      </c>
      <c r="DF265" s="43">
        <f>IFERROR(VLOOKUP($B265,'2122_link'!$A$3:$D$352,3,FALSE),0)</f>
        <v>4447.7700000000004</v>
      </c>
      <c r="DG265" s="160">
        <f>IFERROR(VLOOKUP($B265,'2122_link'!$A$3:$D$352,4,FALSE),0)</f>
        <v>28149.310000000005</v>
      </c>
      <c r="DH265" s="217">
        <f t="shared" si="535"/>
        <v>0.15800635965854934</v>
      </c>
      <c r="DI265" s="217">
        <f>IF(DD265="Yes",VLOOKUP(B265,'ESA 112'!$B$70:$J$99,8,FALSE),MIN(0.135,DH265))</f>
        <v>0.13500000000000001</v>
      </c>
      <c r="DJ265" s="156">
        <f t="shared" si="536"/>
        <v>3800.16</v>
      </c>
      <c r="DK265" s="159">
        <f t="shared" si="537"/>
        <v>4099.72</v>
      </c>
      <c r="DL265" s="127" t="s">
        <v>928</v>
      </c>
      <c r="DM265" s="43">
        <f>IFERROR(VLOOKUP($B265,'2223_link'!$A$3:$D$352,2,FALSE),0)</f>
        <v>348.44</v>
      </c>
      <c r="DN265" s="43">
        <f>IFERROR(VLOOKUP($B265,'2223_link'!$A$3:$D$352,3,FALSE),0)</f>
        <v>4749.55</v>
      </c>
      <c r="DO265" s="160">
        <f>IFERROR(VLOOKUP($B265,'2223_link'!$A$3:$D$352,4,FALSE),0)</f>
        <v>28374.499999999996</v>
      </c>
      <c r="DP265" s="217">
        <f t="shared" si="538"/>
        <v>0.16738797159421315</v>
      </c>
      <c r="DQ265" s="217">
        <f>IF(DL265="Yes",VLOOKUP(B265,'ESA 112'!$B$37:$J$65,8,FALSE),MIN(0.135,DP265))</f>
        <v>0.13500000000000001</v>
      </c>
      <c r="DR265" s="156">
        <f t="shared" si="539"/>
        <v>3830.56</v>
      </c>
      <c r="DS265" s="159">
        <f t="shared" si="540"/>
        <v>4179</v>
      </c>
      <c r="DT265" s="127" t="s">
        <v>928</v>
      </c>
      <c r="DU265" s="43">
        <f>IFERROR(VLOOKUP($B265,'2324_link'!$A$3:$D$352,2,FALSE),0)</f>
        <v>397.56</v>
      </c>
      <c r="DV265" s="43">
        <f>IFERROR(VLOOKUP($B265,'2324_link'!$A$3:$D$352,3,FALSE),0)</f>
        <v>4852.22</v>
      </c>
      <c r="DW265" s="160">
        <f>IFERROR(VLOOKUP($B265,'2324_link'!$A$3:$D$352,4,FALSE),0)</f>
        <v>28328.11</v>
      </c>
      <c r="DX265" s="217">
        <f t="shared" si="541"/>
        <v>0.17128640068116088</v>
      </c>
      <c r="DY265" s="217">
        <f>IF(DT265="Yes",VLOOKUP(B265,'ESA 112'!$B$3:$J$32,8,FALSE),MIN(0.15,DX265))</f>
        <v>0.15</v>
      </c>
      <c r="DZ265" s="156">
        <f t="shared" si="542"/>
        <v>4249.22</v>
      </c>
      <c r="EA265" s="159">
        <f t="shared" si="543"/>
        <v>4646.7800000000007</v>
      </c>
      <c r="EB265" s="18"/>
    </row>
    <row r="266" spans="1:132" ht="15.6" x14ac:dyDescent="0.3">
      <c r="A266" s="15" t="s">
        <v>907</v>
      </c>
      <c r="B266" s="240" t="s">
        <v>964</v>
      </c>
      <c r="C266" s="242" t="s">
        <v>971</v>
      </c>
      <c r="D266" s="33"/>
      <c r="E266" s="252"/>
      <c r="F266" s="252"/>
      <c r="G266" s="252"/>
      <c r="H266" s="35"/>
      <c r="I266" s="35"/>
      <c r="J266" s="34"/>
      <c r="K266" s="36"/>
      <c r="L266" s="33"/>
      <c r="M266" s="34"/>
      <c r="N266" s="34"/>
      <c r="O266" s="241"/>
      <c r="P266" s="35"/>
      <c r="Q266" s="35"/>
      <c r="R266" s="38"/>
      <c r="S266" s="36"/>
      <c r="T266" s="33"/>
      <c r="U266" s="34"/>
      <c r="V266" s="34"/>
      <c r="W266" s="37"/>
      <c r="X266" s="35"/>
      <c r="Y266" s="35"/>
      <c r="Z266" s="36"/>
      <c r="AA266" s="38"/>
      <c r="AB266" s="33"/>
      <c r="AC266" s="34"/>
      <c r="AD266" s="34"/>
      <c r="AE266" s="37"/>
      <c r="AF266" s="35"/>
      <c r="AG266" s="35"/>
      <c r="AH266" s="36"/>
      <c r="AI266" s="38"/>
      <c r="AJ266" s="33"/>
      <c r="AK266" s="34"/>
      <c r="AL266" s="34"/>
      <c r="AM266" s="37"/>
      <c r="AN266" s="35"/>
      <c r="AO266" s="35"/>
      <c r="AP266" s="36"/>
      <c r="AQ266" s="38"/>
      <c r="AR266" s="33"/>
      <c r="AS266" s="34"/>
      <c r="AT266" s="34"/>
      <c r="AU266" s="37"/>
      <c r="AV266" s="35"/>
      <c r="AW266" s="35"/>
      <c r="AX266" s="36"/>
      <c r="AY266" s="38"/>
      <c r="AZ266" s="33"/>
      <c r="BA266" s="34"/>
      <c r="BB266" s="34"/>
      <c r="BC266" s="39"/>
      <c r="BD266" s="35"/>
      <c r="BE266" s="35"/>
      <c r="BF266" s="36"/>
      <c r="BG266" s="38"/>
      <c r="BH266" s="29" t="s">
        <v>928</v>
      </c>
      <c r="BI266" s="43">
        <f>IFERROR(VLOOKUP($B266,'1516_link'!$A$5:$D$351,2,FALSE),0)</f>
        <v>0</v>
      </c>
      <c r="BJ266" s="43">
        <f>IFERROR(VLOOKUP($B266,'1516_link'!$A$5:$D$351,3,FALSE),0)</f>
        <v>2.11</v>
      </c>
      <c r="BK266" s="160">
        <f>IFERROR(VLOOKUP($B266,'1516_link'!$A$5:$D$351,4,FALSE),0)</f>
        <v>39.549999999999997</v>
      </c>
      <c r="BL266" s="217">
        <f t="shared" si="484"/>
        <v>5.3350189633375476E-2</v>
      </c>
      <c r="BM266" s="217">
        <f>IF(BH266="Yes",VLOOKUP(B266,'ESA 112'!$B$255:$J$282,8,FALSE),MIN(0.127,BL266))</f>
        <v>5.3350189633375476E-2</v>
      </c>
      <c r="BN266" s="156">
        <f t="shared" si="485"/>
        <v>2.11</v>
      </c>
      <c r="BO266" s="159">
        <f t="shared" si="486"/>
        <v>2.11</v>
      </c>
      <c r="BP266" s="127" t="s">
        <v>928</v>
      </c>
      <c r="BQ266" s="43">
        <f>IFERROR(VLOOKUP($B266,'1617_link'!$A$5:$D$351,2,FALSE),0)</f>
        <v>0</v>
      </c>
      <c r="BR266" s="43">
        <f>IFERROR(VLOOKUP($B266,'1617_link'!$A$5:$D$351,3,FALSE),0)</f>
        <v>21.33</v>
      </c>
      <c r="BS266" s="160">
        <f>IFERROR(VLOOKUP($B266,'1617_link'!$A$5:$D$351,4,FALSE),0)</f>
        <v>257.37</v>
      </c>
      <c r="BT266" s="217">
        <f t="shared" si="487"/>
        <v>8.2876792166919219E-2</v>
      </c>
      <c r="BU266" s="217">
        <f>IF(BP266="Yes",VLOOKUP(B266,'ESA 112'!$B$224:$J$250,8,FALSE),MIN(0.127,BT266))</f>
        <v>8.2876792166919219E-2</v>
      </c>
      <c r="BV266" s="156">
        <f t="shared" si="488"/>
        <v>21.33</v>
      </c>
      <c r="BW266" s="223">
        <f t="shared" si="489"/>
        <v>21.33</v>
      </c>
      <c r="BX266" s="127" t="s">
        <v>928</v>
      </c>
      <c r="BY266" s="43">
        <f>IFERROR(VLOOKUP($B266,'1718_link'!$A$5:$D$351,2,FALSE),0)</f>
        <v>0</v>
      </c>
      <c r="BZ266" s="43">
        <f>IFERROR(VLOOKUP($B266,'1718_link'!$A$5:$D$351,3,FALSE),0)</f>
        <v>40.89</v>
      </c>
      <c r="CA266" s="43">
        <f>IFERROR(VLOOKUP($B266,'1718_link'!$A$5:$D$331,4,FALSE),0)</f>
        <v>400.05</v>
      </c>
      <c r="CB266" s="217">
        <f t="shared" si="490"/>
        <v>0.10221222347206599</v>
      </c>
      <c r="CC266" s="217">
        <f>IF(BX266="Yes",VLOOKUP(B266,'ESA 112'!$B$194:$J$219,8,FALSE),MIN(0.135,CB266))</f>
        <v>0.10221222347206599</v>
      </c>
      <c r="CD266" s="156">
        <f t="shared" si="491"/>
        <v>40.89</v>
      </c>
      <c r="CE266" s="159">
        <f t="shared" si="492"/>
        <v>40.89</v>
      </c>
      <c r="CF266" s="127" t="s">
        <v>928</v>
      </c>
      <c r="CG266" s="43">
        <f>IFERROR(VLOOKUP($B266,'1819_link'!$A$5:$D$351,2,FALSE),0)</f>
        <v>0</v>
      </c>
      <c r="CH266" s="43">
        <f>IFERROR(VLOOKUP($B266,'1819_link'!$A$5:$D$351,3,FALSE),0)</f>
        <v>57.44</v>
      </c>
      <c r="CI266" s="43">
        <f>IFERROR(VLOOKUP($B266,'1819_link'!$A$5:$D$331,4,FALSE),0)</f>
        <v>488.29999999999995</v>
      </c>
      <c r="CJ266" s="217">
        <f t="shared" si="493"/>
        <v>0.11763260290804833</v>
      </c>
      <c r="CK266" s="217">
        <f>IF(CF266="Yes",VLOOKUP(B266,'ESA 112'!$B$164:$J$190,8,FALSE),MIN(0.135,CJ266))</f>
        <v>0.11763260290804833</v>
      </c>
      <c r="CL266" s="156">
        <f t="shared" si="494"/>
        <v>57.44</v>
      </c>
      <c r="CM266" s="159">
        <f t="shared" si="495"/>
        <v>57.44</v>
      </c>
      <c r="CN266" s="127" t="s">
        <v>928</v>
      </c>
      <c r="CO266" s="43">
        <f>IFERROR(VLOOKUP($B266,'1920_link'!$A$5:$D$350,2,FALSE),0)</f>
        <v>0</v>
      </c>
      <c r="CP266" s="43">
        <f>IFERROR(VLOOKUP($B266,'1920_link'!$A$5:$D$350,3,FALSE),0)</f>
        <v>59.44</v>
      </c>
      <c r="CQ266" s="43">
        <f>IFERROR(VLOOKUP($B266,'1920_link'!$A$5:$D$330,4,FALSE),0)</f>
        <v>459.02</v>
      </c>
      <c r="CR266" s="217">
        <f t="shared" si="529"/>
        <v>0.12949326826717791</v>
      </c>
      <c r="CS266" s="217">
        <f>IF(CN266="Yes",VLOOKUP(B266,'ESA 112'!$B$134:$J$159,8,FALSE),MIN(0.135,CR266))</f>
        <v>0.12949326826717791</v>
      </c>
      <c r="CT266" s="156">
        <f t="shared" si="530"/>
        <v>59.44</v>
      </c>
      <c r="CU266" s="159">
        <f t="shared" si="531"/>
        <v>59.44</v>
      </c>
      <c r="CV266" s="29" t="s">
        <v>928</v>
      </c>
      <c r="CW266" s="43">
        <f>IFERROR(VLOOKUP($B266,'2021_link'!$A$5:$D$351,2,FALSE),0)</f>
        <v>0</v>
      </c>
      <c r="CX266" s="43">
        <f>IFERROR(VLOOKUP($B266,'2021_link'!$A$5:$D$351,3,FALSE),0)</f>
        <v>68.77</v>
      </c>
      <c r="CY266" s="160">
        <f>IFERROR(VLOOKUP($B266,'2021_link'!$A$5:$D$351,4,FALSE),0)</f>
        <v>598.1</v>
      </c>
      <c r="CZ266" s="217">
        <f t="shared" si="532"/>
        <v>0.11498077244607924</v>
      </c>
      <c r="DA266" s="217">
        <f>IF(CV266="Yes",VLOOKUP(B266,'ESA 112'!$B$102:$J$130,8,FALSE),MIN(0.135,CZ266))</f>
        <v>0.11498077244607924</v>
      </c>
      <c r="DB266" s="156">
        <f t="shared" si="533"/>
        <v>68.77</v>
      </c>
      <c r="DC266" s="159">
        <f t="shared" si="534"/>
        <v>68.77</v>
      </c>
      <c r="DD266" s="127" t="s">
        <v>928</v>
      </c>
      <c r="DE266" s="43">
        <f>IFERROR(VLOOKUP($B266,'2122_link'!$A$3:$D$352,2,FALSE),0)</f>
        <v>0</v>
      </c>
      <c r="DF266" s="43">
        <f>IFERROR(VLOOKUP($B266,'2122_link'!$A$3:$D$352,3,FALSE),0)</f>
        <v>80.56</v>
      </c>
      <c r="DG266" s="160">
        <f>IFERROR(VLOOKUP($B266,'2122_link'!$A$3:$D$352,4,FALSE),0)</f>
        <v>673.7</v>
      </c>
      <c r="DH266" s="217">
        <f t="shared" si="535"/>
        <v>0.11957844738013952</v>
      </c>
      <c r="DI266" s="217">
        <f>IF(DD266="Yes",VLOOKUP(B266,'ESA 112'!$B$70:$J$99,8,FALSE),MIN(0.135,DH266))</f>
        <v>0.11957844738013952</v>
      </c>
      <c r="DJ266" s="156">
        <f t="shared" si="536"/>
        <v>80.56</v>
      </c>
      <c r="DK266" s="159">
        <f t="shared" si="537"/>
        <v>80.56</v>
      </c>
      <c r="DL266" s="127" t="s">
        <v>928</v>
      </c>
      <c r="DM266" s="43">
        <f>IFERROR(VLOOKUP($B266,'2223_link'!$A$3:$D$352,2,FALSE),0)</f>
        <v>0</v>
      </c>
      <c r="DN266" s="43">
        <f>IFERROR(VLOOKUP($B266,'2223_link'!$A$3:$D$352,3,FALSE),0)</f>
        <v>83.89</v>
      </c>
      <c r="DO266" s="160">
        <f>IFERROR(VLOOKUP($B266,'2223_link'!$A$3:$D$352,4,FALSE),0)</f>
        <v>732.13</v>
      </c>
      <c r="DP266" s="217">
        <f t="shared" si="538"/>
        <v>0.11458347561225465</v>
      </c>
      <c r="DQ266" s="217">
        <f>IF(DL266="Yes",VLOOKUP(B266,'ESA 112'!$B$37:$J$65,8,FALSE),MIN(0.135,DP266))</f>
        <v>0.11458347561225465</v>
      </c>
      <c r="DR266" s="156">
        <f t="shared" si="539"/>
        <v>83.89</v>
      </c>
      <c r="DS266" s="159">
        <f t="shared" si="540"/>
        <v>83.89</v>
      </c>
      <c r="DT266" s="127" t="s">
        <v>928</v>
      </c>
      <c r="DU266" s="43">
        <f>IFERROR(VLOOKUP($B266,'2324_link'!$A$3:$D$352,2,FALSE),0)</f>
        <v>0</v>
      </c>
      <c r="DV266" s="43">
        <f>IFERROR(VLOOKUP($B266,'2324_link'!$A$3:$D$352,3,FALSE),0)</f>
        <v>96.67</v>
      </c>
      <c r="DW266" s="160">
        <f>IFERROR(VLOOKUP($B266,'2324_link'!$A$3:$D$352,4,FALSE),0)</f>
        <v>762.68</v>
      </c>
      <c r="DX266" s="217">
        <f t="shared" si="541"/>
        <v>0.12675040646142552</v>
      </c>
      <c r="DY266" s="217">
        <f>IF(DT266="Yes",VLOOKUP(B266,'ESA 112'!$B$3:$J$32,8,FALSE),MIN(0.15,DX266))</f>
        <v>0.12675040646142552</v>
      </c>
      <c r="DZ266" s="156">
        <f t="shared" si="542"/>
        <v>96.67</v>
      </c>
      <c r="EA266" s="159">
        <f t="shared" si="543"/>
        <v>96.67</v>
      </c>
      <c r="EB266" s="18"/>
    </row>
    <row r="267" spans="1:132" ht="14.4" x14ac:dyDescent="0.3">
      <c r="A267" s="15" t="s">
        <v>913</v>
      </c>
      <c r="B267" s="15" t="s">
        <v>292</v>
      </c>
      <c r="C267" s="15" t="s">
        <v>293</v>
      </c>
      <c r="D267" s="127" t="s">
        <v>928</v>
      </c>
      <c r="E267" s="154">
        <f>IFERROR(VLOOKUP($B267,'0809_link'!$A$5:$D$319,2,FALSE),0)</f>
        <v>0.38</v>
      </c>
      <c r="F267" s="154">
        <f>IFERROR(VLOOKUP($B267,'0809_link'!$A$5:$D$319,3,FALSE),0)</f>
        <v>15.62</v>
      </c>
      <c r="G267" s="154">
        <f>IFERROR(VLOOKUP(B267,'0809_link'!$A$5:$D$319,4,FALSE),0)</f>
        <v>79.39</v>
      </c>
      <c r="H267" s="50">
        <f t="shared" ref="H267:H276" si="544">IF(F267=0,0,ROUND((F267/G267),4))</f>
        <v>0.1968</v>
      </c>
      <c r="I267" s="155">
        <f>IF(D267="yes",VLOOKUP(B267,'ESA 112'!$B$479:$K$503,8,FALSE),MIN(0.127,H267))</f>
        <v>0.127</v>
      </c>
      <c r="J267" s="156">
        <f t="shared" ref="J267:J276" si="545">ROUND(IF(H267=I267,F267,G267*I267),2)</f>
        <v>10.08</v>
      </c>
      <c r="K267" s="157">
        <f t="shared" ref="K267:K276" si="546">IF(I267=0.127,((E267+F267)-((H267-I267)*G267)),E267+F267)</f>
        <v>10.458577999999999</v>
      </c>
      <c r="L267" s="127" t="s">
        <v>928</v>
      </c>
      <c r="M267" s="43">
        <f>IFERROR(VLOOKUP(B267,'0910_link'!$A$5:$B$302,2,FALSE),0)</f>
        <v>1.75</v>
      </c>
      <c r="N267" s="43">
        <f>IFERROR(VLOOKUP(B267,'0910_link'!$A$5:$C$302,3,FALSE),0)</f>
        <v>15.12</v>
      </c>
      <c r="O267" s="43">
        <f>IFERROR(VLOOKUP($B267,'0910_link'!$A$5:$D$302,4,FALSE),0)</f>
        <v>82.03</v>
      </c>
      <c r="P267" s="50">
        <f t="shared" ref="P267:P276" si="547">IF(N267=0,0,ROUND((N267/O267),4))</f>
        <v>0.18429999999999999</v>
      </c>
      <c r="Q267" s="158">
        <f>IF(L267="Yes",VLOOKUP(B267,'ESA 112'!$B$449:$K$474,8,FALSE),MIN(0.127,P267))</f>
        <v>0.127</v>
      </c>
      <c r="R267" s="156">
        <f t="shared" ref="R267:R276" si="548">ROUND(IF(P267=Q267,N267,O267*Q267),2)</f>
        <v>10.42</v>
      </c>
      <c r="S267" s="157">
        <f t="shared" ref="S267:S276" si="549">IF(Q267=0.127,((M267+N267)-((P267-Q267)*O267)),M267+N267)</f>
        <v>12.169680999999997</v>
      </c>
      <c r="T267" s="127" t="s">
        <v>928</v>
      </c>
      <c r="U267" s="43">
        <f>IFERROR(VLOOKUP($B267,'1011_link'!$A$5:$D$309,2,FALSE),0)</f>
        <v>1</v>
      </c>
      <c r="V267" s="43">
        <f>IFERROR(VLOOKUP($B267,'1011_link'!$A$5:$D$309,3,FALSE),0)</f>
        <v>14.5</v>
      </c>
      <c r="W267" s="154">
        <f>IFERROR(VLOOKUP($B267,'1011_link'!$A$5:$D$319,4,FALSE),0)</f>
        <v>74.430000000000007</v>
      </c>
      <c r="X267" s="50">
        <f t="shared" ref="X267:X276" si="550">IF(V267=0,0,ROUND((V267/W267),4))</f>
        <v>0.1948</v>
      </c>
      <c r="Y267" s="158">
        <f>IF(T267="Yes",VLOOKUP(B267,'ESA 112'!$B$416:$J$444,8,FALSE),MIN(0.127,X267))</f>
        <v>0.127</v>
      </c>
      <c r="Z267" s="156">
        <f t="shared" ref="Z267:Z276" si="551">ROUND(IF(X267=Y267,V267,W267*Y267),2)</f>
        <v>9.4499999999999993</v>
      </c>
      <c r="AA267" s="159">
        <f t="shared" ref="AA267:AA276" si="552">Z267+U267</f>
        <v>10.45</v>
      </c>
      <c r="AB267" s="127" t="s">
        <v>928</v>
      </c>
      <c r="AC267" s="43">
        <f>IFERROR(VLOOKUP($B267,'1112_link'!$A$5:$D$310,2,FALSE),0)</f>
        <v>0.89</v>
      </c>
      <c r="AD267" s="43">
        <f>IFERROR(VLOOKUP($B267,'1112_link'!$A$5:$D$310,3,FALSE),0)</f>
        <v>11</v>
      </c>
      <c r="AE267" s="154">
        <f>IFERROR(VLOOKUP($B267,'1112_link'!$A$5:$D$331,4,FALSE),0)</f>
        <v>70.099999999999994</v>
      </c>
      <c r="AF267" s="50">
        <f t="shared" ref="AF267:AF276" si="553">IF(AD267=0,0,ROUND((AD267/AE267),4))</f>
        <v>0.15690000000000001</v>
      </c>
      <c r="AG267" s="158">
        <f>IF(AB267="Yes",VLOOKUP(B267,'ESA 112'!$B$383:$J$411,8,FALSE),MIN(0.127,AF267))</f>
        <v>0.127</v>
      </c>
      <c r="AH267" s="156">
        <f t="shared" ref="AH267:AH276" si="554">ROUND(IF(AF267=AG267,AD267,AE267*AG267),2)</f>
        <v>8.9</v>
      </c>
      <c r="AI267" s="159">
        <f t="shared" ref="AI267:AI276" si="555">AH267+AC267</f>
        <v>9.7900000000000009</v>
      </c>
      <c r="AJ267" s="127" t="s">
        <v>928</v>
      </c>
      <c r="AK267" s="43">
        <f>IFERROR(VLOOKUP($B267,'1213_link'!$A$5:$D$310,2,FALSE),0)</f>
        <v>2.1100000000000003</v>
      </c>
      <c r="AL267" s="43">
        <f>IFERROR(VLOOKUP($B267,'1213_link'!$A$5:$D$310,3,FALSE),0)</f>
        <v>6.56</v>
      </c>
      <c r="AM267" s="154">
        <f>IFERROR(VLOOKUP($B267,'1213_link'!$A$5:$D$331,4,FALSE),0)</f>
        <v>68.91</v>
      </c>
      <c r="AN267" s="50">
        <f t="shared" ref="AN267:AN276" si="556">IF(AL267=0,0,ROUND((AL267/AM267),4))</f>
        <v>9.5200000000000007E-2</v>
      </c>
      <c r="AO267" s="158">
        <f>IF(AJ267="Yes",VLOOKUP(B267,'ESA 112'!$B$350:$J$378,8,FALSE),MIN(0.127,AN267))</f>
        <v>9.5200000000000007E-2</v>
      </c>
      <c r="AP267" s="156">
        <f t="shared" ref="AP267:AP276" si="557">ROUND(IF(AN267=AO267,AL267,AM267*AO267),2)</f>
        <v>6.56</v>
      </c>
      <c r="AQ267" s="159">
        <f t="shared" ref="AQ267:AQ276" si="558">AP267+AK267</f>
        <v>8.67</v>
      </c>
      <c r="AR267" s="127" t="s">
        <v>928</v>
      </c>
      <c r="AS267" s="43">
        <f>IFERROR(VLOOKUP($B267,'1314_link'!$A$5:$D$310,2,FALSE),0)</f>
        <v>2.2200000000000002</v>
      </c>
      <c r="AT267" s="43">
        <f>IFERROR(VLOOKUP($B267,'1314_link'!$A$5:$D$310,3,FALSE),0)</f>
        <v>7.67</v>
      </c>
      <c r="AU267" s="154">
        <f>IFERROR(VLOOKUP($B267,'1314_link'!$A$5:$D$331,4,FALSE),0)</f>
        <v>65.69</v>
      </c>
      <c r="AV267" s="158">
        <f t="shared" ref="AV267:AV276" si="559">AT267/AU267</f>
        <v>0.11676054193941239</v>
      </c>
      <c r="AW267" s="158">
        <f>IF(AR267="Yes",VLOOKUP(B267,'ESA 112'!$B$318:$J$345,8,FALSE),MIN(0.127,AV267))</f>
        <v>0.11676054193941239</v>
      </c>
      <c r="AX267" s="156">
        <f t="shared" ref="AX267:AX276" si="560">ROUND(IF(AV267=AW267,AT267,AU267*AW267),2)</f>
        <v>7.67</v>
      </c>
      <c r="AY267" s="159">
        <f t="shared" ref="AY267:AY276" si="561">AX267+AS267</f>
        <v>9.89</v>
      </c>
      <c r="AZ267" s="127" t="s">
        <v>928</v>
      </c>
      <c r="BA267" s="43">
        <f>IFERROR(VLOOKUP($B267,'1415_link'!$A$5:$D$311,2,FALSE),0)</f>
        <v>0.22</v>
      </c>
      <c r="BB267" s="43">
        <f>IFERROR(VLOOKUP($B267,'1415_link'!$A$5:$D$311,3,FALSE),0)</f>
        <v>9.11</v>
      </c>
      <c r="BC267" s="160">
        <f>IFERROR(VLOOKUP($B267,'1415_link'!$A$5:$D$332,4,FALSE),0)</f>
        <v>65.3</v>
      </c>
      <c r="BD267" s="158">
        <f t="shared" ref="BD267:BD276" si="562">BB267/BC267</f>
        <v>0.13950995405819294</v>
      </c>
      <c r="BE267" s="158">
        <f>IF(AZ267="Yes",VLOOKUP(B267,'ESA 112'!$B$286:$J$314,8,FALSE),MIN(0.127,BD267))</f>
        <v>0.127</v>
      </c>
      <c r="BF267" s="156">
        <f t="shared" ref="BF267:BF276" si="563">ROUND(IF(BD267=BE267,BB267,BC267*BE267),2)</f>
        <v>8.2899999999999991</v>
      </c>
      <c r="BG267" s="159">
        <f t="shared" ref="BG267:BG276" si="564">BF267+BA267</f>
        <v>8.51</v>
      </c>
      <c r="BH267" s="127" t="s">
        <v>928</v>
      </c>
      <c r="BI267" s="43">
        <f>IFERROR(VLOOKUP($B267,'1516_link'!$A$5:$D$351,2,FALSE),0)</f>
        <v>0</v>
      </c>
      <c r="BJ267" s="43">
        <f>IFERROR(VLOOKUP($B267,'1516_link'!$A$5:$D$351,3,FALSE),0)</f>
        <v>8.11</v>
      </c>
      <c r="BK267" s="160">
        <f>IFERROR(VLOOKUP($B267,'1516_link'!$A$5:$D$351,4,FALSE),0)</f>
        <v>62</v>
      </c>
      <c r="BL267" s="217">
        <f t="shared" si="484"/>
        <v>0.13080645161290322</v>
      </c>
      <c r="BM267" s="217">
        <f>IF(BH267="Yes",VLOOKUP(B267,'ESA 112'!$B$255:$J$282,8,FALSE),MIN(0.127,BL267))</f>
        <v>0.127</v>
      </c>
      <c r="BN267" s="156">
        <f t="shared" si="485"/>
        <v>7.87</v>
      </c>
      <c r="BO267" s="159">
        <f t="shared" si="486"/>
        <v>7.87</v>
      </c>
      <c r="BP267" s="127" t="s">
        <v>928</v>
      </c>
      <c r="BQ267" s="43">
        <f>IFERROR(VLOOKUP($B267,'1617_link'!$A$5:$D$351,2,FALSE),0)</f>
        <v>1.22</v>
      </c>
      <c r="BR267" s="43">
        <f>IFERROR(VLOOKUP($B267,'1617_link'!$A$5:$D$351,3,FALSE),0)</f>
        <v>9.7799999999999994</v>
      </c>
      <c r="BS267" s="160">
        <f>IFERROR(VLOOKUP($B267,'1617_link'!$A$5:$D$351,4,FALSE),0)</f>
        <v>69</v>
      </c>
      <c r="BT267" s="217">
        <f t="shared" si="487"/>
        <v>0.14173913043478259</v>
      </c>
      <c r="BU267" s="217">
        <f>IF(BP267="Yes",VLOOKUP(B267,'ESA 112'!$B$224:$J$250,8,FALSE),MIN(0.127,BT267))</f>
        <v>0.127</v>
      </c>
      <c r="BV267" s="156">
        <f t="shared" si="488"/>
        <v>8.76</v>
      </c>
      <c r="BW267" s="223">
        <f t="shared" si="489"/>
        <v>9.98</v>
      </c>
      <c r="BX267" s="127" t="s">
        <v>928</v>
      </c>
      <c r="BY267" s="43">
        <f>IFERROR(VLOOKUP($B267,'1718_link'!$A$5:$D$351,2,FALSE),0)</f>
        <v>0.78</v>
      </c>
      <c r="BZ267" s="43">
        <f>IFERROR(VLOOKUP($B267,'1718_link'!$A$5:$D$351,3,FALSE),0)</f>
        <v>9</v>
      </c>
      <c r="CA267" s="43">
        <f>IFERROR(VLOOKUP($B267,'1718_link'!$A$5:$D$331,4,FALSE),0)</f>
        <v>71.38</v>
      </c>
      <c r="CB267" s="217">
        <f t="shared" si="490"/>
        <v>0.12608573830204539</v>
      </c>
      <c r="CC267" s="217">
        <f>IF(BX267="Yes",VLOOKUP(B267,'ESA 112'!$B$194:$J$219,8,FALSE),MIN(0.135,CB267))</f>
        <v>0.12608573830204539</v>
      </c>
      <c r="CD267" s="156">
        <f t="shared" si="491"/>
        <v>9</v>
      </c>
      <c r="CE267" s="159">
        <f t="shared" si="492"/>
        <v>9.7799999999999994</v>
      </c>
      <c r="CF267" s="127" t="s">
        <v>928</v>
      </c>
      <c r="CG267" s="43">
        <f>IFERROR(VLOOKUP($B267,'1819_link'!$A$5:$D$351,2,FALSE),0)</f>
        <v>1</v>
      </c>
      <c r="CH267" s="43">
        <f>IFERROR(VLOOKUP($B267,'1819_link'!$A$5:$D$351,3,FALSE),0)</f>
        <v>11.22</v>
      </c>
      <c r="CI267" s="43">
        <f>IFERROR(VLOOKUP($B267,'1819_link'!$A$5:$D$331,4,FALSE),0)</f>
        <v>77.5</v>
      </c>
      <c r="CJ267" s="217">
        <f t="shared" si="493"/>
        <v>0.14477419354838711</v>
      </c>
      <c r="CK267" s="217">
        <f>IF(CF267="Yes",VLOOKUP(B267,'ESA 112'!$B$164:$J$190,8,FALSE),MIN(0.135,CJ267))</f>
        <v>0.13500000000000001</v>
      </c>
      <c r="CL267" s="156">
        <f t="shared" si="494"/>
        <v>10.46</v>
      </c>
      <c r="CM267" s="159">
        <f t="shared" si="495"/>
        <v>11.46</v>
      </c>
      <c r="CN267" s="127" t="s">
        <v>928</v>
      </c>
      <c r="CO267" s="43">
        <f>IFERROR(VLOOKUP($B267,'1920_link'!$A$5:$D$350,2,FALSE),0)</f>
        <v>1</v>
      </c>
      <c r="CP267" s="43">
        <f>IFERROR(VLOOKUP($B267,'1920_link'!$A$5:$D$350,3,FALSE),0)</f>
        <v>10.78</v>
      </c>
      <c r="CQ267" s="43">
        <f>IFERROR(VLOOKUP($B267,'1920_link'!$A$5:$D$330,4,FALSE),0)</f>
        <v>74.27</v>
      </c>
      <c r="CR267" s="217">
        <f t="shared" si="529"/>
        <v>0.14514608859566447</v>
      </c>
      <c r="CS267" s="217">
        <f>IF(CN267="Yes",VLOOKUP(B267,'ESA 112'!$B$134:$J$159,8,FALSE),MIN(0.135,CR267))</f>
        <v>0.13500000000000001</v>
      </c>
      <c r="CT267" s="156">
        <f t="shared" si="530"/>
        <v>10.029999999999999</v>
      </c>
      <c r="CU267" s="159">
        <f t="shared" si="531"/>
        <v>11.03</v>
      </c>
      <c r="CV267" s="127" t="s">
        <v>928</v>
      </c>
      <c r="CW267" s="43">
        <f>IFERROR(VLOOKUP($B267,'2021_link'!$A$5:$D$351,2,FALSE),0)</f>
        <v>1.89</v>
      </c>
      <c r="CX267" s="43">
        <f>IFERROR(VLOOKUP($B267,'2021_link'!$A$5:$D$351,3,FALSE),0)</f>
        <v>10.879999999999999</v>
      </c>
      <c r="CY267" s="160">
        <f>IFERROR(VLOOKUP($B267,'2021_link'!$A$5:$D$351,4,FALSE),0)</f>
        <v>74.789999999999992</v>
      </c>
      <c r="CZ267" s="217">
        <f t="shared" si="532"/>
        <v>0.14547399384944512</v>
      </c>
      <c r="DA267" s="217">
        <f>IF(CV267="Yes",VLOOKUP(B267,'ESA 112'!$B$102:$J$130,8,FALSE),MIN(0.135,CZ267))</f>
        <v>0.13500000000000001</v>
      </c>
      <c r="DB267" s="156">
        <f t="shared" si="533"/>
        <v>10.1</v>
      </c>
      <c r="DC267" s="159">
        <f t="shared" si="534"/>
        <v>11.99</v>
      </c>
      <c r="DD267" s="127" t="s">
        <v>928</v>
      </c>
      <c r="DE267" s="43">
        <f>IFERROR(VLOOKUP($B267,'2122_link'!$A$3:$D$352,2,FALSE),0)</f>
        <v>0.22</v>
      </c>
      <c r="DF267" s="43">
        <f>IFERROR(VLOOKUP($B267,'2122_link'!$A$3:$D$352,3,FALSE),0)</f>
        <v>14.889999999999999</v>
      </c>
      <c r="DG267" s="160">
        <f>IFERROR(VLOOKUP($B267,'2122_link'!$A$3:$D$352,4,FALSE),0)</f>
        <v>71.8</v>
      </c>
      <c r="DH267" s="217">
        <f t="shared" si="535"/>
        <v>0.20738161559888579</v>
      </c>
      <c r="DI267" s="217">
        <f>IF(DD267="Yes",VLOOKUP(B267,'ESA 112'!$B$70:$J$99,8,FALSE),MIN(0.135,DH267))</f>
        <v>0.13500000000000001</v>
      </c>
      <c r="DJ267" s="156">
        <f t="shared" si="536"/>
        <v>9.69</v>
      </c>
      <c r="DK267" s="159">
        <f t="shared" si="537"/>
        <v>9.91</v>
      </c>
      <c r="DL267" s="127" t="s">
        <v>928</v>
      </c>
      <c r="DM267" s="43">
        <f>IFERROR(VLOOKUP($B267,'2223_link'!$A$3:$D$352,2,FALSE),0)</f>
        <v>0.67</v>
      </c>
      <c r="DN267" s="43">
        <f>IFERROR(VLOOKUP($B267,'2223_link'!$A$3:$D$352,3,FALSE),0)</f>
        <v>16.670000000000002</v>
      </c>
      <c r="DO267" s="160">
        <f>IFERROR(VLOOKUP($B267,'2223_link'!$A$3:$D$352,4,FALSE),0)</f>
        <v>65.22</v>
      </c>
      <c r="DP267" s="217">
        <f t="shared" si="538"/>
        <v>0.25559644280895433</v>
      </c>
      <c r="DQ267" s="217">
        <f>IF(DL267="Yes",VLOOKUP(B267,'ESA 112'!$B$37:$J$65,8,FALSE),MIN(0.135,DP267))</f>
        <v>0.13500000000000001</v>
      </c>
      <c r="DR267" s="156">
        <f t="shared" si="539"/>
        <v>8.8000000000000007</v>
      </c>
      <c r="DS267" s="159">
        <f t="shared" si="540"/>
        <v>9.4700000000000006</v>
      </c>
      <c r="DT267" s="127" t="s">
        <v>928</v>
      </c>
      <c r="DU267" s="43">
        <f>IFERROR(VLOOKUP($B267,'2324_link'!$A$3:$D$352,2,FALSE),0)</f>
        <v>0.89</v>
      </c>
      <c r="DV267" s="43">
        <f>IFERROR(VLOOKUP($B267,'2324_link'!$A$3:$D$352,3,FALSE),0)</f>
        <v>14.33</v>
      </c>
      <c r="DW267" s="160">
        <f>IFERROR(VLOOKUP($B267,'2324_link'!$A$3:$D$352,4,FALSE),0)</f>
        <v>61.3</v>
      </c>
      <c r="DX267" s="217">
        <f t="shared" si="541"/>
        <v>0.23376835236541599</v>
      </c>
      <c r="DY267" s="217">
        <f>IF(DT267="Yes",VLOOKUP(B267,'ESA 112'!$B$3:$J$32,8,FALSE),MIN(0.15,DX267))</f>
        <v>0.15</v>
      </c>
      <c r="DZ267" s="156">
        <f t="shared" si="542"/>
        <v>9.1999999999999993</v>
      </c>
      <c r="EA267" s="159">
        <f t="shared" si="543"/>
        <v>10.09</v>
      </c>
      <c r="EB267" s="18"/>
    </row>
    <row r="268" spans="1:132" ht="14.4" x14ac:dyDescent="0.3">
      <c r="A268" s="15" t="s">
        <v>913</v>
      </c>
      <c r="B268" s="15" t="s">
        <v>564</v>
      </c>
      <c r="C268" s="15" t="s">
        <v>565</v>
      </c>
      <c r="D268" s="127" t="s">
        <v>928</v>
      </c>
      <c r="E268" s="154">
        <f>IFERROR(VLOOKUP($B268,'0809_link'!$A$5:$D$319,2,FALSE),0)</f>
        <v>2.12</v>
      </c>
      <c r="F268" s="154">
        <f>IFERROR(VLOOKUP($B268,'0809_link'!$A$5:$D$319,3,FALSE),0)</f>
        <v>16</v>
      </c>
      <c r="G268" s="154">
        <f>IFERROR(VLOOKUP(B268,'0809_link'!$A$5:$D$319,4,FALSE),0)</f>
        <v>180.63</v>
      </c>
      <c r="H268" s="50">
        <f t="shared" si="544"/>
        <v>8.8599999999999998E-2</v>
      </c>
      <c r="I268" s="155">
        <f>IF(D268="yes",VLOOKUP(B268,'ESA 112'!$B$479:$K$503,8,FALSE),MIN(0.127,H268))</f>
        <v>8.8599999999999998E-2</v>
      </c>
      <c r="J268" s="156">
        <f t="shared" si="545"/>
        <v>16</v>
      </c>
      <c r="K268" s="157">
        <f t="shared" si="546"/>
        <v>18.12</v>
      </c>
      <c r="L268" s="127" t="s">
        <v>928</v>
      </c>
      <c r="M268" s="43">
        <f>IFERROR(VLOOKUP(B268,'0910_link'!$A$5:$B$302,2,FALSE),0)</f>
        <v>1.62</v>
      </c>
      <c r="N268" s="43">
        <f>IFERROR(VLOOKUP(B268,'0910_link'!$A$5:$C$302,3,FALSE),0)</f>
        <v>13.88</v>
      </c>
      <c r="O268" s="43">
        <f>IFERROR(VLOOKUP($B268,'0910_link'!$A$5:$D$302,4,FALSE),0)</f>
        <v>171.88</v>
      </c>
      <c r="P268" s="50">
        <f t="shared" si="547"/>
        <v>8.0799999999999997E-2</v>
      </c>
      <c r="Q268" s="158">
        <f>IF(L268="Yes",VLOOKUP(B268,'ESA 112'!$B$449:$K$474,8,FALSE),MIN(0.127,P268))</f>
        <v>8.0799999999999997E-2</v>
      </c>
      <c r="R268" s="156">
        <f t="shared" si="548"/>
        <v>13.88</v>
      </c>
      <c r="S268" s="157">
        <f t="shared" si="549"/>
        <v>15.5</v>
      </c>
      <c r="T268" s="127" t="s">
        <v>928</v>
      </c>
      <c r="U268" s="43">
        <f>IFERROR(VLOOKUP($B268,'1011_link'!$A$5:$D$309,2,FALSE),0)</f>
        <v>3.5</v>
      </c>
      <c r="V268" s="43">
        <f>IFERROR(VLOOKUP($B268,'1011_link'!$A$5:$D$309,3,FALSE),0)</f>
        <v>11</v>
      </c>
      <c r="W268" s="154">
        <f>IFERROR(VLOOKUP($B268,'1011_link'!$A$5:$D$319,4,FALSE),0)</f>
        <v>170.75</v>
      </c>
      <c r="X268" s="50">
        <f t="shared" si="550"/>
        <v>6.4399999999999999E-2</v>
      </c>
      <c r="Y268" s="158">
        <f>IF(T268="Yes",VLOOKUP(B268,'ESA 112'!$B$416:$J$444,8,FALSE),MIN(0.127,X268))</f>
        <v>6.4399999999999999E-2</v>
      </c>
      <c r="Z268" s="156">
        <f t="shared" si="551"/>
        <v>11</v>
      </c>
      <c r="AA268" s="159">
        <f t="shared" si="552"/>
        <v>14.5</v>
      </c>
      <c r="AB268" s="127" t="s">
        <v>928</v>
      </c>
      <c r="AC268" s="43">
        <f>IFERROR(VLOOKUP($B268,'1112_link'!$A$5:$D$310,2,FALSE),0)</f>
        <v>3.78</v>
      </c>
      <c r="AD268" s="43">
        <f>IFERROR(VLOOKUP($B268,'1112_link'!$A$5:$D$310,3,FALSE),0)</f>
        <v>15.11</v>
      </c>
      <c r="AE268" s="154">
        <f>IFERROR(VLOOKUP($B268,'1112_link'!$A$5:$D$331,4,FALSE),0)</f>
        <v>153.46</v>
      </c>
      <c r="AF268" s="50">
        <f t="shared" si="553"/>
        <v>9.8500000000000004E-2</v>
      </c>
      <c r="AG268" s="158">
        <f>IF(AB268="Yes",VLOOKUP(B268,'ESA 112'!$B$383:$J$411,8,FALSE),MIN(0.127,AF268))</f>
        <v>9.8500000000000004E-2</v>
      </c>
      <c r="AH268" s="156">
        <f t="shared" si="554"/>
        <v>15.11</v>
      </c>
      <c r="AI268" s="159">
        <f t="shared" si="555"/>
        <v>18.89</v>
      </c>
      <c r="AJ268" s="127" t="s">
        <v>928</v>
      </c>
      <c r="AK268" s="43">
        <f>IFERROR(VLOOKUP($B268,'1213_link'!$A$5:$D$310,2,FALSE),0)</f>
        <v>2.56</v>
      </c>
      <c r="AL268" s="43">
        <f>IFERROR(VLOOKUP($B268,'1213_link'!$A$5:$D$310,3,FALSE),0)</f>
        <v>16.559999999999999</v>
      </c>
      <c r="AM268" s="154">
        <f>IFERROR(VLOOKUP($B268,'1213_link'!$A$5:$D$331,4,FALSE),0)</f>
        <v>161.85999999999999</v>
      </c>
      <c r="AN268" s="50">
        <f t="shared" si="556"/>
        <v>0.1023</v>
      </c>
      <c r="AO268" s="158">
        <f>IF(AJ268="Yes",VLOOKUP(B268,'ESA 112'!$B$350:$J$378,8,FALSE),MIN(0.127,AN268))</f>
        <v>0.1023</v>
      </c>
      <c r="AP268" s="156">
        <f t="shared" si="557"/>
        <v>16.559999999999999</v>
      </c>
      <c r="AQ268" s="159">
        <f t="shared" si="558"/>
        <v>19.119999999999997</v>
      </c>
      <c r="AR268" s="127" t="s">
        <v>928</v>
      </c>
      <c r="AS268" s="43">
        <f>IFERROR(VLOOKUP($B268,'1314_link'!$A$5:$D$310,2,FALSE),0)</f>
        <v>2.7800000000000002</v>
      </c>
      <c r="AT268" s="43">
        <f>IFERROR(VLOOKUP($B268,'1314_link'!$A$5:$D$310,3,FALSE),0)</f>
        <v>22.33</v>
      </c>
      <c r="AU268" s="154">
        <f>IFERROR(VLOOKUP($B268,'1314_link'!$A$5:$D$331,4,FALSE),0)</f>
        <v>173.33</v>
      </c>
      <c r="AV268" s="158">
        <f t="shared" si="559"/>
        <v>0.12882940056539546</v>
      </c>
      <c r="AW268" s="158">
        <f>IF(AR268="Yes",VLOOKUP(B268,'ESA 112'!$B$318:$J$345,8,FALSE),MIN(0.127,AV268))</f>
        <v>0.127</v>
      </c>
      <c r="AX268" s="156">
        <f t="shared" si="560"/>
        <v>22.01</v>
      </c>
      <c r="AY268" s="159">
        <f t="shared" si="561"/>
        <v>24.790000000000003</v>
      </c>
      <c r="AZ268" s="127" t="s">
        <v>928</v>
      </c>
      <c r="BA268" s="43">
        <f>IFERROR(VLOOKUP($B268,'1415_link'!$A$5:$D$311,2,FALSE),0)</f>
        <v>3.56</v>
      </c>
      <c r="BB268" s="43">
        <f>IFERROR(VLOOKUP($B268,'1415_link'!$A$5:$D$311,3,FALSE),0)</f>
        <v>18.670000000000002</v>
      </c>
      <c r="BC268" s="160">
        <f>IFERROR(VLOOKUP($B268,'1415_link'!$A$5:$D$332,4,FALSE),0)</f>
        <v>172.44</v>
      </c>
      <c r="BD268" s="158">
        <f t="shared" si="562"/>
        <v>0.10826954302945953</v>
      </c>
      <c r="BE268" s="158">
        <f>IF(AZ268="Yes",VLOOKUP(B268,'ESA 112'!$B$286:$J$314,8,FALSE),MIN(0.127,BD268))</f>
        <v>0.10826954302945953</v>
      </c>
      <c r="BF268" s="156">
        <f t="shared" si="563"/>
        <v>18.670000000000002</v>
      </c>
      <c r="BG268" s="159">
        <f t="shared" si="564"/>
        <v>22.23</v>
      </c>
      <c r="BH268" s="127" t="s">
        <v>928</v>
      </c>
      <c r="BI268" s="43">
        <f>IFERROR(VLOOKUP($B268,'1516_link'!$A$5:$D$351,2,FALSE),0)</f>
        <v>1</v>
      </c>
      <c r="BJ268" s="43">
        <f>IFERROR(VLOOKUP($B268,'1516_link'!$A$5:$D$351,3,FALSE),0)</f>
        <v>18.89</v>
      </c>
      <c r="BK268" s="160">
        <f>IFERROR(VLOOKUP($B268,'1516_link'!$A$5:$D$351,4,FALSE),0)</f>
        <v>174.26</v>
      </c>
      <c r="BL268" s="217">
        <f t="shared" si="484"/>
        <v>0.10840123952714335</v>
      </c>
      <c r="BM268" s="217">
        <f>IF(BH268="Yes",VLOOKUP(B268,'ESA 112'!$B$255:$J$282,8,FALSE),MIN(0.127,BL268))</f>
        <v>0.10840123952714335</v>
      </c>
      <c r="BN268" s="156">
        <f t="shared" si="485"/>
        <v>18.89</v>
      </c>
      <c r="BO268" s="159">
        <f t="shared" si="486"/>
        <v>19.89</v>
      </c>
      <c r="BP268" s="127" t="s">
        <v>928</v>
      </c>
      <c r="BQ268" s="43">
        <f>IFERROR(VLOOKUP($B268,'1617_link'!$A$5:$D$351,2,FALSE),0)</f>
        <v>0.11</v>
      </c>
      <c r="BR268" s="43">
        <f>IFERROR(VLOOKUP($B268,'1617_link'!$A$5:$D$351,3,FALSE),0)</f>
        <v>19</v>
      </c>
      <c r="BS268" s="160">
        <f>IFERROR(VLOOKUP($B268,'1617_link'!$A$5:$D$351,4,FALSE),0)</f>
        <v>161.91</v>
      </c>
      <c r="BT268" s="217">
        <f t="shared" si="487"/>
        <v>0.11734914458649867</v>
      </c>
      <c r="BU268" s="217">
        <f>IF(BP268="Yes",VLOOKUP(B268,'ESA 112'!$B$224:$J$250,8,FALSE),MIN(0.127,BT268))</f>
        <v>0.11734914458649867</v>
      </c>
      <c r="BV268" s="156">
        <f t="shared" si="488"/>
        <v>19</v>
      </c>
      <c r="BW268" s="223">
        <f t="shared" si="489"/>
        <v>19.11</v>
      </c>
      <c r="BX268" s="127" t="s">
        <v>928</v>
      </c>
      <c r="BY268" s="43">
        <f>IFERROR(VLOOKUP($B268,'1718_link'!$A$5:$D$351,2,FALSE),0)</f>
        <v>1.22</v>
      </c>
      <c r="BZ268" s="43">
        <f>IFERROR(VLOOKUP($B268,'1718_link'!$A$5:$D$351,3,FALSE),0)</f>
        <v>15</v>
      </c>
      <c r="CA268" s="43">
        <f>IFERROR(VLOOKUP($B268,'1718_link'!$A$5:$D$331,4,FALSE),0)</f>
        <v>155.57</v>
      </c>
      <c r="CB268" s="217">
        <f t="shared" si="490"/>
        <v>9.6419618178312017E-2</v>
      </c>
      <c r="CC268" s="217">
        <f>IF(BX268="Yes",VLOOKUP(B268,'ESA 112'!$B$194:$J$219,8,FALSE),MIN(0.135,CB268))</f>
        <v>9.6419618178312017E-2</v>
      </c>
      <c r="CD268" s="156">
        <f t="shared" si="491"/>
        <v>15</v>
      </c>
      <c r="CE268" s="159">
        <f t="shared" si="492"/>
        <v>16.22</v>
      </c>
      <c r="CF268" s="127" t="s">
        <v>928</v>
      </c>
      <c r="CG268" s="43">
        <f>IFERROR(VLOOKUP($B268,'1819_link'!$A$5:$D$351,2,FALSE),0)</f>
        <v>1.22</v>
      </c>
      <c r="CH268" s="43">
        <f>IFERROR(VLOOKUP($B268,'1819_link'!$A$5:$D$351,3,FALSE),0)</f>
        <v>16.329999999999998</v>
      </c>
      <c r="CI268" s="43">
        <f>IFERROR(VLOOKUP($B268,'1819_link'!$A$5:$D$331,4,FALSE),0)</f>
        <v>150.91000000000003</v>
      </c>
      <c r="CJ268" s="217">
        <f t="shared" si="493"/>
        <v>0.10821019150487042</v>
      </c>
      <c r="CK268" s="217">
        <f>IF(CF268="Yes",VLOOKUP(B268,'ESA 112'!$B$164:$J$190,8,FALSE),MIN(0.135,CJ268))</f>
        <v>0.10821019150487042</v>
      </c>
      <c r="CL268" s="156">
        <f t="shared" si="494"/>
        <v>16.329999999999998</v>
      </c>
      <c r="CM268" s="159">
        <f t="shared" si="495"/>
        <v>17.549999999999997</v>
      </c>
      <c r="CN268" s="127" t="s">
        <v>928</v>
      </c>
      <c r="CO268" s="43">
        <f>IFERROR(VLOOKUP($B268,'1920_link'!$A$5:$D$350,2,FALSE),0)</f>
        <v>4.5600000000000005</v>
      </c>
      <c r="CP268" s="43">
        <f>IFERROR(VLOOKUP($B268,'1920_link'!$A$5:$D$350,3,FALSE),0)</f>
        <v>13.11</v>
      </c>
      <c r="CQ268" s="43">
        <f>IFERROR(VLOOKUP($B268,'1920_link'!$A$5:$D$330,4,FALSE),0)</f>
        <v>140.03</v>
      </c>
      <c r="CR268" s="217">
        <f t="shared" si="529"/>
        <v>9.3622795115332419E-2</v>
      </c>
      <c r="CS268" s="217">
        <f>IF(CN268="Yes",VLOOKUP(B268,'ESA 112'!$B$134:$J$159,8,FALSE),MIN(0.135,CR268))</f>
        <v>9.3622795115332419E-2</v>
      </c>
      <c r="CT268" s="156">
        <f t="shared" si="530"/>
        <v>13.11</v>
      </c>
      <c r="CU268" s="159">
        <f t="shared" si="531"/>
        <v>17.670000000000002</v>
      </c>
      <c r="CV268" s="127" t="s">
        <v>928</v>
      </c>
      <c r="CW268" s="43">
        <f>IFERROR(VLOOKUP($B268,'2021_link'!$A$5:$D$351,2,FALSE),0)</f>
        <v>3.67</v>
      </c>
      <c r="CX268" s="43">
        <f>IFERROR(VLOOKUP($B268,'2021_link'!$A$5:$D$351,3,FALSE),0)</f>
        <v>15.22</v>
      </c>
      <c r="CY268" s="160">
        <f>IFERROR(VLOOKUP($B268,'2021_link'!$A$5:$D$351,4,FALSE),0)</f>
        <v>131.47999999999999</v>
      </c>
      <c r="CZ268" s="217">
        <f t="shared" si="532"/>
        <v>0.11575905080620628</v>
      </c>
      <c r="DA268" s="217">
        <f>IF(CV268="Yes",VLOOKUP(B268,'ESA 112'!$B$102:$J$130,8,FALSE),MIN(0.135,CZ268))</f>
        <v>0.11575905080620628</v>
      </c>
      <c r="DB268" s="156">
        <f t="shared" si="533"/>
        <v>15.22</v>
      </c>
      <c r="DC268" s="159">
        <f t="shared" si="534"/>
        <v>18.89</v>
      </c>
      <c r="DD268" s="127" t="s">
        <v>928</v>
      </c>
      <c r="DE268" s="43">
        <f>IFERROR(VLOOKUP($B268,'2122_link'!$A$3:$D$352,2,FALSE),0)</f>
        <v>0</v>
      </c>
      <c r="DF268" s="43">
        <f>IFERROR(VLOOKUP($B268,'2122_link'!$A$3:$D$352,3,FALSE),0)</f>
        <v>19.11</v>
      </c>
      <c r="DG268" s="160">
        <f>IFERROR(VLOOKUP($B268,'2122_link'!$A$3:$D$352,4,FALSE),0)</f>
        <v>124.25</v>
      </c>
      <c r="DH268" s="217">
        <f t="shared" si="535"/>
        <v>0.15380281690140846</v>
      </c>
      <c r="DI268" s="217">
        <f>IF(DD268="Yes",VLOOKUP(B268,'ESA 112'!$B$70:$J$99,8,FALSE),MIN(0.135,DH268))</f>
        <v>0.13500000000000001</v>
      </c>
      <c r="DJ268" s="156">
        <f t="shared" si="536"/>
        <v>16.77</v>
      </c>
      <c r="DK268" s="159">
        <f t="shared" si="537"/>
        <v>16.77</v>
      </c>
      <c r="DL268" s="127" t="s">
        <v>928</v>
      </c>
      <c r="DM268" s="43">
        <f>IFERROR(VLOOKUP($B268,'2223_link'!$A$3:$D$352,2,FALSE),0)</f>
        <v>0</v>
      </c>
      <c r="DN268" s="43">
        <f>IFERROR(VLOOKUP($B268,'2223_link'!$A$3:$D$352,3,FALSE),0)</f>
        <v>19.560000000000002</v>
      </c>
      <c r="DO268" s="160">
        <f>IFERROR(VLOOKUP($B268,'2223_link'!$A$3:$D$352,4,FALSE),0)</f>
        <v>141.78</v>
      </c>
      <c r="DP268" s="217">
        <f t="shared" si="538"/>
        <v>0.13796022005924674</v>
      </c>
      <c r="DQ268" s="217">
        <f>IF(DL268="Yes",VLOOKUP(B268,'ESA 112'!$B$37:$J$65,8,FALSE),MIN(0.135,DP268))</f>
        <v>0.13500000000000001</v>
      </c>
      <c r="DR268" s="156">
        <f t="shared" si="539"/>
        <v>19.14</v>
      </c>
      <c r="DS268" s="159">
        <f t="shared" si="540"/>
        <v>19.14</v>
      </c>
      <c r="DT268" s="127" t="s">
        <v>928</v>
      </c>
      <c r="DU268" s="43">
        <f>IFERROR(VLOOKUP($B268,'2324_link'!$A$3:$D$352,2,FALSE),0)</f>
        <v>0.44</v>
      </c>
      <c r="DV268" s="43">
        <f>IFERROR(VLOOKUP($B268,'2324_link'!$A$3:$D$352,3,FALSE),0)</f>
        <v>21.889999999999997</v>
      </c>
      <c r="DW268" s="160">
        <f>IFERROR(VLOOKUP($B268,'2324_link'!$A$3:$D$352,4,FALSE),0)</f>
        <v>132.41999999999999</v>
      </c>
      <c r="DX268" s="217">
        <f t="shared" si="541"/>
        <v>0.16530735538438301</v>
      </c>
      <c r="DY268" s="217">
        <f>IF(DT268="Yes",VLOOKUP(B268,'ESA 112'!$B$3:$J$32,8,FALSE),MIN(0.15,DX268))</f>
        <v>0.15</v>
      </c>
      <c r="DZ268" s="156">
        <f t="shared" si="542"/>
        <v>19.86</v>
      </c>
      <c r="EA268" s="159">
        <f t="shared" si="543"/>
        <v>20.3</v>
      </c>
      <c r="EB268" s="18"/>
    </row>
    <row r="269" spans="1:132" ht="14.4" x14ac:dyDescent="0.3">
      <c r="A269" s="15" t="s">
        <v>913</v>
      </c>
      <c r="B269" s="15" t="s">
        <v>442</v>
      </c>
      <c r="C269" s="15" t="s">
        <v>443</v>
      </c>
      <c r="D269" s="127" t="s">
        <v>928</v>
      </c>
      <c r="E269" s="154">
        <f>IFERROR(VLOOKUP($B269,'0809_link'!$A$5:$D$319,2,FALSE),0)</f>
        <v>77.5</v>
      </c>
      <c r="F269" s="154">
        <f>IFERROR(VLOOKUP($B269,'0809_link'!$A$5:$D$319,3,FALSE),0)</f>
        <v>608.37</v>
      </c>
      <c r="G269" s="154">
        <f>IFERROR(VLOOKUP(B269,'0809_link'!$A$5:$D$319,4,FALSE),0)</f>
        <v>5089.7</v>
      </c>
      <c r="H269" s="50">
        <f t="shared" si="544"/>
        <v>0.1195</v>
      </c>
      <c r="I269" s="155">
        <f>IF(D269="yes",VLOOKUP(B269,'ESA 112'!$B$479:$K$503,8,FALSE),MIN(0.127,H269))</f>
        <v>0.1195</v>
      </c>
      <c r="J269" s="156">
        <f t="shared" si="545"/>
        <v>608.37</v>
      </c>
      <c r="K269" s="157">
        <f t="shared" si="546"/>
        <v>685.87</v>
      </c>
      <c r="L269" s="127" t="s">
        <v>928</v>
      </c>
      <c r="M269" s="43">
        <f>IFERROR(VLOOKUP(B269,'0910_link'!$A$5:$B$302,2,FALSE),0)</f>
        <v>75.62</v>
      </c>
      <c r="N269" s="43">
        <f>IFERROR(VLOOKUP(B269,'0910_link'!$A$5:$C$302,3,FALSE),0)</f>
        <v>595.38</v>
      </c>
      <c r="O269" s="43">
        <f>IFERROR(VLOOKUP($B269,'0910_link'!$A$5:$D$302,4,FALSE),0)</f>
        <v>4957.1000000000004</v>
      </c>
      <c r="P269" s="50">
        <f t="shared" si="547"/>
        <v>0.1201</v>
      </c>
      <c r="Q269" s="158">
        <f>IF(L269="Yes",VLOOKUP(B269,'ESA 112'!$B$449:$K$474,8,FALSE),MIN(0.127,P269))</f>
        <v>0.1201</v>
      </c>
      <c r="R269" s="156">
        <f t="shared" si="548"/>
        <v>595.38</v>
      </c>
      <c r="S269" s="157">
        <f t="shared" si="549"/>
        <v>671</v>
      </c>
      <c r="T269" s="127" t="s">
        <v>928</v>
      </c>
      <c r="U269" s="43">
        <f>IFERROR(VLOOKUP($B269,'1011_link'!$A$5:$D$309,2,FALSE),0)</f>
        <v>70.75</v>
      </c>
      <c r="V269" s="43">
        <f>IFERROR(VLOOKUP($B269,'1011_link'!$A$5:$D$309,3,FALSE),0)</f>
        <v>578.87</v>
      </c>
      <c r="W269" s="154">
        <f>IFERROR(VLOOKUP($B269,'1011_link'!$A$5:$D$319,4,FALSE),0)</f>
        <v>4769.63</v>
      </c>
      <c r="X269" s="50">
        <f t="shared" si="550"/>
        <v>0.12139999999999999</v>
      </c>
      <c r="Y269" s="158">
        <f>IF(T269="Yes",VLOOKUP(B269,'ESA 112'!$B$416:$J$444,8,FALSE),MIN(0.127,X269))</f>
        <v>0.12139999999999999</v>
      </c>
      <c r="Z269" s="156">
        <f t="shared" si="551"/>
        <v>578.87</v>
      </c>
      <c r="AA269" s="159">
        <f t="shared" si="552"/>
        <v>649.62</v>
      </c>
      <c r="AB269" s="127" t="s">
        <v>928</v>
      </c>
      <c r="AC269" s="43">
        <f>IFERROR(VLOOKUP($B269,'1112_link'!$A$5:$D$310,2,FALSE),0)</f>
        <v>70.44</v>
      </c>
      <c r="AD269" s="43">
        <f>IFERROR(VLOOKUP($B269,'1112_link'!$A$5:$D$310,3,FALSE),0)</f>
        <v>583.89</v>
      </c>
      <c r="AE269" s="154">
        <f>IFERROR(VLOOKUP($B269,'1112_link'!$A$5:$D$331,4,FALSE),0)</f>
        <v>4649.0199999999995</v>
      </c>
      <c r="AF269" s="50">
        <f t="shared" si="553"/>
        <v>0.12559999999999999</v>
      </c>
      <c r="AG269" s="158">
        <f>IF(AB269="Yes",VLOOKUP(B269,'ESA 112'!$B$383:$J$411,8,FALSE),MIN(0.127,AF269))</f>
        <v>0.12559999999999999</v>
      </c>
      <c r="AH269" s="156">
        <f t="shared" si="554"/>
        <v>583.89</v>
      </c>
      <c r="AI269" s="159">
        <f t="shared" si="555"/>
        <v>654.32999999999993</v>
      </c>
      <c r="AJ269" s="127" t="s">
        <v>928</v>
      </c>
      <c r="AK269" s="43">
        <f>IFERROR(VLOOKUP($B269,'1213_link'!$A$5:$D$310,2,FALSE),0)</f>
        <v>66.44</v>
      </c>
      <c r="AL269" s="43">
        <f>IFERROR(VLOOKUP($B269,'1213_link'!$A$5:$D$310,3,FALSE),0)</f>
        <v>588.11</v>
      </c>
      <c r="AM269" s="154">
        <f>IFERROR(VLOOKUP($B269,'1213_link'!$A$5:$D$331,4,FALSE),0)</f>
        <v>4454.1000000000004</v>
      </c>
      <c r="AN269" s="50">
        <f t="shared" si="556"/>
        <v>0.13200000000000001</v>
      </c>
      <c r="AO269" s="158">
        <f>IF(AJ269="Yes",VLOOKUP(B269,'ESA 112'!$B$350:$J$378,8,FALSE),MIN(0.127,AN269))</f>
        <v>0.127</v>
      </c>
      <c r="AP269" s="156">
        <f t="shared" si="557"/>
        <v>565.66999999999996</v>
      </c>
      <c r="AQ269" s="159">
        <f t="shared" si="558"/>
        <v>632.1099999999999</v>
      </c>
      <c r="AR269" s="127" t="s">
        <v>928</v>
      </c>
      <c r="AS269" s="43">
        <f>IFERROR(VLOOKUP($B269,'1314_link'!$A$5:$D$310,2,FALSE),0)</f>
        <v>69.78</v>
      </c>
      <c r="AT269" s="43">
        <f>IFERROR(VLOOKUP($B269,'1314_link'!$A$5:$D$310,3,FALSE),0)</f>
        <v>600.33000000000004</v>
      </c>
      <c r="AU269" s="154">
        <f>IFERROR(VLOOKUP($B269,'1314_link'!$A$5:$D$331,4,FALSE),0)</f>
        <v>4318.2699999999995</v>
      </c>
      <c r="AV269" s="158">
        <f t="shared" si="559"/>
        <v>0.13902095051953678</v>
      </c>
      <c r="AW269" s="158">
        <f>IF(AR269="Yes",VLOOKUP(B269,'ESA 112'!$B$318:$J$345,8,FALSE),MIN(0.127,AV269))</f>
        <v>0.127</v>
      </c>
      <c r="AX269" s="156">
        <f t="shared" si="560"/>
        <v>548.41999999999996</v>
      </c>
      <c r="AY269" s="159">
        <f t="shared" si="561"/>
        <v>618.19999999999993</v>
      </c>
      <c r="AZ269" s="127" t="s">
        <v>928</v>
      </c>
      <c r="BA269" s="43">
        <f>IFERROR(VLOOKUP($B269,'1415_link'!$A$5:$D$311,2,FALSE),0)</f>
        <v>79.67</v>
      </c>
      <c r="BB269" s="43">
        <f>IFERROR(VLOOKUP($B269,'1415_link'!$A$5:$D$311,3,FALSE),0)</f>
        <v>590.55999999999995</v>
      </c>
      <c r="BC269" s="160">
        <f>IFERROR(VLOOKUP($B269,'1415_link'!$A$5:$D$332,4,FALSE),0)</f>
        <v>4258.76</v>
      </c>
      <c r="BD269" s="158">
        <f t="shared" si="562"/>
        <v>0.13866947186504991</v>
      </c>
      <c r="BE269" s="158">
        <f>IF(AZ269="Yes",VLOOKUP(B269,'ESA 112'!$B$286:$J$314,8,FALSE),MIN(0.127,BD269))</f>
        <v>0.127</v>
      </c>
      <c r="BF269" s="156">
        <f t="shared" si="563"/>
        <v>540.86</v>
      </c>
      <c r="BG269" s="159">
        <f t="shared" si="564"/>
        <v>620.53</v>
      </c>
      <c r="BH269" s="127" t="s">
        <v>928</v>
      </c>
      <c r="BI269" s="43">
        <f>IFERROR(VLOOKUP($B269,'1516_link'!$A$5:$D$351,2,FALSE),0)</f>
        <v>78.33</v>
      </c>
      <c r="BJ269" s="43">
        <f>IFERROR(VLOOKUP($B269,'1516_link'!$A$5:$D$351,3,FALSE),0)</f>
        <v>615.44000000000005</v>
      </c>
      <c r="BK269" s="160">
        <f>IFERROR(VLOOKUP($B269,'1516_link'!$A$5:$D$351,4,FALSE),0)</f>
        <v>4330.51</v>
      </c>
      <c r="BL269" s="217">
        <f t="shared" si="484"/>
        <v>0.14211721021311577</v>
      </c>
      <c r="BM269" s="217">
        <f>IF(BH269="Yes",VLOOKUP(B269,'ESA 112'!$B$255:$J$282,8,FALSE),MIN(0.127,BL269))</f>
        <v>0.127</v>
      </c>
      <c r="BN269" s="156">
        <f t="shared" si="485"/>
        <v>549.97</v>
      </c>
      <c r="BO269" s="159">
        <f t="shared" si="486"/>
        <v>628.30000000000007</v>
      </c>
      <c r="BP269" s="127" t="s">
        <v>928</v>
      </c>
      <c r="BQ269" s="43">
        <f>IFERROR(VLOOKUP($B269,'1617_link'!$A$5:$D$351,2,FALSE),0)</f>
        <v>87.44</v>
      </c>
      <c r="BR269" s="43">
        <f>IFERROR(VLOOKUP($B269,'1617_link'!$A$5:$D$351,3,FALSE),0)</f>
        <v>598.44000000000005</v>
      </c>
      <c r="BS269" s="160">
        <f>IFERROR(VLOOKUP($B269,'1617_link'!$A$5:$D$351,4,FALSE),0)</f>
        <v>4477.1099999999997</v>
      </c>
      <c r="BT269" s="217">
        <f t="shared" si="487"/>
        <v>0.13366658402406911</v>
      </c>
      <c r="BU269" s="217">
        <f>IF(BP269="Yes",VLOOKUP(B269,'ESA 112'!$B$224:$J$250,8,FALSE),MIN(0.127,BT269))</f>
        <v>0.127</v>
      </c>
      <c r="BV269" s="156">
        <f t="shared" si="488"/>
        <v>568.59</v>
      </c>
      <c r="BW269" s="223">
        <f t="shared" si="489"/>
        <v>656.03</v>
      </c>
      <c r="BX269" s="127" t="s">
        <v>928</v>
      </c>
      <c r="BY269" s="43">
        <f>IFERROR(VLOOKUP($B269,'1718_link'!$A$5:$D$351,2,FALSE),0)</f>
        <v>84.55</v>
      </c>
      <c r="BZ269" s="43">
        <f>IFERROR(VLOOKUP($B269,'1718_link'!$A$5:$D$351,3,FALSE),0)</f>
        <v>598.33000000000004</v>
      </c>
      <c r="CA269" s="43">
        <f>IFERROR(VLOOKUP($B269,'1718_link'!$A$5:$D$331,4,FALSE),0)</f>
        <v>4523.71</v>
      </c>
      <c r="CB269" s="217">
        <f t="shared" si="490"/>
        <v>0.13226533088991116</v>
      </c>
      <c r="CC269" s="217">
        <f>IF(BX269="Yes",VLOOKUP(B269,'ESA 112'!$B$194:$J$219,8,FALSE),MIN(0.135,CB269))</f>
        <v>0.13226533088991116</v>
      </c>
      <c r="CD269" s="156">
        <f t="shared" si="491"/>
        <v>598.33000000000004</v>
      </c>
      <c r="CE269" s="159">
        <f t="shared" si="492"/>
        <v>682.88</v>
      </c>
      <c r="CF269" s="127" t="s">
        <v>928</v>
      </c>
      <c r="CG269" s="43">
        <f>IFERROR(VLOOKUP($B269,'1819_link'!$A$5:$D$351,2,FALSE),0)</f>
        <v>94.45</v>
      </c>
      <c r="CH269" s="43">
        <f>IFERROR(VLOOKUP($B269,'1819_link'!$A$5:$D$351,3,FALSE),0)</f>
        <v>612.22</v>
      </c>
      <c r="CI269" s="43">
        <f>IFERROR(VLOOKUP($B269,'1819_link'!$A$5:$D$331,4,FALSE),0)</f>
        <v>4579.8599999999997</v>
      </c>
      <c r="CJ269" s="217">
        <f t="shared" si="493"/>
        <v>0.13367657526649288</v>
      </c>
      <c r="CK269" s="217">
        <f>IF(CF269="Yes",VLOOKUP(B269,'ESA 112'!$B$164:$J$190,8,FALSE),MIN(0.135,CJ269))</f>
        <v>0.13367657526649288</v>
      </c>
      <c r="CL269" s="156">
        <f t="shared" si="494"/>
        <v>612.22</v>
      </c>
      <c r="CM269" s="159">
        <f t="shared" si="495"/>
        <v>706.67000000000007</v>
      </c>
      <c r="CN269" s="127" t="s">
        <v>928</v>
      </c>
      <c r="CO269" s="43">
        <f>IFERROR(VLOOKUP($B269,'1920_link'!$A$5:$D$350,2,FALSE),0)</f>
        <v>117.55</v>
      </c>
      <c r="CP269" s="43">
        <f>IFERROR(VLOOKUP($B269,'1920_link'!$A$5:$D$350,3,FALSE),0)</f>
        <v>654.22</v>
      </c>
      <c r="CQ269" s="43">
        <f>IFERROR(VLOOKUP($B269,'1920_link'!$A$5:$D$330,4,FALSE),0)</f>
        <v>4739.71</v>
      </c>
      <c r="CR269" s="217">
        <f t="shared" si="529"/>
        <v>0.13802954189180353</v>
      </c>
      <c r="CS269" s="217">
        <f>IF(CN269="Yes",VLOOKUP(B269,'ESA 112'!$B$134:$J$159,8,FALSE),MIN(0.135,CR269))</f>
        <v>0.13500000000000001</v>
      </c>
      <c r="CT269" s="156">
        <f t="shared" si="530"/>
        <v>639.86</v>
      </c>
      <c r="CU269" s="159">
        <f t="shared" si="531"/>
        <v>757.41</v>
      </c>
      <c r="CV269" s="127" t="s">
        <v>928</v>
      </c>
      <c r="CW269" s="43">
        <f>IFERROR(VLOOKUP($B269,'2021_link'!$A$5:$D$351,2,FALSE),0)</f>
        <v>53.89</v>
      </c>
      <c r="CX269" s="43">
        <f>IFERROR(VLOOKUP($B269,'2021_link'!$A$5:$D$351,3,FALSE),0)</f>
        <v>661.78</v>
      </c>
      <c r="CY269" s="160">
        <f>IFERROR(VLOOKUP($B269,'2021_link'!$A$5:$D$351,4,FALSE),0)</f>
        <v>4533.4599999999991</v>
      </c>
      <c r="CZ269" s="217">
        <f t="shared" si="532"/>
        <v>0.1459768035893115</v>
      </c>
      <c r="DA269" s="217">
        <f>IF(CV269="Yes",VLOOKUP(B269,'ESA 112'!$B$102:$J$130,8,FALSE),MIN(0.135,CZ269))</f>
        <v>0.13500000000000001</v>
      </c>
      <c r="DB269" s="156">
        <f t="shared" si="533"/>
        <v>612.02</v>
      </c>
      <c r="DC269" s="159">
        <f t="shared" si="534"/>
        <v>665.91</v>
      </c>
      <c r="DD269" s="127" t="s">
        <v>928</v>
      </c>
      <c r="DE269" s="43">
        <f>IFERROR(VLOOKUP($B269,'2122_link'!$A$3:$D$352,2,FALSE),0)</f>
        <v>71.44</v>
      </c>
      <c r="DF269" s="43">
        <f>IFERROR(VLOOKUP($B269,'2122_link'!$A$3:$D$352,3,FALSE),0)</f>
        <v>634.11</v>
      </c>
      <c r="DG269" s="160">
        <f>IFERROR(VLOOKUP($B269,'2122_link'!$A$3:$D$352,4,FALSE),0)</f>
        <v>4581.41</v>
      </c>
      <c r="DH269" s="217">
        <f t="shared" si="535"/>
        <v>0.1384093543254151</v>
      </c>
      <c r="DI269" s="217">
        <f>IF(DD269="Yes",VLOOKUP(B269,'ESA 112'!$B$70:$J$99,8,FALSE),MIN(0.135,DH269))</f>
        <v>0.13500000000000001</v>
      </c>
      <c r="DJ269" s="156">
        <f t="shared" si="536"/>
        <v>618.49</v>
      </c>
      <c r="DK269" s="159">
        <f t="shared" si="537"/>
        <v>689.93000000000006</v>
      </c>
      <c r="DL269" s="127" t="s">
        <v>928</v>
      </c>
      <c r="DM269" s="43">
        <f>IFERROR(VLOOKUP($B269,'2223_link'!$A$3:$D$352,2,FALSE),0)</f>
        <v>81.78</v>
      </c>
      <c r="DN269" s="43">
        <f>IFERROR(VLOOKUP($B269,'2223_link'!$A$3:$D$352,3,FALSE),0)</f>
        <v>666.67</v>
      </c>
      <c r="DO269" s="160">
        <f>IFERROR(VLOOKUP($B269,'2223_link'!$A$3:$D$352,4,FALSE),0)</f>
        <v>4705.7999999999993</v>
      </c>
      <c r="DP269" s="217">
        <f t="shared" si="538"/>
        <v>0.1416698542224489</v>
      </c>
      <c r="DQ269" s="217">
        <f>IF(DL269="Yes",VLOOKUP(B269,'ESA 112'!$B$37:$J$65,8,FALSE),MIN(0.135,DP269))</f>
        <v>0.13500000000000001</v>
      </c>
      <c r="DR269" s="156">
        <f t="shared" si="539"/>
        <v>635.28</v>
      </c>
      <c r="DS269" s="159">
        <f t="shared" si="540"/>
        <v>717.06</v>
      </c>
      <c r="DT269" s="127" t="s">
        <v>928</v>
      </c>
      <c r="DU269" s="43">
        <f>IFERROR(VLOOKUP($B269,'2324_link'!$A$3:$D$352,2,FALSE),0)</f>
        <v>71</v>
      </c>
      <c r="DV269" s="43">
        <f>IFERROR(VLOOKUP($B269,'2324_link'!$A$3:$D$352,3,FALSE),0)</f>
        <v>716.22</v>
      </c>
      <c r="DW269" s="160">
        <f>IFERROR(VLOOKUP($B269,'2324_link'!$A$3:$D$352,4,FALSE),0)</f>
        <v>4739.74</v>
      </c>
      <c r="DX269" s="217">
        <f t="shared" si="541"/>
        <v>0.15110955453252711</v>
      </c>
      <c r="DY269" s="217">
        <f>IF(DT269="Yes",VLOOKUP(B269,'ESA 112'!$B$3:$J$32,8,FALSE),MIN(0.15,DX269))</f>
        <v>0.15</v>
      </c>
      <c r="DZ269" s="156">
        <f t="shared" si="542"/>
        <v>710.96</v>
      </c>
      <c r="EA269" s="159">
        <f t="shared" si="543"/>
        <v>781.96</v>
      </c>
      <c r="EB269" s="18"/>
    </row>
    <row r="270" spans="1:132" ht="14.4" x14ac:dyDescent="0.3">
      <c r="A270" s="15" t="s">
        <v>913</v>
      </c>
      <c r="B270" s="15" t="s">
        <v>116</v>
      </c>
      <c r="C270" s="15" t="s">
        <v>117</v>
      </c>
      <c r="D270" s="127" t="s">
        <v>928</v>
      </c>
      <c r="E270" s="154">
        <f>IFERROR(VLOOKUP($B270,'0809_link'!$A$5:$D$319,2,FALSE),0)</f>
        <v>0</v>
      </c>
      <c r="F270" s="154">
        <f>IFERROR(VLOOKUP($B270,'0809_link'!$A$5:$D$319,3,FALSE),0)</f>
        <v>0</v>
      </c>
      <c r="G270" s="154">
        <f>IFERROR(VLOOKUP(B270,'0809_link'!$A$5:$D$319,4,FALSE),0)</f>
        <v>9.06</v>
      </c>
      <c r="H270" s="50">
        <f t="shared" si="544"/>
        <v>0</v>
      </c>
      <c r="I270" s="155">
        <f>IF(D270="yes",VLOOKUP(B270,'ESA 112'!$B$479:$K$503,8,FALSE),MIN(0.127,H270))</f>
        <v>0</v>
      </c>
      <c r="J270" s="156">
        <f t="shared" si="545"/>
        <v>0</v>
      </c>
      <c r="K270" s="157">
        <f t="shared" si="546"/>
        <v>0</v>
      </c>
      <c r="L270" s="127" t="s">
        <v>928</v>
      </c>
      <c r="M270" s="43">
        <f>IFERROR(VLOOKUP(B270,'0910_link'!$A$5:$B$302,2,FALSE),0)</f>
        <v>0</v>
      </c>
      <c r="N270" s="43">
        <f>IFERROR(VLOOKUP(B270,'0910_link'!$A$5:$C$302,3,FALSE),0)</f>
        <v>0</v>
      </c>
      <c r="O270" s="43">
        <f>IFERROR(VLOOKUP($B270,'0910_link'!$A$5:$D$302,4,FALSE),0)</f>
        <v>10.57</v>
      </c>
      <c r="P270" s="50">
        <f t="shared" si="547"/>
        <v>0</v>
      </c>
      <c r="Q270" s="158">
        <f>IF(L270="Yes",VLOOKUP(B270,'ESA 112'!$B$449:$K$474,8,FALSE),MIN(0.127,P270))</f>
        <v>0</v>
      </c>
      <c r="R270" s="156">
        <f t="shared" si="548"/>
        <v>0</v>
      </c>
      <c r="S270" s="157">
        <f t="shared" si="549"/>
        <v>0</v>
      </c>
      <c r="T270" s="127" t="s">
        <v>928</v>
      </c>
      <c r="U270" s="43">
        <f>IFERROR(VLOOKUP($B270,'1011_link'!$A$5:$D$309,2,FALSE),0)</f>
        <v>0</v>
      </c>
      <c r="V270" s="43">
        <f>IFERROR(VLOOKUP($B270,'1011_link'!$A$5:$D$309,3,FALSE),0)</f>
        <v>0</v>
      </c>
      <c r="W270" s="154">
        <f>IFERROR(VLOOKUP($B270,'1011_link'!$A$5:$D$319,4,FALSE),0)</f>
        <v>12.5</v>
      </c>
      <c r="X270" s="50">
        <f t="shared" si="550"/>
        <v>0</v>
      </c>
      <c r="Y270" s="158">
        <f>IF(T270="Yes",VLOOKUP(B270,'ESA 112'!$B$416:$J$444,8,FALSE),MIN(0.127,X270))</f>
        <v>0</v>
      </c>
      <c r="Z270" s="156">
        <f t="shared" si="551"/>
        <v>0</v>
      </c>
      <c r="AA270" s="159">
        <f t="shared" si="552"/>
        <v>0</v>
      </c>
      <c r="AB270" s="127" t="s">
        <v>928</v>
      </c>
      <c r="AC270" s="43">
        <f>IFERROR(VLOOKUP($B270,'1112_link'!$A$5:$D$310,2,FALSE),0)</f>
        <v>0</v>
      </c>
      <c r="AD270" s="43">
        <f>IFERROR(VLOOKUP($B270,'1112_link'!$A$5:$D$310,3,FALSE),0)</f>
        <v>0</v>
      </c>
      <c r="AE270" s="154">
        <f>IFERROR(VLOOKUP($B270,'1112_link'!$A$5:$D$331,4,FALSE),0)</f>
        <v>11</v>
      </c>
      <c r="AF270" s="50">
        <f t="shared" si="553"/>
        <v>0</v>
      </c>
      <c r="AG270" s="158">
        <f>IF(AB270="Yes",VLOOKUP(B270,'ESA 112'!$B$383:$J$411,8,FALSE),MIN(0.127,AF270))</f>
        <v>0</v>
      </c>
      <c r="AH270" s="156">
        <f t="shared" si="554"/>
        <v>0</v>
      </c>
      <c r="AI270" s="159">
        <f t="shared" si="555"/>
        <v>0</v>
      </c>
      <c r="AJ270" s="127" t="s">
        <v>928</v>
      </c>
      <c r="AK270" s="43">
        <f>IFERROR(VLOOKUP($B270,'1213_link'!$A$5:$D$310,2,FALSE),0)</f>
        <v>0</v>
      </c>
      <c r="AL270" s="43">
        <f>IFERROR(VLOOKUP($B270,'1213_link'!$A$5:$D$310,3,FALSE),0)</f>
        <v>0</v>
      </c>
      <c r="AM270" s="154">
        <f>IFERROR(VLOOKUP($B270,'1213_link'!$A$5:$D$331,4,FALSE),0)</f>
        <v>7.1</v>
      </c>
      <c r="AN270" s="50">
        <f t="shared" si="556"/>
        <v>0</v>
      </c>
      <c r="AO270" s="158">
        <f>IF(AJ270="Yes",VLOOKUP(B270,'ESA 112'!$B$350:$J$378,8,FALSE),MIN(0.127,AN270))</f>
        <v>0</v>
      </c>
      <c r="AP270" s="156">
        <f t="shared" si="557"/>
        <v>0</v>
      </c>
      <c r="AQ270" s="159">
        <f t="shared" si="558"/>
        <v>0</v>
      </c>
      <c r="AR270" s="127" t="s">
        <v>928</v>
      </c>
      <c r="AS270" s="43">
        <f>IFERROR(VLOOKUP($B270,'1314_link'!$A$5:$D$310,2,FALSE),0)</f>
        <v>0</v>
      </c>
      <c r="AT270" s="43">
        <f>IFERROR(VLOOKUP($B270,'1314_link'!$A$5:$D$310,3,FALSE),0)</f>
        <v>0</v>
      </c>
      <c r="AU270" s="154">
        <f>IFERROR(VLOOKUP($B270,'1314_link'!$A$5:$D$331,4,FALSE),0)</f>
        <v>4</v>
      </c>
      <c r="AV270" s="158">
        <f t="shared" si="559"/>
        <v>0</v>
      </c>
      <c r="AW270" s="158">
        <f>IF(AR270="Yes",VLOOKUP(B270,'ESA 112'!$B$318:$J$345,8,FALSE),MIN(0.127,AV270))</f>
        <v>0</v>
      </c>
      <c r="AX270" s="156">
        <f t="shared" si="560"/>
        <v>0</v>
      </c>
      <c r="AY270" s="159">
        <f t="shared" si="561"/>
        <v>0</v>
      </c>
      <c r="AZ270" s="127" t="s">
        <v>928</v>
      </c>
      <c r="BA270" s="43">
        <f>IFERROR(VLOOKUP($B270,'1415_link'!$A$5:$D$311,2,FALSE),0)</f>
        <v>1.33</v>
      </c>
      <c r="BB270" s="43">
        <f>IFERROR(VLOOKUP($B270,'1415_link'!$A$5:$D$311,3,FALSE),0)</f>
        <v>1.67</v>
      </c>
      <c r="BC270" s="160">
        <f>IFERROR(VLOOKUP($B270,'1415_link'!$A$5:$D$332,4,FALSE),0)</f>
        <v>6.2</v>
      </c>
      <c r="BD270" s="158">
        <f t="shared" si="562"/>
        <v>0.26935483870967741</v>
      </c>
      <c r="BE270" s="158">
        <f>IF(AZ270="Yes",VLOOKUP(B270,'ESA 112'!$B$286:$J$314,8,FALSE),MIN(0.127,BD270))</f>
        <v>0.127</v>
      </c>
      <c r="BF270" s="156">
        <f t="shared" si="563"/>
        <v>0.79</v>
      </c>
      <c r="BG270" s="159">
        <f t="shared" si="564"/>
        <v>2.12</v>
      </c>
      <c r="BH270" s="127" t="s">
        <v>928</v>
      </c>
      <c r="BI270" s="43">
        <f>IFERROR(VLOOKUP($B270,'1516_link'!$A$5:$D$351,2,FALSE),0)</f>
        <v>0</v>
      </c>
      <c r="BJ270" s="43">
        <f>IFERROR(VLOOKUP($B270,'1516_link'!$A$5:$D$351,3,FALSE),0)</f>
        <v>4</v>
      </c>
      <c r="BK270" s="160">
        <f>IFERROR(VLOOKUP($B270,'1516_link'!$A$5:$D$351,4,FALSE),0)</f>
        <v>8.85</v>
      </c>
      <c r="BL270" s="217">
        <f t="shared" si="484"/>
        <v>0.4519774011299435</v>
      </c>
      <c r="BM270" s="217">
        <f>IF(BH270="Yes",VLOOKUP(B270,'ESA 112'!$B$255:$J$282,8,FALSE),MIN(0.127,BL270))</f>
        <v>0.127</v>
      </c>
      <c r="BN270" s="156">
        <f t="shared" si="485"/>
        <v>1.1200000000000001</v>
      </c>
      <c r="BO270" s="159">
        <f t="shared" si="486"/>
        <v>1.1200000000000001</v>
      </c>
      <c r="BP270" s="127" t="s">
        <v>928</v>
      </c>
      <c r="BQ270" s="43">
        <f>IFERROR(VLOOKUP($B270,'1617_link'!$A$5:$D$351,2,FALSE),0)</f>
        <v>0</v>
      </c>
      <c r="BR270" s="43">
        <f>IFERROR(VLOOKUP($B270,'1617_link'!$A$5:$D$351,3,FALSE),0)</f>
        <v>3.89</v>
      </c>
      <c r="BS270" s="160">
        <f>IFERROR(VLOOKUP($B270,'1617_link'!$A$5:$D$351,4,FALSE),0)</f>
        <v>11.5</v>
      </c>
      <c r="BT270" s="217">
        <f t="shared" si="487"/>
        <v>0.33826086956521739</v>
      </c>
      <c r="BU270" s="217">
        <f>IF(BP270="Yes",VLOOKUP(B270,'ESA 112'!$B$224:$J$250,8,FALSE),MIN(0.127,BT270))</f>
        <v>0.127</v>
      </c>
      <c r="BV270" s="156">
        <f t="shared" si="488"/>
        <v>1.46</v>
      </c>
      <c r="BW270" s="159">
        <f t="shared" si="489"/>
        <v>1.46</v>
      </c>
      <c r="BX270" s="127" t="s">
        <v>928</v>
      </c>
      <c r="BY270" s="43">
        <f>IFERROR(VLOOKUP($B270,'1718_link'!$A$5:$D$351,2,FALSE),0)</f>
        <v>0</v>
      </c>
      <c r="BZ270" s="43">
        <f>IFERROR(VLOOKUP($B270,'1718_link'!$A$5:$D$351,3,FALSE),0)</f>
        <v>3</v>
      </c>
      <c r="CA270" s="43">
        <f>IFERROR(VLOOKUP($B270,'1718_link'!$A$5:$D$331,4,FALSE),0)</f>
        <v>10.199999999999999</v>
      </c>
      <c r="CB270" s="217">
        <f t="shared" si="490"/>
        <v>0.29411764705882354</v>
      </c>
      <c r="CC270" s="217">
        <f>IF(BX270="Yes",VLOOKUP(B270,'ESA 112'!$B$194:$J$219,8,FALSE),MIN(0.135,CB270))</f>
        <v>0.13500000000000001</v>
      </c>
      <c r="CD270" s="156">
        <f t="shared" si="491"/>
        <v>1.38</v>
      </c>
      <c r="CE270" s="159">
        <f t="shared" si="492"/>
        <v>1.38</v>
      </c>
      <c r="CF270" s="127" t="s">
        <v>928</v>
      </c>
      <c r="CG270" s="43">
        <f>IFERROR(VLOOKUP($B270,'1819_link'!$A$5:$D$351,2,FALSE),0)</f>
        <v>0</v>
      </c>
      <c r="CH270" s="43">
        <f>IFERROR(VLOOKUP($B270,'1819_link'!$A$5:$D$351,3,FALSE),0)</f>
        <v>0.67</v>
      </c>
      <c r="CI270" s="43">
        <f>IFERROR(VLOOKUP($B270,'1819_link'!$A$5:$D$331,4,FALSE),0)</f>
        <v>9.1</v>
      </c>
      <c r="CJ270" s="217">
        <f t="shared" si="493"/>
        <v>7.3626373626373628E-2</v>
      </c>
      <c r="CK270" s="217">
        <f>IF(CF270="Yes",VLOOKUP(B270,'ESA 112'!$B$164:$J$190,8,FALSE),MIN(0.135,CJ270))</f>
        <v>7.3626373626373628E-2</v>
      </c>
      <c r="CL270" s="156">
        <f t="shared" si="494"/>
        <v>0.67</v>
      </c>
      <c r="CM270" s="159">
        <f t="shared" si="495"/>
        <v>0.67</v>
      </c>
      <c r="CN270" s="127" t="s">
        <v>928</v>
      </c>
      <c r="CO270" s="43">
        <f>IFERROR(VLOOKUP($B270,'1920_link'!$A$5:$D$350,2,FALSE),0)</f>
        <v>0</v>
      </c>
      <c r="CP270" s="43">
        <f>IFERROR(VLOOKUP($B270,'1920_link'!$A$5:$D$350,3,FALSE),0)</f>
        <v>0</v>
      </c>
      <c r="CQ270" s="43">
        <f>IFERROR(VLOOKUP($B270,'1920_link'!$A$5:$D$330,4,FALSE),0)</f>
        <v>15.2</v>
      </c>
      <c r="CR270" s="217">
        <f t="shared" si="529"/>
        <v>0</v>
      </c>
      <c r="CS270" s="217">
        <f>IF(CN270="Yes",VLOOKUP(B270,'ESA 112'!$B$134:$J$159,8,FALSE),MIN(0.135,CR270))</f>
        <v>0</v>
      </c>
      <c r="CT270" s="156">
        <f t="shared" si="530"/>
        <v>0</v>
      </c>
      <c r="CU270" s="159">
        <f t="shared" si="531"/>
        <v>0</v>
      </c>
      <c r="CV270" s="127" t="s">
        <v>928</v>
      </c>
      <c r="CW270" s="43">
        <f>IFERROR(VLOOKUP($B270,'2021_link'!$A$5:$D$351,2,FALSE),0)</f>
        <v>0</v>
      </c>
      <c r="CX270" s="43">
        <f>IFERROR(VLOOKUP($B270,'2021_link'!$A$5:$D$351,3,FALSE),0)</f>
        <v>0</v>
      </c>
      <c r="CY270" s="160">
        <f>IFERROR(VLOOKUP($B270,'2021_link'!$A$5:$D$351,4,FALSE),0)</f>
        <v>15.1</v>
      </c>
      <c r="CZ270" s="217">
        <f t="shared" si="532"/>
        <v>0</v>
      </c>
      <c r="DA270" s="217">
        <f>IF(CV270="Yes",VLOOKUP(B270,'ESA 112'!$B$102:$J$130,8,FALSE),MIN(0.135,CZ270))</f>
        <v>0</v>
      </c>
      <c r="DB270" s="156">
        <f t="shared" si="533"/>
        <v>0</v>
      </c>
      <c r="DC270" s="159">
        <f t="shared" si="534"/>
        <v>0</v>
      </c>
      <c r="DD270" s="127" t="s">
        <v>928</v>
      </c>
      <c r="DE270" s="43">
        <f>IFERROR(VLOOKUP($B270,'2122_link'!$A$3:$D$352,2,FALSE),0)</f>
        <v>0</v>
      </c>
      <c r="DF270" s="43">
        <f>IFERROR(VLOOKUP($B270,'2122_link'!$A$3:$D$352,3,FALSE),0)</f>
        <v>0</v>
      </c>
      <c r="DG270" s="160">
        <f>IFERROR(VLOOKUP($B270,'2122_link'!$A$3:$D$352,4,FALSE),0)</f>
        <v>11.4</v>
      </c>
      <c r="DH270" s="217">
        <f t="shared" si="535"/>
        <v>0</v>
      </c>
      <c r="DI270" s="217">
        <f>IF(DD270="Yes",VLOOKUP(B270,'ESA 112'!$B$70:$J$99,8,FALSE),MIN(0.135,DH270))</f>
        <v>0</v>
      </c>
      <c r="DJ270" s="156">
        <f t="shared" si="536"/>
        <v>0</v>
      </c>
      <c r="DK270" s="159">
        <f t="shared" si="537"/>
        <v>0</v>
      </c>
      <c r="DL270" s="127" t="s">
        <v>928</v>
      </c>
      <c r="DM270" s="43">
        <f>IFERROR(VLOOKUP($B270,'2223_link'!$A$3:$D$352,2,FALSE),0)</f>
        <v>0</v>
      </c>
      <c r="DN270" s="43">
        <f>IFERROR(VLOOKUP($B270,'2223_link'!$A$3:$D$352,3,FALSE),0)</f>
        <v>1</v>
      </c>
      <c r="DO270" s="160">
        <f>IFERROR(VLOOKUP($B270,'2223_link'!$A$3:$D$352,4,FALSE),0)</f>
        <v>10.199999999999999</v>
      </c>
      <c r="DP270" s="217">
        <f t="shared" si="538"/>
        <v>9.8039215686274522E-2</v>
      </c>
      <c r="DQ270" s="217">
        <f>IF(DL270="Yes",VLOOKUP(B270,'ESA 112'!$B$37:$J$65,8,FALSE),MIN(0.135,DP270))</f>
        <v>9.8039215686274522E-2</v>
      </c>
      <c r="DR270" s="156">
        <f t="shared" si="539"/>
        <v>1</v>
      </c>
      <c r="DS270" s="159">
        <f t="shared" si="540"/>
        <v>1</v>
      </c>
      <c r="DT270" s="127" t="s">
        <v>928</v>
      </c>
      <c r="DU270" s="43">
        <f>IFERROR(VLOOKUP($B270,'2324_link'!$A$3:$D$352,2,FALSE),0)</f>
        <v>0</v>
      </c>
      <c r="DV270" s="43">
        <f>IFERROR(VLOOKUP($B270,'2324_link'!$A$3:$D$352,3,FALSE),0)</f>
        <v>0</v>
      </c>
      <c r="DW270" s="160">
        <f>IFERROR(VLOOKUP($B270,'2324_link'!$A$3:$D$352,4,FALSE),0)</f>
        <v>10.4</v>
      </c>
      <c r="DX270" s="217">
        <f t="shared" si="541"/>
        <v>0</v>
      </c>
      <c r="DY270" s="217">
        <f>IF(DT270="Yes",VLOOKUP(B270,'ESA 112'!$B$3:$J$32,8,FALSE),MIN(0.15,DX270))</f>
        <v>0</v>
      </c>
      <c r="DZ270" s="156">
        <f t="shared" si="542"/>
        <v>0</v>
      </c>
      <c r="EA270" s="159">
        <f t="shared" si="543"/>
        <v>0</v>
      </c>
      <c r="EB270" s="18"/>
    </row>
    <row r="271" spans="1:132" ht="14.4" x14ac:dyDescent="0.3">
      <c r="A271" s="15" t="s">
        <v>913</v>
      </c>
      <c r="B271" s="15" t="s">
        <v>76</v>
      </c>
      <c r="C271" s="15" t="s">
        <v>77</v>
      </c>
      <c r="D271" s="127" t="s">
        <v>928</v>
      </c>
      <c r="E271" s="154">
        <f>IFERROR(VLOOKUP($B271,'0809_link'!$A$5:$D$319,2,FALSE),0)</f>
        <v>0</v>
      </c>
      <c r="F271" s="154">
        <f>IFERROR(VLOOKUP($B271,'0809_link'!$A$5:$D$319,3,FALSE),0)</f>
        <v>3.62</v>
      </c>
      <c r="G271" s="154">
        <f>IFERROR(VLOOKUP(B271,'0809_link'!$A$5:$D$319,4,FALSE),0)</f>
        <v>25.94</v>
      </c>
      <c r="H271" s="50">
        <f t="shared" si="544"/>
        <v>0.1396</v>
      </c>
      <c r="I271" s="155">
        <f>IF(D271="yes",VLOOKUP(B271,'ESA 112'!$B$479:$K$503,8,FALSE),MIN(0.127,H271))</f>
        <v>0.127</v>
      </c>
      <c r="J271" s="156">
        <f t="shared" si="545"/>
        <v>3.29</v>
      </c>
      <c r="K271" s="157">
        <f t="shared" si="546"/>
        <v>3.2931560000000002</v>
      </c>
      <c r="L271" s="127" t="s">
        <v>928</v>
      </c>
      <c r="M271" s="43">
        <f>IFERROR(VLOOKUP(B271,'0910_link'!$A$5:$B$302,2,FALSE),0)</f>
        <v>0</v>
      </c>
      <c r="N271" s="43">
        <f>IFERROR(VLOOKUP(B271,'0910_link'!$A$5:$C$302,3,FALSE),0)</f>
        <v>2.88</v>
      </c>
      <c r="O271" s="43">
        <f>IFERROR(VLOOKUP($B271,'0910_link'!$A$5:$D$302,4,FALSE),0)</f>
        <v>24.29</v>
      </c>
      <c r="P271" s="50">
        <f t="shared" si="547"/>
        <v>0.1186</v>
      </c>
      <c r="Q271" s="158">
        <f>IF(L271="Yes",VLOOKUP(B271,'ESA 112'!$B$449:$K$474,8,FALSE),MIN(0.127,P271))</f>
        <v>0.1186</v>
      </c>
      <c r="R271" s="156">
        <f t="shared" si="548"/>
        <v>2.88</v>
      </c>
      <c r="S271" s="157">
        <f t="shared" si="549"/>
        <v>2.88</v>
      </c>
      <c r="T271" s="127" t="s">
        <v>928</v>
      </c>
      <c r="U271" s="43">
        <f>IFERROR(VLOOKUP($B271,'1011_link'!$A$5:$D$309,2,FALSE),0)</f>
        <v>0</v>
      </c>
      <c r="V271" s="43">
        <f>IFERROR(VLOOKUP($B271,'1011_link'!$A$5:$D$309,3,FALSE),0)</f>
        <v>3</v>
      </c>
      <c r="W271" s="154">
        <f>IFERROR(VLOOKUP($B271,'1011_link'!$A$5:$D$319,4,FALSE),0)</f>
        <v>23.45</v>
      </c>
      <c r="X271" s="50">
        <f t="shared" si="550"/>
        <v>0.12790000000000001</v>
      </c>
      <c r="Y271" s="158">
        <f>IF(T271="Yes",VLOOKUP(B271,'ESA 112'!$B$416:$J$444,8,FALSE),MIN(0.127,X271))</f>
        <v>0.127</v>
      </c>
      <c r="Z271" s="156">
        <f t="shared" si="551"/>
        <v>2.98</v>
      </c>
      <c r="AA271" s="159">
        <f t="shared" si="552"/>
        <v>2.98</v>
      </c>
      <c r="AB271" s="127" t="s">
        <v>928</v>
      </c>
      <c r="AC271" s="43">
        <f>IFERROR(VLOOKUP($B271,'1112_link'!$A$5:$D$310,2,FALSE),0)</f>
        <v>0.44</v>
      </c>
      <c r="AD271" s="43">
        <f>IFERROR(VLOOKUP($B271,'1112_link'!$A$5:$D$310,3,FALSE),0)</f>
        <v>2</v>
      </c>
      <c r="AE271" s="154">
        <f>IFERROR(VLOOKUP($B271,'1112_link'!$A$5:$D$331,4,FALSE),0)</f>
        <v>24.35</v>
      </c>
      <c r="AF271" s="50">
        <f t="shared" si="553"/>
        <v>8.2100000000000006E-2</v>
      </c>
      <c r="AG271" s="158">
        <f>IF(AB271="Yes",VLOOKUP(B271,'ESA 112'!$B$383:$J$411,8,FALSE),MIN(0.127,AF271))</f>
        <v>8.2100000000000006E-2</v>
      </c>
      <c r="AH271" s="156">
        <f t="shared" si="554"/>
        <v>2</v>
      </c>
      <c r="AI271" s="159">
        <f t="shared" si="555"/>
        <v>2.44</v>
      </c>
      <c r="AJ271" s="127" t="s">
        <v>928</v>
      </c>
      <c r="AK271" s="43">
        <f>IFERROR(VLOOKUP($B271,'1213_link'!$A$5:$D$310,2,FALSE),0)</f>
        <v>0</v>
      </c>
      <c r="AL271" s="43">
        <f>IFERROR(VLOOKUP($B271,'1213_link'!$A$5:$D$310,3,FALSE),0)</f>
        <v>2</v>
      </c>
      <c r="AM271" s="154">
        <f>IFERROR(VLOOKUP($B271,'1213_link'!$A$5:$D$331,4,FALSE),0)</f>
        <v>26.9</v>
      </c>
      <c r="AN271" s="50">
        <f t="shared" si="556"/>
        <v>7.4300000000000005E-2</v>
      </c>
      <c r="AO271" s="158">
        <f>IF(AJ271="Yes",VLOOKUP(B271,'ESA 112'!$B$350:$J$378,8,FALSE),MIN(0.127,AN271))</f>
        <v>7.4300000000000005E-2</v>
      </c>
      <c r="AP271" s="156">
        <f t="shared" si="557"/>
        <v>2</v>
      </c>
      <c r="AQ271" s="159">
        <f t="shared" si="558"/>
        <v>2</v>
      </c>
      <c r="AR271" s="127" t="s">
        <v>928</v>
      </c>
      <c r="AS271" s="43">
        <f>IFERROR(VLOOKUP($B271,'1314_link'!$A$5:$D$310,2,FALSE),0)</f>
        <v>0</v>
      </c>
      <c r="AT271" s="43">
        <f>IFERROR(VLOOKUP($B271,'1314_link'!$A$5:$D$310,3,FALSE),0)</f>
        <v>2.78</v>
      </c>
      <c r="AU271" s="154">
        <f>IFERROR(VLOOKUP($B271,'1314_link'!$A$5:$D$331,4,FALSE),0)</f>
        <v>28.9</v>
      </c>
      <c r="AV271" s="158">
        <f t="shared" si="559"/>
        <v>9.6193771626297581E-2</v>
      </c>
      <c r="AW271" s="158">
        <f>IF(AR271="Yes",VLOOKUP(B271,'ESA 112'!$B$318:$J$345,8,FALSE),MIN(0.127,AV271))</f>
        <v>9.6193771626297581E-2</v>
      </c>
      <c r="AX271" s="156">
        <f t="shared" si="560"/>
        <v>2.78</v>
      </c>
      <c r="AY271" s="159">
        <f t="shared" si="561"/>
        <v>2.78</v>
      </c>
      <c r="AZ271" s="127" t="s">
        <v>928</v>
      </c>
      <c r="BA271" s="43">
        <f>IFERROR(VLOOKUP($B271,'1415_link'!$A$5:$D$311,2,FALSE),0)</f>
        <v>0</v>
      </c>
      <c r="BB271" s="43">
        <f>IFERROR(VLOOKUP($B271,'1415_link'!$A$5:$D$311,3,FALSE),0)</f>
        <v>1.78</v>
      </c>
      <c r="BC271" s="160">
        <f>IFERROR(VLOOKUP($B271,'1415_link'!$A$5:$D$332,4,FALSE),0)</f>
        <v>24.2</v>
      </c>
      <c r="BD271" s="158">
        <f t="shared" si="562"/>
        <v>7.3553719008264462E-2</v>
      </c>
      <c r="BE271" s="158">
        <f>IF(AZ271="Yes",VLOOKUP(B271,'ESA 112'!$B$286:$J$314,8,FALSE),MIN(0.127,BD271))</f>
        <v>7.3553719008264462E-2</v>
      </c>
      <c r="BF271" s="156">
        <f t="shared" si="563"/>
        <v>1.78</v>
      </c>
      <c r="BG271" s="159">
        <f t="shared" si="564"/>
        <v>1.78</v>
      </c>
      <c r="BH271" s="127" t="s">
        <v>928</v>
      </c>
      <c r="BI271" s="43">
        <f>IFERROR(VLOOKUP($B271,'1516_link'!$A$5:$D$351,2,FALSE),0)</f>
        <v>0</v>
      </c>
      <c r="BJ271" s="43">
        <f>IFERROR(VLOOKUP($B271,'1516_link'!$A$5:$D$351,3,FALSE),0)</f>
        <v>1.22</v>
      </c>
      <c r="BK271" s="160">
        <f>IFERROR(VLOOKUP($B271,'1516_link'!$A$5:$D$351,4,FALSE),0)</f>
        <v>27.4</v>
      </c>
      <c r="BL271" s="217">
        <f t="shared" si="484"/>
        <v>4.4525547445255477E-2</v>
      </c>
      <c r="BM271" s="217">
        <f>IF(BH271="Yes",VLOOKUP(B271,'ESA 112'!$B$255:$J$282,8,FALSE),MIN(0.127,BL271))</f>
        <v>4.4525547445255477E-2</v>
      </c>
      <c r="BN271" s="156">
        <f t="shared" si="485"/>
        <v>1.22</v>
      </c>
      <c r="BO271" s="159">
        <f t="shared" si="486"/>
        <v>1.22</v>
      </c>
      <c r="BP271" s="127" t="s">
        <v>928</v>
      </c>
      <c r="BQ271" s="43">
        <f>IFERROR(VLOOKUP($B271,'1617_link'!$A$5:$D$351,2,FALSE),0)</f>
        <v>0</v>
      </c>
      <c r="BR271" s="43">
        <f>IFERROR(VLOOKUP($B271,'1617_link'!$A$5:$D$351,3,FALSE),0)</f>
        <v>1</v>
      </c>
      <c r="BS271" s="160">
        <f>IFERROR(VLOOKUP($B271,'1617_link'!$A$5:$D$351,4,FALSE),0)</f>
        <v>20.6</v>
      </c>
      <c r="BT271" s="217">
        <f t="shared" si="487"/>
        <v>4.8543689320388349E-2</v>
      </c>
      <c r="BU271" s="217">
        <f>IF(BP271="Yes",VLOOKUP(B271,'ESA 112'!$B$224:$J$250,8,FALSE),MIN(0.127,BT271))</f>
        <v>4.8543689320388349E-2</v>
      </c>
      <c r="BV271" s="156">
        <f t="shared" si="488"/>
        <v>1</v>
      </c>
      <c r="BW271" s="159">
        <f t="shared" si="489"/>
        <v>1</v>
      </c>
      <c r="BX271" s="127" t="s">
        <v>928</v>
      </c>
      <c r="BY271" s="43">
        <f>IFERROR(VLOOKUP($B271,'1718_link'!$A$5:$D$351,2,FALSE),0)</f>
        <v>0</v>
      </c>
      <c r="BZ271" s="43">
        <f>IFERROR(VLOOKUP($B271,'1718_link'!$A$5:$D$351,3,FALSE),0)</f>
        <v>0.33</v>
      </c>
      <c r="CA271" s="43">
        <f>IFERROR(VLOOKUP($B271,'1718_link'!$A$5:$D$331,4,FALSE),0)</f>
        <v>26.4</v>
      </c>
      <c r="CB271" s="217">
        <f t="shared" si="490"/>
        <v>1.2500000000000001E-2</v>
      </c>
      <c r="CC271" s="217">
        <f>IF(BX271="Yes",VLOOKUP(B271,'ESA 112'!$B$194:$J$219,8,FALSE),MIN(0.135,CB271))</f>
        <v>1.2500000000000001E-2</v>
      </c>
      <c r="CD271" s="156">
        <f t="shared" si="491"/>
        <v>0.33</v>
      </c>
      <c r="CE271" s="159">
        <f t="shared" si="492"/>
        <v>0.33</v>
      </c>
      <c r="CF271" s="127" t="s">
        <v>928</v>
      </c>
      <c r="CG271" s="43">
        <f>IFERROR(VLOOKUP($B271,'1819_link'!$A$5:$D$351,2,FALSE),0)</f>
        <v>1.4500000000000002</v>
      </c>
      <c r="CH271" s="43">
        <f>IFERROR(VLOOKUP($B271,'1819_link'!$A$5:$D$351,3,FALSE),0)</f>
        <v>3.56</v>
      </c>
      <c r="CI271" s="43">
        <f>IFERROR(VLOOKUP($B271,'1819_link'!$A$5:$D$331,4,FALSE),0)</f>
        <v>19.100000000000001</v>
      </c>
      <c r="CJ271" s="217">
        <f t="shared" si="493"/>
        <v>0.18638743455497381</v>
      </c>
      <c r="CK271" s="217">
        <f>IF(CF271="Yes",VLOOKUP(B271,'ESA 112'!$B$164:$J$190,8,FALSE),MIN(0.135,CJ271))</f>
        <v>0.13500000000000001</v>
      </c>
      <c r="CL271" s="156">
        <f t="shared" si="494"/>
        <v>2.58</v>
      </c>
      <c r="CM271" s="159">
        <f t="shared" si="495"/>
        <v>4.03</v>
      </c>
      <c r="CN271" s="127" t="s">
        <v>928</v>
      </c>
      <c r="CO271" s="43">
        <f>IFERROR(VLOOKUP($B271,'1920_link'!$A$5:$D$350,2,FALSE),0)</f>
        <v>1</v>
      </c>
      <c r="CP271" s="43">
        <f>IFERROR(VLOOKUP($B271,'1920_link'!$A$5:$D$350,3,FALSE),0)</f>
        <v>5.78</v>
      </c>
      <c r="CQ271" s="43">
        <f>IFERROR(VLOOKUP($B271,'1920_link'!$A$5:$D$330,4,FALSE),0)</f>
        <v>30.35</v>
      </c>
      <c r="CR271" s="217">
        <f t="shared" si="529"/>
        <v>0.19044481054365733</v>
      </c>
      <c r="CS271" s="217">
        <f>IF(CN271="Yes",VLOOKUP(B271,'ESA 112'!$B$134:$J$159,8,FALSE),MIN(0.135,CR271))</f>
        <v>0.13500000000000001</v>
      </c>
      <c r="CT271" s="156">
        <f t="shared" si="530"/>
        <v>4.0999999999999996</v>
      </c>
      <c r="CU271" s="159">
        <f t="shared" si="531"/>
        <v>5.0999999999999996</v>
      </c>
      <c r="CV271" s="127" t="s">
        <v>928</v>
      </c>
      <c r="CW271" s="43">
        <f>IFERROR(VLOOKUP($B271,'2021_link'!$A$5:$D$351,2,FALSE),0)</f>
        <v>0</v>
      </c>
      <c r="CX271" s="43">
        <f>IFERROR(VLOOKUP($B271,'2021_link'!$A$5:$D$351,3,FALSE),0)</f>
        <v>2.2200000000000002</v>
      </c>
      <c r="CY271" s="160">
        <f>IFERROR(VLOOKUP($B271,'2021_link'!$A$5:$D$351,4,FALSE),0)</f>
        <v>52.3</v>
      </c>
      <c r="CZ271" s="217">
        <f t="shared" si="532"/>
        <v>4.2447418738049719E-2</v>
      </c>
      <c r="DA271" s="217">
        <f>IF(CV271="Yes",VLOOKUP(B271,'ESA 112'!$B$102:$J$130,8,FALSE),MIN(0.135,CZ271))</f>
        <v>4.2447418738049719E-2</v>
      </c>
      <c r="DB271" s="156">
        <f t="shared" si="533"/>
        <v>2.2200000000000002</v>
      </c>
      <c r="DC271" s="159">
        <f t="shared" si="534"/>
        <v>2.2200000000000002</v>
      </c>
      <c r="DD271" s="127" t="s">
        <v>928</v>
      </c>
      <c r="DE271" s="43">
        <f>IFERROR(VLOOKUP($B271,'2122_link'!$A$3:$D$352,2,FALSE),0)</f>
        <v>0</v>
      </c>
      <c r="DF271" s="43">
        <f>IFERROR(VLOOKUP($B271,'2122_link'!$A$3:$D$352,3,FALSE),0)</f>
        <v>33.78</v>
      </c>
      <c r="DG271" s="160">
        <f>IFERROR(VLOOKUP($B271,'2122_link'!$A$3:$D$352,4,FALSE),0)</f>
        <v>332.8</v>
      </c>
      <c r="DH271" s="217">
        <f t="shared" si="535"/>
        <v>0.10150240384615385</v>
      </c>
      <c r="DI271" s="217">
        <f>IF(DD271="Yes",VLOOKUP(B271,'ESA 112'!$B$70:$J$99,8,FALSE),MIN(0.135,DH271))</f>
        <v>0.10150240384615385</v>
      </c>
      <c r="DJ271" s="156">
        <f t="shared" si="536"/>
        <v>33.78</v>
      </c>
      <c r="DK271" s="159">
        <f t="shared" si="537"/>
        <v>33.78</v>
      </c>
      <c r="DL271" s="127" t="s">
        <v>928</v>
      </c>
      <c r="DM271" s="43">
        <f>IFERROR(VLOOKUP($B271,'2223_link'!$A$3:$D$352,2,FALSE),0)</f>
        <v>0</v>
      </c>
      <c r="DN271" s="43">
        <f>IFERROR(VLOOKUP($B271,'2223_link'!$A$3:$D$352,3,FALSE),0)</f>
        <v>74.56</v>
      </c>
      <c r="DO271" s="160">
        <f>IFERROR(VLOOKUP($B271,'2223_link'!$A$3:$D$352,4,FALSE),0)</f>
        <v>439.7</v>
      </c>
      <c r="DP271" s="217">
        <f t="shared" si="538"/>
        <v>0.16957016147373211</v>
      </c>
      <c r="DQ271" s="217">
        <f>IF(DL271="Yes",VLOOKUP(B271,'ESA 112'!$B$37:$J$65,8,FALSE),MIN(0.135,DP271))</f>
        <v>0.13500000000000001</v>
      </c>
      <c r="DR271" s="156">
        <f t="shared" si="539"/>
        <v>59.36</v>
      </c>
      <c r="DS271" s="159">
        <f t="shared" si="540"/>
        <v>59.36</v>
      </c>
      <c r="DT271" s="127" t="s">
        <v>928</v>
      </c>
      <c r="DU271" s="43">
        <f>IFERROR(VLOOKUP($B271,'2324_link'!$A$3:$D$352,2,FALSE),0)</f>
        <v>0</v>
      </c>
      <c r="DV271" s="43">
        <f>IFERROR(VLOOKUP($B271,'2324_link'!$A$3:$D$352,3,FALSE),0)</f>
        <v>118.55</v>
      </c>
      <c r="DW271" s="160">
        <f>IFERROR(VLOOKUP($B271,'2324_link'!$A$3:$D$352,4,FALSE),0)</f>
        <v>751.42</v>
      </c>
      <c r="DX271" s="217">
        <f t="shared" si="541"/>
        <v>0.15776795933033458</v>
      </c>
      <c r="DY271" s="217">
        <f>IF(DT271="Yes",VLOOKUP(B271,'ESA 112'!$B$3:$J$32,8,FALSE),MIN(0.15,DX271))</f>
        <v>0.15</v>
      </c>
      <c r="DZ271" s="156">
        <f t="shared" si="542"/>
        <v>112.71</v>
      </c>
      <c r="EA271" s="159">
        <f t="shared" si="543"/>
        <v>112.71</v>
      </c>
      <c r="EB271" s="18"/>
    </row>
    <row r="272" spans="1:132" ht="14.4" x14ac:dyDescent="0.3">
      <c r="A272" s="15" t="s">
        <v>913</v>
      </c>
      <c r="B272" s="15" t="s">
        <v>32</v>
      </c>
      <c r="C272" s="15" t="s">
        <v>33</v>
      </c>
      <c r="D272" s="127" t="s">
        <v>928</v>
      </c>
      <c r="E272" s="154">
        <f>IFERROR(VLOOKUP($B272,'0809_link'!$A$5:$D$319,2,FALSE),0)</f>
        <v>0</v>
      </c>
      <c r="F272" s="154">
        <f>IFERROR(VLOOKUP($B272,'0809_link'!$A$5:$D$319,3,FALSE),0)</f>
        <v>0</v>
      </c>
      <c r="G272" s="154">
        <f>IFERROR(VLOOKUP(B272,'0809_link'!$A$5:$D$319,4,FALSE),0)</f>
        <v>17.89</v>
      </c>
      <c r="H272" s="50">
        <f t="shared" si="544"/>
        <v>0</v>
      </c>
      <c r="I272" s="155">
        <f>IF(D272="yes",VLOOKUP(B272,'ESA 112'!$B$479:$K$503,8,FALSE),MIN(0.127,H272))</f>
        <v>0</v>
      </c>
      <c r="J272" s="156">
        <f t="shared" si="545"/>
        <v>0</v>
      </c>
      <c r="K272" s="157">
        <f t="shared" si="546"/>
        <v>0</v>
      </c>
      <c r="L272" s="127" t="s">
        <v>928</v>
      </c>
      <c r="M272" s="43">
        <f>IFERROR(VLOOKUP(B272,'0910_link'!$A$5:$B$302,2,FALSE),0)</f>
        <v>0</v>
      </c>
      <c r="N272" s="43">
        <f>IFERROR(VLOOKUP(B272,'0910_link'!$A$5:$C$302,3,FALSE),0)</f>
        <v>0</v>
      </c>
      <c r="O272" s="43">
        <f>IFERROR(VLOOKUP($B272,'0910_link'!$A$5:$D$302,4,FALSE),0)</f>
        <v>20.88</v>
      </c>
      <c r="P272" s="50">
        <f t="shared" si="547"/>
        <v>0</v>
      </c>
      <c r="Q272" s="158">
        <f>IF(L272="Yes",VLOOKUP(B272,'ESA 112'!$B$449:$K$474,8,FALSE),MIN(0.127,P272))</f>
        <v>0</v>
      </c>
      <c r="R272" s="156">
        <f t="shared" si="548"/>
        <v>0</v>
      </c>
      <c r="S272" s="157">
        <f t="shared" si="549"/>
        <v>0</v>
      </c>
      <c r="T272" s="127" t="s">
        <v>928</v>
      </c>
      <c r="U272" s="43">
        <f>IFERROR(VLOOKUP($B272,'1011_link'!$A$5:$D$309,2,FALSE),0)</f>
        <v>0</v>
      </c>
      <c r="V272" s="43">
        <f>IFERROR(VLOOKUP($B272,'1011_link'!$A$5:$D$309,3,FALSE),0)</f>
        <v>0</v>
      </c>
      <c r="W272" s="154">
        <f>IFERROR(VLOOKUP($B272,'1011_link'!$A$5:$D$319,4,FALSE),0)</f>
        <v>17.78</v>
      </c>
      <c r="X272" s="50">
        <f t="shared" si="550"/>
        <v>0</v>
      </c>
      <c r="Y272" s="158">
        <f>IF(T272="Yes",VLOOKUP(B272,'ESA 112'!$B$416:$J$444,8,FALSE),MIN(0.127,X272))</f>
        <v>0</v>
      </c>
      <c r="Z272" s="156">
        <f t="shared" si="551"/>
        <v>0</v>
      </c>
      <c r="AA272" s="159">
        <f t="shared" si="552"/>
        <v>0</v>
      </c>
      <c r="AB272" s="127" t="s">
        <v>928</v>
      </c>
      <c r="AC272" s="43">
        <f>IFERROR(VLOOKUP($B272,'1112_link'!$A$5:$D$310,2,FALSE),0)</f>
        <v>0</v>
      </c>
      <c r="AD272" s="43">
        <f>IFERROR(VLOOKUP($B272,'1112_link'!$A$5:$D$310,3,FALSE),0)</f>
        <v>0</v>
      </c>
      <c r="AE272" s="154">
        <f>IFERROR(VLOOKUP($B272,'1112_link'!$A$5:$D$331,4,FALSE),0)</f>
        <v>15.5</v>
      </c>
      <c r="AF272" s="50">
        <f t="shared" si="553"/>
        <v>0</v>
      </c>
      <c r="AG272" s="158">
        <f>IF(AB272="Yes",VLOOKUP(B272,'ESA 112'!$B$383:$J$411,8,FALSE),MIN(0.127,AF272))</f>
        <v>0</v>
      </c>
      <c r="AH272" s="156">
        <f t="shared" si="554"/>
        <v>0</v>
      </c>
      <c r="AI272" s="159">
        <f t="shared" si="555"/>
        <v>0</v>
      </c>
      <c r="AJ272" s="127" t="s">
        <v>928</v>
      </c>
      <c r="AK272" s="43">
        <f>IFERROR(VLOOKUP($B272,'1213_link'!$A$5:$D$310,2,FALSE),0)</f>
        <v>0</v>
      </c>
      <c r="AL272" s="43">
        <f>IFERROR(VLOOKUP($B272,'1213_link'!$A$5:$D$310,3,FALSE),0)</f>
        <v>0</v>
      </c>
      <c r="AM272" s="154">
        <f>IFERROR(VLOOKUP($B272,'1213_link'!$A$5:$D$331,4,FALSE),0)</f>
        <v>12.5</v>
      </c>
      <c r="AN272" s="50">
        <f t="shared" si="556"/>
        <v>0</v>
      </c>
      <c r="AO272" s="158">
        <f>IF(AJ272="Yes",VLOOKUP(B272,'ESA 112'!$B$350:$J$378,8,FALSE),MIN(0.127,AN272))</f>
        <v>0</v>
      </c>
      <c r="AP272" s="156">
        <f t="shared" si="557"/>
        <v>0</v>
      </c>
      <c r="AQ272" s="159">
        <f t="shared" si="558"/>
        <v>0</v>
      </c>
      <c r="AR272" s="127" t="s">
        <v>928</v>
      </c>
      <c r="AS272" s="43">
        <f>IFERROR(VLOOKUP($B272,'1314_link'!$A$5:$D$310,2,FALSE),0)</f>
        <v>0</v>
      </c>
      <c r="AT272" s="43">
        <f>IFERROR(VLOOKUP($B272,'1314_link'!$A$5:$D$310,3,FALSE),0)</f>
        <v>0</v>
      </c>
      <c r="AU272" s="154">
        <f>IFERROR(VLOOKUP($B272,'1314_link'!$A$5:$D$331,4,FALSE),0)</f>
        <v>7.2</v>
      </c>
      <c r="AV272" s="158">
        <f t="shared" si="559"/>
        <v>0</v>
      </c>
      <c r="AW272" s="158">
        <f>IF(AR272="Yes",VLOOKUP(B272,'ESA 112'!$B$318:$J$345,8,FALSE),MIN(0.127,AV272))</f>
        <v>0</v>
      </c>
      <c r="AX272" s="156">
        <f t="shared" si="560"/>
        <v>0</v>
      </c>
      <c r="AY272" s="159">
        <f t="shared" si="561"/>
        <v>0</v>
      </c>
      <c r="AZ272" s="127" t="s">
        <v>928</v>
      </c>
      <c r="BA272" s="43">
        <f>IFERROR(VLOOKUP($B272,'1415_link'!$A$5:$D$311,2,FALSE),0)</f>
        <v>0</v>
      </c>
      <c r="BB272" s="43">
        <f>IFERROR(VLOOKUP($B272,'1415_link'!$A$5:$D$311,3,FALSE),0)</f>
        <v>0</v>
      </c>
      <c r="BC272" s="160">
        <f>IFERROR(VLOOKUP($B272,'1415_link'!$A$5:$D$332,4,FALSE),0)</f>
        <v>4.7</v>
      </c>
      <c r="BD272" s="158">
        <f t="shared" si="562"/>
        <v>0</v>
      </c>
      <c r="BE272" s="158">
        <f>IF(AZ272="Yes",VLOOKUP(B272,'ESA 112'!$B$286:$J$314,8,FALSE),MIN(0.127,BD272))</f>
        <v>0</v>
      </c>
      <c r="BF272" s="156">
        <f t="shared" si="563"/>
        <v>0</v>
      </c>
      <c r="BG272" s="159">
        <f t="shared" si="564"/>
        <v>0</v>
      </c>
      <c r="BH272" s="127" t="s">
        <v>928</v>
      </c>
      <c r="BI272" s="43">
        <f>IFERROR(VLOOKUP($B272,'1516_link'!$A$5:$D$351,2,FALSE),0)</f>
        <v>0</v>
      </c>
      <c r="BJ272" s="43">
        <f>IFERROR(VLOOKUP($B272,'1516_link'!$A$5:$D$351,3,FALSE),0)</f>
        <v>0</v>
      </c>
      <c r="BK272" s="160">
        <f>IFERROR(VLOOKUP($B272,'1516_link'!$A$5:$D$351,4,FALSE),0)</f>
        <v>7.4</v>
      </c>
      <c r="BL272" s="217">
        <f t="shared" si="484"/>
        <v>0</v>
      </c>
      <c r="BM272" s="217">
        <f>IF(BH272="Yes",VLOOKUP(B272,'ESA 112'!$B$255:$J$282,8,FALSE),MIN(0.127,BL272))</f>
        <v>0</v>
      </c>
      <c r="BN272" s="156">
        <f t="shared" si="485"/>
        <v>0</v>
      </c>
      <c r="BO272" s="159">
        <f t="shared" si="486"/>
        <v>0</v>
      </c>
      <c r="BP272" s="127" t="s">
        <v>928</v>
      </c>
      <c r="BQ272" s="43">
        <f>IFERROR(VLOOKUP($B272,'1617_link'!$A$5:$D$351,2,FALSE),0)</f>
        <v>0</v>
      </c>
      <c r="BR272" s="43">
        <f>IFERROR(VLOOKUP($B272,'1617_link'!$A$5:$D$351,3,FALSE),0)</f>
        <v>0</v>
      </c>
      <c r="BS272" s="160">
        <f>IFERROR(VLOOKUP($B272,'1617_link'!$A$5:$D$351,4,FALSE),0)</f>
        <v>6.3</v>
      </c>
      <c r="BT272" s="217">
        <f t="shared" si="487"/>
        <v>0</v>
      </c>
      <c r="BU272" s="217">
        <f>IF(BP272="Yes",VLOOKUP(B272,'ESA 112'!$B$224:$J$250,8,FALSE),MIN(0.127,BT272))</f>
        <v>0</v>
      </c>
      <c r="BV272" s="156">
        <f t="shared" si="488"/>
        <v>0</v>
      </c>
      <c r="BW272" s="159">
        <f t="shared" si="489"/>
        <v>0</v>
      </c>
      <c r="BX272" s="127" t="s">
        <v>928</v>
      </c>
      <c r="BY272" s="43">
        <f>IFERROR(VLOOKUP($B272,'1718_link'!$A$5:$D$351,2,FALSE),0)</f>
        <v>0</v>
      </c>
      <c r="BZ272" s="43">
        <f>IFERROR(VLOOKUP($B272,'1718_link'!$A$5:$D$351,3,FALSE),0)</f>
        <v>0</v>
      </c>
      <c r="CA272" s="43">
        <f>IFERROR(VLOOKUP($B272,'1718_link'!$A$5:$D$331,4,FALSE),0)</f>
        <v>5.4</v>
      </c>
      <c r="CB272" s="217">
        <f t="shared" si="490"/>
        <v>0</v>
      </c>
      <c r="CC272" s="217">
        <f>IF(BX272="Yes",VLOOKUP(B272,'ESA 112'!$B$194:$J$219,8,FALSE),MIN(0.135,CB272))</f>
        <v>0</v>
      </c>
      <c r="CD272" s="156">
        <f t="shared" si="491"/>
        <v>0</v>
      </c>
      <c r="CE272" s="159">
        <f t="shared" si="492"/>
        <v>0</v>
      </c>
      <c r="CF272" s="127" t="s">
        <v>928</v>
      </c>
      <c r="CG272" s="43">
        <f>IFERROR(VLOOKUP($B272,'1819_link'!$A$5:$D$351,2,FALSE),0)</f>
        <v>0</v>
      </c>
      <c r="CH272" s="43">
        <f>IFERROR(VLOOKUP($B272,'1819_link'!$A$5:$D$351,3,FALSE),0)</f>
        <v>0</v>
      </c>
      <c r="CI272" s="43">
        <f>IFERROR(VLOOKUP($B272,'1819_link'!$A$5:$D$331,4,FALSE),0)</f>
        <v>6.4</v>
      </c>
      <c r="CJ272" s="217">
        <f t="shared" si="493"/>
        <v>0</v>
      </c>
      <c r="CK272" s="217">
        <f>IF(CF272="Yes",VLOOKUP(B272,'ESA 112'!$B$164:$J$190,8,FALSE),MIN(0.135,CJ272))</f>
        <v>0</v>
      </c>
      <c r="CL272" s="43">
        <f t="shared" si="494"/>
        <v>0</v>
      </c>
      <c r="CM272" s="159">
        <f t="shared" si="495"/>
        <v>0</v>
      </c>
      <c r="CN272" s="127" t="s">
        <v>928</v>
      </c>
      <c r="CO272" s="43">
        <f>IFERROR(VLOOKUP($B272,'1920_link'!$A$5:$D$350,2,FALSE),0)</f>
        <v>0</v>
      </c>
      <c r="CP272" s="43">
        <f>IFERROR(VLOOKUP($B272,'1920_link'!$A$5:$D$350,3,FALSE),0)</f>
        <v>0</v>
      </c>
      <c r="CQ272" s="43">
        <f>IFERROR(VLOOKUP($B272,'1920_link'!$A$5:$D$330,4,FALSE),0)</f>
        <v>9.6999999999999993</v>
      </c>
      <c r="CR272" s="217">
        <f t="shared" si="529"/>
        <v>0</v>
      </c>
      <c r="CS272" s="217">
        <f>IF(CN272="Yes",VLOOKUP(B272,'ESA 112'!$B$134:$J$159,8,FALSE),MIN(0.135,CR272))</f>
        <v>0</v>
      </c>
      <c r="CT272" s="156">
        <f t="shared" si="530"/>
        <v>0</v>
      </c>
      <c r="CU272" s="159">
        <f t="shared" si="531"/>
        <v>0</v>
      </c>
      <c r="CV272" s="127" t="s">
        <v>928</v>
      </c>
      <c r="CW272" s="43">
        <f>IFERROR(VLOOKUP($B272,'2021_link'!$A$5:$D$351,2,FALSE),0)</f>
        <v>0</v>
      </c>
      <c r="CX272" s="43">
        <f>IFERROR(VLOOKUP($B272,'2021_link'!$A$5:$D$351,3,FALSE),0)</f>
        <v>0</v>
      </c>
      <c r="CY272" s="160">
        <f>IFERROR(VLOOKUP($B272,'2021_link'!$A$5:$D$351,4,FALSE),0)</f>
        <v>8</v>
      </c>
      <c r="CZ272" s="217">
        <f t="shared" si="532"/>
        <v>0</v>
      </c>
      <c r="DA272" s="217">
        <f>IF(CV272="Yes",VLOOKUP(B272,'ESA 112'!$B$102:$J$130,8,FALSE),MIN(0.135,CZ272))</f>
        <v>0</v>
      </c>
      <c r="DB272" s="156">
        <f t="shared" si="533"/>
        <v>0</v>
      </c>
      <c r="DC272" s="159">
        <f t="shared" si="534"/>
        <v>0</v>
      </c>
      <c r="DD272" s="127" t="s">
        <v>928</v>
      </c>
      <c r="DE272" s="43">
        <f>IFERROR(VLOOKUP($B272,'2122_link'!$A$3:$D$352,2,FALSE),0)</f>
        <v>0</v>
      </c>
      <c r="DF272" s="43">
        <f>IFERROR(VLOOKUP($B272,'2122_link'!$A$3:$D$352,3,FALSE),0)</f>
        <v>0</v>
      </c>
      <c r="DG272" s="160">
        <f>IFERROR(VLOOKUP($B272,'2122_link'!$A$3:$D$352,4,FALSE),0)</f>
        <v>11</v>
      </c>
      <c r="DH272" s="217">
        <f t="shared" si="535"/>
        <v>0</v>
      </c>
      <c r="DI272" s="217">
        <f>IF(DD272="Yes",VLOOKUP(B272,'ESA 112'!$B$70:$J$99,8,FALSE),MIN(0.135,DH272))</f>
        <v>0</v>
      </c>
      <c r="DJ272" s="156">
        <f t="shared" si="536"/>
        <v>0</v>
      </c>
      <c r="DK272" s="159">
        <f t="shared" si="537"/>
        <v>0</v>
      </c>
      <c r="DL272" s="127" t="s">
        <v>928</v>
      </c>
      <c r="DM272" s="43">
        <f>IFERROR(VLOOKUP($B272,'2223_link'!$A$3:$D$352,2,FALSE),0)</f>
        <v>0</v>
      </c>
      <c r="DN272" s="43">
        <f>IFERROR(VLOOKUP($B272,'2223_link'!$A$3:$D$352,3,FALSE),0)</f>
        <v>0</v>
      </c>
      <c r="DO272" s="160">
        <f>IFERROR(VLOOKUP($B272,'2223_link'!$A$3:$D$352,4,FALSE),0)</f>
        <v>9.6</v>
      </c>
      <c r="DP272" s="217">
        <f t="shared" si="538"/>
        <v>0</v>
      </c>
      <c r="DQ272" s="217">
        <f>IF(DL272="Yes",VLOOKUP(B272,'ESA 112'!$B$37:$J$65,8,FALSE),MIN(0.135,DP272))</f>
        <v>0</v>
      </c>
      <c r="DR272" s="156">
        <f t="shared" si="539"/>
        <v>0</v>
      </c>
      <c r="DS272" s="159">
        <f t="shared" si="540"/>
        <v>0</v>
      </c>
      <c r="DT272" s="127" t="s">
        <v>928</v>
      </c>
      <c r="DU272" s="43">
        <f>IFERROR(VLOOKUP($B272,'2324_link'!$A$3:$D$352,2,FALSE),0)</f>
        <v>0</v>
      </c>
      <c r="DV272" s="43">
        <f>IFERROR(VLOOKUP($B272,'2324_link'!$A$3:$D$352,3,FALSE),0)</f>
        <v>0</v>
      </c>
      <c r="DW272" s="160">
        <f>IFERROR(VLOOKUP($B272,'2324_link'!$A$3:$D$352,4,FALSE),0)</f>
        <v>10.36</v>
      </c>
      <c r="DX272" s="217">
        <f t="shared" si="541"/>
        <v>0</v>
      </c>
      <c r="DY272" s="217">
        <f>IF(DT272="Yes",VLOOKUP(B272,'ESA 112'!$B$3:$J$32,8,FALSE),MIN(0.15,DX272))</f>
        <v>0</v>
      </c>
      <c r="DZ272" s="156">
        <f t="shared" si="542"/>
        <v>0</v>
      </c>
      <c r="EA272" s="159">
        <f t="shared" si="543"/>
        <v>0</v>
      </c>
      <c r="EB272" s="18"/>
    </row>
    <row r="273" spans="1:132" ht="14.4" x14ac:dyDescent="0.3">
      <c r="A273" s="15" t="s">
        <v>913</v>
      </c>
      <c r="B273" s="15" t="s">
        <v>356</v>
      </c>
      <c r="C273" s="15" t="s">
        <v>357</v>
      </c>
      <c r="D273" s="127" t="s">
        <v>928</v>
      </c>
      <c r="E273" s="154">
        <f>IFERROR(VLOOKUP($B273,'0809_link'!$A$5:$D$319,2,FALSE),0)</f>
        <v>57.88</v>
      </c>
      <c r="F273" s="154">
        <f>IFERROR(VLOOKUP($B273,'0809_link'!$A$5:$D$319,3,FALSE),0)</f>
        <v>332.38</v>
      </c>
      <c r="G273" s="154">
        <f>IFERROR(VLOOKUP(B273,'0809_link'!$A$5:$D$319,4,FALSE),0)</f>
        <v>4877.0099999999993</v>
      </c>
      <c r="H273" s="50">
        <f t="shared" si="544"/>
        <v>6.8199999999999997E-2</v>
      </c>
      <c r="I273" s="155">
        <f>IF(D273="yes",VLOOKUP(B273,'ESA 112'!$B$479:$K$503,8,FALSE),MIN(0.127,H273))</f>
        <v>6.8199999999999997E-2</v>
      </c>
      <c r="J273" s="156">
        <f t="shared" si="545"/>
        <v>332.38</v>
      </c>
      <c r="K273" s="157">
        <f t="shared" si="546"/>
        <v>390.26</v>
      </c>
      <c r="L273" s="127" t="s">
        <v>928</v>
      </c>
      <c r="M273" s="43">
        <f>IFERROR(VLOOKUP(B273,'0910_link'!$A$5:$B$302,2,FALSE),0)</f>
        <v>57.75</v>
      </c>
      <c r="N273" s="43">
        <f>IFERROR(VLOOKUP(B273,'0910_link'!$A$5:$C$302,3,FALSE),0)</f>
        <v>370.5</v>
      </c>
      <c r="O273" s="43">
        <f>IFERROR(VLOOKUP($B273,'0910_link'!$A$5:$D$302,4,FALSE),0)</f>
        <v>5101.5999999999995</v>
      </c>
      <c r="P273" s="50">
        <f t="shared" si="547"/>
        <v>7.2599999999999998E-2</v>
      </c>
      <c r="Q273" s="158">
        <f>IF(L273="Yes",VLOOKUP(B273,'ESA 112'!$B$449:$K$474,8,FALSE),MIN(0.127,P273))</f>
        <v>7.2599999999999998E-2</v>
      </c>
      <c r="R273" s="156">
        <f t="shared" si="548"/>
        <v>370.5</v>
      </c>
      <c r="S273" s="157">
        <f t="shared" si="549"/>
        <v>428.25</v>
      </c>
      <c r="T273" s="127" t="s">
        <v>928</v>
      </c>
      <c r="U273" s="43">
        <f>IFERROR(VLOOKUP($B273,'1011_link'!$A$5:$D$309,2,FALSE),0)</f>
        <v>62.38</v>
      </c>
      <c r="V273" s="43">
        <f>IFERROR(VLOOKUP($B273,'1011_link'!$A$5:$D$309,3,FALSE),0)</f>
        <v>406.75</v>
      </c>
      <c r="W273" s="154">
        <f>IFERROR(VLOOKUP($B273,'1011_link'!$A$5:$D$319,4,FALSE),0)</f>
        <v>4390.99</v>
      </c>
      <c r="X273" s="50">
        <f t="shared" si="550"/>
        <v>9.2600000000000002E-2</v>
      </c>
      <c r="Y273" s="158">
        <f>IF(T273="Yes",VLOOKUP(B273,'ESA 112'!$B$416:$J$444,8,FALSE),MIN(0.127,X273))</f>
        <v>9.2600000000000002E-2</v>
      </c>
      <c r="Z273" s="156">
        <f t="shared" si="551"/>
        <v>406.75</v>
      </c>
      <c r="AA273" s="159">
        <f t="shared" si="552"/>
        <v>469.13</v>
      </c>
      <c r="AB273" s="127" t="s">
        <v>928</v>
      </c>
      <c r="AC273" s="43">
        <f>IFERROR(VLOOKUP($B273,'1112_link'!$A$5:$D$310,2,FALSE),0)</f>
        <v>66.89</v>
      </c>
      <c r="AD273" s="43">
        <f>IFERROR(VLOOKUP($B273,'1112_link'!$A$5:$D$310,3,FALSE),0)</f>
        <v>392.66</v>
      </c>
      <c r="AE273" s="154">
        <f>IFERROR(VLOOKUP($B273,'1112_link'!$A$5:$D$331,4,FALSE),0)</f>
        <v>4227.5699999999988</v>
      </c>
      <c r="AF273" s="50">
        <f t="shared" si="553"/>
        <v>9.2899999999999996E-2</v>
      </c>
      <c r="AG273" s="158">
        <f>IF(AB273="Yes",VLOOKUP(B273,'ESA 112'!$B$383:$J$411,8,FALSE),MIN(0.127,AF273))</f>
        <v>9.2899999999999996E-2</v>
      </c>
      <c r="AH273" s="156">
        <f t="shared" si="554"/>
        <v>392.66</v>
      </c>
      <c r="AI273" s="159">
        <f t="shared" si="555"/>
        <v>459.55</v>
      </c>
      <c r="AJ273" s="127" t="s">
        <v>928</v>
      </c>
      <c r="AK273" s="43">
        <f>IFERROR(VLOOKUP($B273,'1213_link'!$A$5:$D$310,2,FALSE),0)</f>
        <v>74.33</v>
      </c>
      <c r="AL273" s="43">
        <f>IFERROR(VLOOKUP($B273,'1213_link'!$A$5:$D$310,3,FALSE),0)</f>
        <v>296.10999999999996</v>
      </c>
      <c r="AM273" s="154">
        <f>IFERROR(VLOOKUP($B273,'1213_link'!$A$5:$D$331,4,FALSE),0)</f>
        <v>2953.7799999999997</v>
      </c>
      <c r="AN273" s="50">
        <f t="shared" si="556"/>
        <v>0.1002</v>
      </c>
      <c r="AO273" s="158">
        <f>IF(AJ273="Yes",VLOOKUP(B273,'ESA 112'!$B$350:$J$378,8,FALSE),MIN(0.127,AN273))</f>
        <v>0.1002</v>
      </c>
      <c r="AP273" s="156">
        <f t="shared" si="557"/>
        <v>296.11</v>
      </c>
      <c r="AQ273" s="159">
        <f t="shared" si="558"/>
        <v>370.44</v>
      </c>
      <c r="AR273" s="127" t="s">
        <v>928</v>
      </c>
      <c r="AS273" s="43">
        <f>IFERROR(VLOOKUP($B273,'1314_link'!$A$5:$D$310,2,FALSE),0)</f>
        <v>62</v>
      </c>
      <c r="AT273" s="43">
        <f>IFERROR(VLOOKUP($B273,'1314_link'!$A$5:$D$310,3,FALSE),0)</f>
        <v>305.11</v>
      </c>
      <c r="AU273" s="154">
        <f>IFERROR(VLOOKUP($B273,'1314_link'!$A$5:$D$331,4,FALSE),0)</f>
        <v>2948.39</v>
      </c>
      <c r="AV273" s="158">
        <f t="shared" si="559"/>
        <v>0.10348359613212636</v>
      </c>
      <c r="AW273" s="158">
        <f>IF(AR273="Yes",VLOOKUP(B273,'ESA 112'!$B$318:$J$345,8,FALSE),MIN(0.127,AV273))</f>
        <v>0.10348359613212636</v>
      </c>
      <c r="AX273" s="156">
        <f t="shared" si="560"/>
        <v>305.11</v>
      </c>
      <c r="AY273" s="159">
        <f t="shared" si="561"/>
        <v>367.11</v>
      </c>
      <c r="AZ273" s="127" t="s">
        <v>928</v>
      </c>
      <c r="BA273" s="43">
        <f>IFERROR(VLOOKUP($B273,'1415_link'!$A$5:$D$311,2,FALSE),0)</f>
        <v>61.44</v>
      </c>
      <c r="BB273" s="43">
        <f>IFERROR(VLOOKUP($B273,'1415_link'!$A$5:$D$311,3,FALSE),0)</f>
        <v>301.00000000000006</v>
      </c>
      <c r="BC273" s="160">
        <f>IFERROR(VLOOKUP($B273,'1415_link'!$A$5:$D$332,4,FALSE),0)</f>
        <v>2930.2399999999993</v>
      </c>
      <c r="BD273" s="158">
        <f t="shared" si="562"/>
        <v>0.1027219613410506</v>
      </c>
      <c r="BE273" s="158">
        <f>IF(AZ273="Yes",VLOOKUP(B273,'ESA 112'!$B$286:$J$314,8,FALSE),MIN(0.127,BD273))</f>
        <v>0.1027219613410506</v>
      </c>
      <c r="BF273" s="156">
        <f t="shared" si="563"/>
        <v>301</v>
      </c>
      <c r="BG273" s="159">
        <f t="shared" si="564"/>
        <v>362.44</v>
      </c>
      <c r="BH273" s="127" t="s">
        <v>928</v>
      </c>
      <c r="BI273" s="43">
        <f>IFERROR(VLOOKUP($B273,'1516_link'!$A$5:$D$351,2,FALSE),0)</f>
        <v>60.56</v>
      </c>
      <c r="BJ273" s="43">
        <f>IFERROR(VLOOKUP($B273,'1516_link'!$A$5:$D$351,3,FALSE),0)</f>
        <v>333.65999999999997</v>
      </c>
      <c r="BK273" s="160">
        <f>IFERROR(VLOOKUP($B273,'1516_link'!$A$5:$D$351,4,FALSE),0)</f>
        <v>3064.2400000000007</v>
      </c>
      <c r="BL273" s="217">
        <f t="shared" si="484"/>
        <v>0.10888833772811525</v>
      </c>
      <c r="BM273" s="217">
        <f>IF(BH273="Yes",VLOOKUP(B273,'ESA 112'!$B$255:$J$282,8,FALSE),MIN(0.127,BL273))</f>
        <v>0.10888833772811525</v>
      </c>
      <c r="BN273" s="156">
        <f t="shared" si="485"/>
        <v>333.66</v>
      </c>
      <c r="BO273" s="159">
        <f t="shared" si="486"/>
        <v>394.22</v>
      </c>
      <c r="BP273" s="127" t="s">
        <v>928</v>
      </c>
      <c r="BQ273" s="43">
        <f>IFERROR(VLOOKUP($B273,'1617_link'!$A$5:$D$351,2,FALSE),0)</f>
        <v>73.11</v>
      </c>
      <c r="BR273" s="43">
        <f>IFERROR(VLOOKUP($B273,'1617_link'!$A$5:$D$351,3,FALSE),0)</f>
        <v>342.33</v>
      </c>
      <c r="BS273" s="160">
        <f>IFERROR(VLOOKUP($B273,'1617_link'!$A$5:$D$351,4,FALSE),0)</f>
        <v>3199.48</v>
      </c>
      <c r="BT273" s="217">
        <f t="shared" si="487"/>
        <v>0.10699551177066273</v>
      </c>
      <c r="BU273" s="217">
        <f>IF(BP273="Yes",VLOOKUP(B273,'ESA 112'!$B$224:$J$250,8,FALSE),MIN(0.127,BT273))</f>
        <v>0.10699551177066273</v>
      </c>
      <c r="BV273" s="156">
        <f t="shared" si="488"/>
        <v>342.33</v>
      </c>
      <c r="BW273" s="223">
        <f t="shared" si="489"/>
        <v>415.44</v>
      </c>
      <c r="BX273" s="127" t="s">
        <v>928</v>
      </c>
      <c r="BY273" s="43">
        <f>IFERROR(VLOOKUP($B273,'1718_link'!$A$5:$D$351,2,FALSE),0)</f>
        <v>73.78</v>
      </c>
      <c r="BZ273" s="43">
        <f>IFERROR(VLOOKUP($B273,'1718_link'!$A$5:$D$351,3,FALSE),0)</f>
        <v>348.56</v>
      </c>
      <c r="CA273" s="43">
        <f>IFERROR(VLOOKUP($B273,'1718_link'!$A$5:$D$331,4,FALSE),0)</f>
        <v>3251.2799999999997</v>
      </c>
      <c r="CB273" s="217">
        <f t="shared" si="490"/>
        <v>0.10720700770158216</v>
      </c>
      <c r="CC273" s="217">
        <f>IF(BX273="Yes",VLOOKUP(B273,'ESA 112'!$B$194:$J$219,8,FALSE),MIN(0.135,CB273))</f>
        <v>0.10720700770158216</v>
      </c>
      <c r="CD273" s="156">
        <f t="shared" si="491"/>
        <v>348.56</v>
      </c>
      <c r="CE273" s="159">
        <f t="shared" si="492"/>
        <v>422.34000000000003</v>
      </c>
      <c r="CF273" s="127" t="s">
        <v>928</v>
      </c>
      <c r="CG273" s="43">
        <f>IFERROR(VLOOKUP($B273,'1819_link'!$A$5:$D$351,2,FALSE),0)</f>
        <v>78.67</v>
      </c>
      <c r="CH273" s="43">
        <f>IFERROR(VLOOKUP($B273,'1819_link'!$A$5:$D$351,3,FALSE),0)</f>
        <v>368.44</v>
      </c>
      <c r="CI273" s="43">
        <f>IFERROR(VLOOKUP($B273,'1819_link'!$A$5:$D$331,4,FALSE),0)</f>
        <v>3249.0799999999995</v>
      </c>
      <c r="CJ273" s="217">
        <f t="shared" si="493"/>
        <v>0.11339825427505634</v>
      </c>
      <c r="CK273" s="217">
        <f>IF(CF273="Yes",VLOOKUP(B273,'ESA 112'!$B$164:$J$190,8,FALSE),MIN(0.135,CJ273))</f>
        <v>0.11339825427505634</v>
      </c>
      <c r="CL273" s="156">
        <f t="shared" si="494"/>
        <v>368.44</v>
      </c>
      <c r="CM273" s="159">
        <f t="shared" si="495"/>
        <v>447.11</v>
      </c>
      <c r="CN273" s="127" t="s">
        <v>928</v>
      </c>
      <c r="CO273" s="43">
        <f>IFERROR(VLOOKUP($B273,'1920_link'!$A$5:$D$350,2,FALSE),0)</f>
        <v>90.88</v>
      </c>
      <c r="CP273" s="43">
        <f>IFERROR(VLOOKUP($B273,'1920_link'!$A$5:$D$350,3,FALSE),0)</f>
        <v>406.56</v>
      </c>
      <c r="CQ273" s="43">
        <f>IFERROR(VLOOKUP($B273,'1920_link'!$A$5:$D$330,4,FALSE),0)</f>
        <v>3405.3800000000006</v>
      </c>
      <c r="CR273" s="217">
        <f t="shared" si="529"/>
        <v>0.11938755733574519</v>
      </c>
      <c r="CS273" s="217">
        <f>IF(CN273="Yes",VLOOKUP(B273,'ESA 112'!$B$134:$J$159,8,FALSE),MIN(0.135,CR273))</f>
        <v>0.11938755733574519</v>
      </c>
      <c r="CT273" s="156">
        <f t="shared" si="530"/>
        <v>406.56</v>
      </c>
      <c r="CU273" s="159">
        <f t="shared" si="531"/>
        <v>497.44</v>
      </c>
      <c r="CV273" s="127" t="s">
        <v>928</v>
      </c>
      <c r="CW273" s="43">
        <f>IFERROR(VLOOKUP($B273,'2021_link'!$A$5:$D$351,2,FALSE),0)</f>
        <v>45.11</v>
      </c>
      <c r="CX273" s="43">
        <f>IFERROR(VLOOKUP($B273,'2021_link'!$A$5:$D$351,3,FALSE),0)</f>
        <v>377.66999999999996</v>
      </c>
      <c r="CY273" s="160">
        <f>IFERROR(VLOOKUP($B273,'2021_link'!$A$5:$D$351,4,FALSE),0)</f>
        <v>3136.03</v>
      </c>
      <c r="CZ273" s="217">
        <f t="shared" si="532"/>
        <v>0.12042933262755776</v>
      </c>
      <c r="DA273" s="217">
        <f>IF(CV273="Yes",VLOOKUP(B273,'ESA 112'!$B$102:$J$130,8,FALSE),MIN(0.135,CZ273))</f>
        <v>0.12042933262755776</v>
      </c>
      <c r="DB273" s="156">
        <f t="shared" si="533"/>
        <v>377.67</v>
      </c>
      <c r="DC273" s="159">
        <f t="shared" si="534"/>
        <v>422.78000000000003</v>
      </c>
      <c r="DD273" s="127" t="s">
        <v>928</v>
      </c>
      <c r="DE273" s="43">
        <f>IFERROR(VLOOKUP($B273,'2122_link'!$A$3:$D$352,2,FALSE),0)</f>
        <v>29.11</v>
      </c>
      <c r="DF273" s="43">
        <f>IFERROR(VLOOKUP($B273,'2122_link'!$A$3:$D$352,3,FALSE),0)</f>
        <v>404.44000000000005</v>
      </c>
      <c r="DG273" s="160">
        <f>IFERROR(VLOOKUP($B273,'2122_link'!$A$3:$D$352,4,FALSE),0)</f>
        <v>3146.9</v>
      </c>
      <c r="DH273" s="217">
        <f t="shared" si="535"/>
        <v>0.12852013092249517</v>
      </c>
      <c r="DI273" s="217">
        <f>IF(DD273="Yes",VLOOKUP(B273,'ESA 112'!$B$70:$J$99,8,FALSE),MIN(0.135,DH273))</f>
        <v>0.12852013092249517</v>
      </c>
      <c r="DJ273" s="156">
        <f t="shared" si="536"/>
        <v>404.44</v>
      </c>
      <c r="DK273" s="159">
        <f t="shared" si="537"/>
        <v>433.55</v>
      </c>
      <c r="DL273" s="127" t="s">
        <v>928</v>
      </c>
      <c r="DM273" s="43">
        <f>IFERROR(VLOOKUP($B273,'2223_link'!$A$3:$D$352,2,FALSE),0)</f>
        <v>34.56</v>
      </c>
      <c r="DN273" s="43">
        <f>IFERROR(VLOOKUP($B273,'2223_link'!$A$3:$D$352,3,FALSE),0)</f>
        <v>400.34000000000003</v>
      </c>
      <c r="DO273" s="160">
        <f>IFERROR(VLOOKUP($B273,'2223_link'!$A$3:$D$352,4,FALSE),0)</f>
        <v>3100.5999999999995</v>
      </c>
      <c r="DP273" s="217">
        <f t="shared" si="538"/>
        <v>0.1291169451073986</v>
      </c>
      <c r="DQ273" s="217">
        <f>IF(DL273="Yes",VLOOKUP(B273,'ESA 112'!$B$37:$J$65,8,FALSE),MIN(0.135,DP273))</f>
        <v>0.1291169451073986</v>
      </c>
      <c r="DR273" s="156">
        <f t="shared" si="539"/>
        <v>400.34</v>
      </c>
      <c r="DS273" s="159">
        <f t="shared" si="540"/>
        <v>434.9</v>
      </c>
      <c r="DT273" s="127" t="s">
        <v>928</v>
      </c>
      <c r="DU273" s="43">
        <f>IFERROR(VLOOKUP($B273,'2324_link'!$A$3:$D$352,2,FALSE),0)</f>
        <v>47.33</v>
      </c>
      <c r="DV273" s="43">
        <f>IFERROR(VLOOKUP($B273,'2324_link'!$A$3:$D$352,3,FALSE),0)</f>
        <v>398.66999999999996</v>
      </c>
      <c r="DW273" s="160">
        <f>IFERROR(VLOOKUP($B273,'2324_link'!$A$3:$D$352,4,FALSE),0)</f>
        <v>3013.19</v>
      </c>
      <c r="DX273" s="217">
        <f t="shared" si="541"/>
        <v>0.1323082845754831</v>
      </c>
      <c r="DY273" s="217">
        <f>IF(DT273="Yes",VLOOKUP(B273,'ESA 112'!$B$3:$J$32,8,FALSE),MIN(0.15,DX273))</f>
        <v>0.1323082845754831</v>
      </c>
      <c r="DZ273" s="156">
        <f t="shared" si="542"/>
        <v>398.67</v>
      </c>
      <c r="EA273" s="159">
        <f t="shared" si="543"/>
        <v>446</v>
      </c>
      <c r="EB273" s="18"/>
    </row>
    <row r="274" spans="1:132" ht="14.4" x14ac:dyDescent="0.3">
      <c r="A274" s="15" t="s">
        <v>913</v>
      </c>
      <c r="B274" s="15" t="s">
        <v>556</v>
      </c>
      <c r="C274" s="15" t="s">
        <v>557</v>
      </c>
      <c r="D274" s="127" t="s">
        <v>928</v>
      </c>
      <c r="E274" s="154">
        <f>IFERROR(VLOOKUP($B274,'0809_link'!$A$5:$D$319,2,FALSE),0)</f>
        <v>0</v>
      </c>
      <c r="F274" s="154">
        <f>IFERROR(VLOOKUP($B274,'0809_link'!$A$5:$D$319,3,FALSE),0)</f>
        <v>4.62</v>
      </c>
      <c r="G274" s="154">
        <f>IFERROR(VLOOKUP(B274,'0809_link'!$A$5:$D$319,4,FALSE),0)</f>
        <v>35.56</v>
      </c>
      <c r="H274" s="50">
        <f t="shared" si="544"/>
        <v>0.12989999999999999</v>
      </c>
      <c r="I274" s="155">
        <f>IF(D274="yes",VLOOKUP(B274,'ESA 112'!$B$479:$K$503,8,FALSE),MIN(0.127,H274))</f>
        <v>0.127</v>
      </c>
      <c r="J274" s="156">
        <f t="shared" si="545"/>
        <v>4.5199999999999996</v>
      </c>
      <c r="K274" s="157">
        <f t="shared" si="546"/>
        <v>4.5168760000000008</v>
      </c>
      <c r="L274" s="127" t="s">
        <v>928</v>
      </c>
      <c r="M274" s="43">
        <f>IFERROR(VLOOKUP(B274,'0910_link'!$A$5:$B$302,2,FALSE),0)</f>
        <v>0</v>
      </c>
      <c r="N274" s="43">
        <f>IFERROR(VLOOKUP(B274,'0910_link'!$A$5:$C$302,3,FALSE),0)</f>
        <v>3.88</v>
      </c>
      <c r="O274" s="43">
        <f>IFERROR(VLOOKUP($B274,'0910_link'!$A$5:$D$302,4,FALSE),0)</f>
        <v>36</v>
      </c>
      <c r="P274" s="50">
        <f t="shared" si="547"/>
        <v>0.10780000000000001</v>
      </c>
      <c r="Q274" s="158">
        <f>IF(L274="Yes",VLOOKUP(B274,'ESA 112'!$B$449:$K$474,8,FALSE),MIN(0.127,P274))</f>
        <v>0.10780000000000001</v>
      </c>
      <c r="R274" s="156">
        <f t="shared" si="548"/>
        <v>3.88</v>
      </c>
      <c r="S274" s="157">
        <f t="shared" si="549"/>
        <v>3.88</v>
      </c>
      <c r="T274" s="127" t="s">
        <v>928</v>
      </c>
      <c r="U274" s="43">
        <f>IFERROR(VLOOKUP($B274,'1011_link'!$A$5:$D$309,2,FALSE),0)</f>
        <v>0.88</v>
      </c>
      <c r="V274" s="43">
        <f>IFERROR(VLOOKUP($B274,'1011_link'!$A$5:$D$309,3,FALSE),0)</f>
        <v>4.25</v>
      </c>
      <c r="W274" s="154">
        <f>IFERROR(VLOOKUP($B274,'1011_link'!$A$5:$D$319,4,FALSE),0)</f>
        <v>30.44</v>
      </c>
      <c r="X274" s="50">
        <f t="shared" si="550"/>
        <v>0.1396</v>
      </c>
      <c r="Y274" s="158">
        <f>IF(T274="Yes",VLOOKUP(B274,'ESA 112'!$B$416:$J$444,8,FALSE),MIN(0.127,X274))</f>
        <v>0.127</v>
      </c>
      <c r="Z274" s="156">
        <f t="shared" si="551"/>
        <v>3.87</v>
      </c>
      <c r="AA274" s="159">
        <f t="shared" si="552"/>
        <v>4.75</v>
      </c>
      <c r="AB274" s="127" t="s">
        <v>928</v>
      </c>
      <c r="AC274" s="43">
        <f>IFERROR(VLOOKUP($B274,'1112_link'!$A$5:$D$310,2,FALSE),0)</f>
        <v>0</v>
      </c>
      <c r="AD274" s="43">
        <f>IFERROR(VLOOKUP($B274,'1112_link'!$A$5:$D$310,3,FALSE),0)</f>
        <v>5.44</v>
      </c>
      <c r="AE274" s="154">
        <f>IFERROR(VLOOKUP($B274,'1112_link'!$A$5:$D$331,4,FALSE),0)</f>
        <v>28.85</v>
      </c>
      <c r="AF274" s="50">
        <f t="shared" si="553"/>
        <v>0.18859999999999999</v>
      </c>
      <c r="AG274" s="158">
        <f>IF(AB274="Yes",VLOOKUP(B274,'ESA 112'!$B$383:$J$411,8,FALSE),MIN(0.127,AF274))</f>
        <v>0.127</v>
      </c>
      <c r="AH274" s="156">
        <f t="shared" si="554"/>
        <v>3.66</v>
      </c>
      <c r="AI274" s="159">
        <f t="shared" si="555"/>
        <v>3.66</v>
      </c>
      <c r="AJ274" s="127" t="s">
        <v>928</v>
      </c>
      <c r="AK274" s="43">
        <f>IFERROR(VLOOKUP($B274,'1213_link'!$A$5:$D$310,2,FALSE),0)</f>
        <v>0.11</v>
      </c>
      <c r="AL274" s="43">
        <f>IFERROR(VLOOKUP($B274,'1213_link'!$A$5:$D$310,3,FALSE),0)</f>
        <v>5.56</v>
      </c>
      <c r="AM274" s="154">
        <f>IFERROR(VLOOKUP($B274,'1213_link'!$A$5:$D$331,4,FALSE),0)</f>
        <v>31.6</v>
      </c>
      <c r="AN274" s="50">
        <f t="shared" si="556"/>
        <v>0.1759</v>
      </c>
      <c r="AO274" s="158">
        <f>IF(AJ274="Yes",VLOOKUP(B274,'ESA 112'!$B$350:$J$378,8,FALSE),MIN(0.127,AN274))</f>
        <v>0.127</v>
      </c>
      <c r="AP274" s="156">
        <f t="shared" si="557"/>
        <v>4.01</v>
      </c>
      <c r="AQ274" s="159">
        <f t="shared" si="558"/>
        <v>4.12</v>
      </c>
      <c r="AR274" s="127" t="s">
        <v>928</v>
      </c>
      <c r="AS274" s="43">
        <f>IFERROR(VLOOKUP($B274,'1314_link'!$A$5:$D$310,2,FALSE),0)</f>
        <v>0</v>
      </c>
      <c r="AT274" s="43">
        <f>IFERROR(VLOOKUP($B274,'1314_link'!$A$5:$D$310,3,FALSE),0)</f>
        <v>4.1100000000000003</v>
      </c>
      <c r="AU274" s="154">
        <f>IFERROR(VLOOKUP($B274,'1314_link'!$A$5:$D$331,4,FALSE),0)</f>
        <v>28.8</v>
      </c>
      <c r="AV274" s="158">
        <f t="shared" si="559"/>
        <v>0.14270833333333335</v>
      </c>
      <c r="AW274" s="158">
        <f>IF(AR274="Yes",VLOOKUP(B274,'ESA 112'!$B$318:$J$345,8,FALSE),MIN(0.127,AV274))</f>
        <v>0.127</v>
      </c>
      <c r="AX274" s="156">
        <f t="shared" si="560"/>
        <v>3.66</v>
      </c>
      <c r="AY274" s="159">
        <f t="shared" si="561"/>
        <v>3.66</v>
      </c>
      <c r="AZ274" s="127" t="s">
        <v>928</v>
      </c>
      <c r="BA274" s="43">
        <f>IFERROR(VLOOKUP($B274,'1415_link'!$A$5:$D$311,2,FALSE),0)</f>
        <v>0.89</v>
      </c>
      <c r="BB274" s="43">
        <f>IFERROR(VLOOKUP($B274,'1415_link'!$A$5:$D$311,3,FALSE),0)</f>
        <v>3.78</v>
      </c>
      <c r="BC274" s="160">
        <f>IFERROR(VLOOKUP($B274,'1415_link'!$A$5:$D$332,4,FALSE),0)</f>
        <v>34.1</v>
      </c>
      <c r="BD274" s="158">
        <f t="shared" si="562"/>
        <v>0.11085043988269794</v>
      </c>
      <c r="BE274" s="158">
        <f>IF(AZ274="Yes",VLOOKUP(B274,'ESA 112'!$B$286:$J$314,8,FALSE),MIN(0.127,BD274))</f>
        <v>0.11085043988269794</v>
      </c>
      <c r="BF274" s="156">
        <f t="shared" si="563"/>
        <v>3.78</v>
      </c>
      <c r="BG274" s="159">
        <f t="shared" si="564"/>
        <v>4.67</v>
      </c>
      <c r="BH274" s="127" t="s">
        <v>928</v>
      </c>
      <c r="BI274" s="43">
        <f>IFERROR(VLOOKUP($B274,'1516_link'!$A$5:$D$351,2,FALSE),0)</f>
        <v>0.11</v>
      </c>
      <c r="BJ274" s="43">
        <f>IFERROR(VLOOKUP($B274,'1516_link'!$A$5:$D$351,3,FALSE),0)</f>
        <v>2.78</v>
      </c>
      <c r="BK274" s="160">
        <f>IFERROR(VLOOKUP($B274,'1516_link'!$A$5:$D$351,4,FALSE),0)</f>
        <v>40.1</v>
      </c>
      <c r="BL274" s="217">
        <f t="shared" si="484"/>
        <v>6.9326683291770566E-2</v>
      </c>
      <c r="BM274" s="217">
        <f>IF(BH274="Yes",VLOOKUP(B274,'ESA 112'!$B$255:$J$282,8,FALSE),MIN(0.127,BL274))</f>
        <v>6.9326683291770566E-2</v>
      </c>
      <c r="BN274" s="156">
        <f t="shared" si="485"/>
        <v>2.78</v>
      </c>
      <c r="BO274" s="159">
        <f t="shared" si="486"/>
        <v>2.8899999999999997</v>
      </c>
      <c r="BP274" s="127" t="s">
        <v>928</v>
      </c>
      <c r="BQ274" s="43">
        <f>IFERROR(VLOOKUP($B274,'1617_link'!$A$5:$D$351,2,FALSE),0)</f>
        <v>0.89</v>
      </c>
      <c r="BR274" s="43">
        <f>IFERROR(VLOOKUP($B274,'1617_link'!$A$5:$D$351,3,FALSE),0)</f>
        <v>3.56</v>
      </c>
      <c r="BS274" s="160">
        <f>IFERROR(VLOOKUP($B274,'1617_link'!$A$5:$D$351,4,FALSE),0)</f>
        <v>32.85</v>
      </c>
      <c r="BT274" s="217">
        <f t="shared" si="487"/>
        <v>0.10837138508371384</v>
      </c>
      <c r="BU274" s="217">
        <f>IF(BP274="Yes",VLOOKUP(B274,'ESA 112'!$B$224:$J$250,8,FALSE),MIN(0.127,BT274))</f>
        <v>0.10837138508371384</v>
      </c>
      <c r="BV274" s="156">
        <f t="shared" si="488"/>
        <v>3.56</v>
      </c>
      <c r="BW274" s="223">
        <f t="shared" si="489"/>
        <v>4.45</v>
      </c>
      <c r="BX274" s="127" t="s">
        <v>928</v>
      </c>
      <c r="BY274" s="43">
        <f>IFERROR(VLOOKUP($B274,'1718_link'!$A$5:$D$351,2,FALSE),0)</f>
        <v>1.67</v>
      </c>
      <c r="BZ274" s="43">
        <f>IFERROR(VLOOKUP($B274,'1718_link'!$A$5:$D$351,3,FALSE),0)</f>
        <v>5.33</v>
      </c>
      <c r="CA274" s="43">
        <f>IFERROR(VLOOKUP($B274,'1718_link'!$A$5:$D$331,4,FALSE),0)</f>
        <v>42.2</v>
      </c>
      <c r="CB274" s="217">
        <f t="shared" ref="CB274:CB305" si="565">BZ274/CA274</f>
        <v>0.12630331753554502</v>
      </c>
      <c r="CC274" s="217">
        <f>IF(BX274="Yes",VLOOKUP(B274,'ESA 112'!$B$194:$J$219,8,FALSE),MIN(0.135,CB274))</f>
        <v>0.12630331753554502</v>
      </c>
      <c r="CD274" s="156">
        <f t="shared" ref="CD274:CD305" si="566">ROUND(IF(CB274=CC274,BZ274,CA274*CC274),2)</f>
        <v>5.33</v>
      </c>
      <c r="CE274" s="159">
        <f t="shared" ref="CE274:CE305" si="567">CD274+BY274</f>
        <v>7</v>
      </c>
      <c r="CF274" s="127" t="s">
        <v>928</v>
      </c>
      <c r="CG274" s="43">
        <f>IFERROR(VLOOKUP($B274,'1819_link'!$A$5:$D$351,2,FALSE),0)</f>
        <v>1.67</v>
      </c>
      <c r="CH274" s="43">
        <f>IFERROR(VLOOKUP($B274,'1819_link'!$A$5:$D$351,3,FALSE),0)</f>
        <v>7</v>
      </c>
      <c r="CI274" s="43">
        <f>IFERROR(VLOOKUP($B274,'1819_link'!$A$5:$D$331,4,FALSE),0)</f>
        <v>47.3</v>
      </c>
      <c r="CJ274" s="217">
        <f t="shared" ref="CJ274:CJ305" si="568">IFERROR((CH274/CI274),0)</f>
        <v>0.14799154334038056</v>
      </c>
      <c r="CK274" s="217">
        <f>IF(CF274="Yes",VLOOKUP(B274,'ESA 112'!$B$164:$J$190,8,FALSE),MIN(0.135,CJ274))</f>
        <v>0.13500000000000001</v>
      </c>
      <c r="CL274" s="156">
        <f t="shared" ref="CL274:CL305" si="569">ROUND(IF(CJ274=CK274,CH274,CI274*CK274),2)</f>
        <v>6.39</v>
      </c>
      <c r="CM274" s="159">
        <f t="shared" ref="CM274:CM305" si="570">CL274+CG274</f>
        <v>8.0599999999999987</v>
      </c>
      <c r="CN274" s="127" t="s">
        <v>928</v>
      </c>
      <c r="CO274" s="43">
        <f>IFERROR(VLOOKUP($B274,'1920_link'!$A$5:$D$350,2,FALSE),0)</f>
        <v>1</v>
      </c>
      <c r="CP274" s="43">
        <f>IFERROR(VLOOKUP($B274,'1920_link'!$A$5:$D$350,3,FALSE),0)</f>
        <v>6.22</v>
      </c>
      <c r="CQ274" s="43">
        <f>IFERROR(VLOOKUP($B274,'1920_link'!$A$5:$D$330,4,FALSE),0)</f>
        <v>50.9</v>
      </c>
      <c r="CR274" s="217">
        <f t="shared" si="529"/>
        <v>0.12220039292730844</v>
      </c>
      <c r="CS274" s="217">
        <f>IF(CN274="Yes",VLOOKUP(B274,'ESA 112'!$B$134:$J$159,8,FALSE),MIN(0.135,CR274))</f>
        <v>0.12220039292730844</v>
      </c>
      <c r="CT274" s="156">
        <f t="shared" si="530"/>
        <v>6.22</v>
      </c>
      <c r="CU274" s="159">
        <f t="shared" si="531"/>
        <v>7.22</v>
      </c>
      <c r="CV274" s="127" t="s">
        <v>928</v>
      </c>
      <c r="CW274" s="43">
        <f>IFERROR(VLOOKUP($B274,'2021_link'!$A$5:$D$351,2,FALSE),0)</f>
        <v>0</v>
      </c>
      <c r="CX274" s="43">
        <f>IFERROR(VLOOKUP($B274,'2021_link'!$A$5:$D$351,3,FALSE),0)</f>
        <v>6</v>
      </c>
      <c r="CY274" s="160">
        <f>IFERROR(VLOOKUP($B274,'2021_link'!$A$5:$D$351,4,FALSE),0)</f>
        <v>44.1</v>
      </c>
      <c r="CZ274" s="217">
        <f t="shared" si="532"/>
        <v>0.13605442176870747</v>
      </c>
      <c r="DA274" s="217">
        <f>IF(CV274="Yes",VLOOKUP(B274,'ESA 112'!$B$102:$J$130,8,FALSE),MIN(0.135,CZ274))</f>
        <v>0.13500000000000001</v>
      </c>
      <c r="DB274" s="156">
        <f t="shared" si="533"/>
        <v>5.95</v>
      </c>
      <c r="DC274" s="159">
        <f t="shared" si="534"/>
        <v>5.95</v>
      </c>
      <c r="DD274" s="127" t="s">
        <v>928</v>
      </c>
      <c r="DE274" s="43">
        <f>IFERROR(VLOOKUP($B274,'2122_link'!$A$3:$D$352,2,FALSE),0)</f>
        <v>1</v>
      </c>
      <c r="DF274" s="43">
        <f>IFERROR(VLOOKUP($B274,'2122_link'!$A$3:$D$352,3,FALSE),0)</f>
        <v>5.67</v>
      </c>
      <c r="DG274" s="160">
        <f>IFERROR(VLOOKUP($B274,'2122_link'!$A$3:$D$352,4,FALSE),0)</f>
        <v>38.799999999999997</v>
      </c>
      <c r="DH274" s="217">
        <f t="shared" si="535"/>
        <v>0.14613402061855671</v>
      </c>
      <c r="DI274" s="217">
        <f>IF(DD274="Yes",VLOOKUP(B274,'ESA 112'!$B$70:$J$99,8,FALSE),MIN(0.135,DH274))</f>
        <v>0.13500000000000001</v>
      </c>
      <c r="DJ274" s="156">
        <f t="shared" si="536"/>
        <v>5.24</v>
      </c>
      <c r="DK274" s="159">
        <f t="shared" si="537"/>
        <v>6.24</v>
      </c>
      <c r="DL274" s="127" t="s">
        <v>928</v>
      </c>
      <c r="DM274" s="43">
        <f>IFERROR(VLOOKUP($B274,'2223_link'!$A$3:$D$352,2,FALSE),0)</f>
        <v>0.56000000000000005</v>
      </c>
      <c r="DN274" s="43">
        <f>IFERROR(VLOOKUP($B274,'2223_link'!$A$3:$D$352,3,FALSE),0)</f>
        <v>4.34</v>
      </c>
      <c r="DO274" s="160">
        <f>IFERROR(VLOOKUP($B274,'2223_link'!$A$3:$D$352,4,FALSE),0)</f>
        <v>28.8</v>
      </c>
      <c r="DP274" s="217">
        <f t="shared" si="538"/>
        <v>0.15069444444444444</v>
      </c>
      <c r="DQ274" s="217">
        <f>IF(DL274="Yes",VLOOKUP(B274,'ESA 112'!$B$37:$J$65,8,FALSE),MIN(0.135,DP274))</f>
        <v>0.13500000000000001</v>
      </c>
      <c r="DR274" s="156">
        <f t="shared" si="539"/>
        <v>3.89</v>
      </c>
      <c r="DS274" s="159">
        <f t="shared" si="540"/>
        <v>4.45</v>
      </c>
      <c r="DT274" s="127" t="s">
        <v>928</v>
      </c>
      <c r="DU274" s="43">
        <f>IFERROR(VLOOKUP($B274,'2324_link'!$A$3:$D$352,2,FALSE),0)</f>
        <v>0</v>
      </c>
      <c r="DV274" s="43">
        <f>IFERROR(VLOOKUP($B274,'2324_link'!$A$3:$D$352,3,FALSE),0)</f>
        <v>7.44</v>
      </c>
      <c r="DW274" s="160">
        <f>IFERROR(VLOOKUP($B274,'2324_link'!$A$3:$D$352,4,FALSE),0)</f>
        <v>30.3</v>
      </c>
      <c r="DX274" s="217">
        <f t="shared" si="541"/>
        <v>0.24554455445544554</v>
      </c>
      <c r="DY274" s="217">
        <f>IF(DT274="Yes",VLOOKUP(B274,'ESA 112'!$B$3:$J$32,8,FALSE),MIN(0.15,DX274))</f>
        <v>0.15</v>
      </c>
      <c r="DZ274" s="156">
        <f t="shared" si="542"/>
        <v>4.55</v>
      </c>
      <c r="EA274" s="159">
        <f t="shared" si="543"/>
        <v>4.55</v>
      </c>
      <c r="EB274" s="18"/>
    </row>
    <row r="275" spans="1:132" s="10" customFormat="1" ht="15.6" x14ac:dyDescent="0.3">
      <c r="A275" s="15" t="s">
        <v>952</v>
      </c>
      <c r="B275" s="15" t="s">
        <v>414</v>
      </c>
      <c r="C275" s="15" t="s">
        <v>415</v>
      </c>
      <c r="D275" s="127" t="s">
        <v>928</v>
      </c>
      <c r="E275" s="156">
        <f>IFERROR(VLOOKUP($B275,'0809_link'!$A$5:$D$319,2,FALSE),0)</f>
        <v>30.630000000000003</v>
      </c>
      <c r="F275" s="156">
        <f>IFERROR(VLOOKUP($B275,'0809_link'!$A$5:$D$319,3,FALSE),0)</f>
        <v>134.38</v>
      </c>
      <c r="G275" s="156">
        <f>IFERROR(VLOOKUP(B275,'0809_link'!$A$5:$D$319,4,FALSE),0)</f>
        <v>1065.3599999999999</v>
      </c>
      <c r="H275" s="50">
        <f t="shared" si="544"/>
        <v>0.12609999999999999</v>
      </c>
      <c r="I275" s="155">
        <f>IF(D275="yes",VLOOKUP(B275,'ESA 112'!$B$479:$K$503,8,FALSE),MIN(0.127,H275))</f>
        <v>0.12609999999999999</v>
      </c>
      <c r="J275" s="156">
        <f t="shared" si="545"/>
        <v>134.38</v>
      </c>
      <c r="K275" s="157">
        <f t="shared" si="546"/>
        <v>165.01</v>
      </c>
      <c r="L275" s="127" t="s">
        <v>929</v>
      </c>
      <c r="M275" s="43">
        <f>IFERROR(VLOOKUP(B275,'0910_link'!$A$5:$B$302,2,FALSE),0)</f>
        <v>28.5</v>
      </c>
      <c r="N275" s="43">
        <f>IFERROR(VLOOKUP(B275,'0910_link'!$A$5:$C$302,3,FALSE),0)</f>
        <v>131.62</v>
      </c>
      <c r="O275" s="255">
        <f>IFERROR(VLOOKUP($B275,'0910_link'!$A$5:$D$302,4,FALSE),0)</f>
        <v>1278.58</v>
      </c>
      <c r="P275" s="50">
        <f t="shared" si="547"/>
        <v>0.10290000000000001</v>
      </c>
      <c r="Q275" s="158">
        <f>IF(L275="Yes",VLOOKUP(B275,'ESA 112'!$B$449:$K$474,8,FALSE),MIN(0.127,P275))</f>
        <v>0.10290000000000001</v>
      </c>
      <c r="R275" s="156">
        <f t="shared" si="548"/>
        <v>131.62</v>
      </c>
      <c r="S275" s="157">
        <f t="shared" si="549"/>
        <v>160.12</v>
      </c>
      <c r="T275" s="127" t="s">
        <v>929</v>
      </c>
      <c r="U275" s="43">
        <f>IFERROR(VLOOKUP($B275,'1011_link'!$A$5:$D$309,2,FALSE),0)</f>
        <v>33.619999999999997</v>
      </c>
      <c r="V275" s="43">
        <f>IFERROR(VLOOKUP($B275,'1011_link'!$A$5:$D$309,3,FALSE),0)</f>
        <v>129.74</v>
      </c>
      <c r="W275" s="154">
        <f>IFERROR(VLOOKUP($B275,'1011_link'!$A$5:$D$319,4,FALSE),0)</f>
        <v>1233.6499999999999</v>
      </c>
      <c r="X275" s="50">
        <f t="shared" si="550"/>
        <v>0.1052</v>
      </c>
      <c r="Y275" s="158">
        <f>IF(T275="Yes",VLOOKUP(B275,'ESA 112'!$B$416:$J$444,8,FALSE),MIN(0.127,X275))</f>
        <v>0.1041</v>
      </c>
      <c r="Z275" s="156">
        <f t="shared" si="551"/>
        <v>128.41999999999999</v>
      </c>
      <c r="AA275" s="159">
        <f t="shared" si="552"/>
        <v>162.04</v>
      </c>
      <c r="AB275" s="127" t="s">
        <v>929</v>
      </c>
      <c r="AC275" s="43">
        <f>IFERROR(VLOOKUP($B275,'1112_link'!$A$5:$D$310,2,FALSE),0)</f>
        <v>41.45</v>
      </c>
      <c r="AD275" s="43">
        <f>IFERROR(VLOOKUP($B275,'1112_link'!$A$5:$D$310,3,FALSE),0)</f>
        <v>133.66999999999999</v>
      </c>
      <c r="AE275" s="154">
        <f>IFERROR(VLOOKUP($B275,'1112_link'!$A$5:$D$331,4,FALSE),0)</f>
        <v>1037.8699999999999</v>
      </c>
      <c r="AF275" s="50">
        <f t="shared" si="553"/>
        <v>0.1288</v>
      </c>
      <c r="AG275" s="158">
        <f>IF(AB275="Yes",VLOOKUP(B275,'ESA 112'!$B$383:$J$411,8,FALSE),MIN(0.127,AF275))</f>
        <v>0.12509999999999999</v>
      </c>
      <c r="AH275" s="156">
        <f t="shared" si="554"/>
        <v>129.84</v>
      </c>
      <c r="AI275" s="159">
        <f t="shared" si="555"/>
        <v>171.29000000000002</v>
      </c>
      <c r="AJ275" s="127" t="s">
        <v>929</v>
      </c>
      <c r="AK275" s="43">
        <f>IFERROR(VLOOKUP($B275,'1213_link'!$A$5:$D$310,2,FALSE),0)</f>
        <v>41</v>
      </c>
      <c r="AL275" s="43">
        <f>IFERROR(VLOOKUP($B275,'1213_link'!$A$5:$D$310,3,FALSE),0)</f>
        <v>135.78</v>
      </c>
      <c r="AM275" s="154">
        <f>IFERROR(VLOOKUP($B275,'1213_link'!$A$5:$D$331,4,FALSE),0)</f>
        <v>969.45000000000016</v>
      </c>
      <c r="AN275" s="50">
        <f t="shared" si="556"/>
        <v>0.1401</v>
      </c>
      <c r="AO275" s="158">
        <f>IF(AJ275="Yes",VLOOKUP(B275,'ESA 112'!$B$350:$J$378,8,FALSE),MIN(0.127,AN275))</f>
        <v>0.1328</v>
      </c>
      <c r="AP275" s="156">
        <f t="shared" si="557"/>
        <v>128.74</v>
      </c>
      <c r="AQ275" s="159">
        <f t="shared" si="558"/>
        <v>169.74</v>
      </c>
      <c r="AR275" s="127" t="s">
        <v>929</v>
      </c>
      <c r="AS275" s="43">
        <f>IFERROR(VLOOKUP($B275,'1314_link'!$A$5:$D$310,2,FALSE),0)</f>
        <v>37.78</v>
      </c>
      <c r="AT275" s="43">
        <f>IFERROR(VLOOKUP($B275,'1314_link'!$A$5:$D$310,3,FALSE),0)</f>
        <v>143.78</v>
      </c>
      <c r="AU275" s="154">
        <f>IFERROR(VLOOKUP($B275,'1314_link'!$A$5:$D$331,4,FALSE),0)</f>
        <v>901.62</v>
      </c>
      <c r="AV275" s="158">
        <f t="shared" si="559"/>
        <v>0.1594685122335352</v>
      </c>
      <c r="AW275" s="158">
        <f>IF(AR275="Yes",VLOOKUP(B275,'ESA 112'!$B$318:$J$345,8,FALSE),MIN(0.127,AV275))</f>
        <v>0.15440000000000001</v>
      </c>
      <c r="AX275" s="156">
        <f t="shared" si="560"/>
        <v>139.21</v>
      </c>
      <c r="AY275" s="159">
        <f t="shared" si="561"/>
        <v>176.99</v>
      </c>
      <c r="AZ275" s="127" t="s">
        <v>929</v>
      </c>
      <c r="BA275" s="43">
        <f>IFERROR(VLOOKUP($B275,'1415_link'!$A$5:$D$311,2,FALSE),0)</f>
        <v>29.77</v>
      </c>
      <c r="BB275" s="43">
        <f>IFERROR(VLOOKUP($B275,'1415_link'!$A$5:$D$311,3,FALSE),0)</f>
        <v>141.78</v>
      </c>
      <c r="BC275" s="160">
        <f>IFERROR(VLOOKUP($B275,'1415_link'!$A$5:$D$332,4,FALSE),0)</f>
        <v>888.55</v>
      </c>
      <c r="BD275" s="158">
        <f t="shared" si="562"/>
        <v>0.15956333352090485</v>
      </c>
      <c r="BE275" s="158">
        <f>IF(AZ275="Yes",VLOOKUP(B275,'ESA 112'!$B$286:$J$314,8,FALSE),MIN(0.127,BD275))</f>
        <v>0.1575</v>
      </c>
      <c r="BF275" s="156">
        <f t="shared" si="563"/>
        <v>139.94999999999999</v>
      </c>
      <c r="BG275" s="159">
        <f t="shared" si="564"/>
        <v>169.72</v>
      </c>
      <c r="BH275" s="127" t="s">
        <v>929</v>
      </c>
      <c r="BI275" s="43">
        <f>IFERROR(VLOOKUP($B275,'1516_link'!$A$5:$D$351,2,FALSE),0)</f>
        <v>26.11</v>
      </c>
      <c r="BJ275" s="43">
        <f>IFERROR(VLOOKUP($B275,'1516_link'!$A$5:$D$351,3,FALSE),0)</f>
        <v>134.22</v>
      </c>
      <c r="BK275" s="160">
        <f>IFERROR(VLOOKUP($B275,'1516_link'!$A$5:$D$351,4,FALSE),0)</f>
        <v>893.92</v>
      </c>
      <c r="BL275" s="217">
        <f t="shared" si="484"/>
        <v>0.1501476642205119</v>
      </c>
      <c r="BM275" s="217">
        <f>IF(BH275="Yes",VLOOKUP(B275,'ESA 112'!$B$255:$J$282,8,FALSE),MIN(0.127,BL275))</f>
        <v>0.1479</v>
      </c>
      <c r="BN275" s="156">
        <f t="shared" si="485"/>
        <v>132.21</v>
      </c>
      <c r="BO275" s="159">
        <f t="shared" si="486"/>
        <v>158.32</v>
      </c>
      <c r="BP275" s="127" t="s">
        <v>929</v>
      </c>
      <c r="BQ275" s="43">
        <f>IFERROR(VLOOKUP($B275,'1617_link'!$A$5:$D$351,2,FALSE),0)</f>
        <v>23</v>
      </c>
      <c r="BR275" s="43">
        <f>IFERROR(VLOOKUP($B275,'1617_link'!$A$5:$D$351,3,FALSE),0)</f>
        <v>140</v>
      </c>
      <c r="BS275" s="160">
        <f>IFERROR(VLOOKUP($B275,'1617_link'!$A$5:$D$351,4,FALSE),0)</f>
        <v>912.59</v>
      </c>
      <c r="BT275" s="217">
        <f t="shared" si="487"/>
        <v>0.15340952673161004</v>
      </c>
      <c r="BU275" s="217">
        <f>IF(BP275="Yes",VLOOKUP(B275,'ESA 112'!$B$224:$J$250,8,FALSE),MIN(0.127,BT275))</f>
        <v>0.1502</v>
      </c>
      <c r="BV275" s="156">
        <f t="shared" si="488"/>
        <v>137.07</v>
      </c>
      <c r="BW275" s="223">
        <f t="shared" si="489"/>
        <v>160.07</v>
      </c>
      <c r="BX275" s="127" t="s">
        <v>929</v>
      </c>
      <c r="BY275" s="43">
        <f>IFERROR(VLOOKUP($B275,'1718_link'!$A$5:$D$351,2,FALSE),0)</f>
        <v>24.22</v>
      </c>
      <c r="BZ275" s="43">
        <f>IFERROR(VLOOKUP($B275,'1718_link'!$A$5:$D$351,3,FALSE),0)</f>
        <v>137.88999999999999</v>
      </c>
      <c r="CA275" s="43">
        <f>IFERROR(VLOOKUP($B275,'1718_link'!$A$5:$D$331,4,FALSE),0)</f>
        <v>882.68</v>
      </c>
      <c r="CB275" s="217">
        <f t="shared" si="565"/>
        <v>0.15621742873974712</v>
      </c>
      <c r="CC275" s="217">
        <f>IF(BX275="Yes",VLOOKUP(B275,'ESA 112'!$B$194:$J$219,8,FALSE),MIN(0.135,CB275))</f>
        <v>0.15010000000000001</v>
      </c>
      <c r="CD275" s="156">
        <f t="shared" si="566"/>
        <v>132.49</v>
      </c>
      <c r="CE275" s="159">
        <f t="shared" si="567"/>
        <v>156.71</v>
      </c>
      <c r="CF275" s="127" t="s">
        <v>929</v>
      </c>
      <c r="CG275" s="43">
        <f>IFERROR(VLOOKUP($B275,'1819_link'!$A$5:$D$351,2,FALSE),0)</f>
        <v>26.659999999999997</v>
      </c>
      <c r="CH275" s="43">
        <f>IFERROR(VLOOKUP($B275,'1819_link'!$A$5:$D$351,3,FALSE),0)</f>
        <v>138.66999999999999</v>
      </c>
      <c r="CI275" s="43">
        <f>IFERROR(VLOOKUP($B275,'1819_link'!$A$5:$D$331,4,FALSE),0)</f>
        <v>906.62</v>
      </c>
      <c r="CJ275" s="217">
        <f t="shared" si="568"/>
        <v>0.15295272550793054</v>
      </c>
      <c r="CK275" s="217">
        <f>IF(CF275="Yes",VLOOKUP(B275,'ESA 112'!$B$164:$J$190,8,FALSE),MIN(0.135,CJ275))</f>
        <v>0.13930000000000001</v>
      </c>
      <c r="CL275" s="156">
        <f t="shared" si="569"/>
        <v>126.29</v>
      </c>
      <c r="CM275" s="159">
        <f t="shared" si="570"/>
        <v>152.94999999999999</v>
      </c>
      <c r="CN275" s="127" t="s">
        <v>929</v>
      </c>
      <c r="CO275" s="43">
        <f>IFERROR(VLOOKUP($B275,'1920_link'!$A$5:$D$350,2,FALSE),0)</f>
        <v>24.549999999999997</v>
      </c>
      <c r="CP275" s="43">
        <f>IFERROR(VLOOKUP($B275,'1920_link'!$A$5:$D$350,3,FALSE),0)</f>
        <v>135.44</v>
      </c>
      <c r="CQ275" s="43">
        <f>IFERROR(VLOOKUP($B275,'1920_link'!$A$5:$D$330,4,FALSE),0)</f>
        <v>895.40000000000009</v>
      </c>
      <c r="CR275" s="217">
        <f t="shared" si="529"/>
        <v>0.15126200580746033</v>
      </c>
      <c r="CS275" s="217">
        <f>IF(CN275="Yes",VLOOKUP(B275,'ESA 112'!$B$134:$J$159,8,FALSE),MIN(0.135,CR275))</f>
        <v>0.13500000000000001</v>
      </c>
      <c r="CT275" s="156">
        <f t="shared" si="530"/>
        <v>120.88</v>
      </c>
      <c r="CU275" s="159">
        <f t="shared" si="531"/>
        <v>145.43</v>
      </c>
      <c r="CV275" s="127" t="s">
        <v>929</v>
      </c>
      <c r="CW275" s="43">
        <f>IFERROR(VLOOKUP($B275,'2021_link'!$A$5:$D$351,2,FALSE),0)</f>
        <v>14.56</v>
      </c>
      <c r="CX275" s="43">
        <f>IFERROR(VLOOKUP($B275,'2021_link'!$A$5:$D$351,3,FALSE),0)</f>
        <v>135</v>
      </c>
      <c r="CY275" s="160">
        <f>IFERROR(VLOOKUP($B275,'2021_link'!$A$5:$D$351,4,FALSE),0)</f>
        <v>820.99</v>
      </c>
      <c r="CZ275" s="217">
        <f t="shared" si="532"/>
        <v>0.1644356204095056</v>
      </c>
      <c r="DA275" s="217">
        <f>IF(CV275="Yes",VLOOKUP(B275,'ESA 112'!$B$102:$J$130,8,FALSE),MIN(0.135,CZ275))</f>
        <v>0.14729999999999999</v>
      </c>
      <c r="DB275" s="156">
        <f t="shared" si="533"/>
        <v>120.93</v>
      </c>
      <c r="DC275" s="159">
        <f t="shared" si="534"/>
        <v>135.49</v>
      </c>
      <c r="DD275" s="127" t="s">
        <v>929</v>
      </c>
      <c r="DE275" s="43">
        <f>IFERROR(VLOOKUP($B275,'2122_link'!$A$3:$D$352,2,FALSE),0)</f>
        <v>13.22</v>
      </c>
      <c r="DF275" s="43">
        <f>IFERROR(VLOOKUP($B275,'2122_link'!$A$3:$D$352,3,FALSE),0)</f>
        <v>132</v>
      </c>
      <c r="DG275" s="160">
        <f>IFERROR(VLOOKUP($B275,'2122_link'!$A$3:$D$352,4,FALSE),0)</f>
        <v>781.95</v>
      </c>
      <c r="DH275" s="217">
        <f t="shared" si="535"/>
        <v>0.16880874736236332</v>
      </c>
      <c r="DI275" s="217">
        <f>IF(DD275="Yes",VLOOKUP(B275,'ESA 112'!$B$70:$J$99,8,FALSE),MIN(0.135,DH275))</f>
        <v>0.14910000000000001</v>
      </c>
      <c r="DJ275" s="156">
        <f t="shared" si="536"/>
        <v>116.59</v>
      </c>
      <c r="DK275" s="159">
        <f t="shared" si="537"/>
        <v>129.81</v>
      </c>
      <c r="DL275" s="127" t="s">
        <v>929</v>
      </c>
      <c r="DM275" s="43">
        <f>IFERROR(VLOOKUP($B275,'2223_link'!$A$3:$D$352,2,FALSE),0)</f>
        <v>7.78</v>
      </c>
      <c r="DN275" s="43">
        <f>IFERROR(VLOOKUP($B275,'2223_link'!$A$3:$D$352,3,FALSE),0)</f>
        <v>131.22</v>
      </c>
      <c r="DO275" s="160">
        <f>IFERROR(VLOOKUP($B275,'2223_link'!$A$3:$D$352,4,FALSE),0)</f>
        <v>819.65</v>
      </c>
      <c r="DP275" s="217">
        <f t="shared" si="538"/>
        <v>0.16009272250350759</v>
      </c>
      <c r="DQ275" s="217">
        <f>IF(DL275="Yes",VLOOKUP(B275,'ESA 112'!$B$37:$J$65,8,FALSE),MIN(0.135,DP275))</f>
        <v>0.14399999999999999</v>
      </c>
      <c r="DR275" s="156">
        <f t="shared" si="539"/>
        <v>118.03</v>
      </c>
      <c r="DS275" s="159">
        <f t="shared" si="540"/>
        <v>125.81</v>
      </c>
      <c r="DT275" s="127" t="s">
        <v>929</v>
      </c>
      <c r="DU275" s="43">
        <f>IFERROR(VLOOKUP($B275,'2324_link'!$A$3:$D$352,2,FALSE),0)</f>
        <v>7.11</v>
      </c>
      <c r="DV275" s="43">
        <f>IFERROR(VLOOKUP($B275,'2324_link'!$A$3:$D$352,3,FALSE),0)</f>
        <v>124.89</v>
      </c>
      <c r="DW275" s="160">
        <f>IFERROR(VLOOKUP($B275,'2324_link'!$A$3:$D$352,4,FALSE),0)</f>
        <v>795.5</v>
      </c>
      <c r="DX275" s="217">
        <f t="shared" si="541"/>
        <v>0.15699560025141421</v>
      </c>
      <c r="DY275" s="217">
        <f>IF(DT275="Yes",VLOOKUP(B275,'ESA 112'!$B$3:$J$32,8,FALSE),MIN(0.15,DX275))</f>
        <v>0.16009999999999999</v>
      </c>
      <c r="DZ275" s="156">
        <f t="shared" si="542"/>
        <v>127.36</v>
      </c>
      <c r="EA275" s="159">
        <f t="shared" si="543"/>
        <v>134.47</v>
      </c>
      <c r="EB275" s="18"/>
    </row>
    <row r="276" spans="1:132" ht="14.4" x14ac:dyDescent="0.3">
      <c r="A276" s="15" t="s">
        <v>911</v>
      </c>
      <c r="B276" s="15" t="s">
        <v>436</v>
      </c>
      <c r="C276" s="15" t="s">
        <v>437</v>
      </c>
      <c r="D276" s="127" t="s">
        <v>928</v>
      </c>
      <c r="E276" s="154">
        <f>IFERROR(VLOOKUP($B276,'0809_link'!$A$5:$D$319,2,FALSE),0)</f>
        <v>15.12</v>
      </c>
      <c r="F276" s="154">
        <f>IFERROR(VLOOKUP($B276,'0809_link'!$A$5:$D$319,3,FALSE),0)</f>
        <v>266.5</v>
      </c>
      <c r="G276" s="154">
        <f>IFERROR(VLOOKUP(B276,'0809_link'!$A$5:$D$319,4,FALSE),0)</f>
        <v>2112.6799999999998</v>
      </c>
      <c r="H276" s="50">
        <f t="shared" si="544"/>
        <v>0.12609999999999999</v>
      </c>
      <c r="I276" s="155">
        <f>IF(D276="yes",VLOOKUP(B276,'ESA 112'!$B$479:$K$503,8,FALSE),MIN(0.127,H276))</f>
        <v>0.12609999999999999</v>
      </c>
      <c r="J276" s="156">
        <f t="shared" si="545"/>
        <v>266.5</v>
      </c>
      <c r="K276" s="157">
        <f t="shared" si="546"/>
        <v>281.62</v>
      </c>
      <c r="L276" s="127" t="s">
        <v>928</v>
      </c>
      <c r="M276" s="43">
        <f>IFERROR(VLOOKUP(B276,'0910_link'!$A$5:$B$302,2,FALSE),0)</f>
        <v>18.5</v>
      </c>
      <c r="N276" s="43">
        <f>IFERROR(VLOOKUP(B276,'0910_link'!$A$5:$C$302,3,FALSE),0)</f>
        <v>238.88</v>
      </c>
      <c r="O276" s="43">
        <f>IFERROR(VLOOKUP($B276,'0910_link'!$A$5:$D$302,4,FALSE),0)</f>
        <v>2120.2399999999998</v>
      </c>
      <c r="P276" s="50">
        <f t="shared" si="547"/>
        <v>0.11269999999999999</v>
      </c>
      <c r="Q276" s="158">
        <f>IF(L276="Yes",VLOOKUP(B276,'ESA 112'!$B$449:$K$474,8,FALSE),MIN(0.127,P276))</f>
        <v>0.11269999999999999</v>
      </c>
      <c r="R276" s="156">
        <f t="shared" si="548"/>
        <v>238.88</v>
      </c>
      <c r="S276" s="157">
        <f t="shared" si="549"/>
        <v>257.38</v>
      </c>
      <c r="T276" s="127" t="s">
        <v>928</v>
      </c>
      <c r="U276" s="43">
        <f>IFERROR(VLOOKUP($B276,'1011_link'!$A$5:$D$309,2,FALSE),0)</f>
        <v>35.119999999999997</v>
      </c>
      <c r="V276" s="43">
        <f>IFERROR(VLOOKUP($B276,'1011_link'!$A$5:$D$309,3,FALSE),0)</f>
        <v>250.38</v>
      </c>
      <c r="W276" s="154">
        <f>IFERROR(VLOOKUP($B276,'1011_link'!$A$5:$D$319,4,FALSE),0)</f>
        <v>2206.94</v>
      </c>
      <c r="X276" s="50">
        <f t="shared" si="550"/>
        <v>0.1135</v>
      </c>
      <c r="Y276" s="158">
        <f>IF(T276="Yes",VLOOKUP(B276,'ESA 112'!$B$416:$J$444,8,FALSE),MIN(0.127,X276))</f>
        <v>0.1135</v>
      </c>
      <c r="Z276" s="156">
        <f t="shared" si="551"/>
        <v>250.38</v>
      </c>
      <c r="AA276" s="159">
        <f t="shared" si="552"/>
        <v>285.5</v>
      </c>
      <c r="AB276" s="127" t="s">
        <v>928</v>
      </c>
      <c r="AC276" s="43">
        <f>IFERROR(VLOOKUP($B276,'1112_link'!$A$5:$D$310,2,FALSE),0)</f>
        <v>36.44</v>
      </c>
      <c r="AD276" s="43">
        <f>IFERROR(VLOOKUP($B276,'1112_link'!$A$5:$D$310,3,FALSE),0)</f>
        <v>244</v>
      </c>
      <c r="AE276" s="154">
        <f>IFERROR(VLOOKUP($B276,'1112_link'!$A$5:$D$331,4,FALSE),0)</f>
        <v>2061</v>
      </c>
      <c r="AF276" s="50">
        <f t="shared" si="553"/>
        <v>0.11840000000000001</v>
      </c>
      <c r="AG276" s="158">
        <f>IF(AB276="Yes",VLOOKUP(B276,'ESA 112'!$B$383:$J$411,8,FALSE),MIN(0.127,AF276))</f>
        <v>0.11840000000000001</v>
      </c>
      <c r="AH276" s="156">
        <f t="shared" si="554"/>
        <v>244</v>
      </c>
      <c r="AI276" s="159">
        <f t="shared" si="555"/>
        <v>280.44</v>
      </c>
      <c r="AJ276" s="127" t="s">
        <v>928</v>
      </c>
      <c r="AK276" s="43">
        <f>IFERROR(VLOOKUP($B276,'1213_link'!$A$5:$D$310,2,FALSE),0)</f>
        <v>33.89</v>
      </c>
      <c r="AL276" s="43">
        <f>IFERROR(VLOOKUP($B276,'1213_link'!$A$5:$D$310,3,FALSE),0)</f>
        <v>264.77999999999997</v>
      </c>
      <c r="AM276" s="154">
        <f>IFERROR(VLOOKUP($B276,'1213_link'!$A$5:$D$331,4,FALSE),0)</f>
        <v>1943.76</v>
      </c>
      <c r="AN276" s="50">
        <f t="shared" si="556"/>
        <v>0.13619999999999999</v>
      </c>
      <c r="AO276" s="158">
        <f>IF(AJ276="Yes",VLOOKUP(B276,'ESA 112'!$B$350:$J$378,8,FALSE),MIN(0.127,AN276))</f>
        <v>0.127</v>
      </c>
      <c r="AP276" s="156">
        <f t="shared" si="557"/>
        <v>246.86</v>
      </c>
      <c r="AQ276" s="159">
        <f t="shared" si="558"/>
        <v>280.75</v>
      </c>
      <c r="AR276" s="127" t="s">
        <v>928</v>
      </c>
      <c r="AS276" s="43">
        <f>IFERROR(VLOOKUP($B276,'1314_link'!$A$5:$D$310,2,FALSE),0)</f>
        <v>27.11</v>
      </c>
      <c r="AT276" s="43">
        <f>IFERROR(VLOOKUP($B276,'1314_link'!$A$5:$D$310,3,FALSE),0)</f>
        <v>294.33</v>
      </c>
      <c r="AU276" s="154">
        <f>IFERROR(VLOOKUP($B276,'1314_link'!$A$5:$D$331,4,FALSE),0)</f>
        <v>1898.2000000000003</v>
      </c>
      <c r="AV276" s="158">
        <f t="shared" si="559"/>
        <v>0.15505742282162044</v>
      </c>
      <c r="AW276" s="158">
        <f>IF(AR276="Yes",VLOOKUP(B276,'ESA 112'!$B$318:$J$345,8,FALSE),MIN(0.127,AV276))</f>
        <v>0.127</v>
      </c>
      <c r="AX276" s="156">
        <f t="shared" si="560"/>
        <v>241.07</v>
      </c>
      <c r="AY276" s="159">
        <f t="shared" si="561"/>
        <v>268.18</v>
      </c>
      <c r="AZ276" s="127" t="s">
        <v>928</v>
      </c>
      <c r="BA276" s="43">
        <f>IFERROR(VLOOKUP($B276,'1415_link'!$A$5:$D$311,2,FALSE),0)</f>
        <v>24.55</v>
      </c>
      <c r="BB276" s="43">
        <f>IFERROR(VLOOKUP($B276,'1415_link'!$A$5:$D$311,3,FALSE),0)</f>
        <v>303.11</v>
      </c>
      <c r="BC276" s="160">
        <f>IFERROR(VLOOKUP($B276,'1415_link'!$A$5:$D$332,4,FALSE),0)</f>
        <v>1937.1100000000001</v>
      </c>
      <c r="BD276" s="158">
        <f t="shared" si="562"/>
        <v>0.1564753679450315</v>
      </c>
      <c r="BE276" s="158">
        <f>IF(AZ276="Yes",VLOOKUP(B276,'ESA 112'!$B$286:$J$314,8,FALSE),MIN(0.127,BD276))</f>
        <v>0.127</v>
      </c>
      <c r="BF276" s="156">
        <f t="shared" si="563"/>
        <v>246.01</v>
      </c>
      <c r="BG276" s="159">
        <f t="shared" si="564"/>
        <v>270.56</v>
      </c>
      <c r="BH276" s="127" t="s">
        <v>928</v>
      </c>
      <c r="BI276" s="43">
        <f>IFERROR(VLOOKUP($B276,'1516_link'!$A$5:$D$351,2,FALSE),0)</f>
        <v>28.56</v>
      </c>
      <c r="BJ276" s="43">
        <f>IFERROR(VLOOKUP($B276,'1516_link'!$A$5:$D$351,3,FALSE),0)</f>
        <v>302.33</v>
      </c>
      <c r="BK276" s="160">
        <f>IFERROR(VLOOKUP($B276,'1516_link'!$A$5:$D$351,4,FALSE),0)</f>
        <v>1985.5499999999997</v>
      </c>
      <c r="BL276" s="217">
        <f t="shared" si="484"/>
        <v>0.15226511545919269</v>
      </c>
      <c r="BM276" s="217">
        <f>IF(BH276="Yes",VLOOKUP(B276,'ESA 112'!$B$255:$J$282,8,FALSE),MIN(0.127,BL276))</f>
        <v>0.127</v>
      </c>
      <c r="BN276" s="156">
        <f t="shared" si="485"/>
        <v>252.16</v>
      </c>
      <c r="BO276" s="159">
        <f t="shared" si="486"/>
        <v>280.71999999999997</v>
      </c>
      <c r="BP276" s="127" t="s">
        <v>928</v>
      </c>
      <c r="BQ276" s="43">
        <f>IFERROR(VLOOKUP($B276,'1617_link'!$A$5:$D$351,2,FALSE),0)</f>
        <v>36.880000000000003</v>
      </c>
      <c r="BR276" s="43">
        <f>IFERROR(VLOOKUP($B276,'1617_link'!$A$5:$D$351,3,FALSE),0)</f>
        <v>310.67</v>
      </c>
      <c r="BS276" s="160">
        <f>IFERROR(VLOOKUP($B276,'1617_link'!$A$5:$D$351,4,FALSE),0)</f>
        <v>1967.13</v>
      </c>
      <c r="BT276" s="217">
        <f t="shared" si="487"/>
        <v>0.15793058923406181</v>
      </c>
      <c r="BU276" s="217">
        <f>IF(BP276="Yes",VLOOKUP(B276,'ESA 112'!$B$224:$J$250,8,FALSE),MIN(0.127,BT276))</f>
        <v>0.127</v>
      </c>
      <c r="BV276" s="156">
        <f t="shared" si="488"/>
        <v>249.83</v>
      </c>
      <c r="BW276" s="223">
        <f t="shared" si="489"/>
        <v>286.71000000000004</v>
      </c>
      <c r="BX276" s="127" t="s">
        <v>928</v>
      </c>
      <c r="BY276" s="43">
        <f>IFERROR(VLOOKUP($B276,'1718_link'!$A$5:$D$351,2,FALSE),0)</f>
        <v>45.89</v>
      </c>
      <c r="BZ276" s="43">
        <f>IFERROR(VLOOKUP($B276,'1718_link'!$A$5:$D$351,3,FALSE),0)</f>
        <v>322.11</v>
      </c>
      <c r="CA276" s="43">
        <f>IFERROR(VLOOKUP($B276,'1718_link'!$A$5:$D$331,4,FALSE),0)</f>
        <v>1972.5800000000002</v>
      </c>
      <c r="CB276" s="217">
        <f t="shared" si="565"/>
        <v>0.16329375741414795</v>
      </c>
      <c r="CC276" s="217">
        <f>IF(BX276="Yes",VLOOKUP(B276,'ESA 112'!$B$194:$J$219,8,FALSE),MIN(0.135,CB276))</f>
        <v>0.13500000000000001</v>
      </c>
      <c r="CD276" s="156">
        <f t="shared" si="566"/>
        <v>266.3</v>
      </c>
      <c r="CE276" s="159">
        <f t="shared" si="567"/>
        <v>312.19</v>
      </c>
      <c r="CF276" s="127" t="s">
        <v>928</v>
      </c>
      <c r="CG276" s="43">
        <f>IFERROR(VLOOKUP($B276,'1819_link'!$A$5:$D$351,2,FALSE),0)</f>
        <v>47.89</v>
      </c>
      <c r="CH276" s="43">
        <f>IFERROR(VLOOKUP($B276,'1819_link'!$A$5:$D$351,3,FALSE),0)</f>
        <v>304.56</v>
      </c>
      <c r="CI276" s="43">
        <f>IFERROR(VLOOKUP($B276,'1819_link'!$A$5:$D$331,4,FALSE),0)</f>
        <v>1877.3200000000002</v>
      </c>
      <c r="CJ276" s="217">
        <f t="shared" si="568"/>
        <v>0.16223126584705855</v>
      </c>
      <c r="CK276" s="217">
        <f>IF(CF276="Yes",VLOOKUP(B276,'ESA 112'!$B$164:$J$190,8,FALSE),MIN(0.135,CJ276))</f>
        <v>0.13500000000000001</v>
      </c>
      <c r="CL276" s="156">
        <f t="shared" si="569"/>
        <v>253.44</v>
      </c>
      <c r="CM276" s="159">
        <f t="shared" si="570"/>
        <v>301.33</v>
      </c>
      <c r="CN276" s="127" t="s">
        <v>928</v>
      </c>
      <c r="CO276" s="43">
        <f>IFERROR(VLOOKUP($B276,'1920_link'!$A$5:$D$350,2,FALSE),0)</f>
        <v>50.22</v>
      </c>
      <c r="CP276" s="43">
        <f>IFERROR(VLOOKUP($B276,'1920_link'!$A$5:$D$350,3,FALSE),0)</f>
        <v>302.56</v>
      </c>
      <c r="CQ276" s="43">
        <f>IFERROR(VLOOKUP($B276,'1920_link'!$A$5:$D$330,4,FALSE),0)</f>
        <v>1970.88</v>
      </c>
      <c r="CR276" s="217">
        <f t="shared" si="529"/>
        <v>0.15351518103588244</v>
      </c>
      <c r="CS276" s="217">
        <f>IF(CN276="Yes",VLOOKUP(B276,'ESA 112'!$B$134:$J$159,8,FALSE),MIN(0.135,CR276))</f>
        <v>0.13500000000000001</v>
      </c>
      <c r="CT276" s="156">
        <f t="shared" si="530"/>
        <v>266.07</v>
      </c>
      <c r="CU276" s="159">
        <f t="shared" si="531"/>
        <v>316.28999999999996</v>
      </c>
      <c r="CV276" s="127" t="s">
        <v>928</v>
      </c>
      <c r="CW276" s="43">
        <f>IFERROR(VLOOKUP($B276,'2021_link'!$A$5:$D$351,2,FALSE),0)</f>
        <v>22.78</v>
      </c>
      <c r="CX276" s="43">
        <f>IFERROR(VLOOKUP($B276,'2021_link'!$A$5:$D$351,3,FALSE),0)</f>
        <v>296.23</v>
      </c>
      <c r="CY276" s="160">
        <f>IFERROR(VLOOKUP($B276,'2021_link'!$A$5:$D$351,4,FALSE),0)</f>
        <v>1871.5800000000002</v>
      </c>
      <c r="CZ276" s="217">
        <f t="shared" si="532"/>
        <v>0.15827803246454866</v>
      </c>
      <c r="DA276" s="217">
        <f>IF(CV276="Yes",VLOOKUP(B276,'ESA 112'!$B$102:$J$130,8,FALSE),MIN(0.135,CZ276))</f>
        <v>0.13500000000000001</v>
      </c>
      <c r="DB276" s="156">
        <f t="shared" si="533"/>
        <v>252.66</v>
      </c>
      <c r="DC276" s="159">
        <f t="shared" si="534"/>
        <v>275.44</v>
      </c>
      <c r="DD276" s="127" t="s">
        <v>928</v>
      </c>
      <c r="DE276" s="43">
        <f>IFERROR(VLOOKUP($B276,'2122_link'!$A$3:$D$352,2,FALSE),0)</f>
        <v>20.67</v>
      </c>
      <c r="DF276" s="43">
        <f>IFERROR(VLOOKUP($B276,'2122_link'!$A$3:$D$352,3,FALSE),0)</f>
        <v>319.33000000000004</v>
      </c>
      <c r="DG276" s="160">
        <f>IFERROR(VLOOKUP($B276,'2122_link'!$A$3:$D$352,4,FALSE),0)</f>
        <v>1948.09</v>
      </c>
      <c r="DH276" s="217">
        <f t="shared" si="535"/>
        <v>0.16391953143848592</v>
      </c>
      <c r="DI276" s="217">
        <f>IF(DD276="Yes",VLOOKUP(B276,'ESA 112'!$B$70:$J$99,8,FALSE),MIN(0.135,DH276))</f>
        <v>0.13500000000000001</v>
      </c>
      <c r="DJ276" s="156">
        <f t="shared" si="536"/>
        <v>262.99</v>
      </c>
      <c r="DK276" s="159">
        <f t="shared" si="537"/>
        <v>283.66000000000003</v>
      </c>
      <c r="DL276" s="127" t="s">
        <v>928</v>
      </c>
      <c r="DM276" s="43">
        <f>IFERROR(VLOOKUP($B276,'2223_link'!$A$3:$D$352,2,FALSE),0)</f>
        <v>34.22</v>
      </c>
      <c r="DN276" s="43">
        <f>IFERROR(VLOOKUP($B276,'2223_link'!$A$3:$D$352,3,FALSE),0)</f>
        <v>300.89</v>
      </c>
      <c r="DO276" s="160">
        <f>IFERROR(VLOOKUP($B276,'2223_link'!$A$3:$D$352,4,FALSE),0)</f>
        <v>2038.0699999999997</v>
      </c>
      <c r="DP276" s="217">
        <f t="shared" si="538"/>
        <v>0.14763477211283224</v>
      </c>
      <c r="DQ276" s="217">
        <f>IF(DL276="Yes",VLOOKUP(B276,'ESA 112'!$B$37:$J$65,8,FALSE),MIN(0.135,DP276))</f>
        <v>0.13500000000000001</v>
      </c>
      <c r="DR276" s="156">
        <f t="shared" si="539"/>
        <v>275.14</v>
      </c>
      <c r="DS276" s="159">
        <f t="shared" si="540"/>
        <v>309.36</v>
      </c>
      <c r="DT276" s="127" t="s">
        <v>928</v>
      </c>
      <c r="DU276" s="43">
        <f>IFERROR(VLOOKUP($B276,'2324_link'!$A$3:$D$352,2,FALSE),0)</f>
        <v>35</v>
      </c>
      <c r="DV276" s="43">
        <f>IFERROR(VLOOKUP($B276,'2324_link'!$A$3:$D$352,3,FALSE),0)</f>
        <v>315.12</v>
      </c>
      <c r="DW276" s="160">
        <f>IFERROR(VLOOKUP($B276,'2324_link'!$A$3:$D$352,4,FALSE),0)</f>
        <v>2062.89</v>
      </c>
      <c r="DX276" s="217">
        <f t="shared" si="541"/>
        <v>0.15275656966682666</v>
      </c>
      <c r="DY276" s="217">
        <f>IF(DT276="Yes",VLOOKUP(B276,'ESA 112'!$B$3:$J$32,8,FALSE),MIN(0.15,DX276))</f>
        <v>0.15</v>
      </c>
      <c r="DZ276" s="156">
        <f t="shared" si="542"/>
        <v>309.43</v>
      </c>
      <c r="EA276" s="159">
        <f t="shared" si="543"/>
        <v>344.43</v>
      </c>
      <c r="EB276" s="18"/>
    </row>
    <row r="277" spans="1:132" ht="15.6" x14ac:dyDescent="0.3">
      <c r="A277" s="15" t="s">
        <v>908</v>
      </c>
      <c r="B277" s="240" t="s">
        <v>977</v>
      </c>
      <c r="C277" s="15" t="s">
        <v>980</v>
      </c>
      <c r="D277" s="33"/>
      <c r="E277" s="252"/>
      <c r="F277" s="252"/>
      <c r="G277" s="252"/>
      <c r="H277" s="35"/>
      <c r="I277" s="35"/>
      <c r="J277" s="34"/>
      <c r="K277" s="36"/>
      <c r="L277" s="33"/>
      <c r="M277" s="34"/>
      <c r="N277" s="34"/>
      <c r="O277" s="241"/>
      <c r="P277" s="35"/>
      <c r="Q277" s="35"/>
      <c r="R277" s="38"/>
      <c r="S277" s="36"/>
      <c r="T277" s="33"/>
      <c r="U277" s="34"/>
      <c r="V277" s="34"/>
      <c r="W277" s="37"/>
      <c r="X277" s="35"/>
      <c r="Y277" s="35"/>
      <c r="Z277" s="36"/>
      <c r="AA277" s="38"/>
      <c r="AB277" s="33"/>
      <c r="AC277" s="34"/>
      <c r="AD277" s="34"/>
      <c r="AE277" s="37"/>
      <c r="AF277" s="35"/>
      <c r="AG277" s="35"/>
      <c r="AH277" s="36"/>
      <c r="AI277" s="38"/>
      <c r="AJ277" s="33"/>
      <c r="AK277" s="34"/>
      <c r="AL277" s="34"/>
      <c r="AM277" s="37"/>
      <c r="AN277" s="35"/>
      <c r="AO277" s="35"/>
      <c r="AP277" s="36"/>
      <c r="AQ277" s="38"/>
      <c r="AR277" s="33"/>
      <c r="AS277" s="34"/>
      <c r="AT277" s="34"/>
      <c r="AU277" s="37"/>
      <c r="AV277" s="35"/>
      <c r="AW277" s="35"/>
      <c r="AX277" s="36"/>
      <c r="AY277" s="38"/>
      <c r="AZ277" s="33"/>
      <c r="BA277" s="34"/>
      <c r="BB277" s="34"/>
      <c r="BC277" s="39"/>
      <c r="BD277" s="35"/>
      <c r="BE277" s="35"/>
      <c r="BF277" s="36"/>
      <c r="BG277" s="38"/>
      <c r="BH277" s="33"/>
      <c r="BI277" s="34"/>
      <c r="BJ277" s="34"/>
      <c r="BK277" s="39"/>
      <c r="BL277" s="35"/>
      <c r="BM277" s="35"/>
      <c r="BN277" s="36"/>
      <c r="BO277" s="38"/>
      <c r="BP277" s="33"/>
      <c r="BQ277" s="34"/>
      <c r="BR277" s="34"/>
      <c r="BS277" s="39"/>
      <c r="BT277" s="35"/>
      <c r="BU277" s="35"/>
      <c r="BV277" s="36"/>
      <c r="BW277" s="38"/>
      <c r="BX277" s="29" t="s">
        <v>928</v>
      </c>
      <c r="BY277" s="43">
        <f>IFERROR(VLOOKUP($B277,'1718_link'!$A$5:$D$351,2,FALSE),0)</f>
        <v>0</v>
      </c>
      <c r="BZ277" s="43">
        <f>IFERROR(VLOOKUP($B277,'1718_link'!$A$5:$D$351,3,FALSE),0)</f>
        <v>28.22</v>
      </c>
      <c r="CA277" s="43">
        <f>IFERROR(VLOOKUP($B277,'1718_link'!$A$5:$D$331,4,FALSE),0)</f>
        <v>168.3</v>
      </c>
      <c r="CB277" s="217">
        <f t="shared" si="565"/>
        <v>0.16767676767676765</v>
      </c>
      <c r="CC277" s="217">
        <f>IF(BX277="Yes",VLOOKUP(B277,'ESA 112'!$B$194:$J$219,8,FALSE),MIN(0.135,CB277))</f>
        <v>0.13500000000000001</v>
      </c>
      <c r="CD277" s="156">
        <f t="shared" si="566"/>
        <v>22.72</v>
      </c>
      <c r="CE277" s="159">
        <f t="shared" si="567"/>
        <v>22.72</v>
      </c>
      <c r="CF277" s="29" t="s">
        <v>928</v>
      </c>
      <c r="CG277" s="43">
        <f>IFERROR(VLOOKUP($B277,'1819_link'!$A$5:$D$351,2,FALSE),0)</f>
        <v>0</v>
      </c>
      <c r="CH277" s="43">
        <f>IFERROR(VLOOKUP($B277,'1819_link'!$A$5:$D$351,3,FALSE),0)</f>
        <v>58.78</v>
      </c>
      <c r="CI277" s="43">
        <f>IFERROR(VLOOKUP($B277,'1819_link'!$A$5:$D$331,4,FALSE),0)</f>
        <v>330.2</v>
      </c>
      <c r="CJ277" s="217">
        <f t="shared" si="568"/>
        <v>0.17801332525741975</v>
      </c>
      <c r="CK277" s="217">
        <f>IF(CF277="Yes",VLOOKUP(B277,'ESA 112'!$B$164:$J$190,8,FALSE),MIN(0.135,CJ277))</f>
        <v>0.13500000000000001</v>
      </c>
      <c r="CL277" s="156">
        <f t="shared" si="569"/>
        <v>44.58</v>
      </c>
      <c r="CM277" s="159">
        <f t="shared" si="570"/>
        <v>44.58</v>
      </c>
      <c r="CN277" s="29" t="s">
        <v>928</v>
      </c>
      <c r="CO277" s="43">
        <f>IFERROR(VLOOKUP($B277,'1920_link'!$A$5:$D$350,2,FALSE),0)</f>
        <v>0</v>
      </c>
      <c r="CP277" s="43">
        <f>IFERROR(VLOOKUP($B277,'1920_link'!$A$5:$D$350,3,FALSE),0)</f>
        <v>65.56</v>
      </c>
      <c r="CQ277" s="43">
        <f>IFERROR(VLOOKUP($B277,'1920_link'!$A$5:$D$330,4,FALSE),0)</f>
        <v>429.42</v>
      </c>
      <c r="CR277" s="217">
        <f t="shared" si="529"/>
        <v>0.15267104466489684</v>
      </c>
      <c r="CS277" s="217">
        <f>IF(CN277="Yes",VLOOKUP(B277,'ESA 112'!$B$134:$J$159,8,FALSE),MIN(0.135,CR277))</f>
        <v>0.13500000000000001</v>
      </c>
      <c r="CT277" s="156">
        <f t="shared" si="530"/>
        <v>57.97</v>
      </c>
      <c r="CU277" s="159">
        <f t="shared" si="531"/>
        <v>57.97</v>
      </c>
      <c r="CV277" s="29" t="s">
        <v>928</v>
      </c>
      <c r="CW277" s="43">
        <f>IFERROR(VLOOKUP($B277,'2021_link'!$A$5:$D$351,2,FALSE),0)</f>
        <v>0</v>
      </c>
      <c r="CX277" s="43">
        <f>IFERROR(VLOOKUP($B277,'2021_link'!$A$5:$D$351,3,FALSE),0)</f>
        <v>78.11</v>
      </c>
      <c r="CY277" s="160">
        <f>IFERROR(VLOOKUP($B277,'2021_link'!$A$5:$D$351,4,FALSE),0)</f>
        <v>465.61</v>
      </c>
      <c r="CZ277" s="217">
        <f t="shared" si="532"/>
        <v>0.16775842443246494</v>
      </c>
      <c r="DA277" s="217">
        <f>IF(CV277="Yes",VLOOKUP(B277,'ESA 112'!$B$102:$J$130,8,FALSE),MIN(0.135,CZ277))</f>
        <v>0.13500000000000001</v>
      </c>
      <c r="DB277" s="156">
        <f t="shared" si="533"/>
        <v>62.86</v>
      </c>
      <c r="DC277" s="159">
        <f t="shared" si="534"/>
        <v>62.86</v>
      </c>
      <c r="DD277" s="127" t="s">
        <v>928</v>
      </c>
      <c r="DE277" s="43">
        <f>IFERROR(VLOOKUP($B277,'2122_link'!$A$3:$D$352,2,FALSE),0)</f>
        <v>0</v>
      </c>
      <c r="DF277" s="43">
        <f>IFERROR(VLOOKUP($B277,'2122_link'!$A$3:$D$352,3,FALSE),0)</f>
        <v>82.78</v>
      </c>
      <c r="DG277" s="160">
        <f>IFERROR(VLOOKUP($B277,'2122_link'!$A$3:$D$352,4,FALSE),0)</f>
        <v>449.87</v>
      </c>
      <c r="DH277" s="217">
        <f t="shared" si="535"/>
        <v>0.18400871362838153</v>
      </c>
      <c r="DI277" s="217">
        <f>IF(DD277="Yes",VLOOKUP(B277,'ESA 112'!$B$70:$J$99,8,FALSE),MIN(0.135,DH277))</f>
        <v>0.13500000000000001</v>
      </c>
      <c r="DJ277" s="156">
        <f t="shared" si="536"/>
        <v>60.73</v>
      </c>
      <c r="DK277" s="159">
        <f t="shared" si="537"/>
        <v>60.73</v>
      </c>
      <c r="DL277" s="127" t="s">
        <v>928</v>
      </c>
      <c r="DM277" s="43">
        <f>IFERROR(VLOOKUP($B277,'2223_link'!$A$3:$D$352,2,FALSE),0)</f>
        <v>0</v>
      </c>
      <c r="DN277" s="43">
        <f>IFERROR(VLOOKUP($B277,'2223_link'!$A$3:$D$352,3,FALSE),0)</f>
        <v>89</v>
      </c>
      <c r="DO277" s="160">
        <f>IFERROR(VLOOKUP($B277,'2223_link'!$A$3:$D$352,4,FALSE),0)</f>
        <v>469.23</v>
      </c>
      <c r="DP277" s="217">
        <f t="shared" si="538"/>
        <v>0.18967244208597062</v>
      </c>
      <c r="DQ277" s="217">
        <f>IF(DL277="Yes",VLOOKUP(B277,'ESA 112'!$B$37:$J$65,8,FALSE),MIN(0.135,DP277))</f>
        <v>0.13500000000000001</v>
      </c>
      <c r="DR277" s="156">
        <f t="shared" si="539"/>
        <v>63.35</v>
      </c>
      <c r="DS277" s="159">
        <f t="shared" si="540"/>
        <v>63.35</v>
      </c>
      <c r="DT277" s="127" t="s">
        <v>928</v>
      </c>
      <c r="DU277" s="43">
        <f>IFERROR(VLOOKUP($B277,'2324_link'!$A$3:$D$352,2,FALSE),0)</f>
        <v>0</v>
      </c>
      <c r="DV277" s="43">
        <f>IFERROR(VLOOKUP($B277,'2324_link'!$A$3:$D$352,3,FALSE),0)</f>
        <v>108.22</v>
      </c>
      <c r="DW277" s="160">
        <f>IFERROR(VLOOKUP($B277,'2324_link'!$A$3:$D$352,4,FALSE),0)</f>
        <v>535.94999999999993</v>
      </c>
      <c r="DX277" s="217">
        <f t="shared" si="541"/>
        <v>0.20192182106539791</v>
      </c>
      <c r="DY277" s="217">
        <f>IF(DT277="Yes",VLOOKUP(B277,'ESA 112'!$B$3:$J$32,8,FALSE),MIN(0.15,DX277))</f>
        <v>0.15</v>
      </c>
      <c r="DZ277" s="156">
        <f t="shared" si="542"/>
        <v>80.39</v>
      </c>
      <c r="EA277" s="159">
        <f t="shared" si="543"/>
        <v>80.39</v>
      </c>
      <c r="EB277" s="18"/>
    </row>
    <row r="278" spans="1:132" ht="15.6" x14ac:dyDescent="0.3">
      <c r="A278" s="15" t="s">
        <v>908</v>
      </c>
      <c r="B278" s="240" t="s">
        <v>962</v>
      </c>
      <c r="C278" s="243" t="s">
        <v>967</v>
      </c>
      <c r="D278" s="33"/>
      <c r="E278" s="252"/>
      <c r="F278" s="252"/>
      <c r="G278" s="252"/>
      <c r="H278" s="35"/>
      <c r="I278" s="35"/>
      <c r="J278" s="34"/>
      <c r="K278" s="36"/>
      <c r="L278" s="33"/>
      <c r="M278" s="34"/>
      <c r="N278" s="34"/>
      <c r="O278" s="241"/>
      <c r="P278" s="35"/>
      <c r="Q278" s="35"/>
      <c r="R278" s="38"/>
      <c r="S278" s="36"/>
      <c r="T278" s="33"/>
      <c r="U278" s="34"/>
      <c r="V278" s="34"/>
      <c r="W278" s="37"/>
      <c r="X278" s="35"/>
      <c r="Y278" s="35"/>
      <c r="Z278" s="36"/>
      <c r="AA278" s="38"/>
      <c r="AB278" s="33"/>
      <c r="AC278" s="34"/>
      <c r="AD278" s="34"/>
      <c r="AE278" s="37"/>
      <c r="AF278" s="35"/>
      <c r="AG278" s="35"/>
      <c r="AH278" s="36"/>
      <c r="AI278" s="38"/>
      <c r="AJ278" s="33"/>
      <c r="AK278" s="34"/>
      <c r="AL278" s="34"/>
      <c r="AM278" s="37"/>
      <c r="AN278" s="35"/>
      <c r="AO278" s="35"/>
      <c r="AP278" s="36"/>
      <c r="AQ278" s="38"/>
      <c r="AR278" s="33"/>
      <c r="AS278" s="34"/>
      <c r="AT278" s="34"/>
      <c r="AU278" s="37"/>
      <c r="AV278" s="35"/>
      <c r="AW278" s="35"/>
      <c r="AX278" s="36"/>
      <c r="AY278" s="38"/>
      <c r="AZ278" s="33"/>
      <c r="BA278" s="34"/>
      <c r="BB278" s="34"/>
      <c r="BC278" s="39"/>
      <c r="BD278" s="35"/>
      <c r="BE278" s="35"/>
      <c r="BF278" s="36"/>
      <c r="BG278" s="38"/>
      <c r="BH278" s="29" t="s">
        <v>928</v>
      </c>
      <c r="BI278" s="43">
        <f>IFERROR(VLOOKUP($B278,'1516_link'!$A$5:$D$351,2,FALSE),0)</f>
        <v>0</v>
      </c>
      <c r="BJ278" s="43">
        <f>IFERROR(VLOOKUP($B278,'1516_link'!$A$5:$D$351,3,FALSE),0)</f>
        <v>2.78</v>
      </c>
      <c r="BK278" s="160">
        <f>IFERROR(VLOOKUP($B278,'1516_link'!$A$5:$D$351,4,FALSE),0)</f>
        <v>32.5</v>
      </c>
      <c r="BL278" s="217">
        <f t="shared" ref="BL278:BL301" si="571">BJ278/BK278</f>
        <v>8.5538461538461535E-2</v>
      </c>
      <c r="BM278" s="217">
        <f>IF(BH278="Yes",VLOOKUP(B278,'ESA 112'!$B$255:$J$282,8,FALSE),MIN(0.127,BL278))</f>
        <v>8.5538461538461535E-2</v>
      </c>
      <c r="BN278" s="156">
        <f t="shared" ref="BN278:BN301" si="572">ROUND(IF(BL278=BM278,BJ278,BK278*BM278),2)</f>
        <v>2.78</v>
      </c>
      <c r="BO278" s="159">
        <f t="shared" ref="BO278:BO301" si="573">BN278+BI278</f>
        <v>2.78</v>
      </c>
      <c r="BP278" s="127" t="s">
        <v>928</v>
      </c>
      <c r="BQ278" s="43">
        <f>IFERROR(VLOOKUP($B278,'1617_link'!$A$5:$D$351,2,FALSE),0)</f>
        <v>0</v>
      </c>
      <c r="BR278" s="43">
        <f>IFERROR(VLOOKUP($B278,'1617_link'!$A$5:$D$351,3,FALSE),0)</f>
        <v>17.670000000000002</v>
      </c>
      <c r="BS278" s="160">
        <f>IFERROR(VLOOKUP($B278,'1617_link'!$A$5:$D$351,4,FALSE),0)</f>
        <v>122.4</v>
      </c>
      <c r="BT278" s="217">
        <f t="shared" ref="BT278:BT301" si="574">BR278/BS278</f>
        <v>0.14436274509803923</v>
      </c>
      <c r="BU278" s="217">
        <f>IF(BP278="Yes",VLOOKUP(B278,'ESA 112'!$B$224:$J$250,8,FALSE),MIN(0.127,BT278))</f>
        <v>0.127</v>
      </c>
      <c r="BV278" s="156">
        <f>ROUND(IF(BT278=BU278,BR278,BS278*BU278),2)</f>
        <v>15.54</v>
      </c>
      <c r="BW278" s="223">
        <f>BV278+BQ278</f>
        <v>15.54</v>
      </c>
      <c r="BX278" s="127" t="s">
        <v>928</v>
      </c>
      <c r="BY278" s="43">
        <f>IFERROR(VLOOKUP($B278,'1718_link'!$A$5:$D$351,2,FALSE),0)</f>
        <v>0</v>
      </c>
      <c r="BZ278" s="43">
        <f>IFERROR(VLOOKUP($B278,'1718_link'!$A$5:$D$351,3,FALSE),0)</f>
        <v>28.44</v>
      </c>
      <c r="CA278" s="43">
        <f>IFERROR(VLOOKUP($B278,'1718_link'!$A$5:$D$331,4,FALSE),0)</f>
        <v>156.42000000000002</v>
      </c>
      <c r="CB278" s="217">
        <f t="shared" si="565"/>
        <v>0.1818181818181818</v>
      </c>
      <c r="CC278" s="217">
        <f>IF(BX278="Yes",VLOOKUP(B278,'ESA 112'!$B$194:$J$219,8,FALSE),MIN(0.135,CB278))</f>
        <v>0.13500000000000001</v>
      </c>
      <c r="CD278" s="156">
        <f t="shared" si="566"/>
        <v>21.12</v>
      </c>
      <c r="CE278" s="159">
        <f t="shared" si="567"/>
        <v>21.12</v>
      </c>
      <c r="CF278" s="127" t="s">
        <v>928</v>
      </c>
      <c r="CG278" s="43">
        <f>IFERROR(VLOOKUP($B278,'1819_link'!$A$5:$D$351,2,FALSE),0)</f>
        <v>0</v>
      </c>
      <c r="CH278" s="43">
        <f>IFERROR(VLOOKUP($B278,'1819_link'!$A$5:$D$351,3,FALSE),0)</f>
        <v>39.33</v>
      </c>
      <c r="CI278" s="43">
        <f>IFERROR(VLOOKUP($B278,'1819_link'!$A$5:$D$331,4,FALSE),0)</f>
        <v>187.88</v>
      </c>
      <c r="CJ278" s="217">
        <f t="shared" si="568"/>
        <v>0.20933574622099213</v>
      </c>
      <c r="CK278" s="217">
        <f>IF(CF278="Yes",VLOOKUP(B278,'ESA 112'!$B$164:$J$190,8,FALSE),MIN(0.135,CJ278))</f>
        <v>0.13500000000000001</v>
      </c>
      <c r="CL278" s="156">
        <f t="shared" si="569"/>
        <v>25.36</v>
      </c>
      <c r="CM278" s="159">
        <f t="shared" si="570"/>
        <v>25.36</v>
      </c>
      <c r="CN278" s="127" t="s">
        <v>928</v>
      </c>
      <c r="CO278" s="43">
        <f>IFERROR(VLOOKUP($B278,'1920_link'!$A$5:$D$350,2,FALSE),0)</f>
        <v>0</v>
      </c>
      <c r="CP278" s="43">
        <f>IFERROR(VLOOKUP($B278,'1920_link'!$A$5:$D$350,3,FALSE),0)</f>
        <v>39.67</v>
      </c>
      <c r="CQ278" s="43">
        <f>IFERROR(VLOOKUP($B278,'1920_link'!$A$5:$D$330,4,FALSE),0)</f>
        <v>173.47</v>
      </c>
      <c r="CR278" s="217">
        <f t="shared" si="529"/>
        <v>0.22868507522914627</v>
      </c>
      <c r="CS278" s="217">
        <f>IF(CN278="Yes",VLOOKUP(B278,'ESA 112'!$B$134:$J$159,8,FALSE),MIN(0.135,CR278))</f>
        <v>0.13500000000000001</v>
      </c>
      <c r="CT278" s="156">
        <f t="shared" si="530"/>
        <v>23.42</v>
      </c>
      <c r="CU278" s="159">
        <f t="shared" si="531"/>
        <v>23.42</v>
      </c>
      <c r="CV278" s="29" t="s">
        <v>928</v>
      </c>
      <c r="CW278" s="43">
        <f>IFERROR(VLOOKUP($B278,'2021_link'!$A$5:$D$351,2,FALSE),0)</f>
        <v>0</v>
      </c>
      <c r="CX278" s="43">
        <f>IFERROR(VLOOKUP($B278,'2021_link'!$A$5:$D$351,3,FALSE),0)</f>
        <v>34</v>
      </c>
      <c r="CY278" s="160">
        <f>IFERROR(VLOOKUP($B278,'2021_link'!$A$5:$D$351,4,FALSE),0)</f>
        <v>195.44</v>
      </c>
      <c r="CZ278" s="217">
        <f t="shared" si="532"/>
        <v>0.1739664347114204</v>
      </c>
      <c r="DA278" s="217">
        <f>IF(CV278="Yes",VLOOKUP(B278,'ESA 112'!$B$102:$J$130,8,FALSE),MIN(0.135,CZ278))</f>
        <v>0.13500000000000001</v>
      </c>
      <c r="DB278" s="156">
        <f t="shared" si="533"/>
        <v>26.38</v>
      </c>
      <c r="DC278" s="159">
        <f t="shared" si="534"/>
        <v>26.38</v>
      </c>
      <c r="DD278" s="127" t="s">
        <v>928</v>
      </c>
      <c r="DE278" s="43">
        <f>IFERROR(VLOOKUP($B278,'2122_link'!$A$3:$D$352,2,FALSE),0)</f>
        <v>0</v>
      </c>
      <c r="DF278" s="43">
        <f>IFERROR(VLOOKUP($B278,'2122_link'!$A$3:$D$352,3,FALSE),0)</f>
        <v>26.22</v>
      </c>
      <c r="DG278" s="160">
        <f>IFERROR(VLOOKUP($B278,'2122_link'!$A$3:$D$352,4,FALSE),0)</f>
        <v>176.1</v>
      </c>
      <c r="DH278" s="217">
        <f t="shared" si="535"/>
        <v>0.14889267461669506</v>
      </c>
      <c r="DI278" s="217">
        <f>IF(DD278="Yes",VLOOKUP(B278,'ESA 112'!$B$70:$J$99,8,FALSE),MIN(0.135,DH278))</f>
        <v>0.13500000000000001</v>
      </c>
      <c r="DJ278" s="156">
        <f t="shared" si="536"/>
        <v>23.77</v>
      </c>
      <c r="DK278" s="159">
        <f t="shared" si="537"/>
        <v>23.77</v>
      </c>
      <c r="DL278" s="127" t="s">
        <v>928</v>
      </c>
      <c r="DM278" s="43">
        <f>IFERROR(VLOOKUP($B278,'2223_link'!$A$3:$D$352,2,FALSE),0)</f>
        <v>0</v>
      </c>
      <c r="DN278" s="43">
        <f>IFERROR(VLOOKUP($B278,'2223_link'!$A$3:$D$352,3,FALSE),0)</f>
        <v>21.110000000000003</v>
      </c>
      <c r="DO278" s="160">
        <f>IFERROR(VLOOKUP($B278,'2223_link'!$A$3:$D$352,4,FALSE),0)</f>
        <v>151.4</v>
      </c>
      <c r="DP278" s="217">
        <f t="shared" si="538"/>
        <v>0.1394319682959049</v>
      </c>
      <c r="DQ278" s="217">
        <f>IF(DL278="Yes",VLOOKUP(B278,'ESA 112'!$B$37:$J$65,8,FALSE),MIN(0.135,DP278))</f>
        <v>0.13500000000000001</v>
      </c>
      <c r="DR278" s="156">
        <f t="shared" si="539"/>
        <v>20.440000000000001</v>
      </c>
      <c r="DS278" s="159">
        <f t="shared" si="540"/>
        <v>20.440000000000001</v>
      </c>
      <c r="DT278" s="127" t="s">
        <v>928</v>
      </c>
      <c r="DU278" s="43">
        <f>IFERROR(VLOOKUP($B278,'2324_link'!$A$3:$D$352,2,FALSE),0)</f>
        <v>0</v>
      </c>
      <c r="DV278" s="43">
        <f>IFERROR(VLOOKUP($B278,'2324_link'!$A$3:$D$352,3,FALSE),0)</f>
        <v>23.330000000000002</v>
      </c>
      <c r="DW278" s="160">
        <f>IFERROR(VLOOKUP($B278,'2324_link'!$A$3:$D$352,4,FALSE),0)</f>
        <v>153.19999999999999</v>
      </c>
      <c r="DX278" s="217">
        <f t="shared" si="541"/>
        <v>0.15228459530026112</v>
      </c>
      <c r="DY278" s="217">
        <f>IF(DT278="Yes",VLOOKUP(B278,'ESA 112'!$B$3:$J$32,8,FALSE),MIN(0.15,DX278))</f>
        <v>0.15</v>
      </c>
      <c r="DZ278" s="156">
        <f t="shared" si="542"/>
        <v>22.98</v>
      </c>
      <c r="EA278" s="159">
        <f t="shared" si="543"/>
        <v>22.98</v>
      </c>
      <c r="EB278" s="18"/>
    </row>
    <row r="279" spans="1:132" ht="15.6" x14ac:dyDescent="0.3">
      <c r="A279" s="15" t="s">
        <v>908</v>
      </c>
      <c r="B279" s="240" t="s">
        <v>958</v>
      </c>
      <c r="C279" s="242" t="s">
        <v>969</v>
      </c>
      <c r="D279" s="33"/>
      <c r="E279" s="252"/>
      <c r="F279" s="252"/>
      <c r="G279" s="252"/>
      <c r="H279" s="35"/>
      <c r="I279" s="35"/>
      <c r="J279" s="34"/>
      <c r="K279" s="36"/>
      <c r="L279" s="33"/>
      <c r="M279" s="34"/>
      <c r="N279" s="34"/>
      <c r="O279" s="241"/>
      <c r="P279" s="35"/>
      <c r="Q279" s="35"/>
      <c r="R279" s="38"/>
      <c r="S279" s="36"/>
      <c r="T279" s="33"/>
      <c r="U279" s="34"/>
      <c r="V279" s="34"/>
      <c r="W279" s="37"/>
      <c r="X279" s="35"/>
      <c r="Y279" s="35"/>
      <c r="Z279" s="36"/>
      <c r="AA279" s="38"/>
      <c r="AB279" s="33"/>
      <c r="AC279" s="34"/>
      <c r="AD279" s="34"/>
      <c r="AE279" s="37"/>
      <c r="AF279" s="35"/>
      <c r="AG279" s="35"/>
      <c r="AH279" s="36"/>
      <c r="AI279" s="38"/>
      <c r="AJ279" s="33"/>
      <c r="AK279" s="34"/>
      <c r="AL279" s="34"/>
      <c r="AM279" s="37"/>
      <c r="AN279" s="35"/>
      <c r="AO279" s="35"/>
      <c r="AP279" s="36"/>
      <c r="AQ279" s="38"/>
      <c r="AR279" s="33"/>
      <c r="AS279" s="34"/>
      <c r="AT279" s="34"/>
      <c r="AU279" s="37"/>
      <c r="AV279" s="35"/>
      <c r="AW279" s="35"/>
      <c r="AX279" s="36"/>
      <c r="AY279" s="38"/>
      <c r="AZ279" s="33"/>
      <c r="BA279" s="34"/>
      <c r="BB279" s="34"/>
      <c r="BC279" s="39"/>
      <c r="BD279" s="35"/>
      <c r="BE279" s="35"/>
      <c r="BF279" s="36"/>
      <c r="BG279" s="38"/>
      <c r="BH279" s="29" t="s">
        <v>928</v>
      </c>
      <c r="BI279" s="43">
        <f>IFERROR(VLOOKUP($B279,'1516_link'!$A$5:$D$351,2,FALSE),0)</f>
        <v>0</v>
      </c>
      <c r="BJ279" s="43">
        <f>IFERROR(VLOOKUP($B279,'1516_link'!$A$5:$D$351,3,FALSE),0)</f>
        <v>2.56</v>
      </c>
      <c r="BK279" s="160">
        <f>IFERROR(VLOOKUP($B279,'1516_link'!$A$5:$D$351,4,FALSE),0)</f>
        <v>34.200000000000003</v>
      </c>
      <c r="BL279" s="217">
        <f t="shared" si="571"/>
        <v>7.4853801169590645E-2</v>
      </c>
      <c r="BM279" s="217">
        <f>IF(BH279="Yes",VLOOKUP(B279,'ESA 112'!$B$255:$J$282,8,FALSE),MIN(0.127,BL279))</f>
        <v>7.4853801169590645E-2</v>
      </c>
      <c r="BN279" s="156">
        <f t="shared" si="572"/>
        <v>2.56</v>
      </c>
      <c r="BO279" s="159">
        <f t="shared" si="573"/>
        <v>2.56</v>
      </c>
      <c r="BP279" s="127" t="s">
        <v>928</v>
      </c>
      <c r="BQ279" s="43">
        <f>IFERROR(VLOOKUP($B279,'1617_link'!$A$5:$D$351,2,FALSE),0)</f>
        <v>0</v>
      </c>
      <c r="BR279" s="43">
        <f>IFERROR(VLOOKUP($B279,'1617_link'!$A$5:$D$351,3,FALSE),0)</f>
        <v>23.11</v>
      </c>
      <c r="BS279" s="160">
        <f>IFERROR(VLOOKUP($B279,'1617_link'!$A$5:$D$351,4,FALSE),0)</f>
        <v>185.8</v>
      </c>
      <c r="BT279" s="217">
        <f t="shared" si="574"/>
        <v>0.1243810548977395</v>
      </c>
      <c r="BU279" s="217">
        <f>IF(BP279="Yes",VLOOKUP(B279,'ESA 112'!$B$224:$J$250,8,FALSE),MIN(0.127,BT279))</f>
        <v>0.1243810548977395</v>
      </c>
      <c r="BV279" s="157">
        <f>IF(BU279=0.127,((BQ279+BR279)-((BT279-BU279)*BS279)),BQ279+BR279)</f>
        <v>23.11</v>
      </c>
      <c r="BW279" s="159">
        <f>BS279*BU279</f>
        <v>23.11</v>
      </c>
      <c r="BX279" s="127" t="s">
        <v>928</v>
      </c>
      <c r="BY279" s="43">
        <f>IFERROR(VLOOKUP($B279,'1718_link'!$A$5:$D$351,2,FALSE),0)</f>
        <v>0</v>
      </c>
      <c r="BZ279" s="43">
        <f>IFERROR(VLOOKUP($B279,'1718_link'!$A$5:$D$351,3,FALSE),0)</f>
        <v>46.22</v>
      </c>
      <c r="CA279" s="43">
        <f>IFERROR(VLOOKUP($B279,'1718_link'!$A$5:$D$331,4,FALSE),0)</f>
        <v>295.58</v>
      </c>
      <c r="CB279" s="217">
        <f t="shared" si="565"/>
        <v>0.15637052574599095</v>
      </c>
      <c r="CC279" s="217">
        <f>IF(BX279="Yes",VLOOKUP(B279,'ESA 112'!$B$194:$J$219,8,FALSE),MIN(0.135,CB279))</f>
        <v>0.13500000000000001</v>
      </c>
      <c r="CD279" s="156">
        <f t="shared" si="566"/>
        <v>39.9</v>
      </c>
      <c r="CE279" s="159">
        <f t="shared" si="567"/>
        <v>39.9</v>
      </c>
      <c r="CF279" s="127" t="s">
        <v>928</v>
      </c>
      <c r="CG279" s="43">
        <f>IFERROR(VLOOKUP($B279,'1819_link'!$A$5:$D$351,2,FALSE),0)</f>
        <v>0</v>
      </c>
      <c r="CH279" s="43">
        <f>IFERROR(VLOOKUP($B279,'1819_link'!$A$5:$D$351,3,FALSE),0)</f>
        <v>59.67</v>
      </c>
      <c r="CI279" s="43">
        <f>IFERROR(VLOOKUP($B279,'1819_link'!$A$5:$D$331,4,FALSE),0)</f>
        <v>379.1</v>
      </c>
      <c r="CJ279" s="217">
        <f t="shared" si="568"/>
        <v>0.15739910313901345</v>
      </c>
      <c r="CK279" s="217">
        <f>IF(CF279="Yes",VLOOKUP(B279,'ESA 112'!$B$164:$J$190,8,FALSE),MIN(0.135,CJ279))</f>
        <v>0.13500000000000001</v>
      </c>
      <c r="CL279" s="156">
        <f t="shared" si="569"/>
        <v>51.18</v>
      </c>
      <c r="CM279" s="159">
        <f t="shared" si="570"/>
        <v>51.18</v>
      </c>
      <c r="CN279" s="127" t="s">
        <v>928</v>
      </c>
      <c r="CO279" s="43">
        <f>IFERROR(VLOOKUP($B279,'1920_link'!$A$5:$D$350,2,FALSE),0)</f>
        <v>0</v>
      </c>
      <c r="CP279" s="43">
        <f>IFERROR(VLOOKUP($B279,'1920_link'!$A$5:$D$350,3,FALSE),0)</f>
        <v>60.44</v>
      </c>
      <c r="CQ279" s="43">
        <f>IFERROR(VLOOKUP($B279,'1920_link'!$A$5:$D$330,4,FALSE),0)</f>
        <v>324.98999999999995</v>
      </c>
      <c r="CR279" s="217">
        <f t="shared" si="529"/>
        <v>0.18597495307547926</v>
      </c>
      <c r="CS279" s="217">
        <f>IF(CN279="Yes",VLOOKUP(B279,'ESA 112'!$B$134:$J$159,8,FALSE),MIN(0.135,CR279))</f>
        <v>0.13500000000000001</v>
      </c>
      <c r="CT279" s="156">
        <f t="shared" si="530"/>
        <v>43.87</v>
      </c>
      <c r="CU279" s="159">
        <f t="shared" si="531"/>
        <v>43.87</v>
      </c>
      <c r="CV279" s="29" t="s">
        <v>928</v>
      </c>
      <c r="CW279" s="43">
        <f>IFERROR(VLOOKUP($B279,'2021_link'!$A$5:$D$351,2,FALSE),0)</f>
        <v>0</v>
      </c>
      <c r="CX279" s="43">
        <f>IFERROR(VLOOKUP($B279,'2021_link'!$A$5:$D$351,3,FALSE),0)</f>
        <v>68.23</v>
      </c>
      <c r="CY279" s="160">
        <f>IFERROR(VLOOKUP($B279,'2021_link'!$A$5:$D$351,4,FALSE),0)</f>
        <v>379.8</v>
      </c>
      <c r="CZ279" s="217">
        <f t="shared" si="532"/>
        <v>0.17964718272775146</v>
      </c>
      <c r="DA279" s="217">
        <f>IF(CV279="Yes",VLOOKUP(B279,'ESA 112'!$B$102:$J$130,8,FALSE),MIN(0.135,CZ279))</f>
        <v>0.13500000000000001</v>
      </c>
      <c r="DB279" s="156">
        <f t="shared" si="533"/>
        <v>51.27</v>
      </c>
      <c r="DC279" s="159">
        <f t="shared" si="534"/>
        <v>51.27</v>
      </c>
      <c r="DD279" s="127" t="s">
        <v>928</v>
      </c>
      <c r="DE279" s="43">
        <f>IFERROR(VLOOKUP($B279,'2122_link'!$A$3:$D$352,2,FALSE),0)</f>
        <v>0</v>
      </c>
      <c r="DF279" s="43">
        <f>IFERROR(VLOOKUP($B279,'2122_link'!$A$3:$D$352,3,FALSE),0)</f>
        <v>60.78</v>
      </c>
      <c r="DG279" s="160">
        <f>IFERROR(VLOOKUP($B279,'2122_link'!$A$3:$D$352,4,FALSE),0)</f>
        <v>303.78000000000003</v>
      </c>
      <c r="DH279" s="217">
        <f t="shared" si="535"/>
        <v>0.2000790045427612</v>
      </c>
      <c r="DI279" s="217">
        <f>IF(DD279="Yes",VLOOKUP(B279,'ESA 112'!$B$70:$J$99,8,FALSE),MIN(0.135,DH279))</f>
        <v>0.13500000000000001</v>
      </c>
      <c r="DJ279" s="156">
        <f t="shared" si="536"/>
        <v>41.01</v>
      </c>
      <c r="DK279" s="159">
        <f t="shared" si="537"/>
        <v>41.01</v>
      </c>
      <c r="DL279" s="127" t="s">
        <v>928</v>
      </c>
      <c r="DM279" s="43">
        <f>IFERROR(VLOOKUP($B279,'2223_link'!$A$3:$D$352,2,FALSE),0)</f>
        <v>0</v>
      </c>
      <c r="DN279" s="43">
        <f>IFERROR(VLOOKUP($B279,'2223_link'!$A$3:$D$352,3,FALSE),0)</f>
        <v>55.78</v>
      </c>
      <c r="DO279" s="160">
        <f>IFERROR(VLOOKUP($B279,'2223_link'!$A$3:$D$352,4,FALSE),0)</f>
        <v>237.52</v>
      </c>
      <c r="DP279" s="217">
        <f t="shared" si="538"/>
        <v>0.23484338160996968</v>
      </c>
      <c r="DQ279" s="217">
        <f>IF(DL279="Yes",VLOOKUP(B279,'ESA 112'!$B$37:$J$65,8,FALSE),MIN(0.135,DP279))</f>
        <v>0.13500000000000001</v>
      </c>
      <c r="DR279" s="156">
        <f t="shared" si="539"/>
        <v>32.07</v>
      </c>
      <c r="DS279" s="159">
        <f t="shared" si="540"/>
        <v>32.07</v>
      </c>
      <c r="DT279" s="127" t="s">
        <v>928</v>
      </c>
      <c r="DU279" s="43">
        <f>IFERROR(VLOOKUP($B279,'2324_link'!$A$3:$D$352,2,FALSE),0)</f>
        <v>0</v>
      </c>
      <c r="DV279" s="43">
        <f>IFERROR(VLOOKUP($B279,'2324_link'!$A$3:$D$352,3,FALSE),0)</f>
        <v>55.44</v>
      </c>
      <c r="DW279" s="160">
        <f>IFERROR(VLOOKUP($B279,'2324_link'!$A$3:$D$352,4,FALSE),0)</f>
        <v>222.94</v>
      </c>
      <c r="DX279" s="217">
        <f t="shared" si="541"/>
        <v>0.24867677401991567</v>
      </c>
      <c r="DY279" s="217">
        <f>IF(DT279="Yes",VLOOKUP(B279,'ESA 112'!$B$3:$J$32,8,FALSE),MIN(0.15,DX279))</f>
        <v>0.15</v>
      </c>
      <c r="DZ279" s="156">
        <f t="shared" si="542"/>
        <v>33.44</v>
      </c>
      <c r="EA279" s="159">
        <f t="shared" si="543"/>
        <v>33.44</v>
      </c>
      <c r="EB279" s="18"/>
    </row>
    <row r="280" spans="1:132" ht="14.4" x14ac:dyDescent="0.3">
      <c r="A280" s="15" t="s">
        <v>908</v>
      </c>
      <c r="B280" s="15" t="s">
        <v>484</v>
      </c>
      <c r="C280" s="15" t="s">
        <v>485</v>
      </c>
      <c r="D280" s="127" t="s">
        <v>928</v>
      </c>
      <c r="E280" s="154">
        <f>IFERROR(VLOOKUP($B280,'0809_link'!$A$5:$D$319,2,FALSE),0)</f>
        <v>1.5</v>
      </c>
      <c r="F280" s="154">
        <f>IFERROR(VLOOKUP($B280,'0809_link'!$A$5:$D$319,3,FALSE),0)</f>
        <v>12.5</v>
      </c>
      <c r="G280" s="154">
        <f>IFERROR(VLOOKUP(B280,'0809_link'!$A$5:$D$319,4,FALSE),0)</f>
        <v>83.06</v>
      </c>
      <c r="H280" s="50">
        <f>IF(F280=0,0,ROUND((F280/G280),4))</f>
        <v>0.15049999999999999</v>
      </c>
      <c r="I280" s="155">
        <f>IF(D280="yes",VLOOKUP(B280,'ESA 112'!$B$479:$K$503,8,FALSE),MIN(0.127,H280))</f>
        <v>0.127</v>
      </c>
      <c r="J280" s="156">
        <f>ROUND(IF(H280=I280,F280,G280*I280),2)</f>
        <v>10.55</v>
      </c>
      <c r="K280" s="157">
        <f>IF(I280=0.127,((E280+F280)-((H280-I280)*G280)),E280+F280)</f>
        <v>12.04809</v>
      </c>
      <c r="L280" s="127" t="s">
        <v>928</v>
      </c>
      <c r="M280" s="43">
        <f>IFERROR(VLOOKUP(B280,'0910_link'!$A$5:$B$302,2,FALSE),0)</f>
        <v>2</v>
      </c>
      <c r="N280" s="43">
        <f>IFERROR(VLOOKUP(B280,'0910_link'!$A$5:$C$302,3,FALSE),0)</f>
        <v>9.1199999999999992</v>
      </c>
      <c r="O280" s="43">
        <f>IFERROR(VLOOKUP($B280,'0910_link'!$A$5:$D$302,4,FALSE),0)</f>
        <v>96.12</v>
      </c>
      <c r="P280" s="50">
        <f>IF(N280=0,0,ROUND((N280/O280),4))</f>
        <v>9.4899999999999998E-2</v>
      </c>
      <c r="Q280" s="158">
        <f>IF(L280="Yes",VLOOKUP(B280,'ESA 112'!$B$449:$K$474,8,FALSE),MIN(0.127,P280))</f>
        <v>9.4899999999999998E-2</v>
      </c>
      <c r="R280" s="156">
        <f>ROUND(IF(P280=Q280,N280,O280*Q280),2)</f>
        <v>9.1199999999999992</v>
      </c>
      <c r="S280" s="157">
        <f>IF(Q280=0.127,((M280+N280)-((P280-Q280)*O280)),M280+N280)</f>
        <v>11.12</v>
      </c>
      <c r="T280" s="127" t="s">
        <v>928</v>
      </c>
      <c r="U280" s="43">
        <f>IFERROR(VLOOKUP($B280,'1011_link'!$A$5:$D$309,2,FALSE),0)</f>
        <v>0</v>
      </c>
      <c r="V280" s="43">
        <f>IFERROR(VLOOKUP($B280,'1011_link'!$A$5:$D$309,3,FALSE),0)</f>
        <v>10.5</v>
      </c>
      <c r="W280" s="154">
        <f>IFERROR(VLOOKUP($B280,'1011_link'!$A$5:$D$319,4,FALSE),0)</f>
        <v>160.99</v>
      </c>
      <c r="X280" s="50">
        <f>IF(V280=0,0,ROUND((V280/W280),4))</f>
        <v>6.5199999999999994E-2</v>
      </c>
      <c r="Y280" s="158">
        <f>IF(T280="Yes",VLOOKUP(B280,'ESA 112'!$B$416:$J$444,8,FALSE),MIN(0.127,X280))</f>
        <v>6.5199999999999994E-2</v>
      </c>
      <c r="Z280" s="156">
        <f>ROUND(IF(X280=Y280,V280,W280*Y280),2)</f>
        <v>10.5</v>
      </c>
      <c r="AA280" s="159">
        <f>Z280+U280</f>
        <v>10.5</v>
      </c>
      <c r="AB280" s="127" t="s">
        <v>928</v>
      </c>
      <c r="AC280" s="43">
        <f>IFERROR(VLOOKUP($B280,'1112_link'!$A$5:$D$310,2,FALSE),0)</f>
        <v>0</v>
      </c>
      <c r="AD280" s="43">
        <f>IFERROR(VLOOKUP($B280,'1112_link'!$A$5:$D$310,3,FALSE),0)</f>
        <v>12.33</v>
      </c>
      <c r="AE280" s="154">
        <f>IFERROR(VLOOKUP($B280,'1112_link'!$A$5:$D$331,4,FALSE),0)</f>
        <v>132.24</v>
      </c>
      <c r="AF280" s="50">
        <f>IF(AD280=0,0,ROUND((AD280/AE280),4))</f>
        <v>9.3200000000000005E-2</v>
      </c>
      <c r="AG280" s="158">
        <f>IF(AB280="Yes",VLOOKUP(B280,'ESA 112'!$B$383:$J$411,8,FALSE),MIN(0.127,AF280))</f>
        <v>9.3200000000000005E-2</v>
      </c>
      <c r="AH280" s="156">
        <f>ROUND(IF(AF280=AG280,AD280,AE280*AG280),2)</f>
        <v>12.33</v>
      </c>
      <c r="AI280" s="159">
        <f>AH280+AC280</f>
        <v>12.33</v>
      </c>
      <c r="AJ280" s="127" t="s">
        <v>928</v>
      </c>
      <c r="AK280" s="43">
        <f>IFERROR(VLOOKUP($B280,'1213_link'!$A$5:$D$310,2,FALSE),0)</f>
        <v>0.44</v>
      </c>
      <c r="AL280" s="43">
        <f>IFERROR(VLOOKUP($B280,'1213_link'!$A$5:$D$310,3,FALSE),0)</f>
        <v>11.89</v>
      </c>
      <c r="AM280" s="154">
        <f>IFERROR(VLOOKUP($B280,'1213_link'!$A$5:$D$331,4,FALSE),0)</f>
        <v>74.099999999999994</v>
      </c>
      <c r="AN280" s="50">
        <f>IF(AL280=0,0,ROUND((AL280/AM280),4))</f>
        <v>0.1605</v>
      </c>
      <c r="AO280" s="158">
        <f>IF(AJ280="Yes",VLOOKUP(B280,'ESA 112'!$B$350:$J$378,8,FALSE),MIN(0.127,AN280))</f>
        <v>0.127</v>
      </c>
      <c r="AP280" s="156">
        <f>ROUND(IF(AN280=AO280,AL280,AM280*AO280),2)</f>
        <v>9.41</v>
      </c>
      <c r="AQ280" s="159">
        <f>AP280+AK280</f>
        <v>9.85</v>
      </c>
      <c r="AR280" s="127" t="s">
        <v>928</v>
      </c>
      <c r="AS280" s="43">
        <f>IFERROR(VLOOKUP($B280,'1314_link'!$A$5:$D$310,2,FALSE),0)</f>
        <v>0</v>
      </c>
      <c r="AT280" s="43">
        <f>IFERROR(VLOOKUP($B280,'1314_link'!$A$5:$D$310,3,FALSE),0)</f>
        <v>11</v>
      </c>
      <c r="AU280" s="154">
        <f>IFERROR(VLOOKUP($B280,'1314_link'!$A$5:$D$331,4,FALSE),0)</f>
        <v>79.27</v>
      </c>
      <c r="AV280" s="158">
        <f>AT280/AU280</f>
        <v>0.13876624195786552</v>
      </c>
      <c r="AW280" s="158">
        <f>IF(AR280="Yes",VLOOKUP(B280,'ESA 112'!$B$318:$J$345,8,FALSE),MIN(0.127,AV280))</f>
        <v>0.127</v>
      </c>
      <c r="AX280" s="156">
        <f>ROUND(IF(AV280=AW280,AT280,AU280*AW280),2)</f>
        <v>10.07</v>
      </c>
      <c r="AY280" s="159">
        <f>AX280+AS280</f>
        <v>10.07</v>
      </c>
      <c r="AZ280" s="127" t="s">
        <v>928</v>
      </c>
      <c r="BA280" s="43">
        <f>IFERROR(VLOOKUP($B280,'1415_link'!$A$5:$D$311,2,FALSE),0)</f>
        <v>1</v>
      </c>
      <c r="BB280" s="43">
        <f>IFERROR(VLOOKUP($B280,'1415_link'!$A$5:$D$311,3,FALSE),0)</f>
        <v>10.11</v>
      </c>
      <c r="BC280" s="160">
        <f>IFERROR(VLOOKUP($B280,'1415_link'!$A$5:$D$332,4,FALSE),0)</f>
        <v>73.400000000000006</v>
      </c>
      <c r="BD280" s="158">
        <f t="shared" ref="BD280:BD301" si="575">BB280/BC280</f>
        <v>0.13773841961852859</v>
      </c>
      <c r="BE280" s="158">
        <f>IF(AZ280="Yes",VLOOKUP(B280,'ESA 112'!$B$286:$J$314,8,FALSE),MIN(0.127,BD280))</f>
        <v>0.127</v>
      </c>
      <c r="BF280" s="156">
        <f t="shared" ref="BF280:BF301" si="576">ROUND(IF(BD280=BE280,BB280,BC280*BE280),2)</f>
        <v>9.32</v>
      </c>
      <c r="BG280" s="159">
        <f t="shared" ref="BG280:BG301" si="577">BF280+BA280</f>
        <v>10.32</v>
      </c>
      <c r="BH280" s="127" t="s">
        <v>928</v>
      </c>
      <c r="BI280" s="43">
        <f>IFERROR(VLOOKUP($B280,'1516_link'!$A$5:$D$351,2,FALSE),0)</f>
        <v>1.1100000000000001</v>
      </c>
      <c r="BJ280" s="43">
        <f>IFERROR(VLOOKUP($B280,'1516_link'!$A$5:$D$351,3,FALSE),0)</f>
        <v>6.78</v>
      </c>
      <c r="BK280" s="160">
        <f>IFERROR(VLOOKUP($B280,'1516_link'!$A$5:$D$351,4,FALSE),0)</f>
        <v>63</v>
      </c>
      <c r="BL280" s="217">
        <f t="shared" si="571"/>
        <v>0.10761904761904763</v>
      </c>
      <c r="BM280" s="217">
        <f>IF(BH280="Yes",VLOOKUP(B280,'ESA 112'!$B$255:$J$282,8,FALSE),MIN(0.127,BL280))</f>
        <v>0.10761904761904763</v>
      </c>
      <c r="BN280" s="156">
        <f t="shared" si="572"/>
        <v>6.78</v>
      </c>
      <c r="BO280" s="159">
        <f t="shared" si="573"/>
        <v>7.8900000000000006</v>
      </c>
      <c r="BP280" s="127" t="s">
        <v>928</v>
      </c>
      <c r="BQ280" s="43">
        <f>IFERROR(VLOOKUP($B280,'1617_link'!$A$5:$D$351,2,FALSE),0)</f>
        <v>1.44</v>
      </c>
      <c r="BR280" s="43">
        <f>IFERROR(VLOOKUP($B280,'1617_link'!$A$5:$D$351,3,FALSE),0)</f>
        <v>4.5599999999999996</v>
      </c>
      <c r="BS280" s="160">
        <f>IFERROR(VLOOKUP($B280,'1617_link'!$A$5:$D$351,4,FALSE),0)</f>
        <v>63.2</v>
      </c>
      <c r="BT280" s="217">
        <f t="shared" si="574"/>
        <v>7.2151898734177211E-2</v>
      </c>
      <c r="BU280" s="217">
        <f>IF(BP280="Yes",VLOOKUP(B280,'ESA 112'!$B$224:$J$250,8,FALSE),MIN(0.127,BT280))</f>
        <v>7.2151898734177211E-2</v>
      </c>
      <c r="BV280" s="156">
        <f t="shared" ref="BV280:BV301" si="578">ROUND(IF(BT280=BU280,BR280,BS280*BU280),2)</f>
        <v>4.5599999999999996</v>
      </c>
      <c r="BW280" s="223">
        <f t="shared" ref="BW280:BW301" si="579">BV280+BQ280</f>
        <v>6</v>
      </c>
      <c r="BX280" s="127" t="s">
        <v>928</v>
      </c>
      <c r="BY280" s="43">
        <f>IFERROR(VLOOKUP($B280,'1718_link'!$A$5:$D$351,2,FALSE),0)</f>
        <v>0.78</v>
      </c>
      <c r="BZ280" s="43">
        <f>IFERROR(VLOOKUP($B280,'1718_link'!$A$5:$D$351,3,FALSE),0)</f>
        <v>8.2200000000000006</v>
      </c>
      <c r="CA280" s="43">
        <f>IFERROR(VLOOKUP($B280,'1718_link'!$A$5:$D$331,4,FALSE),0)</f>
        <v>78.03</v>
      </c>
      <c r="CB280" s="217">
        <f t="shared" si="565"/>
        <v>0.10534409842368321</v>
      </c>
      <c r="CC280" s="217">
        <f>IF(BX280="Yes",VLOOKUP(B280,'ESA 112'!$B$194:$J$219,8,FALSE),MIN(0.135,CB280))</f>
        <v>0.10534409842368321</v>
      </c>
      <c r="CD280" s="156">
        <f t="shared" si="566"/>
        <v>8.2200000000000006</v>
      </c>
      <c r="CE280" s="159">
        <f t="shared" si="567"/>
        <v>9</v>
      </c>
      <c r="CF280" s="127" t="s">
        <v>928</v>
      </c>
      <c r="CG280" s="43">
        <f>IFERROR(VLOOKUP($B280,'1819_link'!$A$5:$D$351,2,FALSE),0)</f>
        <v>0</v>
      </c>
      <c r="CH280" s="43">
        <f>IFERROR(VLOOKUP($B280,'1819_link'!$A$5:$D$351,3,FALSE),0)</f>
        <v>6.44</v>
      </c>
      <c r="CI280" s="43">
        <f>IFERROR(VLOOKUP($B280,'1819_link'!$A$5:$D$331,4,FALSE),0)</f>
        <v>78.900000000000006</v>
      </c>
      <c r="CJ280" s="217">
        <f t="shared" si="568"/>
        <v>8.1622306717363757E-2</v>
      </c>
      <c r="CK280" s="217">
        <f>IF(CF280="Yes",VLOOKUP(B280,'ESA 112'!$B$164:$J$190,8,FALSE),MIN(0.135,CJ280))</f>
        <v>8.1622306717363757E-2</v>
      </c>
      <c r="CL280" s="156">
        <f t="shared" si="569"/>
        <v>6.44</v>
      </c>
      <c r="CM280" s="159">
        <f t="shared" si="570"/>
        <v>6.44</v>
      </c>
      <c r="CN280" s="127" t="s">
        <v>928</v>
      </c>
      <c r="CO280" s="43">
        <f>IFERROR(VLOOKUP($B280,'1920_link'!$A$5:$D$350,2,FALSE),0)</f>
        <v>0</v>
      </c>
      <c r="CP280" s="43">
        <f>IFERROR(VLOOKUP($B280,'1920_link'!$A$5:$D$350,3,FALSE),0)</f>
        <v>7.44</v>
      </c>
      <c r="CQ280" s="43">
        <f>IFERROR(VLOOKUP($B280,'1920_link'!$A$5:$D$330,4,FALSE),0)</f>
        <v>67.17</v>
      </c>
      <c r="CR280" s="217">
        <f t="shared" si="529"/>
        <v>0.11076373380973649</v>
      </c>
      <c r="CS280" s="217">
        <f>IF(CN280="Yes",VLOOKUP(B280,'ESA 112'!$B$134:$J$159,8,FALSE),MIN(0.135,CR280))</f>
        <v>0.11076373380973649</v>
      </c>
      <c r="CT280" s="156">
        <f t="shared" si="530"/>
        <v>7.44</v>
      </c>
      <c r="CU280" s="159">
        <f t="shared" si="531"/>
        <v>7.44</v>
      </c>
      <c r="CV280" s="127" t="s">
        <v>928</v>
      </c>
      <c r="CW280" s="43">
        <f>IFERROR(VLOOKUP($B280,'2021_link'!$A$5:$D$351,2,FALSE),0)</f>
        <v>0</v>
      </c>
      <c r="CX280" s="43">
        <f>IFERROR(VLOOKUP($B280,'2021_link'!$A$5:$D$351,3,FALSE),0)</f>
        <v>9.2200000000000006</v>
      </c>
      <c r="CY280" s="160">
        <f>IFERROR(VLOOKUP($B280,'2021_link'!$A$5:$D$351,4,FALSE),0)</f>
        <v>64.3</v>
      </c>
      <c r="CZ280" s="217">
        <f t="shared" si="532"/>
        <v>0.14339035769828928</v>
      </c>
      <c r="DA280" s="217">
        <f>IF(CV280="Yes",VLOOKUP(B280,'ESA 112'!$B$102:$J$130,8,FALSE),MIN(0.135,CZ280))</f>
        <v>0.13500000000000001</v>
      </c>
      <c r="DB280" s="156">
        <f t="shared" si="533"/>
        <v>8.68</v>
      </c>
      <c r="DC280" s="159">
        <f t="shared" si="534"/>
        <v>8.68</v>
      </c>
      <c r="DD280" s="127" t="s">
        <v>928</v>
      </c>
      <c r="DE280" s="43">
        <f>IFERROR(VLOOKUP($B280,'2122_link'!$A$3:$D$352,2,FALSE),0)</f>
        <v>0</v>
      </c>
      <c r="DF280" s="43">
        <f>IFERROR(VLOOKUP($B280,'2122_link'!$A$3:$D$352,3,FALSE),0)</f>
        <v>9</v>
      </c>
      <c r="DG280" s="160">
        <f>IFERROR(VLOOKUP($B280,'2122_link'!$A$3:$D$352,4,FALSE),0)</f>
        <v>70.09</v>
      </c>
      <c r="DH280" s="217">
        <f t="shared" si="535"/>
        <v>0.12840633471251248</v>
      </c>
      <c r="DI280" s="217">
        <f>IF(DD280="Yes",VLOOKUP(B280,'ESA 112'!$B$70:$J$99,8,FALSE),MIN(0.135,DH280))</f>
        <v>0.12840633471251248</v>
      </c>
      <c r="DJ280" s="156">
        <f t="shared" si="536"/>
        <v>9</v>
      </c>
      <c r="DK280" s="159">
        <f t="shared" si="537"/>
        <v>9</v>
      </c>
      <c r="DL280" s="127" t="s">
        <v>928</v>
      </c>
      <c r="DM280" s="43">
        <f>IFERROR(VLOOKUP($B280,'2223_link'!$A$3:$D$352,2,FALSE),0)</f>
        <v>0</v>
      </c>
      <c r="DN280" s="43">
        <f>IFERROR(VLOOKUP($B280,'2223_link'!$A$3:$D$352,3,FALSE),0)</f>
        <v>12</v>
      </c>
      <c r="DO280" s="160">
        <f>IFERROR(VLOOKUP($B280,'2223_link'!$A$3:$D$352,4,FALSE),0)</f>
        <v>75.8</v>
      </c>
      <c r="DP280" s="217">
        <f t="shared" si="538"/>
        <v>0.15831134564643801</v>
      </c>
      <c r="DQ280" s="217">
        <f>IF(DL280="Yes",VLOOKUP(B280,'ESA 112'!$B$37:$J$65,8,FALSE),MIN(0.135,DP280))</f>
        <v>0.13500000000000001</v>
      </c>
      <c r="DR280" s="156">
        <f t="shared" si="539"/>
        <v>10.23</v>
      </c>
      <c r="DS280" s="159">
        <f t="shared" si="540"/>
        <v>10.23</v>
      </c>
      <c r="DT280" s="127" t="s">
        <v>928</v>
      </c>
      <c r="DU280" s="43">
        <f>IFERROR(VLOOKUP($B280,'2324_link'!$A$3:$D$352,2,FALSE),0)</f>
        <v>0</v>
      </c>
      <c r="DV280" s="43">
        <f>IFERROR(VLOOKUP($B280,'2324_link'!$A$3:$D$352,3,FALSE),0)</f>
        <v>12.78</v>
      </c>
      <c r="DW280" s="160">
        <f>IFERROR(VLOOKUP($B280,'2324_link'!$A$3:$D$352,4,FALSE),0)</f>
        <v>82</v>
      </c>
      <c r="DX280" s="217">
        <f t="shared" si="541"/>
        <v>0.15585365853658537</v>
      </c>
      <c r="DY280" s="217">
        <f>IF(DT280="Yes",VLOOKUP(B280,'ESA 112'!$B$3:$J$32,8,FALSE),MIN(0.15,DX280))</f>
        <v>0.15</v>
      </c>
      <c r="DZ280" s="156">
        <f t="shared" si="542"/>
        <v>12.3</v>
      </c>
      <c r="EA280" s="159">
        <f t="shared" si="543"/>
        <v>12.3</v>
      </c>
      <c r="EB280" s="18"/>
    </row>
    <row r="281" spans="1:132" ht="14.4" x14ac:dyDescent="0.3">
      <c r="A281" s="15" t="s">
        <v>908</v>
      </c>
      <c r="B281" s="15" t="s">
        <v>366</v>
      </c>
      <c r="C281" s="15" t="s">
        <v>367</v>
      </c>
      <c r="D281" s="127" t="s">
        <v>928</v>
      </c>
      <c r="E281" s="154">
        <f>IFERROR(VLOOKUP($B281,'0809_link'!$A$5:$D$319,2,FALSE),0)</f>
        <v>109.88</v>
      </c>
      <c r="F281" s="154">
        <f>IFERROR(VLOOKUP($B281,'0809_link'!$A$5:$D$319,3,FALSE),0)</f>
        <v>988.49</v>
      </c>
      <c r="G281" s="154">
        <f>IFERROR(VLOOKUP(B281,'0809_link'!$A$5:$D$319,4,FALSE),0)</f>
        <v>8025.65</v>
      </c>
      <c r="H281" s="50">
        <f>IF(F281=0,0,ROUND((F281/G281),4))</f>
        <v>0.1232</v>
      </c>
      <c r="I281" s="155">
        <f>IF(D281="yes",VLOOKUP(B281,'ESA 112'!$B$479:$K$503,8,FALSE),MIN(0.127,H281))</f>
        <v>0.1232</v>
      </c>
      <c r="J281" s="156">
        <f>ROUND(IF(H281=I281,F281,G281*I281),2)</f>
        <v>988.49</v>
      </c>
      <c r="K281" s="157">
        <f>IF(I281=0.127,((E281+F281)-((H281-I281)*G281)),E281+F281)</f>
        <v>1098.3699999999999</v>
      </c>
      <c r="L281" s="127" t="s">
        <v>928</v>
      </c>
      <c r="M281" s="43">
        <f>IFERROR(VLOOKUP(B281,'0910_link'!$A$5:$B$302,2,FALSE),0)</f>
        <v>114.88</v>
      </c>
      <c r="N281" s="43">
        <f>IFERROR(VLOOKUP(B281,'0910_link'!$A$5:$C$302,3,FALSE),0)</f>
        <v>993.74</v>
      </c>
      <c r="O281" s="51">
        <f>IFERROR(VLOOKUP($B281,'0910_link'!$A$5:$D$302,4,FALSE),0)</f>
        <v>7908.47</v>
      </c>
      <c r="P281" s="50">
        <f>IF(N281=0,0,ROUND((N281/O281),4))</f>
        <v>0.12570000000000001</v>
      </c>
      <c r="Q281" s="158">
        <f>IF(L281="Yes",VLOOKUP(B281,'ESA 112'!$B$449:$K$474,8,FALSE),MIN(0.127,P281))</f>
        <v>0.12570000000000001</v>
      </c>
      <c r="R281" s="156">
        <f>ROUND(IF(P281=Q281,N281,O281*Q281),2)</f>
        <v>993.74</v>
      </c>
      <c r="S281" s="157">
        <f>IF(Q281=0.127,((M281+N281)-((P281-Q281)*O281)),M281+N281)</f>
        <v>1108.6199999999999</v>
      </c>
      <c r="T281" s="127" t="s">
        <v>928</v>
      </c>
      <c r="U281" s="43">
        <f>IFERROR(VLOOKUP($B281,'1011_link'!$A$5:$D$309,2,FALSE),0)</f>
        <v>113.25</v>
      </c>
      <c r="V281" s="43">
        <f>IFERROR(VLOOKUP($B281,'1011_link'!$A$5:$D$309,3,FALSE),0)</f>
        <v>1029.25</v>
      </c>
      <c r="W281" s="154">
        <f>IFERROR(VLOOKUP($B281,'1011_link'!$A$5:$D$319,4,FALSE),0)</f>
        <v>7991.6</v>
      </c>
      <c r="X281" s="50">
        <f>IF(V281=0,0,ROUND((V281/W281),4))</f>
        <v>0.1288</v>
      </c>
      <c r="Y281" s="158">
        <f>IF(T281="Yes",VLOOKUP(B281,'ESA 112'!$B$416:$J$444,8,FALSE),MIN(0.127,X281))</f>
        <v>0.127</v>
      </c>
      <c r="Z281" s="156">
        <f>ROUND(IF(X281=Y281,V281,W281*Y281),2)</f>
        <v>1014.93</v>
      </c>
      <c r="AA281" s="159">
        <f>Z281+U281</f>
        <v>1128.1799999999998</v>
      </c>
      <c r="AB281" s="127" t="s">
        <v>928</v>
      </c>
      <c r="AC281" s="43">
        <f>IFERROR(VLOOKUP($B281,'1112_link'!$A$5:$D$310,2,FALSE),0)</f>
        <v>115.77</v>
      </c>
      <c r="AD281" s="43">
        <f>IFERROR(VLOOKUP($B281,'1112_link'!$A$5:$D$310,3,FALSE),0)</f>
        <v>1058.1099999999999</v>
      </c>
      <c r="AE281" s="154">
        <f>IFERROR(VLOOKUP($B281,'1112_link'!$A$5:$D$331,4,FALSE),0)</f>
        <v>8040.5499999999993</v>
      </c>
      <c r="AF281" s="50">
        <f>IF(AD281=0,0,ROUND((AD281/AE281),4))</f>
        <v>0.13159999999999999</v>
      </c>
      <c r="AG281" s="158">
        <f>IF(AB281="Yes",VLOOKUP(B281,'ESA 112'!$B$383:$J$411,8,FALSE),MIN(0.127,AF281))</f>
        <v>0.127</v>
      </c>
      <c r="AH281" s="156">
        <f>ROUND(IF(AF281=AG281,AD281,AE281*AG281),2)</f>
        <v>1021.15</v>
      </c>
      <c r="AI281" s="159">
        <f>AH281+AC281</f>
        <v>1136.92</v>
      </c>
      <c r="AJ281" s="127" t="s">
        <v>928</v>
      </c>
      <c r="AK281" s="43">
        <f>IFERROR(VLOOKUP($B281,'1213_link'!$A$5:$D$310,2,FALSE),0)</f>
        <v>119.78</v>
      </c>
      <c r="AL281" s="43">
        <f>IFERROR(VLOOKUP($B281,'1213_link'!$A$5:$D$310,3,FALSE),0)</f>
        <v>1051.78</v>
      </c>
      <c r="AM281" s="154">
        <f>IFERROR(VLOOKUP($B281,'1213_link'!$A$5:$D$331,4,FALSE),0)</f>
        <v>8094.84</v>
      </c>
      <c r="AN281" s="50">
        <f>IF(AL281=0,0,ROUND((AL281/AM281),4))</f>
        <v>0.12989999999999999</v>
      </c>
      <c r="AO281" s="158">
        <f>IF(AJ281="Yes",VLOOKUP(B281,'ESA 112'!$B$350:$J$378,8,FALSE),MIN(0.127,AN281))</f>
        <v>0.127</v>
      </c>
      <c r="AP281" s="156">
        <f>ROUND(IF(AN281=AO281,AL281,AM281*AO281),2)</f>
        <v>1028.04</v>
      </c>
      <c r="AQ281" s="159">
        <f>AP281+AK281</f>
        <v>1147.82</v>
      </c>
      <c r="AR281" s="127" t="s">
        <v>928</v>
      </c>
      <c r="AS281" s="43">
        <f>IFERROR(VLOOKUP($B281,'1314_link'!$A$5:$D$310,2,FALSE),0)</f>
        <v>111</v>
      </c>
      <c r="AT281" s="43">
        <f>IFERROR(VLOOKUP($B281,'1314_link'!$A$5:$D$310,3,FALSE),0)</f>
        <v>1052.8900000000001</v>
      </c>
      <c r="AU281" s="154">
        <f>IFERROR(VLOOKUP($B281,'1314_link'!$A$5:$D$331,4,FALSE),0)</f>
        <v>8405.4900000000016</v>
      </c>
      <c r="AV281" s="158">
        <f>AT281/AU281</f>
        <v>0.12526217983722543</v>
      </c>
      <c r="AW281" s="158">
        <f>IF(AR281="Yes",VLOOKUP(B281,'ESA 112'!$B$318:$J$345,8,FALSE),MIN(0.127,AV281))</f>
        <v>0.12526217983722543</v>
      </c>
      <c r="AX281" s="156">
        <f>ROUND(IF(AV281=AW281,AT281,AU281*AW281),2)</f>
        <v>1052.8900000000001</v>
      </c>
      <c r="AY281" s="159">
        <f>AX281+AS281</f>
        <v>1163.8900000000001</v>
      </c>
      <c r="AZ281" s="127" t="s">
        <v>928</v>
      </c>
      <c r="BA281" s="43">
        <f>IFERROR(VLOOKUP($B281,'1415_link'!$A$5:$D$311,2,FALSE),0)</f>
        <v>109.66</v>
      </c>
      <c r="BB281" s="43">
        <f>IFERROR(VLOOKUP($B281,'1415_link'!$A$5:$D$311,3,FALSE),0)</f>
        <v>1025.33</v>
      </c>
      <c r="BC281" s="160">
        <f>IFERROR(VLOOKUP($B281,'1415_link'!$A$5:$D$332,4,FALSE),0)</f>
        <v>8680.1899999999987</v>
      </c>
      <c r="BD281" s="158">
        <f t="shared" si="575"/>
        <v>0.11812299039537154</v>
      </c>
      <c r="BE281" s="158">
        <f>IF(AZ281="Yes",VLOOKUP(B281,'ESA 112'!$B$286:$J$314,8,FALSE),MIN(0.127,BD281))</f>
        <v>0.11812299039537154</v>
      </c>
      <c r="BF281" s="156">
        <f t="shared" si="576"/>
        <v>1025.33</v>
      </c>
      <c r="BG281" s="159">
        <f t="shared" si="577"/>
        <v>1134.99</v>
      </c>
      <c r="BH281" s="127" t="s">
        <v>928</v>
      </c>
      <c r="BI281" s="43">
        <f>IFERROR(VLOOKUP($B281,'1516_link'!$A$5:$D$351,2,FALSE),0)</f>
        <v>138.23000000000002</v>
      </c>
      <c r="BJ281" s="43">
        <f>IFERROR(VLOOKUP($B281,'1516_link'!$A$5:$D$351,3,FALSE),0)</f>
        <v>1016.89</v>
      </c>
      <c r="BK281" s="160">
        <f>IFERROR(VLOOKUP($B281,'1516_link'!$A$5:$D$351,4,FALSE),0)</f>
        <v>9074.25</v>
      </c>
      <c r="BL281" s="217">
        <f t="shared" si="571"/>
        <v>0.11206325591646693</v>
      </c>
      <c r="BM281" s="217">
        <f>IF(BH281="Yes",VLOOKUP(B281,'ESA 112'!$B$255:$J$282,8,FALSE),MIN(0.127,BL281))</f>
        <v>0.11206325591646693</v>
      </c>
      <c r="BN281" s="156">
        <f t="shared" si="572"/>
        <v>1016.89</v>
      </c>
      <c r="BO281" s="159">
        <f t="shared" si="573"/>
        <v>1155.1199999999999</v>
      </c>
      <c r="BP281" s="127" t="s">
        <v>928</v>
      </c>
      <c r="BQ281" s="43">
        <f>IFERROR(VLOOKUP($B281,'1617_link'!$A$5:$D$351,2,FALSE),0)</f>
        <v>145.66</v>
      </c>
      <c r="BR281" s="43">
        <f>IFERROR(VLOOKUP($B281,'1617_link'!$A$5:$D$351,3,FALSE),0)</f>
        <v>1011</v>
      </c>
      <c r="BS281" s="160">
        <f>IFERROR(VLOOKUP($B281,'1617_link'!$A$5:$D$351,4,FALSE),0)</f>
        <v>9478.3000000000011</v>
      </c>
      <c r="BT281" s="217">
        <f t="shared" si="574"/>
        <v>0.10666469725583701</v>
      </c>
      <c r="BU281" s="217">
        <f>IF(BP281="Yes",VLOOKUP(B281,'ESA 112'!$B$224:$J$250,8,FALSE),MIN(0.127,BT281))</f>
        <v>0.10666469725583701</v>
      </c>
      <c r="BV281" s="156">
        <f t="shared" si="578"/>
        <v>1011</v>
      </c>
      <c r="BW281" s="223">
        <f t="shared" si="579"/>
        <v>1156.6600000000001</v>
      </c>
      <c r="BX281" s="127" t="s">
        <v>928</v>
      </c>
      <c r="BY281" s="43">
        <f>IFERROR(VLOOKUP($B281,'1718_link'!$A$5:$D$351,2,FALSE),0)</f>
        <v>150.56</v>
      </c>
      <c r="BZ281" s="43">
        <f>IFERROR(VLOOKUP($B281,'1718_link'!$A$5:$D$351,3,FALSE),0)</f>
        <v>1051.67</v>
      </c>
      <c r="CA281" s="43">
        <f>IFERROR(VLOOKUP($B281,'1718_link'!$A$5:$D$331,4,FALSE),0)</f>
        <v>9618.3700000000008</v>
      </c>
      <c r="CB281" s="217">
        <f t="shared" si="565"/>
        <v>0.10933973219994655</v>
      </c>
      <c r="CC281" s="217">
        <f>IF(BX281="Yes",VLOOKUP(B281,'ESA 112'!$B$194:$J$219,8,FALSE),MIN(0.135,CB281))</f>
        <v>0.10933973219994655</v>
      </c>
      <c r="CD281" s="156">
        <f t="shared" si="566"/>
        <v>1051.67</v>
      </c>
      <c r="CE281" s="159">
        <f t="shared" si="567"/>
        <v>1202.23</v>
      </c>
      <c r="CF281" s="127" t="s">
        <v>928</v>
      </c>
      <c r="CG281" s="43">
        <f>IFERROR(VLOOKUP($B281,'1819_link'!$A$5:$D$351,2,FALSE),0)</f>
        <v>170.89</v>
      </c>
      <c r="CH281" s="43">
        <f>IFERROR(VLOOKUP($B281,'1819_link'!$A$5:$D$351,3,FALSE),0)</f>
        <v>1099.33</v>
      </c>
      <c r="CI281" s="43">
        <f>IFERROR(VLOOKUP($B281,'1819_link'!$A$5:$D$331,4,FALSE),0)</f>
        <v>9750.4300000000021</v>
      </c>
      <c r="CJ281" s="217">
        <f t="shared" si="568"/>
        <v>0.11274682244783048</v>
      </c>
      <c r="CK281" s="217">
        <f>IF(CF281="Yes",VLOOKUP(B281,'ESA 112'!$B$164:$J$190,8,FALSE),MIN(0.135,CJ281))</f>
        <v>0.11274682244783048</v>
      </c>
      <c r="CL281" s="156">
        <f t="shared" si="569"/>
        <v>1099.33</v>
      </c>
      <c r="CM281" s="159">
        <f t="shared" si="570"/>
        <v>1270.2199999999998</v>
      </c>
      <c r="CN281" s="127" t="s">
        <v>928</v>
      </c>
      <c r="CO281" s="43">
        <f>IFERROR(VLOOKUP($B281,'1920_link'!$A$5:$D$350,2,FALSE),0)</f>
        <v>151</v>
      </c>
      <c r="CP281" s="43">
        <f>IFERROR(VLOOKUP($B281,'1920_link'!$A$5:$D$350,3,FALSE),0)</f>
        <v>1122.1099999999999</v>
      </c>
      <c r="CQ281" s="43">
        <f>IFERROR(VLOOKUP($B281,'1920_link'!$A$5:$D$330,4,FALSE),0)</f>
        <v>10017.210000000001</v>
      </c>
      <c r="CR281" s="217">
        <f t="shared" si="529"/>
        <v>0.1120182166491468</v>
      </c>
      <c r="CS281" s="217">
        <f>IF(CN281="Yes",VLOOKUP(B281,'ESA 112'!$B$134:$J$159,8,FALSE),MIN(0.135,CR281))</f>
        <v>0.1120182166491468</v>
      </c>
      <c r="CT281" s="156">
        <f t="shared" si="530"/>
        <v>1122.1099999999999</v>
      </c>
      <c r="CU281" s="159">
        <f t="shared" si="531"/>
        <v>1273.1099999999999</v>
      </c>
      <c r="CV281" s="127" t="s">
        <v>928</v>
      </c>
      <c r="CW281" s="43">
        <f>IFERROR(VLOOKUP($B281,'2021_link'!$A$5:$D$351,2,FALSE),0)</f>
        <v>97.33</v>
      </c>
      <c r="CX281" s="43">
        <f>IFERROR(VLOOKUP($B281,'2021_link'!$A$5:$D$351,3,FALSE),0)</f>
        <v>1099.44</v>
      </c>
      <c r="CY281" s="160">
        <f>IFERROR(VLOOKUP($B281,'2021_link'!$A$5:$D$351,4,FALSE),0)</f>
        <v>9636.7200000000012</v>
      </c>
      <c r="CZ281" s="217">
        <f t="shared" si="532"/>
        <v>0.11408861106268522</v>
      </c>
      <c r="DA281" s="217">
        <f>IF(CV281="Yes",VLOOKUP(B281,'ESA 112'!$B$102:$J$130,8,FALSE),MIN(0.135,CZ281))</f>
        <v>0.11408861106268522</v>
      </c>
      <c r="DB281" s="156">
        <f t="shared" si="533"/>
        <v>1099.44</v>
      </c>
      <c r="DC281" s="159">
        <f t="shared" si="534"/>
        <v>1196.77</v>
      </c>
      <c r="DD281" s="127" t="s">
        <v>928</v>
      </c>
      <c r="DE281" s="43">
        <f>IFERROR(VLOOKUP($B281,'2122_link'!$A$3:$D$352,2,FALSE),0)</f>
        <v>114.78</v>
      </c>
      <c r="DF281" s="43">
        <f>IFERROR(VLOOKUP($B281,'2122_link'!$A$3:$D$352,3,FALSE),0)</f>
        <v>1164.23</v>
      </c>
      <c r="DG281" s="160">
        <f>IFERROR(VLOOKUP($B281,'2122_link'!$A$3:$D$352,4,FALSE),0)</f>
        <v>9954.3300000000017</v>
      </c>
      <c r="DH281" s="217">
        <f t="shared" si="535"/>
        <v>0.11695714327332928</v>
      </c>
      <c r="DI281" s="217">
        <f>IF(DD281="Yes",VLOOKUP(B281,'ESA 112'!$B$70:$J$99,8,FALSE),MIN(0.135,DH281))</f>
        <v>0.11695714327332928</v>
      </c>
      <c r="DJ281" s="156">
        <f t="shared" si="536"/>
        <v>1164.23</v>
      </c>
      <c r="DK281" s="159">
        <f t="shared" si="537"/>
        <v>1279.01</v>
      </c>
      <c r="DL281" s="127" t="s">
        <v>928</v>
      </c>
      <c r="DM281" s="43">
        <f>IFERROR(VLOOKUP($B281,'2223_link'!$A$3:$D$352,2,FALSE),0)</f>
        <v>150.44</v>
      </c>
      <c r="DN281" s="43">
        <f>IFERROR(VLOOKUP($B281,'2223_link'!$A$3:$D$352,3,FALSE),0)</f>
        <v>1208.8900000000001</v>
      </c>
      <c r="DO281" s="160">
        <f>IFERROR(VLOOKUP($B281,'2223_link'!$A$3:$D$352,4,FALSE),0)</f>
        <v>10238.550000000001</v>
      </c>
      <c r="DP281" s="217">
        <f t="shared" si="538"/>
        <v>0.11807238329646287</v>
      </c>
      <c r="DQ281" s="217">
        <f>IF(DL281="Yes",VLOOKUP(B281,'ESA 112'!$B$37:$J$65,8,FALSE),MIN(0.135,DP281))</f>
        <v>0.11807238329646287</v>
      </c>
      <c r="DR281" s="156">
        <f t="shared" si="539"/>
        <v>1208.8900000000001</v>
      </c>
      <c r="DS281" s="159">
        <f t="shared" si="540"/>
        <v>1359.3300000000002</v>
      </c>
      <c r="DT281" s="127" t="s">
        <v>928</v>
      </c>
      <c r="DU281" s="43">
        <f>IFERROR(VLOOKUP($B281,'2324_link'!$A$3:$D$352,2,FALSE),0)</f>
        <v>182.44</v>
      </c>
      <c r="DV281" s="43">
        <f>IFERROR(VLOOKUP($B281,'2324_link'!$A$3:$D$352,3,FALSE),0)</f>
        <v>1304.4499999999998</v>
      </c>
      <c r="DW281" s="160">
        <f>IFERROR(VLOOKUP($B281,'2324_link'!$A$3:$D$352,4,FALSE),0)</f>
        <v>10393.09</v>
      </c>
      <c r="DX281" s="217">
        <f t="shared" si="541"/>
        <v>0.12551127720437327</v>
      </c>
      <c r="DY281" s="217">
        <f>IF(DT281="Yes",VLOOKUP(B281,'ESA 112'!$B$3:$J$32,8,FALSE),MIN(0.15,DX281))</f>
        <v>0.12551127720437327</v>
      </c>
      <c r="DZ281" s="156">
        <f t="shared" si="542"/>
        <v>1304.45</v>
      </c>
      <c r="EA281" s="159">
        <f t="shared" si="543"/>
        <v>1486.89</v>
      </c>
      <c r="EB281" s="18"/>
    </row>
    <row r="282" spans="1:132" ht="14.4" x14ac:dyDescent="0.3">
      <c r="A282" s="15" t="s">
        <v>908</v>
      </c>
      <c r="B282" s="15" t="s">
        <v>582</v>
      </c>
      <c r="C282" s="15" t="s">
        <v>583</v>
      </c>
      <c r="D282" s="127" t="s">
        <v>928</v>
      </c>
      <c r="E282" s="154">
        <f>IFERROR(VLOOKUP($B282,'0809_link'!$A$5:$D$319,2,FALSE),0)</f>
        <v>118.25</v>
      </c>
      <c r="F282" s="154">
        <f>IFERROR(VLOOKUP($B282,'0809_link'!$A$5:$D$319,3,FALSE),0)</f>
        <v>627.88</v>
      </c>
      <c r="G282" s="154">
        <f>IFERROR(VLOOKUP(B282,'0809_link'!$A$5:$D$319,4,FALSE),0)</f>
        <v>5550.03</v>
      </c>
      <c r="H282" s="50">
        <f>IF(F282=0,0,ROUND((F282/G282),4))</f>
        <v>0.11310000000000001</v>
      </c>
      <c r="I282" s="155">
        <f>IF(D282="yes",VLOOKUP(B282,'ESA 112'!$B$479:$K$503,8,FALSE),MIN(0.127,H282))</f>
        <v>0.11310000000000001</v>
      </c>
      <c r="J282" s="156">
        <f>ROUND(IF(H282=I282,F282,G282*I282),2)</f>
        <v>627.88</v>
      </c>
      <c r="K282" s="157">
        <f>IF(I282=0.127,((E282+F282)-((H282-I282)*G282)),E282+F282)</f>
        <v>746.13</v>
      </c>
      <c r="L282" s="127" t="s">
        <v>928</v>
      </c>
      <c r="M282" s="43">
        <f>IFERROR(VLOOKUP(B282,'0910_link'!$A$5:$B$302,2,FALSE),0)</f>
        <v>127.12</v>
      </c>
      <c r="N282" s="43">
        <f>IFERROR(VLOOKUP(B282,'0910_link'!$A$5:$C$302,3,FALSE),0)</f>
        <v>649.38</v>
      </c>
      <c r="O282" s="43">
        <f>IFERROR(VLOOKUP($B282,'0910_link'!$A$5:$D$302,4,FALSE),0)</f>
        <v>5673.5199999999995</v>
      </c>
      <c r="P282" s="50">
        <f>IF(N282=0,0,ROUND((N282/O282),4))</f>
        <v>0.1145</v>
      </c>
      <c r="Q282" s="158">
        <f>IF(L282="Yes",VLOOKUP(B282,'ESA 112'!$B$449:$K$474,8,FALSE),MIN(0.127,P282))</f>
        <v>0.1145</v>
      </c>
      <c r="R282" s="156">
        <f>ROUND(IF(P282=Q282,N282,O282*Q282),2)</f>
        <v>649.38</v>
      </c>
      <c r="S282" s="157">
        <f>IF(Q282=0.127,((M282+N282)-((P282-Q282)*O282)),M282+N282)</f>
        <v>776.5</v>
      </c>
      <c r="T282" s="127" t="s">
        <v>928</v>
      </c>
      <c r="U282" s="43">
        <f>IFERROR(VLOOKUP($B282,'1011_link'!$A$5:$D$309,2,FALSE),0)</f>
        <v>131</v>
      </c>
      <c r="V282" s="43">
        <f>IFERROR(VLOOKUP($B282,'1011_link'!$A$5:$D$309,3,FALSE),0)</f>
        <v>670.38</v>
      </c>
      <c r="W282" s="154">
        <f>IFERROR(VLOOKUP($B282,'1011_link'!$A$5:$D$319,4,FALSE),0)</f>
        <v>5887.2199999999993</v>
      </c>
      <c r="X282" s="50">
        <f>IF(V282=0,0,ROUND((V282/W282),4))</f>
        <v>0.1139</v>
      </c>
      <c r="Y282" s="158">
        <f>IF(T282="Yes",VLOOKUP(B282,'ESA 112'!$B$416:$J$444,8,FALSE),MIN(0.127,X282))</f>
        <v>0.1139</v>
      </c>
      <c r="Z282" s="156">
        <f>ROUND(IF(X282=Y282,V282,W282*Y282),2)</f>
        <v>670.38</v>
      </c>
      <c r="AA282" s="159">
        <f>Z282+U282</f>
        <v>801.38</v>
      </c>
      <c r="AB282" s="127" t="s">
        <v>928</v>
      </c>
      <c r="AC282" s="43">
        <f>IFERROR(VLOOKUP($B282,'1112_link'!$A$5:$D$310,2,FALSE),0)</f>
        <v>112.22</v>
      </c>
      <c r="AD282" s="43">
        <f>IFERROR(VLOOKUP($B282,'1112_link'!$A$5:$D$310,3,FALSE),0)</f>
        <v>724.33</v>
      </c>
      <c r="AE282" s="154">
        <f>IFERROR(VLOOKUP($B282,'1112_link'!$A$5:$D$331,4,FALSE),0)</f>
        <v>6284.31</v>
      </c>
      <c r="AF282" s="50">
        <f>IF(AD282=0,0,ROUND((AD282/AE282),4))</f>
        <v>0.1153</v>
      </c>
      <c r="AG282" s="158">
        <f>IF(AB282="Yes",VLOOKUP(B282,'ESA 112'!$B$383:$J$411,8,FALSE),MIN(0.127,AF282))</f>
        <v>0.1153</v>
      </c>
      <c r="AH282" s="156">
        <f>ROUND(IF(AF282=AG282,AD282,AE282*AG282),2)</f>
        <v>724.33</v>
      </c>
      <c r="AI282" s="159">
        <f>AH282+AC282</f>
        <v>836.55000000000007</v>
      </c>
      <c r="AJ282" s="127" t="s">
        <v>928</v>
      </c>
      <c r="AK282" s="43">
        <f>IFERROR(VLOOKUP($B282,'1213_link'!$A$5:$D$310,2,FALSE),0)</f>
        <v>114.11</v>
      </c>
      <c r="AL282" s="43">
        <f>IFERROR(VLOOKUP($B282,'1213_link'!$A$5:$D$310,3,FALSE),0)</f>
        <v>747.22</v>
      </c>
      <c r="AM282" s="154">
        <f>IFERROR(VLOOKUP($B282,'1213_link'!$A$5:$D$331,4,FALSE),0)</f>
        <v>6434.31</v>
      </c>
      <c r="AN282" s="50">
        <f>IF(AL282=0,0,ROUND((AL282/AM282),4))</f>
        <v>0.11609999999999999</v>
      </c>
      <c r="AO282" s="158">
        <f>IF(AJ282="Yes",VLOOKUP(B282,'ESA 112'!$B$350:$J$378,8,FALSE),MIN(0.127,AN282))</f>
        <v>0.11609999999999999</v>
      </c>
      <c r="AP282" s="156">
        <f>ROUND(IF(AN282=AO282,AL282,AM282*AO282),2)</f>
        <v>747.22</v>
      </c>
      <c r="AQ282" s="159">
        <f>AP282+AK282</f>
        <v>861.33</v>
      </c>
      <c r="AR282" s="127" t="s">
        <v>928</v>
      </c>
      <c r="AS282" s="43">
        <f>IFERROR(VLOOKUP($B282,'1314_link'!$A$5:$D$310,2,FALSE),0)</f>
        <v>108.56</v>
      </c>
      <c r="AT282" s="43">
        <f>IFERROR(VLOOKUP($B282,'1314_link'!$A$5:$D$310,3,FALSE),0)</f>
        <v>771.89</v>
      </c>
      <c r="AU282" s="154">
        <f>IFERROR(VLOOKUP($B282,'1314_link'!$A$5:$D$331,4,FALSE),0)</f>
        <v>6445.31</v>
      </c>
      <c r="AV282" s="158">
        <f>AT282/AU282</f>
        <v>0.11975994948264707</v>
      </c>
      <c r="AW282" s="158">
        <f>IF(AR282="Yes",VLOOKUP(B282,'ESA 112'!$B$318:$J$345,8,FALSE),MIN(0.127,AV282))</f>
        <v>0.11975994948264707</v>
      </c>
      <c r="AX282" s="156">
        <f>ROUND(IF(AV282=AW282,AT282,AU282*AW282),2)</f>
        <v>771.89</v>
      </c>
      <c r="AY282" s="159">
        <f>AX282+AS282</f>
        <v>880.45</v>
      </c>
      <c r="AZ282" s="127" t="s">
        <v>928</v>
      </c>
      <c r="BA282" s="43">
        <f>IFERROR(VLOOKUP($B282,'1415_link'!$A$5:$D$311,2,FALSE),0)</f>
        <v>112.11</v>
      </c>
      <c r="BB282" s="43">
        <f>IFERROR(VLOOKUP($B282,'1415_link'!$A$5:$D$311,3,FALSE),0)</f>
        <v>822.44</v>
      </c>
      <c r="BC282" s="160">
        <f>IFERROR(VLOOKUP($B282,'1415_link'!$A$5:$D$332,4,FALSE),0)</f>
        <v>6600.37</v>
      </c>
      <c r="BD282" s="158">
        <f t="shared" si="575"/>
        <v>0.12460513577269154</v>
      </c>
      <c r="BE282" s="158">
        <f>IF(AZ282="Yes",VLOOKUP(B282,'ESA 112'!$B$286:$J$314,8,FALSE),MIN(0.127,BD282))</f>
        <v>0.12460513577269154</v>
      </c>
      <c r="BF282" s="156">
        <f t="shared" si="576"/>
        <v>822.44</v>
      </c>
      <c r="BG282" s="159">
        <f t="shared" si="577"/>
        <v>934.55000000000007</v>
      </c>
      <c r="BH282" s="127" t="s">
        <v>928</v>
      </c>
      <c r="BI282" s="43">
        <f>IFERROR(VLOOKUP($B282,'1516_link'!$A$5:$D$351,2,FALSE),0)</f>
        <v>114.89</v>
      </c>
      <c r="BJ282" s="43">
        <f>IFERROR(VLOOKUP($B282,'1516_link'!$A$5:$D$351,3,FALSE),0)</f>
        <v>858.67</v>
      </c>
      <c r="BK282" s="160">
        <f>IFERROR(VLOOKUP($B282,'1516_link'!$A$5:$D$351,4,FALSE),0)</f>
        <v>6700.0199999999995</v>
      </c>
      <c r="BL282" s="217">
        <f t="shared" si="571"/>
        <v>0.1281593189274062</v>
      </c>
      <c r="BM282" s="217">
        <f>IF(BH282="Yes",VLOOKUP(B282,'ESA 112'!$B$255:$J$282,8,FALSE),MIN(0.127,BL282))</f>
        <v>0.127</v>
      </c>
      <c r="BN282" s="156">
        <f t="shared" si="572"/>
        <v>850.9</v>
      </c>
      <c r="BO282" s="159">
        <f t="shared" si="573"/>
        <v>965.79</v>
      </c>
      <c r="BP282" s="127" t="s">
        <v>928</v>
      </c>
      <c r="BQ282" s="43">
        <f>IFERROR(VLOOKUP($B282,'1617_link'!$A$5:$D$351,2,FALSE),0)</f>
        <v>103.67</v>
      </c>
      <c r="BR282" s="43">
        <f>IFERROR(VLOOKUP($B282,'1617_link'!$A$5:$D$351,3,FALSE),0)</f>
        <v>864.56</v>
      </c>
      <c r="BS282" s="160">
        <f>IFERROR(VLOOKUP($B282,'1617_link'!$A$5:$D$351,4,FALSE),0)</f>
        <v>6724.37</v>
      </c>
      <c r="BT282" s="217">
        <f t="shared" si="574"/>
        <v>0.12857115239048417</v>
      </c>
      <c r="BU282" s="217">
        <f>IF(BP282="Yes",VLOOKUP(B282,'ESA 112'!$B$224:$J$250,8,FALSE),MIN(0.127,BT282))</f>
        <v>0.127</v>
      </c>
      <c r="BV282" s="156">
        <f t="shared" si="578"/>
        <v>853.99</v>
      </c>
      <c r="BW282" s="223">
        <f t="shared" si="579"/>
        <v>957.66</v>
      </c>
      <c r="BX282" s="127" t="s">
        <v>928</v>
      </c>
      <c r="BY282" s="43">
        <f>IFERROR(VLOOKUP($B282,'1718_link'!$A$5:$D$351,2,FALSE),0)</f>
        <v>103.78</v>
      </c>
      <c r="BZ282" s="43">
        <f>IFERROR(VLOOKUP($B282,'1718_link'!$A$5:$D$351,3,FALSE),0)</f>
        <v>890.56</v>
      </c>
      <c r="CA282" s="43">
        <f>IFERROR(VLOOKUP($B282,'1718_link'!$A$5:$D$331,4,FALSE),0)</f>
        <v>6786.1999999999989</v>
      </c>
      <c r="CB282" s="217">
        <f t="shared" si="565"/>
        <v>0.13123102767380862</v>
      </c>
      <c r="CC282" s="217">
        <f>IF(BX282="Yes",VLOOKUP(B282,'ESA 112'!$B$194:$J$219,8,FALSE),MIN(0.135,CB282))</f>
        <v>0.13123102767380862</v>
      </c>
      <c r="CD282" s="156">
        <f t="shared" si="566"/>
        <v>890.56</v>
      </c>
      <c r="CE282" s="159">
        <f t="shared" si="567"/>
        <v>994.33999999999992</v>
      </c>
      <c r="CF282" s="127" t="s">
        <v>928</v>
      </c>
      <c r="CG282" s="43">
        <f>IFERROR(VLOOKUP($B282,'1819_link'!$A$5:$D$351,2,FALSE),0)</f>
        <v>94.33</v>
      </c>
      <c r="CH282" s="43">
        <f>IFERROR(VLOOKUP($B282,'1819_link'!$A$5:$D$351,3,FALSE),0)</f>
        <v>920.67</v>
      </c>
      <c r="CI282" s="43">
        <f>IFERROR(VLOOKUP($B282,'1819_link'!$A$5:$D$331,4,FALSE),0)</f>
        <v>6741.73</v>
      </c>
      <c r="CJ282" s="217">
        <f t="shared" si="568"/>
        <v>0.13656287036116843</v>
      </c>
      <c r="CK282" s="217">
        <f>IF(CF282="Yes",VLOOKUP(B282,'ESA 112'!$B$164:$J$190,8,FALSE),MIN(0.135,CJ282))</f>
        <v>0.13500000000000001</v>
      </c>
      <c r="CL282" s="156">
        <f t="shared" si="569"/>
        <v>910.13</v>
      </c>
      <c r="CM282" s="159">
        <f t="shared" si="570"/>
        <v>1004.46</v>
      </c>
      <c r="CN282" s="127" t="s">
        <v>928</v>
      </c>
      <c r="CO282" s="43">
        <f>IFERROR(VLOOKUP($B282,'1920_link'!$A$5:$D$350,2,FALSE),0)</f>
        <v>79.89</v>
      </c>
      <c r="CP282" s="43">
        <f>IFERROR(VLOOKUP($B282,'1920_link'!$A$5:$D$350,3,FALSE),0)</f>
        <v>907.22</v>
      </c>
      <c r="CQ282" s="43">
        <f>IFERROR(VLOOKUP($B282,'1920_link'!$A$5:$D$330,4,FALSE),0)</f>
        <v>6727.94</v>
      </c>
      <c r="CR282" s="217">
        <f t="shared" si="529"/>
        <v>0.13484365199451839</v>
      </c>
      <c r="CS282" s="217">
        <f>IF(CN282="Yes",VLOOKUP(B282,'ESA 112'!$B$134:$J$159,8,FALSE),MIN(0.135,CR282))</f>
        <v>0.13484365199451839</v>
      </c>
      <c r="CT282" s="156">
        <f t="shared" si="530"/>
        <v>907.22</v>
      </c>
      <c r="CU282" s="159">
        <f t="shared" si="531"/>
        <v>987.11</v>
      </c>
      <c r="CV282" s="127" t="s">
        <v>928</v>
      </c>
      <c r="CW282" s="43">
        <f>IFERROR(VLOOKUP($B282,'2021_link'!$A$5:$D$351,2,FALSE),0)</f>
        <v>43.44</v>
      </c>
      <c r="CX282" s="43">
        <f>IFERROR(VLOOKUP($B282,'2021_link'!$A$5:$D$351,3,FALSE),0)</f>
        <v>879.78</v>
      </c>
      <c r="CY282" s="160">
        <f>IFERROR(VLOOKUP($B282,'2021_link'!$A$5:$D$351,4,FALSE),0)</f>
        <v>6638.45</v>
      </c>
      <c r="CZ282" s="217">
        <f t="shared" si="532"/>
        <v>0.13252792444019312</v>
      </c>
      <c r="DA282" s="217">
        <f>IF(CV282="Yes",VLOOKUP(B282,'ESA 112'!$B$102:$J$130,8,FALSE),MIN(0.135,CZ282))</f>
        <v>0.13252792444019312</v>
      </c>
      <c r="DB282" s="156">
        <f t="shared" si="533"/>
        <v>879.78</v>
      </c>
      <c r="DC282" s="159">
        <f t="shared" si="534"/>
        <v>923.22</v>
      </c>
      <c r="DD282" s="127" t="s">
        <v>928</v>
      </c>
      <c r="DE282" s="43">
        <f>IFERROR(VLOOKUP($B282,'2122_link'!$A$3:$D$352,2,FALSE),0)</f>
        <v>47.67</v>
      </c>
      <c r="DF282" s="43">
        <f>IFERROR(VLOOKUP($B282,'2122_link'!$A$3:$D$352,3,FALSE),0)</f>
        <v>871</v>
      </c>
      <c r="DG282" s="160">
        <f>IFERROR(VLOOKUP($B282,'2122_link'!$A$3:$D$352,4,FALSE),0)</f>
        <v>6474.28</v>
      </c>
      <c r="DH282" s="217">
        <f t="shared" si="535"/>
        <v>0.13453233409738227</v>
      </c>
      <c r="DI282" s="217">
        <f>IF(DD282="Yes",VLOOKUP(B282,'ESA 112'!$B$70:$J$99,8,FALSE),MIN(0.135,DH282))</f>
        <v>0.13453233409738227</v>
      </c>
      <c r="DJ282" s="156">
        <f t="shared" si="536"/>
        <v>871</v>
      </c>
      <c r="DK282" s="159">
        <f t="shared" si="537"/>
        <v>918.67</v>
      </c>
      <c r="DL282" s="127" t="s">
        <v>928</v>
      </c>
      <c r="DM282" s="43">
        <f>IFERROR(VLOOKUP($B282,'2223_link'!$A$3:$D$352,2,FALSE),0)</f>
        <v>53.44</v>
      </c>
      <c r="DN282" s="43">
        <f>IFERROR(VLOOKUP($B282,'2223_link'!$A$3:$D$352,3,FALSE),0)</f>
        <v>871.67000000000007</v>
      </c>
      <c r="DO282" s="160">
        <f>IFERROR(VLOOKUP($B282,'2223_link'!$A$3:$D$352,4,FALSE),0)</f>
        <v>6306.46</v>
      </c>
      <c r="DP282" s="217">
        <f t="shared" si="538"/>
        <v>0.13821858855839886</v>
      </c>
      <c r="DQ282" s="217">
        <f>IF(DL282="Yes",VLOOKUP(B282,'ESA 112'!$B$37:$J$65,8,FALSE),MIN(0.135,DP282))</f>
        <v>0.13500000000000001</v>
      </c>
      <c r="DR282" s="156">
        <f t="shared" si="539"/>
        <v>851.37</v>
      </c>
      <c r="DS282" s="159">
        <f t="shared" si="540"/>
        <v>904.81</v>
      </c>
      <c r="DT282" s="127" t="s">
        <v>928</v>
      </c>
      <c r="DU282" s="43">
        <f>IFERROR(VLOOKUP($B282,'2324_link'!$A$3:$D$352,2,FALSE),0)</f>
        <v>60</v>
      </c>
      <c r="DV282" s="43">
        <f>IFERROR(VLOOKUP($B282,'2324_link'!$A$3:$D$352,3,FALSE),0)</f>
        <v>855.45</v>
      </c>
      <c r="DW282" s="160">
        <f>IFERROR(VLOOKUP($B282,'2324_link'!$A$3:$D$352,4,FALSE),0)</f>
        <v>6158.3099999999995</v>
      </c>
      <c r="DX282" s="217">
        <f t="shared" si="541"/>
        <v>0.1389098632579393</v>
      </c>
      <c r="DY282" s="217">
        <f>IF(DT282="Yes",VLOOKUP(B282,'ESA 112'!$B$3:$J$32,8,FALSE),MIN(0.15,DX282))</f>
        <v>0.1389098632579393</v>
      </c>
      <c r="DZ282" s="156">
        <f t="shared" si="542"/>
        <v>855.45</v>
      </c>
      <c r="EA282" s="159">
        <f t="shared" si="543"/>
        <v>915.45</v>
      </c>
      <c r="EB282" s="18"/>
    </row>
    <row r="283" spans="1:132" ht="15.6" x14ac:dyDescent="0.3">
      <c r="A283" s="15" t="s">
        <v>908</v>
      </c>
      <c r="B283" s="240" t="s">
        <v>950</v>
      </c>
      <c r="C283" s="15" t="s">
        <v>954</v>
      </c>
      <c r="D283" s="33"/>
      <c r="E283" s="252"/>
      <c r="F283" s="252"/>
      <c r="G283" s="252"/>
      <c r="H283" s="35"/>
      <c r="I283" s="35"/>
      <c r="J283" s="34"/>
      <c r="K283" s="36"/>
      <c r="L283" s="33"/>
      <c r="M283" s="34"/>
      <c r="N283" s="34"/>
      <c r="O283" s="241"/>
      <c r="P283" s="35"/>
      <c r="Q283" s="35"/>
      <c r="R283" s="38"/>
      <c r="S283" s="36"/>
      <c r="T283" s="33"/>
      <c r="U283" s="34"/>
      <c r="V283" s="34"/>
      <c r="W283" s="37"/>
      <c r="X283" s="35"/>
      <c r="Y283" s="35"/>
      <c r="Z283" s="36"/>
      <c r="AA283" s="38"/>
      <c r="AB283" s="33"/>
      <c r="AC283" s="34"/>
      <c r="AD283" s="34"/>
      <c r="AE283" s="37"/>
      <c r="AF283" s="35"/>
      <c r="AG283" s="35"/>
      <c r="AH283" s="36"/>
      <c r="AI283" s="38"/>
      <c r="AJ283" s="33"/>
      <c r="AK283" s="34"/>
      <c r="AL283" s="34"/>
      <c r="AM283" s="37"/>
      <c r="AN283" s="35"/>
      <c r="AO283" s="35"/>
      <c r="AP283" s="36"/>
      <c r="AQ283" s="38"/>
      <c r="AR283" s="33"/>
      <c r="AS283" s="34"/>
      <c r="AT283" s="34"/>
      <c r="AU283" s="37"/>
      <c r="AV283" s="35"/>
      <c r="AW283" s="35"/>
      <c r="AX283" s="36"/>
      <c r="AY283" s="38"/>
      <c r="AZ283" s="29" t="s">
        <v>928</v>
      </c>
      <c r="BA283" s="31">
        <f>IFERROR(VLOOKUP($B283,'1415_link'!$A$5:$D$311,2,FALSE),0)</f>
        <v>0</v>
      </c>
      <c r="BB283" s="31">
        <f>IFERROR(VLOOKUP($B283,'1415_link'!$A$5:$D$311,3,FALSE),0)</f>
        <v>20.56</v>
      </c>
      <c r="BC283" s="32">
        <f>IFERROR(VLOOKUP($B283,'1415_link'!$A$5:$D$332,4,FALSE),0)</f>
        <v>76.87</v>
      </c>
      <c r="BD283" s="30">
        <f t="shared" si="575"/>
        <v>0.2674645505398725</v>
      </c>
      <c r="BE283" s="158">
        <f>IF(AZ283="Yes",VLOOKUP(B283,'ESA 112'!$B$286:$J$314,8,FALSE),MIN(0.127,BD283))</f>
        <v>0.127</v>
      </c>
      <c r="BF283" s="156">
        <f t="shared" si="576"/>
        <v>9.76</v>
      </c>
      <c r="BG283" s="159">
        <f t="shared" si="577"/>
        <v>9.76</v>
      </c>
      <c r="BH283" s="29" t="s">
        <v>928</v>
      </c>
      <c r="BI283" s="43">
        <f>IFERROR(VLOOKUP($B283,'1516_link'!$A$5:$D$351,2,FALSE),0)</f>
        <v>0</v>
      </c>
      <c r="BJ283" s="43">
        <f>IFERROR(VLOOKUP($B283,'1516_link'!$A$5:$D$351,3,FALSE),0)</f>
        <v>23.78</v>
      </c>
      <c r="BK283" s="160">
        <f>IFERROR(VLOOKUP($B283,'1516_link'!$A$5:$D$351,4,FALSE),0)</f>
        <v>78.52</v>
      </c>
      <c r="BL283" s="217">
        <f t="shared" si="571"/>
        <v>0.30285277636271019</v>
      </c>
      <c r="BM283" s="217">
        <f>IF(BH283="Yes",VLOOKUP(B283,'ESA 112'!$B$255:$J$282,8,FALSE),MIN(0.127,BL283))</f>
        <v>0.127</v>
      </c>
      <c r="BN283" s="156">
        <f t="shared" si="572"/>
        <v>9.9700000000000006</v>
      </c>
      <c r="BO283" s="159">
        <f t="shared" si="573"/>
        <v>9.9700000000000006</v>
      </c>
      <c r="BP283" s="127" t="s">
        <v>928</v>
      </c>
      <c r="BQ283" s="43">
        <f>IFERROR(VLOOKUP($B283,'1617_link'!$A$5:$D$351,2,FALSE),0)</f>
        <v>0</v>
      </c>
      <c r="BR283" s="43">
        <f>IFERROR(VLOOKUP($B283,'1617_link'!$A$5:$D$351,3,FALSE),0)</f>
        <v>25.89</v>
      </c>
      <c r="BS283" s="160">
        <f>IFERROR(VLOOKUP($B283,'1617_link'!$A$5:$D$351,4,FALSE),0)</f>
        <v>72.47999999999999</v>
      </c>
      <c r="BT283" s="217">
        <f t="shared" si="574"/>
        <v>0.35720198675496695</v>
      </c>
      <c r="BU283" s="217">
        <f>IF(BP283="Yes",VLOOKUP(B283,'ESA 112'!$B$224:$J$250,8,FALSE),MIN(0.127,BT283))</f>
        <v>0.127</v>
      </c>
      <c r="BV283" s="156">
        <f t="shared" si="578"/>
        <v>9.1999999999999993</v>
      </c>
      <c r="BW283" s="223">
        <f t="shared" si="579"/>
        <v>9.1999999999999993</v>
      </c>
      <c r="BX283" s="127" t="s">
        <v>928</v>
      </c>
      <c r="BY283" s="43">
        <f>IFERROR(VLOOKUP($B283,'1718_link'!$A$5:$D$351,2,FALSE),0)</f>
        <v>0</v>
      </c>
      <c r="BZ283" s="43">
        <f>IFERROR(VLOOKUP($B283,'1718_link'!$A$5:$D$351,3,FALSE),0)</f>
        <v>21</v>
      </c>
      <c r="CA283" s="43">
        <f>IFERROR(VLOOKUP($B283,'1718_link'!$A$5:$D$331,4,FALSE),0)</f>
        <v>70.97</v>
      </c>
      <c r="CB283" s="217">
        <f t="shared" si="565"/>
        <v>0.29589967591940258</v>
      </c>
      <c r="CC283" s="217">
        <f>IF(BX283="Yes",VLOOKUP(B283,'ESA 112'!$B$194:$J$219,8,FALSE),MIN(0.135,CB283))</f>
        <v>0.13500000000000001</v>
      </c>
      <c r="CD283" s="156">
        <f t="shared" si="566"/>
        <v>9.58</v>
      </c>
      <c r="CE283" s="159">
        <f t="shared" si="567"/>
        <v>9.58</v>
      </c>
      <c r="CF283" s="127" t="s">
        <v>928</v>
      </c>
      <c r="CG283" s="43">
        <f>IFERROR(VLOOKUP($B283,'1819_link'!$A$5:$D$351,2,FALSE),0)</f>
        <v>0</v>
      </c>
      <c r="CH283" s="43">
        <f>IFERROR(VLOOKUP($B283,'1819_link'!$A$5:$D$351,3,FALSE),0)</f>
        <v>21</v>
      </c>
      <c r="CI283" s="43">
        <f>IFERROR(VLOOKUP($B283,'1819_link'!$A$5:$D$331,4,FALSE),0)</f>
        <v>81.23</v>
      </c>
      <c r="CJ283" s="217">
        <f t="shared" si="568"/>
        <v>0.25852517542779763</v>
      </c>
      <c r="CK283" s="217">
        <f>IF(CF283="Yes",VLOOKUP(B283,'ESA 112'!$B$164:$J$190,8,FALSE),MIN(0.135,CJ283))</f>
        <v>0.13500000000000001</v>
      </c>
      <c r="CL283" s="156">
        <f t="shared" si="569"/>
        <v>10.97</v>
      </c>
      <c r="CM283" s="159">
        <f t="shared" si="570"/>
        <v>10.97</v>
      </c>
      <c r="CN283" s="127" t="s">
        <v>928</v>
      </c>
      <c r="CO283" s="43">
        <f>IFERROR(VLOOKUP($B283,'1920_link'!$A$5:$D$350,2,FALSE),0)</f>
        <v>0</v>
      </c>
      <c r="CP283" s="43">
        <f>IFERROR(VLOOKUP($B283,'1920_link'!$A$5:$D$350,3,FALSE),0)</f>
        <v>17.670000000000002</v>
      </c>
      <c r="CQ283" s="43">
        <f>IFERROR(VLOOKUP($B283,'1920_link'!$A$5:$D$330,4,FALSE),0)</f>
        <v>82.7</v>
      </c>
      <c r="CR283" s="217">
        <f t="shared" si="529"/>
        <v>0.21366384522370013</v>
      </c>
      <c r="CS283" s="217">
        <f>IF(CN283="Yes",VLOOKUP(B283,'ESA 112'!$B$134:$J$159,8,FALSE),MIN(0.135,CR283))</f>
        <v>0.13500000000000001</v>
      </c>
      <c r="CT283" s="156">
        <f t="shared" si="530"/>
        <v>11.16</v>
      </c>
      <c r="CU283" s="159">
        <f t="shared" si="531"/>
        <v>11.16</v>
      </c>
      <c r="CV283" s="29" t="s">
        <v>928</v>
      </c>
      <c r="CW283" s="43">
        <f>IFERROR(VLOOKUP($B283,'2021_link'!$A$5:$D$351,2,FALSE),0)</f>
        <v>0</v>
      </c>
      <c r="CX283" s="43">
        <f>IFERROR(VLOOKUP($B283,'2021_link'!$A$5:$D$351,3,FALSE),0)</f>
        <v>19.329999999999998</v>
      </c>
      <c r="CY283" s="160">
        <f>IFERROR(VLOOKUP($B283,'2021_link'!$A$5:$D$351,4,FALSE),0)</f>
        <v>88.13</v>
      </c>
      <c r="CZ283" s="217">
        <f t="shared" si="532"/>
        <v>0.21933507318733689</v>
      </c>
      <c r="DA283" s="217">
        <f>IF(CV283="Yes",VLOOKUP(B283,'ESA 112'!$B$102:$J$130,8,FALSE),MIN(0.135,CZ283))</f>
        <v>0.13500000000000001</v>
      </c>
      <c r="DB283" s="156">
        <f t="shared" si="533"/>
        <v>11.9</v>
      </c>
      <c r="DC283" s="159">
        <f t="shared" si="534"/>
        <v>11.9</v>
      </c>
      <c r="DD283" s="127" t="s">
        <v>928</v>
      </c>
      <c r="DE283" s="43">
        <f>IFERROR(VLOOKUP($B283,'2122_link'!$A$3:$D$352,2,FALSE),0)</f>
        <v>0</v>
      </c>
      <c r="DF283" s="43">
        <f>IFERROR(VLOOKUP($B283,'2122_link'!$A$3:$D$352,3,FALSE),0)</f>
        <v>18.45</v>
      </c>
      <c r="DG283" s="160">
        <f>IFERROR(VLOOKUP($B283,'2122_link'!$A$3:$D$352,4,FALSE),0)</f>
        <v>84.24</v>
      </c>
      <c r="DH283" s="217">
        <f t="shared" si="535"/>
        <v>0.21901709401709402</v>
      </c>
      <c r="DI283" s="217">
        <f>IF(DD283="Yes",VLOOKUP(B283,'ESA 112'!$B$70:$J$99,8,FALSE),MIN(0.135,DH283))</f>
        <v>0.13500000000000001</v>
      </c>
      <c r="DJ283" s="156">
        <f t="shared" si="536"/>
        <v>11.37</v>
      </c>
      <c r="DK283" s="159">
        <f t="shared" si="537"/>
        <v>11.37</v>
      </c>
      <c r="DL283" s="127" t="s">
        <v>928</v>
      </c>
      <c r="DM283" s="43">
        <f>IFERROR(VLOOKUP($B283,'2223_link'!$A$3:$D$352,2,FALSE),0)</f>
        <v>0</v>
      </c>
      <c r="DN283" s="43">
        <f>IFERROR(VLOOKUP($B283,'2223_link'!$A$3:$D$352,3,FALSE),0)</f>
        <v>19.440000000000001</v>
      </c>
      <c r="DO283" s="160">
        <f>IFERROR(VLOOKUP($B283,'2223_link'!$A$3:$D$352,4,FALSE),0)</f>
        <v>76.27</v>
      </c>
      <c r="DP283" s="217">
        <f t="shared" si="538"/>
        <v>0.25488396486167564</v>
      </c>
      <c r="DQ283" s="217">
        <f>IF(DL283="Yes",VLOOKUP(B283,'ESA 112'!$B$37:$J$65,8,FALSE),MIN(0.135,DP283))</f>
        <v>0.13500000000000001</v>
      </c>
      <c r="DR283" s="156">
        <f t="shared" si="539"/>
        <v>10.3</v>
      </c>
      <c r="DS283" s="159">
        <f t="shared" si="540"/>
        <v>10.3</v>
      </c>
      <c r="DT283" s="127" t="s">
        <v>928</v>
      </c>
      <c r="DU283" s="43">
        <f>IFERROR(VLOOKUP($B283,'2324_link'!$A$3:$D$352,2,FALSE),0)</f>
        <v>0</v>
      </c>
      <c r="DV283" s="43">
        <f>IFERROR(VLOOKUP($B283,'2324_link'!$A$3:$D$352,3,FALSE),0)</f>
        <v>19.439999999999998</v>
      </c>
      <c r="DW283" s="160">
        <f>IFERROR(VLOOKUP($B283,'2324_link'!$A$3:$D$352,4,FALSE),0)</f>
        <v>74.759999999999991</v>
      </c>
      <c r="DX283" s="217">
        <f t="shared" si="541"/>
        <v>0.26003210272873195</v>
      </c>
      <c r="DY283" s="217">
        <f>IF(DT283="Yes",VLOOKUP(B283,'ESA 112'!$B$3:$J$32,8,FALSE),MIN(0.15,DX283))</f>
        <v>0.15</v>
      </c>
      <c r="DZ283" s="156">
        <f t="shared" si="542"/>
        <v>11.21</v>
      </c>
      <c r="EA283" s="159">
        <f t="shared" si="543"/>
        <v>11.21</v>
      </c>
      <c r="EB283" s="18"/>
    </row>
    <row r="284" spans="1:132" ht="14.4" x14ac:dyDescent="0.3">
      <c r="A284" s="15" t="s">
        <v>908</v>
      </c>
      <c r="B284" s="15" t="s">
        <v>360</v>
      </c>
      <c r="C284" s="15" t="s">
        <v>361</v>
      </c>
      <c r="D284" s="127" t="s">
        <v>928</v>
      </c>
      <c r="E284" s="156">
        <f>IFERROR(VLOOKUP($B284,'0809_link'!$A$5:$D$319,2,FALSE),0)</f>
        <v>371.88</v>
      </c>
      <c r="F284" s="156">
        <f>IFERROR(VLOOKUP($B284,'0809_link'!$A$5:$D$319,3,FALSE),0)</f>
        <v>3533</v>
      </c>
      <c r="G284" s="156">
        <f>IFERROR(VLOOKUP(B284,'0809_link'!$A$5:$D$319,4,FALSE),0)</f>
        <v>27539.779999999995</v>
      </c>
      <c r="H284" s="50">
        <f t="shared" ref="H284:H301" si="580">IF(F284=0,0,ROUND((F284/G284),4))</f>
        <v>0.1283</v>
      </c>
      <c r="I284" s="155">
        <f>IF(D284="yes",VLOOKUP(B284,'ESA 112'!$B$479:$K$503,8,FALSE),MIN(0.127,H284))</f>
        <v>0.127</v>
      </c>
      <c r="J284" s="156">
        <f t="shared" ref="J284:J301" si="581">ROUND(IF(H284=I284,F284,G284*I284),2)</f>
        <v>3497.55</v>
      </c>
      <c r="K284" s="157">
        <f t="shared" ref="K284:K301" si="582">IF(I284=0.127,((E284+F284)-((H284-I284)*G284)),E284+F284)</f>
        <v>3869.0782860000004</v>
      </c>
      <c r="L284" s="127" t="s">
        <v>928</v>
      </c>
      <c r="M284" s="43">
        <f>IFERROR(VLOOKUP(B284,'0910_link'!$A$5:$B$302,2,FALSE),0)</f>
        <v>411</v>
      </c>
      <c r="N284" s="43">
        <f>IFERROR(VLOOKUP(B284,'0910_link'!$A$5:$C$302,3,FALSE),0)</f>
        <v>3495.12</v>
      </c>
      <c r="O284" s="43">
        <f>IFERROR(VLOOKUP($B284,'0910_link'!$A$5:$D$302,4,FALSE),0)</f>
        <v>27244.550000000003</v>
      </c>
      <c r="P284" s="50">
        <f t="shared" ref="P284:P301" si="583">IF(N284=0,0,ROUND((N284/O284),4))</f>
        <v>0.1283</v>
      </c>
      <c r="Q284" s="158">
        <f>IF(L284="Yes",VLOOKUP(B284,'ESA 112'!$B$449:$K$474,8,FALSE),MIN(0.127,P284))</f>
        <v>0.127</v>
      </c>
      <c r="R284" s="156">
        <f t="shared" ref="R284:R301" si="584">ROUND(IF(P284=Q284,N284,O284*Q284),2)</f>
        <v>3460.06</v>
      </c>
      <c r="S284" s="157">
        <f t="shared" ref="S284:S301" si="585">IF(Q284=0.127,((M284+N284)-((P284-Q284)*O284)),M284+N284)</f>
        <v>3870.7020849999999</v>
      </c>
      <c r="T284" s="127" t="s">
        <v>928</v>
      </c>
      <c r="U284" s="43">
        <f>IFERROR(VLOOKUP($B284,'1011_link'!$A$5:$D$309,2,FALSE),0)</f>
        <v>443.38</v>
      </c>
      <c r="V284" s="43">
        <f>IFERROR(VLOOKUP($B284,'1011_link'!$A$5:$D$309,3,FALSE),0)</f>
        <v>3550</v>
      </c>
      <c r="W284" s="156">
        <f>IFERROR(VLOOKUP($B284,'1011_link'!$A$5:$D$319,4,FALSE),0)</f>
        <v>27222.87</v>
      </c>
      <c r="X284" s="50">
        <f t="shared" ref="X284:X301" si="586">IF(V284=0,0,ROUND((V284/W284),4))</f>
        <v>0.13039999999999999</v>
      </c>
      <c r="Y284" s="158">
        <f>IF(T284="Yes",VLOOKUP(B284,'ESA 112'!$B$416:$J$444,8,FALSE),MIN(0.127,X284))</f>
        <v>0.127</v>
      </c>
      <c r="Z284" s="156">
        <f t="shared" ref="Z284:Z301" si="587">ROUND(IF(X284=Y284,V284,W284*Y284),2)</f>
        <v>3457.3</v>
      </c>
      <c r="AA284" s="159">
        <f t="shared" ref="AA284:AA301" si="588">Z284+U284</f>
        <v>3900.6800000000003</v>
      </c>
      <c r="AB284" s="127" t="s">
        <v>928</v>
      </c>
      <c r="AC284" s="43">
        <f>IFERROR(VLOOKUP($B284,'1112_link'!$A$5:$D$310,2,FALSE),0)</f>
        <v>440.22</v>
      </c>
      <c r="AD284" s="43">
        <f>IFERROR(VLOOKUP($B284,'1112_link'!$A$5:$D$310,3,FALSE),0)</f>
        <v>3463.56</v>
      </c>
      <c r="AE284" s="156">
        <f>IFERROR(VLOOKUP($B284,'1112_link'!$A$5:$D$331,4,FALSE),0)</f>
        <v>27690.019999999997</v>
      </c>
      <c r="AF284" s="50">
        <f t="shared" ref="AF284:AF301" si="589">IF(AD284=0,0,ROUND((AD284/AE284),4))</f>
        <v>0.12509999999999999</v>
      </c>
      <c r="AG284" s="158">
        <f>IF(AB284="Yes",VLOOKUP(B284,'ESA 112'!$B$383:$J$411,8,FALSE),MIN(0.127,AF284))</f>
        <v>0.12509999999999999</v>
      </c>
      <c r="AH284" s="156">
        <f t="shared" ref="AH284:AH301" si="590">ROUND(IF(AF284=AG284,AD284,AE284*AG284),2)</f>
        <v>3463.56</v>
      </c>
      <c r="AI284" s="159">
        <f t="shared" ref="AI284:AI301" si="591">AH284+AC284</f>
        <v>3903.7799999999997</v>
      </c>
      <c r="AJ284" s="127" t="s">
        <v>928</v>
      </c>
      <c r="AK284" s="43">
        <f>IFERROR(VLOOKUP($B284,'1213_link'!$A$5:$D$310,2,FALSE),0)</f>
        <v>481.34000000000003</v>
      </c>
      <c r="AL284" s="43">
        <f>IFERROR(VLOOKUP($B284,'1213_link'!$A$5:$D$310,3,FALSE),0)</f>
        <v>3518.8900000000003</v>
      </c>
      <c r="AM284" s="156">
        <f>IFERROR(VLOOKUP($B284,'1213_link'!$A$5:$D$331,4,FALSE),0)</f>
        <v>27689.989999999998</v>
      </c>
      <c r="AN284" s="50">
        <f t="shared" ref="AN284:AN301" si="592">IF(AL284=0,0,ROUND((AL284/AM284),4))</f>
        <v>0.12709999999999999</v>
      </c>
      <c r="AO284" s="158">
        <f>IF(AJ284="Yes",VLOOKUP(B284,'ESA 112'!$B$350:$J$378,8,FALSE),MIN(0.127,AN284))</f>
        <v>0.127</v>
      </c>
      <c r="AP284" s="156">
        <f t="shared" ref="AP284:AP301" si="593">ROUND(IF(AN284=AO284,AL284,AM284*AO284),2)</f>
        <v>3516.63</v>
      </c>
      <c r="AQ284" s="159">
        <f t="shared" ref="AQ284:AQ301" si="594">AP284+AK284</f>
        <v>3997.9700000000003</v>
      </c>
      <c r="AR284" s="127" t="s">
        <v>928</v>
      </c>
      <c r="AS284" s="43">
        <f>IFERROR(VLOOKUP($B284,'1314_link'!$A$5:$D$310,2,FALSE),0)</f>
        <v>471.22</v>
      </c>
      <c r="AT284" s="43">
        <f>IFERROR(VLOOKUP($B284,'1314_link'!$A$5:$D$310,3,FALSE),0)</f>
        <v>3521</v>
      </c>
      <c r="AU284" s="156">
        <f>IFERROR(VLOOKUP($B284,'1314_link'!$A$5:$D$331,4,FALSE),0)</f>
        <v>28171.833999999999</v>
      </c>
      <c r="AV284" s="158">
        <f t="shared" ref="AV284:AV301" si="595">AT284/AU284</f>
        <v>0.12498298832798746</v>
      </c>
      <c r="AW284" s="158">
        <f>IF(AR284="Yes",VLOOKUP(B284,'ESA 112'!$B$318:$J$345,8,FALSE),MIN(0.127,AV284))</f>
        <v>0.12498298832798746</v>
      </c>
      <c r="AX284" s="156">
        <f t="shared" ref="AX284:AX301" si="596">ROUND(IF(AV284=AW284,AT284,AU284*AW284),2)</f>
        <v>3521</v>
      </c>
      <c r="AY284" s="159">
        <f t="shared" ref="AY284:AY301" si="597">AX284+AS284</f>
        <v>3992.2200000000003</v>
      </c>
      <c r="AZ284" s="127" t="s">
        <v>928</v>
      </c>
      <c r="BA284" s="43">
        <f>IFERROR(VLOOKUP($B284,'1415_link'!$A$5:$D$311,2,FALSE),0)</f>
        <v>488.77</v>
      </c>
      <c r="BB284" s="43">
        <f>IFERROR(VLOOKUP($B284,'1415_link'!$A$5:$D$311,3,FALSE),0)</f>
        <v>3584.67</v>
      </c>
      <c r="BC284" s="256">
        <f>IFERROR(VLOOKUP($B284,'1415_link'!$A$5:$D$332,4,FALSE),0)</f>
        <v>28436.570000000003</v>
      </c>
      <c r="BD284" s="158">
        <f t="shared" si="575"/>
        <v>0.12605845219729384</v>
      </c>
      <c r="BE284" s="158">
        <f>IF(AZ284="Yes",VLOOKUP(B284,'ESA 112'!$B$286:$J$314,8,FALSE),MIN(0.127,BD284))</f>
        <v>0.12605845219729384</v>
      </c>
      <c r="BF284" s="156">
        <f t="shared" si="576"/>
        <v>3584.67</v>
      </c>
      <c r="BG284" s="159">
        <f t="shared" si="577"/>
        <v>4073.44</v>
      </c>
      <c r="BH284" s="127" t="s">
        <v>928</v>
      </c>
      <c r="BI284" s="43">
        <f>IFERROR(VLOOKUP($B284,'1516_link'!$A$5:$D$351,2,FALSE),0)</f>
        <v>503.22</v>
      </c>
      <c r="BJ284" s="43">
        <f>IFERROR(VLOOKUP($B284,'1516_link'!$A$5:$D$351,3,FALSE),0)</f>
        <v>3617.44</v>
      </c>
      <c r="BK284" s="256">
        <f>IFERROR(VLOOKUP($B284,'1516_link'!$A$5:$D$351,4,FALSE),0)</f>
        <v>28480.590000000004</v>
      </c>
      <c r="BL284" s="217">
        <f t="shared" si="571"/>
        <v>0.12701422266884216</v>
      </c>
      <c r="BM284" s="217">
        <f>IF(BH284="Yes",VLOOKUP(B284,'ESA 112'!$B$255:$J$282,8,FALSE),MIN(0.127,BL284))</f>
        <v>0.127</v>
      </c>
      <c r="BN284" s="156">
        <f t="shared" si="572"/>
        <v>3617.03</v>
      </c>
      <c r="BO284" s="159">
        <f t="shared" si="573"/>
        <v>4120.25</v>
      </c>
      <c r="BP284" s="127" t="s">
        <v>928</v>
      </c>
      <c r="BQ284" s="43">
        <f>IFERROR(VLOOKUP($B284,'1617_link'!$A$5:$D$351,2,FALSE),0)</f>
        <v>498.56</v>
      </c>
      <c r="BR284" s="43">
        <f>IFERROR(VLOOKUP($B284,'1617_link'!$A$5:$D$351,3,FALSE),0)</f>
        <v>3709.11</v>
      </c>
      <c r="BS284" s="256">
        <f>IFERROR(VLOOKUP($B284,'1617_link'!$A$5:$D$351,4,FALSE),0)</f>
        <v>28455.59</v>
      </c>
      <c r="BT284" s="217">
        <f t="shared" si="574"/>
        <v>0.13034732367172847</v>
      </c>
      <c r="BU284" s="217">
        <f>IF(BP284="Yes",VLOOKUP(B284,'ESA 112'!$B$224:$J$250,8,FALSE),MIN(0.127,BT284))</f>
        <v>0.127</v>
      </c>
      <c r="BV284" s="156">
        <f t="shared" si="578"/>
        <v>3613.86</v>
      </c>
      <c r="BW284" s="223">
        <f t="shared" si="579"/>
        <v>4112.42</v>
      </c>
      <c r="BX284" s="127" t="s">
        <v>928</v>
      </c>
      <c r="BY284" s="43">
        <f>IFERROR(VLOOKUP($B284,'1718_link'!$A$5:$D$351,2,FALSE),0)</f>
        <v>581.22</v>
      </c>
      <c r="BZ284" s="43">
        <f>IFERROR(VLOOKUP($B284,'1718_link'!$A$5:$D$351,3,FALSE),0)</f>
        <v>3857.44</v>
      </c>
      <c r="CA284" s="43">
        <f>IFERROR(VLOOKUP($B284,'1718_link'!$A$5:$D$331,4,FALSE),0)</f>
        <v>28486.22</v>
      </c>
      <c r="CB284" s="217">
        <f t="shared" si="565"/>
        <v>0.13541424590556417</v>
      </c>
      <c r="CC284" s="217">
        <f>IF(BX284="Yes",VLOOKUP(B284,'ESA 112'!$B$194:$J$219,8,FALSE),MIN(0.135,CB284))</f>
        <v>0.13500000000000001</v>
      </c>
      <c r="CD284" s="156">
        <f t="shared" si="566"/>
        <v>3845.64</v>
      </c>
      <c r="CE284" s="159">
        <f t="shared" si="567"/>
        <v>4426.8599999999997</v>
      </c>
      <c r="CF284" s="127" t="s">
        <v>928</v>
      </c>
      <c r="CG284" s="43">
        <f>IFERROR(VLOOKUP($B284,'1819_link'!$A$5:$D$351,2,FALSE),0)</f>
        <v>662.56</v>
      </c>
      <c r="CH284" s="43">
        <f>IFERROR(VLOOKUP($B284,'1819_link'!$A$5:$D$351,3,FALSE),0)</f>
        <v>3949.1099999999997</v>
      </c>
      <c r="CI284" s="43">
        <f>IFERROR(VLOOKUP($B284,'1819_link'!$A$5:$D$331,4,FALSE),0)</f>
        <v>28431.82</v>
      </c>
      <c r="CJ284" s="217">
        <f t="shared" si="568"/>
        <v>0.1388975450744975</v>
      </c>
      <c r="CK284" s="217">
        <f>IF(CF284="Yes",VLOOKUP(B284,'ESA 112'!$B$164:$J$190,8,FALSE),MIN(0.135,CJ284))</f>
        <v>0.13500000000000001</v>
      </c>
      <c r="CL284" s="156">
        <f t="shared" si="569"/>
        <v>3838.3</v>
      </c>
      <c r="CM284" s="159">
        <f t="shared" si="570"/>
        <v>4500.8600000000006</v>
      </c>
      <c r="CN284" s="127" t="s">
        <v>928</v>
      </c>
      <c r="CO284" s="43">
        <f>IFERROR(VLOOKUP($B284,'1920_link'!$A$5:$D$350,2,FALSE),0)</f>
        <v>642.22</v>
      </c>
      <c r="CP284" s="43">
        <f>IFERROR(VLOOKUP($B284,'1920_link'!$A$5:$D$350,3,FALSE),0)</f>
        <v>4034.33</v>
      </c>
      <c r="CQ284" s="43">
        <f>IFERROR(VLOOKUP($B284,'1920_link'!$A$5:$D$330,4,FALSE),0)</f>
        <v>28601.789999999997</v>
      </c>
      <c r="CR284" s="217">
        <f t="shared" si="529"/>
        <v>0.14105166145195808</v>
      </c>
      <c r="CS284" s="217">
        <f>IF(CN284="Yes",VLOOKUP(B284,'ESA 112'!$B$134:$J$159,8,FALSE),MIN(0.135,CR284))</f>
        <v>0.13500000000000001</v>
      </c>
      <c r="CT284" s="156">
        <f t="shared" si="530"/>
        <v>3861.24</v>
      </c>
      <c r="CU284" s="159">
        <f t="shared" si="531"/>
        <v>4503.46</v>
      </c>
      <c r="CV284" s="127" t="s">
        <v>928</v>
      </c>
      <c r="CW284" s="43">
        <f>IFERROR(VLOOKUP($B284,'2021_link'!$A$5:$D$351,2,FALSE),0)</f>
        <v>310</v>
      </c>
      <c r="CX284" s="43">
        <f>IFERROR(VLOOKUP($B284,'2021_link'!$A$5:$D$351,3,FALSE),0)</f>
        <v>3970.66</v>
      </c>
      <c r="CY284" s="160">
        <f>IFERROR(VLOOKUP($B284,'2021_link'!$A$5:$D$351,4,FALSE),0)</f>
        <v>27275.309999999998</v>
      </c>
      <c r="CZ284" s="217">
        <f t="shared" si="532"/>
        <v>0.14557708051714169</v>
      </c>
      <c r="DA284" s="217">
        <f>IF(CV284="Yes",VLOOKUP(B284,'ESA 112'!$B$102:$J$130,8,FALSE),MIN(0.135,CZ284))</f>
        <v>0.13500000000000001</v>
      </c>
      <c r="DB284" s="156">
        <f t="shared" si="533"/>
        <v>3682.17</v>
      </c>
      <c r="DC284" s="159">
        <f t="shared" si="534"/>
        <v>3992.17</v>
      </c>
      <c r="DD284" s="127" t="s">
        <v>928</v>
      </c>
      <c r="DE284" s="43">
        <f>IFERROR(VLOOKUP($B284,'2122_link'!$A$3:$D$352,2,FALSE),0)</f>
        <v>318.44</v>
      </c>
      <c r="DF284" s="43">
        <f>IFERROR(VLOOKUP($B284,'2122_link'!$A$3:$D$352,3,FALSE),0)</f>
        <v>3911.11</v>
      </c>
      <c r="DG284" s="160">
        <f>IFERROR(VLOOKUP($B284,'2122_link'!$A$3:$D$352,4,FALSE),0)</f>
        <v>27295.5</v>
      </c>
      <c r="DH284" s="217">
        <f t="shared" si="535"/>
        <v>0.14328772141928156</v>
      </c>
      <c r="DI284" s="217">
        <f>IF(DD284="Yes",VLOOKUP(B284,'ESA 112'!$B$70:$J$99,8,FALSE),MIN(0.135,DH284))</f>
        <v>0.13500000000000001</v>
      </c>
      <c r="DJ284" s="156">
        <f t="shared" si="536"/>
        <v>3684.89</v>
      </c>
      <c r="DK284" s="159">
        <f t="shared" si="537"/>
        <v>4003.33</v>
      </c>
      <c r="DL284" s="127" t="s">
        <v>928</v>
      </c>
      <c r="DM284" s="43">
        <f>IFERROR(VLOOKUP($B284,'2223_link'!$A$3:$D$352,2,FALSE),0)</f>
        <v>367.11</v>
      </c>
      <c r="DN284" s="43">
        <f>IFERROR(VLOOKUP($B284,'2223_link'!$A$3:$D$352,3,FALSE),0)</f>
        <v>3992.56</v>
      </c>
      <c r="DO284" s="160">
        <f>IFERROR(VLOOKUP($B284,'2223_link'!$A$3:$D$352,4,FALSE),0)</f>
        <v>26971.59</v>
      </c>
      <c r="DP284" s="217">
        <f t="shared" si="538"/>
        <v>0.14802835131336342</v>
      </c>
      <c r="DQ284" s="217">
        <f>IF(DL284="Yes",VLOOKUP(B284,'ESA 112'!$B$37:$J$65,8,FALSE),MIN(0.135,DP284))</f>
        <v>0.13500000000000001</v>
      </c>
      <c r="DR284" s="156">
        <f t="shared" si="539"/>
        <v>3641.16</v>
      </c>
      <c r="DS284" s="159">
        <f t="shared" si="540"/>
        <v>4008.27</v>
      </c>
      <c r="DT284" s="127" t="s">
        <v>928</v>
      </c>
      <c r="DU284" s="43">
        <f>IFERROR(VLOOKUP($B284,'2324_link'!$A$3:$D$352,2,FALSE),0)</f>
        <v>387.89</v>
      </c>
      <c r="DV284" s="43">
        <f>IFERROR(VLOOKUP($B284,'2324_link'!$A$3:$D$352,3,FALSE),0)</f>
        <v>4121.8899999999994</v>
      </c>
      <c r="DW284" s="160">
        <f>IFERROR(VLOOKUP($B284,'2324_link'!$A$3:$D$352,4,FALSE),0)</f>
        <v>27268.299999999996</v>
      </c>
      <c r="DX284" s="217">
        <f t="shared" si="541"/>
        <v>0.15116050505532064</v>
      </c>
      <c r="DY284" s="217">
        <f>IF(DT284="Yes",VLOOKUP(B284,'ESA 112'!$B$3:$J$32,8,FALSE),MIN(0.15,DX284))</f>
        <v>0.15</v>
      </c>
      <c r="DZ284" s="156">
        <f t="shared" si="542"/>
        <v>4090.25</v>
      </c>
      <c r="EA284" s="159">
        <f t="shared" si="543"/>
        <v>4478.1400000000003</v>
      </c>
      <c r="EB284" s="18"/>
    </row>
    <row r="285" spans="1:132" ht="14.4" x14ac:dyDescent="0.3">
      <c r="A285" s="15" t="s">
        <v>914</v>
      </c>
      <c r="B285" s="15" t="s">
        <v>154</v>
      </c>
      <c r="C285" s="15" t="s">
        <v>155</v>
      </c>
      <c r="D285" s="127" t="s">
        <v>928</v>
      </c>
      <c r="E285" s="154">
        <f>IFERROR(VLOOKUP($B285,'0809_link'!$A$5:$D$319,2,FALSE),0)</f>
        <v>1.38</v>
      </c>
      <c r="F285" s="154">
        <f>IFERROR(VLOOKUP($B285,'0809_link'!$A$5:$D$319,3,FALSE),0)</f>
        <v>42.5</v>
      </c>
      <c r="G285" s="154">
        <f>IFERROR(VLOOKUP(B285,'0809_link'!$A$5:$D$319,4,FALSE),0)</f>
        <v>190.52</v>
      </c>
      <c r="H285" s="50">
        <f t="shared" si="580"/>
        <v>0.22309999999999999</v>
      </c>
      <c r="I285" s="155">
        <f>IF(D285="yes",VLOOKUP(B285,'ESA 112'!$B$479:$K$503,8,FALSE),MIN(0.127,H285))</f>
        <v>0.127</v>
      </c>
      <c r="J285" s="156">
        <f t="shared" si="581"/>
        <v>24.2</v>
      </c>
      <c r="K285" s="157">
        <f t="shared" si="582"/>
        <v>25.571028000000002</v>
      </c>
      <c r="L285" s="127" t="s">
        <v>928</v>
      </c>
      <c r="M285" s="43">
        <f>IFERROR(VLOOKUP(B285,'0910_link'!$A$5:$B$302,2,FALSE),0)</f>
        <v>2.88</v>
      </c>
      <c r="N285" s="43">
        <f>IFERROR(VLOOKUP(B285,'0910_link'!$A$5:$C$302,3,FALSE),0)</f>
        <v>35.880000000000003</v>
      </c>
      <c r="O285" s="43">
        <f>IFERROR(VLOOKUP($B285,'0910_link'!$A$5:$D$302,4,FALSE),0)</f>
        <v>182.05</v>
      </c>
      <c r="P285" s="50">
        <f t="shared" si="583"/>
        <v>0.1971</v>
      </c>
      <c r="Q285" s="158">
        <f>IF(L285="Yes",VLOOKUP(B285,'ESA 112'!$B$449:$K$474,8,FALSE),MIN(0.127,P285))</f>
        <v>0.127</v>
      </c>
      <c r="R285" s="156">
        <f t="shared" si="584"/>
        <v>23.12</v>
      </c>
      <c r="S285" s="157">
        <f t="shared" si="585"/>
        <v>25.998295000000006</v>
      </c>
      <c r="T285" s="127" t="s">
        <v>928</v>
      </c>
      <c r="U285" s="43">
        <f>IFERROR(VLOOKUP($B285,'1011_link'!$A$5:$D$309,2,FALSE),0)</f>
        <v>4.12</v>
      </c>
      <c r="V285" s="43">
        <f>IFERROR(VLOOKUP($B285,'1011_link'!$A$5:$D$309,3,FALSE),0)</f>
        <v>37.380000000000003</v>
      </c>
      <c r="W285" s="154">
        <f>IFERROR(VLOOKUP($B285,'1011_link'!$A$5:$D$319,4,FALSE),0)</f>
        <v>176.75</v>
      </c>
      <c r="X285" s="50">
        <f t="shared" si="586"/>
        <v>0.21149999999999999</v>
      </c>
      <c r="Y285" s="158">
        <f>IF(T285="Yes",VLOOKUP(B285,'ESA 112'!$B$416:$J$444,8,FALSE),MIN(0.127,X285))</f>
        <v>0.127</v>
      </c>
      <c r="Z285" s="156">
        <f t="shared" si="587"/>
        <v>22.45</v>
      </c>
      <c r="AA285" s="159">
        <f t="shared" si="588"/>
        <v>26.57</v>
      </c>
      <c r="AB285" s="127" t="s">
        <v>928</v>
      </c>
      <c r="AC285" s="43">
        <f>IFERROR(VLOOKUP($B285,'1112_link'!$A$5:$D$310,2,FALSE),0)</f>
        <v>5.7799999999999994</v>
      </c>
      <c r="AD285" s="43">
        <f>IFERROR(VLOOKUP($B285,'1112_link'!$A$5:$D$310,3,FALSE),0)</f>
        <v>35</v>
      </c>
      <c r="AE285" s="154">
        <f>IFERROR(VLOOKUP($B285,'1112_link'!$A$5:$D$331,4,FALSE),0)</f>
        <v>180.75</v>
      </c>
      <c r="AF285" s="50">
        <f t="shared" si="589"/>
        <v>0.19359999999999999</v>
      </c>
      <c r="AG285" s="158">
        <f>IF(AB285="Yes",VLOOKUP(B285,'ESA 112'!$B$383:$J$411,8,FALSE),MIN(0.127,AF285))</f>
        <v>0.127</v>
      </c>
      <c r="AH285" s="156">
        <f t="shared" si="590"/>
        <v>22.96</v>
      </c>
      <c r="AI285" s="159">
        <f t="shared" si="591"/>
        <v>28.740000000000002</v>
      </c>
      <c r="AJ285" s="127" t="s">
        <v>928</v>
      </c>
      <c r="AK285" s="43">
        <f>IFERROR(VLOOKUP($B285,'1213_link'!$A$5:$D$310,2,FALSE),0)</f>
        <v>3.5500000000000003</v>
      </c>
      <c r="AL285" s="43">
        <f>IFERROR(VLOOKUP($B285,'1213_link'!$A$5:$D$310,3,FALSE),0)</f>
        <v>37.56</v>
      </c>
      <c r="AM285" s="154">
        <f>IFERROR(VLOOKUP($B285,'1213_link'!$A$5:$D$331,4,FALSE),0)</f>
        <v>202.39</v>
      </c>
      <c r="AN285" s="50">
        <f t="shared" si="592"/>
        <v>0.18559999999999999</v>
      </c>
      <c r="AO285" s="158">
        <f>IF(AJ285="Yes",VLOOKUP(B285,'ESA 112'!$B$350:$J$378,8,FALSE),MIN(0.127,AN285))</f>
        <v>0.127</v>
      </c>
      <c r="AP285" s="156">
        <f t="shared" si="593"/>
        <v>25.7</v>
      </c>
      <c r="AQ285" s="159">
        <f t="shared" si="594"/>
        <v>29.25</v>
      </c>
      <c r="AR285" s="127" t="s">
        <v>928</v>
      </c>
      <c r="AS285" s="43">
        <f>IFERROR(VLOOKUP($B285,'1314_link'!$A$5:$D$310,2,FALSE),0)</f>
        <v>7.34</v>
      </c>
      <c r="AT285" s="43">
        <f>IFERROR(VLOOKUP($B285,'1314_link'!$A$5:$D$310,3,FALSE),0)</f>
        <v>38</v>
      </c>
      <c r="AU285" s="154">
        <f>IFERROR(VLOOKUP($B285,'1314_link'!$A$5:$D$331,4,FALSE),0)</f>
        <v>178.28</v>
      </c>
      <c r="AV285" s="158">
        <f t="shared" si="595"/>
        <v>0.21314785730311869</v>
      </c>
      <c r="AW285" s="158">
        <f>IF(AR285="Yes",VLOOKUP(B285,'ESA 112'!$B$318:$J$345,8,FALSE),MIN(0.127,AV285))</f>
        <v>0.127</v>
      </c>
      <c r="AX285" s="156">
        <f t="shared" si="596"/>
        <v>22.64</v>
      </c>
      <c r="AY285" s="159">
        <f t="shared" si="597"/>
        <v>29.98</v>
      </c>
      <c r="AZ285" s="127" t="s">
        <v>928</v>
      </c>
      <c r="BA285" s="43">
        <f>IFERROR(VLOOKUP($B285,'1415_link'!$A$5:$D$311,2,FALSE),0)</f>
        <v>4</v>
      </c>
      <c r="BB285" s="43">
        <f>IFERROR(VLOOKUP($B285,'1415_link'!$A$5:$D$311,3,FALSE),0)</f>
        <v>34.89</v>
      </c>
      <c r="BC285" s="160">
        <f>IFERROR(VLOOKUP($B285,'1415_link'!$A$5:$D$332,4,FALSE),0)</f>
        <v>188.14</v>
      </c>
      <c r="BD285" s="158">
        <f t="shared" si="575"/>
        <v>0.18544700754757099</v>
      </c>
      <c r="BE285" s="158">
        <f>IF(AZ285="Yes",VLOOKUP(B285,'ESA 112'!$B$286:$J$314,8,FALSE),MIN(0.127,BD285))</f>
        <v>0.127</v>
      </c>
      <c r="BF285" s="156">
        <f t="shared" si="576"/>
        <v>23.89</v>
      </c>
      <c r="BG285" s="159">
        <f t="shared" si="577"/>
        <v>27.89</v>
      </c>
      <c r="BH285" s="127" t="s">
        <v>928</v>
      </c>
      <c r="BI285" s="43">
        <f>IFERROR(VLOOKUP($B285,'1516_link'!$A$5:$D$351,2,FALSE),0)</f>
        <v>6</v>
      </c>
      <c r="BJ285" s="43">
        <f>IFERROR(VLOOKUP($B285,'1516_link'!$A$5:$D$351,3,FALSE),0)</f>
        <v>28.89</v>
      </c>
      <c r="BK285" s="160">
        <f>IFERROR(VLOOKUP($B285,'1516_link'!$A$5:$D$351,4,FALSE),0)</f>
        <v>176.06</v>
      </c>
      <c r="BL285" s="217">
        <f t="shared" si="571"/>
        <v>0.16409178689083267</v>
      </c>
      <c r="BM285" s="217">
        <f>IF(BH285="Yes",VLOOKUP(B285,'ESA 112'!$B$255:$J$282,8,FALSE),MIN(0.127,BL285))</f>
        <v>0.127</v>
      </c>
      <c r="BN285" s="156">
        <f t="shared" si="572"/>
        <v>22.36</v>
      </c>
      <c r="BO285" s="159">
        <f t="shared" si="573"/>
        <v>28.36</v>
      </c>
      <c r="BP285" s="127" t="s">
        <v>928</v>
      </c>
      <c r="BQ285" s="43">
        <f>IFERROR(VLOOKUP($B285,'1617_link'!$A$5:$D$351,2,FALSE),0)</f>
        <v>3.67</v>
      </c>
      <c r="BR285" s="43">
        <f>IFERROR(VLOOKUP($B285,'1617_link'!$A$5:$D$351,3,FALSE),0)</f>
        <v>30.33</v>
      </c>
      <c r="BS285" s="160">
        <f>IFERROR(VLOOKUP($B285,'1617_link'!$A$5:$D$351,4,FALSE),0)</f>
        <v>170.59</v>
      </c>
      <c r="BT285" s="217">
        <f t="shared" si="574"/>
        <v>0.17779471246849168</v>
      </c>
      <c r="BU285" s="217">
        <f>IF(BP285="Yes",VLOOKUP(B285,'ESA 112'!$B$224:$J$250,8,FALSE),MIN(0.127,BT285))</f>
        <v>0.127</v>
      </c>
      <c r="BV285" s="156">
        <f t="shared" si="578"/>
        <v>21.66</v>
      </c>
      <c r="BW285" s="159">
        <f t="shared" si="579"/>
        <v>25.33</v>
      </c>
      <c r="BX285" s="127" t="s">
        <v>928</v>
      </c>
      <c r="BY285" s="43">
        <f>IFERROR(VLOOKUP($B285,'1718_link'!$A$5:$D$351,2,FALSE),0)</f>
        <v>1</v>
      </c>
      <c r="BZ285" s="43">
        <f>IFERROR(VLOOKUP($B285,'1718_link'!$A$5:$D$351,3,FALSE),0)</f>
        <v>25.89</v>
      </c>
      <c r="CA285" s="43">
        <f>IFERROR(VLOOKUP($B285,'1718_link'!$A$5:$D$331,4,FALSE),0)</f>
        <v>166.17</v>
      </c>
      <c r="CB285" s="217">
        <f t="shared" si="565"/>
        <v>0.15580429680447735</v>
      </c>
      <c r="CC285" s="217">
        <f>IF(BX285="Yes",VLOOKUP(B285,'ESA 112'!$B$194:$J$219,8,FALSE),MIN(0.135,CB285))</f>
        <v>0.13500000000000001</v>
      </c>
      <c r="CD285" s="156">
        <f t="shared" si="566"/>
        <v>22.43</v>
      </c>
      <c r="CE285" s="159">
        <f t="shared" si="567"/>
        <v>23.43</v>
      </c>
      <c r="CF285" s="127" t="s">
        <v>928</v>
      </c>
      <c r="CG285" s="43">
        <f>IFERROR(VLOOKUP($B285,'1819_link'!$A$5:$D$351,2,FALSE),0)</f>
        <v>0.89</v>
      </c>
      <c r="CH285" s="43">
        <f>IFERROR(VLOOKUP($B285,'1819_link'!$A$5:$D$351,3,FALSE),0)</f>
        <v>29.22</v>
      </c>
      <c r="CI285" s="43">
        <f>IFERROR(VLOOKUP($B285,'1819_link'!$A$5:$D$331,4,FALSE),0)</f>
        <v>172.63000000000002</v>
      </c>
      <c r="CJ285" s="217">
        <f t="shared" si="568"/>
        <v>0.16926374326594448</v>
      </c>
      <c r="CK285" s="217">
        <f>IF(CF285="Yes",VLOOKUP(B285,'ESA 112'!$B$164:$J$190,8,FALSE),MIN(0.135,CJ285))</f>
        <v>0.13500000000000001</v>
      </c>
      <c r="CL285" s="156">
        <f t="shared" si="569"/>
        <v>23.31</v>
      </c>
      <c r="CM285" s="159">
        <f t="shared" si="570"/>
        <v>24.2</v>
      </c>
      <c r="CN285" s="127" t="s">
        <v>928</v>
      </c>
      <c r="CO285" s="43">
        <f>IFERROR(VLOOKUP($B285,'1920_link'!$A$5:$D$350,2,FALSE),0)</f>
        <v>1.78</v>
      </c>
      <c r="CP285" s="43">
        <f>IFERROR(VLOOKUP($B285,'1920_link'!$A$5:$D$350,3,FALSE),0)</f>
        <v>33.56</v>
      </c>
      <c r="CQ285" s="43">
        <f>IFERROR(VLOOKUP($B285,'1920_link'!$A$5:$D$330,4,FALSE),0)</f>
        <v>170.17</v>
      </c>
      <c r="CR285" s="217">
        <f t="shared" si="529"/>
        <v>0.19721455015572664</v>
      </c>
      <c r="CS285" s="217">
        <f>IF(CN285="Yes",VLOOKUP(B285,'ESA 112'!$B$134:$J$159,8,FALSE),MIN(0.135,CR285))</f>
        <v>0.13500000000000001</v>
      </c>
      <c r="CT285" s="156">
        <f t="shared" si="530"/>
        <v>22.97</v>
      </c>
      <c r="CU285" s="159">
        <f t="shared" si="531"/>
        <v>24.75</v>
      </c>
      <c r="CV285" s="127" t="s">
        <v>928</v>
      </c>
      <c r="CW285" s="43">
        <f>IFERROR(VLOOKUP($B285,'2021_link'!$A$5:$D$351,2,FALSE),0)</f>
        <v>2.2200000000000002</v>
      </c>
      <c r="CX285" s="43">
        <f>IFERROR(VLOOKUP($B285,'2021_link'!$A$5:$D$351,3,FALSE),0)</f>
        <v>41.67</v>
      </c>
      <c r="CY285" s="160">
        <f>IFERROR(VLOOKUP($B285,'2021_link'!$A$5:$D$351,4,FALSE),0)</f>
        <v>167.72</v>
      </c>
      <c r="CZ285" s="217">
        <f t="shared" si="532"/>
        <v>0.24844979728118294</v>
      </c>
      <c r="DA285" s="217">
        <f>IF(CV285="Yes",VLOOKUP(B285,'ESA 112'!$B$102:$J$130,8,FALSE),MIN(0.135,CZ285))</f>
        <v>0.13500000000000001</v>
      </c>
      <c r="DB285" s="156">
        <f t="shared" si="533"/>
        <v>22.64</v>
      </c>
      <c r="DC285" s="159">
        <f t="shared" si="534"/>
        <v>24.86</v>
      </c>
      <c r="DD285" s="127" t="s">
        <v>928</v>
      </c>
      <c r="DE285" s="43">
        <f>IFERROR(VLOOKUP($B285,'2122_link'!$A$3:$D$352,2,FALSE),0)</f>
        <v>1</v>
      </c>
      <c r="DF285" s="43">
        <f>IFERROR(VLOOKUP($B285,'2122_link'!$A$3:$D$352,3,FALSE),0)</f>
        <v>42.11</v>
      </c>
      <c r="DG285" s="160">
        <f>IFERROR(VLOOKUP($B285,'2122_link'!$A$3:$D$352,4,FALSE),0)</f>
        <v>159.64000000000001</v>
      </c>
      <c r="DH285" s="217">
        <f t="shared" si="535"/>
        <v>0.26378100726634923</v>
      </c>
      <c r="DI285" s="217">
        <f>IF(DD285="Yes",VLOOKUP(B285,'ESA 112'!$B$70:$J$99,8,FALSE),MIN(0.135,DH285))</f>
        <v>0.13500000000000001</v>
      </c>
      <c r="DJ285" s="156">
        <f t="shared" si="536"/>
        <v>21.55</v>
      </c>
      <c r="DK285" s="159">
        <f t="shared" si="537"/>
        <v>22.55</v>
      </c>
      <c r="DL285" s="127" t="s">
        <v>928</v>
      </c>
      <c r="DM285" s="43">
        <f>IFERROR(VLOOKUP($B285,'2223_link'!$A$3:$D$352,2,FALSE),0)</f>
        <v>0</v>
      </c>
      <c r="DN285" s="43">
        <f>IFERROR(VLOOKUP($B285,'2223_link'!$A$3:$D$352,3,FALSE),0)</f>
        <v>35.44</v>
      </c>
      <c r="DO285" s="160">
        <f>IFERROR(VLOOKUP($B285,'2223_link'!$A$3:$D$352,4,FALSE),0)</f>
        <v>172.27</v>
      </c>
      <c r="DP285" s="217">
        <f t="shared" si="538"/>
        <v>0.20572357346026585</v>
      </c>
      <c r="DQ285" s="217">
        <f>IF(DL285="Yes",VLOOKUP(B285,'ESA 112'!$B$37:$J$65,8,FALSE),MIN(0.135,DP285))</f>
        <v>0.13500000000000001</v>
      </c>
      <c r="DR285" s="156">
        <f t="shared" si="539"/>
        <v>23.26</v>
      </c>
      <c r="DS285" s="159">
        <f t="shared" si="540"/>
        <v>23.26</v>
      </c>
      <c r="DT285" s="127" t="s">
        <v>928</v>
      </c>
      <c r="DU285" s="43">
        <f>IFERROR(VLOOKUP($B285,'2324_link'!$A$3:$D$352,2,FALSE),0)</f>
        <v>1.1100000000000001</v>
      </c>
      <c r="DV285" s="43">
        <f>IFERROR(VLOOKUP($B285,'2324_link'!$A$3:$D$352,3,FALSE),0)</f>
        <v>37.11</v>
      </c>
      <c r="DW285" s="160">
        <f>IFERROR(VLOOKUP($B285,'2324_link'!$A$3:$D$352,4,FALSE),0)</f>
        <v>184.49</v>
      </c>
      <c r="DX285" s="217">
        <f t="shared" si="541"/>
        <v>0.20114911377310421</v>
      </c>
      <c r="DY285" s="217">
        <f>IF(DT285="Yes",VLOOKUP(B285,'ESA 112'!$B$3:$J$32,8,FALSE),MIN(0.15,DX285))</f>
        <v>0.15</v>
      </c>
      <c r="DZ285" s="156">
        <f t="shared" si="542"/>
        <v>27.67</v>
      </c>
      <c r="EA285" s="159">
        <f t="shared" si="543"/>
        <v>28.78</v>
      </c>
      <c r="EB285" s="18"/>
    </row>
    <row r="286" spans="1:132" ht="14.4" x14ac:dyDescent="0.3">
      <c r="A286" s="15" t="s">
        <v>914</v>
      </c>
      <c r="B286" s="15" t="s">
        <v>208</v>
      </c>
      <c r="C286" s="15" t="s">
        <v>209</v>
      </c>
      <c r="D286" s="127" t="s">
        <v>928</v>
      </c>
      <c r="E286" s="154">
        <f>IFERROR(VLOOKUP($B286,'0809_link'!$A$5:$D$319,2,FALSE),0)</f>
        <v>63.5</v>
      </c>
      <c r="F286" s="154">
        <f>IFERROR(VLOOKUP($B286,'0809_link'!$A$5:$D$319,3,FALSE),0)</f>
        <v>794.01</v>
      </c>
      <c r="G286" s="154">
        <f>IFERROR(VLOOKUP(B286,'0809_link'!$A$5:$D$319,4,FALSE),0)</f>
        <v>7009.93</v>
      </c>
      <c r="H286" s="50">
        <f t="shared" si="580"/>
        <v>0.1133</v>
      </c>
      <c r="I286" s="155">
        <f>IF(D286="yes",VLOOKUP(B286,'ESA 112'!$B$479:$K$503,8,FALSE),MIN(0.127,H286))</f>
        <v>0.1133</v>
      </c>
      <c r="J286" s="156">
        <f t="shared" si="581"/>
        <v>794.01</v>
      </c>
      <c r="K286" s="157">
        <f t="shared" si="582"/>
        <v>857.51</v>
      </c>
      <c r="L286" s="127" t="s">
        <v>928</v>
      </c>
      <c r="M286" s="43">
        <f>IFERROR(VLOOKUP(B286,'0910_link'!$A$5:$B$302,2,FALSE),0)</f>
        <v>72.88</v>
      </c>
      <c r="N286" s="43">
        <f>IFERROR(VLOOKUP(B286,'0910_link'!$A$5:$C$302,3,FALSE),0)</f>
        <v>768.88</v>
      </c>
      <c r="O286" s="43">
        <f>IFERROR(VLOOKUP($B286,'0910_link'!$A$5:$D$302,4,FALSE),0)</f>
        <v>7102.2300000000005</v>
      </c>
      <c r="P286" s="50">
        <f t="shared" si="583"/>
        <v>0.10829999999999999</v>
      </c>
      <c r="Q286" s="158">
        <f>IF(L286="Yes",VLOOKUP(B286,'ESA 112'!$B$449:$K$474,8,FALSE),MIN(0.127,P286))</f>
        <v>0.10829999999999999</v>
      </c>
      <c r="R286" s="156">
        <f t="shared" si="584"/>
        <v>768.88</v>
      </c>
      <c r="S286" s="157">
        <f t="shared" si="585"/>
        <v>841.76</v>
      </c>
      <c r="T286" s="127" t="s">
        <v>928</v>
      </c>
      <c r="U286" s="43">
        <f>IFERROR(VLOOKUP($B286,'1011_link'!$A$5:$D$309,2,FALSE),0)</f>
        <v>73.12</v>
      </c>
      <c r="V286" s="43">
        <f>IFERROR(VLOOKUP($B286,'1011_link'!$A$5:$D$309,3,FALSE),0)</f>
        <v>769.75</v>
      </c>
      <c r="W286" s="154">
        <f>IFERROR(VLOOKUP($B286,'1011_link'!$A$5:$D$319,4,FALSE),0)</f>
        <v>7140.4299999999994</v>
      </c>
      <c r="X286" s="50">
        <f t="shared" si="586"/>
        <v>0.10780000000000001</v>
      </c>
      <c r="Y286" s="158">
        <f>IF(T286="Yes",VLOOKUP(B286,'ESA 112'!$B$416:$J$444,8,FALSE),MIN(0.127,X286))</f>
        <v>0.10780000000000001</v>
      </c>
      <c r="Z286" s="156">
        <f t="shared" si="587"/>
        <v>769.75</v>
      </c>
      <c r="AA286" s="159">
        <f t="shared" si="588"/>
        <v>842.87</v>
      </c>
      <c r="AB286" s="127" t="s">
        <v>928</v>
      </c>
      <c r="AC286" s="43">
        <f>IFERROR(VLOOKUP($B286,'1112_link'!$A$5:$D$310,2,FALSE),0)</f>
        <v>75.66</v>
      </c>
      <c r="AD286" s="43">
        <f>IFERROR(VLOOKUP($B286,'1112_link'!$A$5:$D$310,3,FALSE),0)</f>
        <v>763.2299999999999</v>
      </c>
      <c r="AE286" s="154">
        <f>IFERROR(VLOOKUP($B286,'1112_link'!$A$5:$D$331,4,FALSE),0)</f>
        <v>7160.1299999999992</v>
      </c>
      <c r="AF286" s="50">
        <f t="shared" si="589"/>
        <v>0.1066</v>
      </c>
      <c r="AG286" s="158">
        <f>IF(AB286="Yes",VLOOKUP(B286,'ESA 112'!$B$383:$J$411,8,FALSE),MIN(0.127,AF286))</f>
        <v>0.1066</v>
      </c>
      <c r="AH286" s="156">
        <f t="shared" si="590"/>
        <v>763.23</v>
      </c>
      <c r="AI286" s="159">
        <f t="shared" si="591"/>
        <v>838.89</v>
      </c>
      <c r="AJ286" s="127" t="s">
        <v>928</v>
      </c>
      <c r="AK286" s="43">
        <f>IFERROR(VLOOKUP($B286,'1213_link'!$A$5:$D$310,2,FALSE),0)</f>
        <v>89.56</v>
      </c>
      <c r="AL286" s="43">
        <f>IFERROR(VLOOKUP($B286,'1213_link'!$A$5:$D$310,3,FALSE),0)</f>
        <v>771</v>
      </c>
      <c r="AM286" s="154">
        <f>IFERROR(VLOOKUP($B286,'1213_link'!$A$5:$D$331,4,FALSE),0)</f>
        <v>7343.82</v>
      </c>
      <c r="AN286" s="50">
        <f t="shared" si="592"/>
        <v>0.105</v>
      </c>
      <c r="AO286" s="158">
        <f>IF(AJ286="Yes",VLOOKUP(B286,'ESA 112'!$B$350:$J$378,8,FALSE),MIN(0.127,AN286))</f>
        <v>0.105</v>
      </c>
      <c r="AP286" s="156">
        <f t="shared" si="593"/>
        <v>771</v>
      </c>
      <c r="AQ286" s="159">
        <f t="shared" si="594"/>
        <v>860.56</v>
      </c>
      <c r="AR286" s="127" t="s">
        <v>928</v>
      </c>
      <c r="AS286" s="43">
        <f>IFERROR(VLOOKUP($B286,'1314_link'!$A$5:$D$310,2,FALSE),0)</f>
        <v>95.33</v>
      </c>
      <c r="AT286" s="43">
        <f>IFERROR(VLOOKUP($B286,'1314_link'!$A$5:$D$310,3,FALSE),0)</f>
        <v>818.78</v>
      </c>
      <c r="AU286" s="154">
        <f>IFERROR(VLOOKUP($B286,'1314_link'!$A$5:$D$331,4,FALSE),0)</f>
        <v>7450.06</v>
      </c>
      <c r="AV286" s="158">
        <f t="shared" si="595"/>
        <v>0.10990247058412951</v>
      </c>
      <c r="AW286" s="158">
        <f>IF(AR286="Yes",VLOOKUP(B286,'ESA 112'!$B$318:$J$345,8,FALSE),MIN(0.127,AV286))</f>
        <v>0.10990247058412951</v>
      </c>
      <c r="AX286" s="156">
        <f t="shared" si="596"/>
        <v>818.78</v>
      </c>
      <c r="AY286" s="159">
        <f t="shared" si="597"/>
        <v>914.11</v>
      </c>
      <c r="AZ286" s="127" t="s">
        <v>928</v>
      </c>
      <c r="BA286" s="43">
        <f>IFERROR(VLOOKUP($B286,'1415_link'!$A$5:$D$311,2,FALSE),0)</f>
        <v>109.56</v>
      </c>
      <c r="BB286" s="43">
        <f>IFERROR(VLOOKUP($B286,'1415_link'!$A$5:$D$311,3,FALSE),0)</f>
        <v>843.7700000000001</v>
      </c>
      <c r="BC286" s="160">
        <f>IFERROR(VLOOKUP($B286,'1415_link'!$A$5:$D$332,4,FALSE),0)</f>
        <v>7643.4199999999992</v>
      </c>
      <c r="BD286" s="158">
        <f t="shared" si="575"/>
        <v>0.11039168330407072</v>
      </c>
      <c r="BE286" s="158">
        <f>IF(AZ286="Yes",VLOOKUP(B286,'ESA 112'!$B$286:$J$314,8,FALSE),MIN(0.127,BD286))</f>
        <v>0.11039168330407072</v>
      </c>
      <c r="BF286" s="156">
        <f t="shared" si="576"/>
        <v>843.77</v>
      </c>
      <c r="BG286" s="159">
        <f t="shared" si="577"/>
        <v>953.32999999999993</v>
      </c>
      <c r="BH286" s="127" t="s">
        <v>928</v>
      </c>
      <c r="BI286" s="43">
        <f>IFERROR(VLOOKUP($B286,'1516_link'!$A$5:$D$351,2,FALSE),0)</f>
        <v>148.11000000000001</v>
      </c>
      <c r="BJ286" s="43">
        <f>IFERROR(VLOOKUP($B286,'1516_link'!$A$5:$D$351,3,FALSE),0)</f>
        <v>875.43000000000018</v>
      </c>
      <c r="BK286" s="160">
        <f>IFERROR(VLOOKUP($B286,'1516_link'!$A$5:$D$351,4,FALSE),0)</f>
        <v>7693.3499999999995</v>
      </c>
      <c r="BL286" s="217">
        <f t="shared" si="571"/>
        <v>0.11379048138977171</v>
      </c>
      <c r="BM286" s="217">
        <f>IF(BH286="Yes",VLOOKUP(B286,'ESA 112'!$B$255:$J$282,8,FALSE),MIN(0.127,BL286))</f>
        <v>0.11379048138977171</v>
      </c>
      <c r="BN286" s="156">
        <f t="shared" si="572"/>
        <v>875.43</v>
      </c>
      <c r="BO286" s="159">
        <f t="shared" si="573"/>
        <v>1023.54</v>
      </c>
      <c r="BP286" s="127" t="s">
        <v>928</v>
      </c>
      <c r="BQ286" s="43">
        <f>IFERROR(VLOOKUP($B286,'1617_link'!$A$5:$D$351,2,FALSE),0)</f>
        <v>154.66</v>
      </c>
      <c r="BR286" s="43">
        <f>IFERROR(VLOOKUP($B286,'1617_link'!$A$5:$D$351,3,FALSE),0)</f>
        <v>884.89</v>
      </c>
      <c r="BS286" s="160">
        <f>IFERROR(VLOOKUP($B286,'1617_link'!$A$5:$D$351,4,FALSE),0)</f>
        <v>7927.3200000000006</v>
      </c>
      <c r="BT286" s="217">
        <f t="shared" si="574"/>
        <v>0.11162536645423674</v>
      </c>
      <c r="BU286" s="217">
        <f>IF(BP286="Yes",VLOOKUP(B286,'ESA 112'!$B$224:$J$250,8,FALSE),MIN(0.127,BT286))</f>
        <v>0.11162536645423674</v>
      </c>
      <c r="BV286" s="156">
        <f t="shared" si="578"/>
        <v>884.89</v>
      </c>
      <c r="BW286" s="159">
        <f t="shared" si="579"/>
        <v>1039.55</v>
      </c>
      <c r="BX286" s="127" t="s">
        <v>928</v>
      </c>
      <c r="BY286" s="43">
        <f>IFERROR(VLOOKUP($B286,'1718_link'!$A$5:$D$351,2,FALSE),0)</f>
        <v>155.88999999999999</v>
      </c>
      <c r="BZ286" s="43">
        <f>IFERROR(VLOOKUP($B286,'1718_link'!$A$5:$D$351,3,FALSE),0)</f>
        <v>933.22</v>
      </c>
      <c r="CA286" s="43">
        <f>IFERROR(VLOOKUP($B286,'1718_link'!$A$5:$D$331,4,FALSE),0)</f>
        <v>8426.1699999999964</v>
      </c>
      <c r="CB286" s="217">
        <f t="shared" si="565"/>
        <v>0.11075257204637462</v>
      </c>
      <c r="CC286" s="217">
        <f>IF(BX286="Yes",VLOOKUP(B286,'ESA 112'!$B$194:$J$219,8,FALSE),MIN(0.135,CB286))</f>
        <v>0.11075257204637462</v>
      </c>
      <c r="CD286" s="156">
        <f t="shared" si="566"/>
        <v>933.22</v>
      </c>
      <c r="CE286" s="159">
        <f t="shared" si="567"/>
        <v>1089.1100000000001</v>
      </c>
      <c r="CF286" s="127" t="s">
        <v>928</v>
      </c>
      <c r="CG286" s="43">
        <f>IFERROR(VLOOKUP($B286,'1819_link'!$A$5:$D$351,2,FALSE),0)</f>
        <v>184.88</v>
      </c>
      <c r="CH286" s="43">
        <f>IFERROR(VLOOKUP($B286,'1819_link'!$A$5:$D$351,3,FALSE),0)</f>
        <v>969.7700000000001</v>
      </c>
      <c r="CI286" s="43">
        <f>IFERROR(VLOOKUP($B286,'1819_link'!$A$5:$D$331,4,FALSE),0)</f>
        <v>8649.2899999999991</v>
      </c>
      <c r="CJ286" s="217">
        <f t="shared" si="568"/>
        <v>0.11212134175175074</v>
      </c>
      <c r="CK286" s="217">
        <f>IF(CF286="Yes",VLOOKUP(B286,'ESA 112'!$B$164:$J$190,8,FALSE),MIN(0.135,CJ286))</f>
        <v>0.11212134175175074</v>
      </c>
      <c r="CL286" s="156">
        <f t="shared" si="569"/>
        <v>969.77</v>
      </c>
      <c r="CM286" s="159">
        <f t="shared" si="570"/>
        <v>1154.6500000000001</v>
      </c>
      <c r="CN286" s="127" t="s">
        <v>928</v>
      </c>
      <c r="CO286" s="43">
        <f>IFERROR(VLOOKUP($B286,'1920_link'!$A$5:$D$350,2,FALSE),0)</f>
        <v>208.67000000000002</v>
      </c>
      <c r="CP286" s="43">
        <f>IFERROR(VLOOKUP($B286,'1920_link'!$A$5:$D$350,3,FALSE),0)</f>
        <v>1008.67</v>
      </c>
      <c r="CQ286" s="43">
        <f>IFERROR(VLOOKUP($B286,'1920_link'!$A$5:$D$330,4,FALSE),0)</f>
        <v>8961.9599999999991</v>
      </c>
      <c r="CR286" s="217">
        <f t="shared" si="529"/>
        <v>0.11255015643899326</v>
      </c>
      <c r="CS286" s="217">
        <f>IF(CN286="Yes",VLOOKUP(B286,'ESA 112'!$B$134:$J$159,8,FALSE),MIN(0.135,CR286))</f>
        <v>0.11255015643899326</v>
      </c>
      <c r="CT286" s="156">
        <f t="shared" si="530"/>
        <v>1008.67</v>
      </c>
      <c r="CU286" s="159">
        <f t="shared" si="531"/>
        <v>1217.3399999999999</v>
      </c>
      <c r="CV286" s="127" t="s">
        <v>928</v>
      </c>
      <c r="CW286" s="43">
        <f>IFERROR(VLOOKUP($B286,'2021_link'!$A$5:$D$351,2,FALSE),0)</f>
        <v>94.78</v>
      </c>
      <c r="CX286" s="43">
        <f>IFERROR(VLOOKUP($B286,'2021_link'!$A$5:$D$351,3,FALSE),0)</f>
        <v>1024.56</v>
      </c>
      <c r="CY286" s="160">
        <f>IFERROR(VLOOKUP($B286,'2021_link'!$A$5:$D$351,4,FALSE),0)</f>
        <v>8519.4199999999983</v>
      </c>
      <c r="CZ286" s="217">
        <f t="shared" si="532"/>
        <v>0.12026170795664495</v>
      </c>
      <c r="DA286" s="217">
        <f>IF(CV286="Yes",VLOOKUP(B286,'ESA 112'!$B$102:$J$130,8,FALSE),MIN(0.135,CZ286))</f>
        <v>0.12026170795664495</v>
      </c>
      <c r="DB286" s="156">
        <f t="shared" si="533"/>
        <v>1024.56</v>
      </c>
      <c r="DC286" s="159">
        <f t="shared" si="534"/>
        <v>1119.3399999999999</v>
      </c>
      <c r="DD286" s="127" t="s">
        <v>928</v>
      </c>
      <c r="DE286" s="43">
        <f>IFERROR(VLOOKUP($B286,'2122_link'!$A$3:$D$352,2,FALSE),0)</f>
        <v>117.56</v>
      </c>
      <c r="DF286" s="43">
        <f>IFERROR(VLOOKUP($B286,'2122_link'!$A$3:$D$352,3,FALSE),0)</f>
        <v>1025.33</v>
      </c>
      <c r="DG286" s="160">
        <f>IFERROR(VLOOKUP($B286,'2122_link'!$A$3:$D$352,4,FALSE),0)</f>
        <v>8685.6300000000047</v>
      </c>
      <c r="DH286" s="217">
        <f t="shared" si="535"/>
        <v>0.11804900738345973</v>
      </c>
      <c r="DI286" s="217">
        <f>IF(DD286="Yes",VLOOKUP(B286,'ESA 112'!$B$70:$J$99,8,FALSE),MIN(0.135,DH286))</f>
        <v>0.11804900738345973</v>
      </c>
      <c r="DJ286" s="156">
        <f t="shared" si="536"/>
        <v>1025.33</v>
      </c>
      <c r="DK286" s="159">
        <f t="shared" si="537"/>
        <v>1142.8899999999999</v>
      </c>
      <c r="DL286" s="127" t="s">
        <v>928</v>
      </c>
      <c r="DM286" s="43">
        <f>IFERROR(VLOOKUP($B286,'2223_link'!$A$3:$D$352,2,FALSE),0)</f>
        <v>113.44</v>
      </c>
      <c r="DN286" s="43">
        <f>IFERROR(VLOOKUP($B286,'2223_link'!$A$3:$D$352,3,FALSE),0)</f>
        <v>1072.1099999999999</v>
      </c>
      <c r="DO286" s="160">
        <f>IFERROR(VLOOKUP($B286,'2223_link'!$A$3:$D$352,4,FALSE),0)</f>
        <v>8849.0400000000009</v>
      </c>
      <c r="DP286" s="217">
        <f t="shared" si="538"/>
        <v>0.12115551517452738</v>
      </c>
      <c r="DQ286" s="217">
        <f>IF(DL286="Yes",VLOOKUP(B286,'ESA 112'!$B$37:$J$65,8,FALSE),MIN(0.135,DP286))</f>
        <v>0.12115551517452738</v>
      </c>
      <c r="DR286" s="156">
        <f t="shared" si="539"/>
        <v>1072.1099999999999</v>
      </c>
      <c r="DS286" s="159">
        <f t="shared" si="540"/>
        <v>1185.55</v>
      </c>
      <c r="DT286" s="127" t="s">
        <v>928</v>
      </c>
      <c r="DU286" s="43">
        <f>IFERROR(VLOOKUP($B286,'2324_link'!$A$3:$D$352,2,FALSE),0)</f>
        <v>116.89</v>
      </c>
      <c r="DV286" s="43">
        <f>IFERROR(VLOOKUP($B286,'2324_link'!$A$3:$D$352,3,FALSE),0)</f>
        <v>1090.8899999999999</v>
      </c>
      <c r="DW286" s="160">
        <f>IFERROR(VLOOKUP($B286,'2324_link'!$A$3:$D$352,4,FALSE),0)</f>
        <v>8967.6299999999992</v>
      </c>
      <c r="DX286" s="217">
        <f t="shared" si="541"/>
        <v>0.12164752560040946</v>
      </c>
      <c r="DY286" s="217">
        <f>IF(DT286="Yes",VLOOKUP(B286,'ESA 112'!$B$3:$J$32,8,FALSE),MIN(0.15,DX286))</f>
        <v>0.12164752560040946</v>
      </c>
      <c r="DZ286" s="156">
        <f t="shared" si="542"/>
        <v>1090.8900000000001</v>
      </c>
      <c r="EA286" s="159">
        <f t="shared" si="543"/>
        <v>1207.7800000000002</v>
      </c>
      <c r="EB286" s="18"/>
    </row>
    <row r="287" spans="1:132" ht="14.4" x14ac:dyDescent="0.3">
      <c r="A287" s="15" t="s">
        <v>914</v>
      </c>
      <c r="B287" s="15" t="s">
        <v>546</v>
      </c>
      <c r="C287" s="15" t="s">
        <v>547</v>
      </c>
      <c r="D287" s="127" t="s">
        <v>928</v>
      </c>
      <c r="E287" s="154">
        <f>IFERROR(VLOOKUP($B287,'0809_link'!$A$5:$D$319,2,FALSE),0)</f>
        <v>2.12</v>
      </c>
      <c r="F287" s="154">
        <f>IFERROR(VLOOKUP($B287,'0809_link'!$A$5:$D$319,3,FALSE),0)</f>
        <v>28.88</v>
      </c>
      <c r="G287" s="154">
        <f>IFERROR(VLOOKUP(B287,'0809_link'!$A$5:$D$319,4,FALSE),0)</f>
        <v>197.33</v>
      </c>
      <c r="H287" s="50">
        <f t="shared" si="580"/>
        <v>0.1464</v>
      </c>
      <c r="I287" s="155">
        <f>IF(D287="yes",VLOOKUP(B287,'ESA 112'!$B$479:$K$503,8,FALSE),MIN(0.127,H287))</f>
        <v>0.127</v>
      </c>
      <c r="J287" s="156">
        <f t="shared" si="581"/>
        <v>25.06</v>
      </c>
      <c r="K287" s="157">
        <f t="shared" si="582"/>
        <v>27.171797999999999</v>
      </c>
      <c r="L287" s="127" t="s">
        <v>928</v>
      </c>
      <c r="M287" s="43">
        <f>IFERROR(VLOOKUP(B287,'0910_link'!$A$5:$B$302,2,FALSE),0)</f>
        <v>1.1200000000000001</v>
      </c>
      <c r="N287" s="43">
        <f>IFERROR(VLOOKUP(B287,'0910_link'!$A$5:$C$302,3,FALSE),0)</f>
        <v>35.5</v>
      </c>
      <c r="O287" s="43">
        <f>IFERROR(VLOOKUP($B287,'0910_link'!$A$5:$D$302,4,FALSE),0)</f>
        <v>199.38</v>
      </c>
      <c r="P287" s="50">
        <f t="shared" si="583"/>
        <v>0.17810000000000001</v>
      </c>
      <c r="Q287" s="158">
        <f>IF(L287="Yes",VLOOKUP(B287,'ESA 112'!$B$449:$K$474,8,FALSE),MIN(0.127,P287))</f>
        <v>0.127</v>
      </c>
      <c r="R287" s="156">
        <f t="shared" si="584"/>
        <v>25.32</v>
      </c>
      <c r="S287" s="157">
        <f t="shared" si="585"/>
        <v>26.431681999999995</v>
      </c>
      <c r="T287" s="127" t="s">
        <v>928</v>
      </c>
      <c r="U287" s="43">
        <f>IFERROR(VLOOKUP($B287,'1011_link'!$A$5:$D$309,2,FALSE),0)</f>
        <v>1.5</v>
      </c>
      <c r="V287" s="43">
        <f>IFERROR(VLOOKUP($B287,'1011_link'!$A$5:$D$309,3,FALSE),0)</f>
        <v>39.5</v>
      </c>
      <c r="W287" s="154">
        <f>IFERROR(VLOOKUP($B287,'1011_link'!$A$5:$D$319,4,FALSE),0)</f>
        <v>200.56</v>
      </c>
      <c r="X287" s="50">
        <f t="shared" si="586"/>
        <v>0.19689999999999999</v>
      </c>
      <c r="Y287" s="158">
        <f>IF(T287="Yes",VLOOKUP(B287,'ESA 112'!$B$416:$J$444,8,FALSE),MIN(0.127,X287))</f>
        <v>0.127</v>
      </c>
      <c r="Z287" s="156">
        <f t="shared" si="587"/>
        <v>25.47</v>
      </c>
      <c r="AA287" s="159">
        <f t="shared" si="588"/>
        <v>26.97</v>
      </c>
      <c r="AB287" s="127" t="s">
        <v>928</v>
      </c>
      <c r="AC287" s="43">
        <f>IFERROR(VLOOKUP($B287,'1112_link'!$A$5:$D$310,2,FALSE),0)</f>
        <v>0</v>
      </c>
      <c r="AD287" s="43">
        <f>IFERROR(VLOOKUP($B287,'1112_link'!$A$5:$D$310,3,FALSE),0)</f>
        <v>39.56</v>
      </c>
      <c r="AE287" s="154">
        <f>IFERROR(VLOOKUP($B287,'1112_link'!$A$5:$D$331,4,FALSE),0)</f>
        <v>192.11</v>
      </c>
      <c r="AF287" s="50">
        <f t="shared" si="589"/>
        <v>0.2059</v>
      </c>
      <c r="AG287" s="158">
        <f>IF(AB287="Yes",VLOOKUP(B287,'ESA 112'!$B$383:$J$411,8,FALSE),MIN(0.127,AF287))</f>
        <v>0.127</v>
      </c>
      <c r="AH287" s="156">
        <f t="shared" si="590"/>
        <v>24.4</v>
      </c>
      <c r="AI287" s="159">
        <f t="shared" si="591"/>
        <v>24.4</v>
      </c>
      <c r="AJ287" s="127" t="s">
        <v>928</v>
      </c>
      <c r="AK287" s="43">
        <f>IFERROR(VLOOKUP($B287,'1213_link'!$A$5:$D$310,2,FALSE),0)</f>
        <v>1.89</v>
      </c>
      <c r="AL287" s="43">
        <f>IFERROR(VLOOKUP($B287,'1213_link'!$A$5:$D$310,3,FALSE),0)</f>
        <v>30.78</v>
      </c>
      <c r="AM287" s="154">
        <f>IFERROR(VLOOKUP($B287,'1213_link'!$A$5:$D$331,4,FALSE),0)</f>
        <v>182.04</v>
      </c>
      <c r="AN287" s="50">
        <f t="shared" si="592"/>
        <v>0.1691</v>
      </c>
      <c r="AO287" s="158">
        <f>IF(AJ287="Yes",VLOOKUP(B287,'ESA 112'!$B$350:$J$378,8,FALSE),MIN(0.127,AN287))</f>
        <v>0.127</v>
      </c>
      <c r="AP287" s="156">
        <f t="shared" si="593"/>
        <v>23.12</v>
      </c>
      <c r="AQ287" s="159">
        <f t="shared" si="594"/>
        <v>25.01</v>
      </c>
      <c r="AR287" s="127" t="s">
        <v>928</v>
      </c>
      <c r="AS287" s="43">
        <f>IFERROR(VLOOKUP($B287,'1314_link'!$A$5:$D$310,2,FALSE),0)</f>
        <v>2</v>
      </c>
      <c r="AT287" s="43">
        <f>IFERROR(VLOOKUP($B287,'1314_link'!$A$5:$D$310,3,FALSE),0)</f>
        <v>37.89</v>
      </c>
      <c r="AU287" s="154">
        <f>IFERROR(VLOOKUP($B287,'1314_link'!$A$5:$D$331,4,FALSE),0)</f>
        <v>184.54999999999998</v>
      </c>
      <c r="AV287" s="158">
        <f t="shared" si="595"/>
        <v>0.2053102140341371</v>
      </c>
      <c r="AW287" s="158">
        <f>IF(AR287="Yes",VLOOKUP(B287,'ESA 112'!$B$318:$J$345,8,FALSE),MIN(0.127,AV287))</f>
        <v>0.127</v>
      </c>
      <c r="AX287" s="156">
        <f t="shared" si="596"/>
        <v>23.44</v>
      </c>
      <c r="AY287" s="159">
        <f t="shared" si="597"/>
        <v>25.44</v>
      </c>
      <c r="AZ287" s="127" t="s">
        <v>928</v>
      </c>
      <c r="BA287" s="43">
        <f>IFERROR(VLOOKUP($B287,'1415_link'!$A$5:$D$311,2,FALSE),0)</f>
        <v>1.78</v>
      </c>
      <c r="BB287" s="43">
        <f>IFERROR(VLOOKUP($B287,'1415_link'!$A$5:$D$311,3,FALSE),0)</f>
        <v>40.89</v>
      </c>
      <c r="BC287" s="160">
        <f>IFERROR(VLOOKUP($B287,'1415_link'!$A$5:$D$332,4,FALSE),0)</f>
        <v>200.71</v>
      </c>
      <c r="BD287" s="158">
        <f t="shared" si="575"/>
        <v>0.20372676996661851</v>
      </c>
      <c r="BE287" s="158">
        <f>IF(AZ287="Yes",VLOOKUP(B287,'ESA 112'!$B$286:$J$314,8,FALSE),MIN(0.127,BD287))</f>
        <v>0.127</v>
      </c>
      <c r="BF287" s="156">
        <f t="shared" si="576"/>
        <v>25.49</v>
      </c>
      <c r="BG287" s="159">
        <f t="shared" si="577"/>
        <v>27.27</v>
      </c>
      <c r="BH287" s="127" t="s">
        <v>928</v>
      </c>
      <c r="BI287" s="43">
        <f>IFERROR(VLOOKUP($B287,'1516_link'!$A$5:$D$351,2,FALSE),0)</f>
        <v>2.33</v>
      </c>
      <c r="BJ287" s="43">
        <f>IFERROR(VLOOKUP($B287,'1516_link'!$A$5:$D$351,3,FALSE),0)</f>
        <v>41.44</v>
      </c>
      <c r="BK287" s="160">
        <f>IFERROR(VLOOKUP($B287,'1516_link'!$A$5:$D$351,4,FALSE),0)</f>
        <v>212.92</v>
      </c>
      <c r="BL287" s="217">
        <f t="shared" si="571"/>
        <v>0.19462708998684952</v>
      </c>
      <c r="BM287" s="217">
        <f>IF(BH287="Yes",VLOOKUP(B287,'ESA 112'!$B$255:$J$282,8,FALSE),MIN(0.127,BL287))</f>
        <v>0.127</v>
      </c>
      <c r="BN287" s="156">
        <f t="shared" si="572"/>
        <v>27.04</v>
      </c>
      <c r="BO287" s="159">
        <f t="shared" si="573"/>
        <v>29.369999999999997</v>
      </c>
      <c r="BP287" s="127" t="s">
        <v>928</v>
      </c>
      <c r="BQ287" s="43">
        <f>IFERROR(VLOOKUP($B287,'1617_link'!$A$5:$D$351,2,FALSE),0)</f>
        <v>2.89</v>
      </c>
      <c r="BR287" s="43">
        <f>IFERROR(VLOOKUP($B287,'1617_link'!$A$5:$D$351,3,FALSE),0)</f>
        <v>43</v>
      </c>
      <c r="BS287" s="160">
        <f>IFERROR(VLOOKUP($B287,'1617_link'!$A$5:$D$351,4,FALSE),0)</f>
        <v>196.15</v>
      </c>
      <c r="BT287" s="217">
        <f t="shared" si="574"/>
        <v>0.21921998470558246</v>
      </c>
      <c r="BU287" s="217">
        <f>IF(BP287="Yes",VLOOKUP(B287,'ESA 112'!$B$224:$J$250,8,FALSE),MIN(0.127,BT287))</f>
        <v>0.127</v>
      </c>
      <c r="BV287" s="156">
        <f t="shared" si="578"/>
        <v>24.91</v>
      </c>
      <c r="BW287" s="223">
        <f t="shared" si="579"/>
        <v>27.8</v>
      </c>
      <c r="BX287" s="127" t="s">
        <v>928</v>
      </c>
      <c r="BY287" s="43">
        <f>IFERROR(VLOOKUP($B287,'1718_link'!$A$5:$D$351,2,FALSE),0)</f>
        <v>6.55</v>
      </c>
      <c r="BZ287" s="43">
        <f>IFERROR(VLOOKUP($B287,'1718_link'!$A$5:$D$351,3,FALSE),0)</f>
        <v>38.22</v>
      </c>
      <c r="CA287" s="43">
        <f>IFERROR(VLOOKUP($B287,'1718_link'!$A$5:$D$331,4,FALSE),0)</f>
        <v>192.16</v>
      </c>
      <c r="CB287" s="217">
        <f t="shared" si="565"/>
        <v>0.19889675270607826</v>
      </c>
      <c r="CC287" s="217">
        <f>IF(BX287="Yes",VLOOKUP(B287,'ESA 112'!$B$194:$J$219,8,FALSE),MIN(0.135,CB287))</f>
        <v>0.13500000000000001</v>
      </c>
      <c r="CD287" s="156">
        <f t="shared" si="566"/>
        <v>25.94</v>
      </c>
      <c r="CE287" s="159">
        <f t="shared" si="567"/>
        <v>32.49</v>
      </c>
      <c r="CF287" s="127" t="s">
        <v>928</v>
      </c>
      <c r="CG287" s="43">
        <f>IFERROR(VLOOKUP($B287,'1819_link'!$A$5:$D$351,2,FALSE),0)</f>
        <v>4.67</v>
      </c>
      <c r="CH287" s="43">
        <f>IFERROR(VLOOKUP($B287,'1819_link'!$A$5:$D$351,3,FALSE),0)</f>
        <v>41.78</v>
      </c>
      <c r="CI287" s="43">
        <f>IFERROR(VLOOKUP($B287,'1819_link'!$A$5:$D$331,4,FALSE),0)</f>
        <v>196.13</v>
      </c>
      <c r="CJ287" s="217">
        <f t="shared" si="568"/>
        <v>0.21302197522051702</v>
      </c>
      <c r="CK287" s="217">
        <f>IF(CF287="Yes",VLOOKUP(B287,'ESA 112'!$B$164:$J$190,8,FALSE),MIN(0.135,CJ287))</f>
        <v>0.13500000000000001</v>
      </c>
      <c r="CL287" s="156">
        <f t="shared" si="569"/>
        <v>26.48</v>
      </c>
      <c r="CM287" s="159">
        <f t="shared" si="570"/>
        <v>31.15</v>
      </c>
      <c r="CN287" s="127" t="s">
        <v>928</v>
      </c>
      <c r="CO287" s="43">
        <f>IFERROR(VLOOKUP($B287,'1920_link'!$A$5:$D$350,2,FALSE),0)</f>
        <v>2.44</v>
      </c>
      <c r="CP287" s="43">
        <f>IFERROR(VLOOKUP($B287,'1920_link'!$A$5:$D$350,3,FALSE),0)</f>
        <v>39.11</v>
      </c>
      <c r="CQ287" s="43">
        <f>IFERROR(VLOOKUP($B287,'1920_link'!$A$5:$D$330,4,FALSE),0)</f>
        <v>200.34</v>
      </c>
      <c r="CR287" s="217">
        <f t="shared" si="529"/>
        <v>0.19521812918039333</v>
      </c>
      <c r="CS287" s="217">
        <f>IF(CN287="Yes",VLOOKUP(B287,'ESA 112'!$B$134:$J$159,8,FALSE),MIN(0.135,CR287))</f>
        <v>0.13500000000000001</v>
      </c>
      <c r="CT287" s="156">
        <f t="shared" si="530"/>
        <v>27.05</v>
      </c>
      <c r="CU287" s="159">
        <f t="shared" si="531"/>
        <v>29.490000000000002</v>
      </c>
      <c r="CV287" s="127" t="s">
        <v>928</v>
      </c>
      <c r="CW287" s="43">
        <f>IFERROR(VLOOKUP($B287,'2021_link'!$A$5:$D$351,2,FALSE),0)</f>
        <v>3.67</v>
      </c>
      <c r="CX287" s="43">
        <f>IFERROR(VLOOKUP($B287,'2021_link'!$A$5:$D$351,3,FALSE),0)</f>
        <v>33.880000000000003</v>
      </c>
      <c r="CY287" s="160">
        <f>IFERROR(VLOOKUP($B287,'2021_link'!$A$5:$D$351,4,FALSE),0)</f>
        <v>169.92000000000002</v>
      </c>
      <c r="CZ287" s="217">
        <f t="shared" si="532"/>
        <v>0.1993879472693032</v>
      </c>
      <c r="DA287" s="217">
        <f>IF(CV287="Yes",VLOOKUP(B287,'ESA 112'!$B$102:$J$130,8,FALSE),MIN(0.135,CZ287))</f>
        <v>0.13500000000000001</v>
      </c>
      <c r="DB287" s="156">
        <f t="shared" si="533"/>
        <v>22.94</v>
      </c>
      <c r="DC287" s="159">
        <f t="shared" si="534"/>
        <v>26.61</v>
      </c>
      <c r="DD287" s="127" t="s">
        <v>928</v>
      </c>
      <c r="DE287" s="43">
        <f>IFERROR(VLOOKUP($B287,'2122_link'!$A$3:$D$352,2,FALSE),0)</f>
        <v>1.89</v>
      </c>
      <c r="DF287" s="43">
        <f>IFERROR(VLOOKUP($B287,'2122_link'!$A$3:$D$352,3,FALSE),0)</f>
        <v>38</v>
      </c>
      <c r="DG287" s="160">
        <f>IFERROR(VLOOKUP($B287,'2122_link'!$A$3:$D$352,4,FALSE),0)</f>
        <v>189.96</v>
      </c>
      <c r="DH287" s="217">
        <f t="shared" si="535"/>
        <v>0.20004211412929038</v>
      </c>
      <c r="DI287" s="217">
        <f>IF(DD287="Yes",VLOOKUP(B287,'ESA 112'!$B$70:$J$99,8,FALSE),MIN(0.135,DH287))</f>
        <v>0.13500000000000001</v>
      </c>
      <c r="DJ287" s="156">
        <f t="shared" si="536"/>
        <v>25.64</v>
      </c>
      <c r="DK287" s="159">
        <f t="shared" si="537"/>
        <v>27.53</v>
      </c>
      <c r="DL287" s="127" t="s">
        <v>928</v>
      </c>
      <c r="DM287" s="43">
        <f>IFERROR(VLOOKUP($B287,'2223_link'!$A$3:$D$352,2,FALSE),0)</f>
        <v>1</v>
      </c>
      <c r="DN287" s="43">
        <f>IFERROR(VLOOKUP($B287,'2223_link'!$A$3:$D$352,3,FALSE),0)</f>
        <v>39.67</v>
      </c>
      <c r="DO287" s="160">
        <f>IFERROR(VLOOKUP($B287,'2223_link'!$A$3:$D$352,4,FALSE),0)</f>
        <v>198.39000000000001</v>
      </c>
      <c r="DP287" s="217">
        <f t="shared" si="538"/>
        <v>0.19995967538686424</v>
      </c>
      <c r="DQ287" s="217">
        <f>IF(DL287="Yes",VLOOKUP(B287,'ESA 112'!$B$37:$J$65,8,FALSE),MIN(0.135,DP287))</f>
        <v>0.13500000000000001</v>
      </c>
      <c r="DR287" s="156">
        <f t="shared" si="539"/>
        <v>26.78</v>
      </c>
      <c r="DS287" s="159">
        <f t="shared" si="540"/>
        <v>27.78</v>
      </c>
      <c r="DT287" s="127" t="s">
        <v>928</v>
      </c>
      <c r="DU287" s="43">
        <f>IFERROR(VLOOKUP($B287,'2324_link'!$A$3:$D$352,2,FALSE),0)</f>
        <v>0.44</v>
      </c>
      <c r="DV287" s="43">
        <f>IFERROR(VLOOKUP($B287,'2324_link'!$A$3:$D$352,3,FALSE),0)</f>
        <v>39.67</v>
      </c>
      <c r="DW287" s="160">
        <f>IFERROR(VLOOKUP($B287,'2324_link'!$A$3:$D$352,4,FALSE),0)</f>
        <v>196.86999999999998</v>
      </c>
      <c r="DX287" s="217">
        <f t="shared" si="541"/>
        <v>0.2015035302483873</v>
      </c>
      <c r="DY287" s="217">
        <f>IF(DT287="Yes",VLOOKUP(B287,'ESA 112'!$B$3:$J$32,8,FALSE),MIN(0.15,DX287))</f>
        <v>0.15</v>
      </c>
      <c r="DZ287" s="156">
        <f t="shared" si="542"/>
        <v>29.53</v>
      </c>
      <c r="EA287" s="159">
        <f t="shared" si="543"/>
        <v>29.970000000000002</v>
      </c>
      <c r="EB287" s="18"/>
    </row>
    <row r="288" spans="1:132" ht="14.4" x14ac:dyDescent="0.3">
      <c r="A288" s="15" t="s">
        <v>914</v>
      </c>
      <c r="B288" s="15" t="s">
        <v>510</v>
      </c>
      <c r="C288" s="15" t="s">
        <v>511</v>
      </c>
      <c r="D288" s="127" t="s">
        <v>928</v>
      </c>
      <c r="E288" s="154">
        <f>IFERROR(VLOOKUP($B288,'0809_link'!$A$5:$D$319,2,FALSE),0)</f>
        <v>25.25</v>
      </c>
      <c r="F288" s="154">
        <f>IFERROR(VLOOKUP($B288,'0809_link'!$A$5:$D$319,3,FALSE),0)</f>
        <v>164.12</v>
      </c>
      <c r="G288" s="154">
        <f>IFERROR(VLOOKUP(B288,'0809_link'!$A$5:$D$319,4,FALSE),0)</f>
        <v>1244.0800000000002</v>
      </c>
      <c r="H288" s="50">
        <f t="shared" si="580"/>
        <v>0.13189999999999999</v>
      </c>
      <c r="I288" s="155">
        <f>IF(D288="yes",VLOOKUP(B288,'ESA 112'!$B$479:$K$503,8,FALSE),MIN(0.127,H288))</f>
        <v>0.127</v>
      </c>
      <c r="J288" s="156">
        <f t="shared" si="581"/>
        <v>158</v>
      </c>
      <c r="K288" s="157">
        <f t="shared" si="582"/>
        <v>183.27400800000001</v>
      </c>
      <c r="L288" s="127" t="s">
        <v>928</v>
      </c>
      <c r="M288" s="43">
        <f>IFERROR(VLOOKUP(B288,'0910_link'!$A$5:$B$302,2,FALSE),0)</f>
        <v>21.5</v>
      </c>
      <c r="N288" s="43">
        <f>IFERROR(VLOOKUP(B288,'0910_link'!$A$5:$C$302,3,FALSE),0)</f>
        <v>159.38</v>
      </c>
      <c r="O288" s="43">
        <f>IFERROR(VLOOKUP($B288,'0910_link'!$A$5:$D$302,4,FALSE),0)</f>
        <v>1216.05</v>
      </c>
      <c r="P288" s="50">
        <f t="shared" si="583"/>
        <v>0.13109999999999999</v>
      </c>
      <c r="Q288" s="158">
        <f>IF(L288="Yes",VLOOKUP(B288,'ESA 112'!$B$449:$K$474,8,FALSE),MIN(0.127,P288))</f>
        <v>0.127</v>
      </c>
      <c r="R288" s="156">
        <f t="shared" si="584"/>
        <v>154.44</v>
      </c>
      <c r="S288" s="157">
        <f t="shared" si="585"/>
        <v>175.894195</v>
      </c>
      <c r="T288" s="127" t="s">
        <v>928</v>
      </c>
      <c r="U288" s="43">
        <f>IFERROR(VLOOKUP($B288,'1011_link'!$A$5:$D$309,2,FALSE),0)</f>
        <v>21.88</v>
      </c>
      <c r="V288" s="43">
        <f>IFERROR(VLOOKUP($B288,'1011_link'!$A$5:$D$309,3,FALSE),0)</f>
        <v>159</v>
      </c>
      <c r="W288" s="154">
        <f>IFERROR(VLOOKUP($B288,'1011_link'!$A$5:$D$319,4,FALSE),0)</f>
        <v>1212.8999999999999</v>
      </c>
      <c r="X288" s="50">
        <f t="shared" si="586"/>
        <v>0.13109999999999999</v>
      </c>
      <c r="Y288" s="158">
        <f>IF(T288="Yes",VLOOKUP(B288,'ESA 112'!$B$416:$J$444,8,FALSE),MIN(0.127,X288))</f>
        <v>0.127</v>
      </c>
      <c r="Z288" s="156">
        <f t="shared" si="587"/>
        <v>154.04</v>
      </c>
      <c r="AA288" s="159">
        <f t="shared" si="588"/>
        <v>175.92</v>
      </c>
      <c r="AB288" s="127" t="s">
        <v>928</v>
      </c>
      <c r="AC288" s="43">
        <f>IFERROR(VLOOKUP($B288,'1112_link'!$A$5:$D$310,2,FALSE),0)</f>
        <v>28.11</v>
      </c>
      <c r="AD288" s="43">
        <f>IFERROR(VLOOKUP($B288,'1112_link'!$A$5:$D$310,3,FALSE),0)</f>
        <v>167.78</v>
      </c>
      <c r="AE288" s="154">
        <f>IFERROR(VLOOKUP($B288,'1112_link'!$A$5:$D$331,4,FALSE),0)</f>
        <v>1206.24</v>
      </c>
      <c r="AF288" s="50">
        <f t="shared" si="589"/>
        <v>0.1391</v>
      </c>
      <c r="AG288" s="158">
        <f>IF(AB288="Yes",VLOOKUP(B288,'ESA 112'!$B$383:$J$411,8,FALSE),MIN(0.127,AF288))</f>
        <v>0.127</v>
      </c>
      <c r="AH288" s="156">
        <f t="shared" si="590"/>
        <v>153.19</v>
      </c>
      <c r="AI288" s="159">
        <f t="shared" si="591"/>
        <v>181.3</v>
      </c>
      <c r="AJ288" s="127" t="s">
        <v>928</v>
      </c>
      <c r="AK288" s="43">
        <f>IFERROR(VLOOKUP($B288,'1213_link'!$A$5:$D$310,2,FALSE),0)</f>
        <v>30.560000000000002</v>
      </c>
      <c r="AL288" s="43">
        <f>IFERROR(VLOOKUP($B288,'1213_link'!$A$5:$D$310,3,FALSE),0)</f>
        <v>159.44</v>
      </c>
      <c r="AM288" s="154">
        <f>IFERROR(VLOOKUP($B288,'1213_link'!$A$5:$D$331,4,FALSE),0)</f>
        <v>1142.2299999999998</v>
      </c>
      <c r="AN288" s="50">
        <f t="shared" si="592"/>
        <v>0.1396</v>
      </c>
      <c r="AO288" s="158">
        <f>IF(AJ288="Yes",VLOOKUP(B288,'ESA 112'!$B$350:$J$378,8,FALSE),MIN(0.127,AN288))</f>
        <v>0.127</v>
      </c>
      <c r="AP288" s="156">
        <f t="shared" si="593"/>
        <v>145.06</v>
      </c>
      <c r="AQ288" s="159">
        <f t="shared" si="594"/>
        <v>175.62</v>
      </c>
      <c r="AR288" s="127" t="s">
        <v>928</v>
      </c>
      <c r="AS288" s="43">
        <f>IFERROR(VLOOKUP($B288,'1314_link'!$A$5:$D$310,2,FALSE),0)</f>
        <v>21.67</v>
      </c>
      <c r="AT288" s="43">
        <f>IFERROR(VLOOKUP($B288,'1314_link'!$A$5:$D$310,3,FALSE),0)</f>
        <v>161.66999999999999</v>
      </c>
      <c r="AU288" s="154">
        <f>IFERROR(VLOOKUP($B288,'1314_link'!$A$5:$D$331,4,FALSE),0)</f>
        <v>1165.4499999999998</v>
      </c>
      <c r="AV288" s="158">
        <f t="shared" si="595"/>
        <v>0.13871894976189456</v>
      </c>
      <c r="AW288" s="158">
        <f>IF(AR288="Yes",VLOOKUP(B288,'ESA 112'!$B$318:$J$345,8,FALSE),MIN(0.127,AV288))</f>
        <v>0.127</v>
      </c>
      <c r="AX288" s="156">
        <f t="shared" si="596"/>
        <v>148.01</v>
      </c>
      <c r="AY288" s="159">
        <f t="shared" si="597"/>
        <v>169.68</v>
      </c>
      <c r="AZ288" s="127" t="s">
        <v>928</v>
      </c>
      <c r="BA288" s="43">
        <f>IFERROR(VLOOKUP($B288,'1415_link'!$A$5:$D$311,2,FALSE),0)</f>
        <v>23.77</v>
      </c>
      <c r="BB288" s="43">
        <f>IFERROR(VLOOKUP($B288,'1415_link'!$A$5:$D$311,3,FALSE),0)</f>
        <v>154</v>
      </c>
      <c r="BC288" s="160">
        <f>IFERROR(VLOOKUP($B288,'1415_link'!$A$5:$D$332,4,FALSE),0)</f>
        <v>1155.8999999999999</v>
      </c>
      <c r="BD288" s="158">
        <f t="shared" si="575"/>
        <v>0.13322951812440523</v>
      </c>
      <c r="BE288" s="158">
        <f>IF(AZ288="Yes",VLOOKUP(B288,'ESA 112'!$B$286:$J$314,8,FALSE),MIN(0.127,BD288))</f>
        <v>0.127</v>
      </c>
      <c r="BF288" s="156">
        <f t="shared" si="576"/>
        <v>146.80000000000001</v>
      </c>
      <c r="BG288" s="159">
        <f t="shared" si="577"/>
        <v>170.57000000000002</v>
      </c>
      <c r="BH288" s="127" t="s">
        <v>928</v>
      </c>
      <c r="BI288" s="43">
        <f>IFERROR(VLOOKUP($B288,'1516_link'!$A$5:$D$351,2,FALSE),0)</f>
        <v>25.549999999999997</v>
      </c>
      <c r="BJ288" s="43">
        <f>IFERROR(VLOOKUP($B288,'1516_link'!$A$5:$D$351,3,FALSE),0)</f>
        <v>142.10999999999999</v>
      </c>
      <c r="BK288" s="160">
        <f>IFERROR(VLOOKUP($B288,'1516_link'!$A$5:$D$351,4,FALSE),0)</f>
        <v>1183.1500000000001</v>
      </c>
      <c r="BL288" s="217">
        <f t="shared" si="571"/>
        <v>0.12011156658073784</v>
      </c>
      <c r="BM288" s="217">
        <f>IF(BH288="Yes",VLOOKUP(B288,'ESA 112'!$B$255:$J$282,8,FALSE),MIN(0.127,BL288))</f>
        <v>0.12011156658073784</v>
      </c>
      <c r="BN288" s="156">
        <f t="shared" si="572"/>
        <v>142.11000000000001</v>
      </c>
      <c r="BO288" s="159">
        <f t="shared" si="573"/>
        <v>167.66000000000003</v>
      </c>
      <c r="BP288" s="127" t="s">
        <v>928</v>
      </c>
      <c r="BQ288" s="43">
        <f>IFERROR(VLOOKUP($B288,'1617_link'!$A$5:$D$351,2,FALSE),0)</f>
        <v>22.11</v>
      </c>
      <c r="BR288" s="43">
        <f>IFERROR(VLOOKUP($B288,'1617_link'!$A$5:$D$351,3,FALSE),0)</f>
        <v>149.44</v>
      </c>
      <c r="BS288" s="160">
        <f>IFERROR(VLOOKUP($B288,'1617_link'!$A$5:$D$351,4,FALSE),0)</f>
        <v>1235.4100000000001</v>
      </c>
      <c r="BT288" s="217">
        <f t="shared" si="574"/>
        <v>0.12096389053026929</v>
      </c>
      <c r="BU288" s="217">
        <f>IF(BP288="Yes",VLOOKUP(B288,'ESA 112'!$B$224:$J$250,8,FALSE),MIN(0.127,BT288))</f>
        <v>0.12096389053026929</v>
      </c>
      <c r="BV288" s="156">
        <f t="shared" si="578"/>
        <v>149.44</v>
      </c>
      <c r="BW288" s="223">
        <f t="shared" si="579"/>
        <v>171.55</v>
      </c>
      <c r="BX288" s="127" t="s">
        <v>928</v>
      </c>
      <c r="BY288" s="43">
        <f>IFERROR(VLOOKUP($B288,'1718_link'!$A$5:$D$351,2,FALSE),0)</f>
        <v>22.89</v>
      </c>
      <c r="BZ288" s="43">
        <f>IFERROR(VLOOKUP($B288,'1718_link'!$A$5:$D$351,3,FALSE),0)</f>
        <v>153.66999999999999</v>
      </c>
      <c r="CA288" s="43">
        <f>IFERROR(VLOOKUP($B288,'1718_link'!$A$5:$D$331,4,FALSE),0)</f>
        <v>1241.7800000000002</v>
      </c>
      <c r="CB288" s="217">
        <f t="shared" si="565"/>
        <v>0.12374977854370336</v>
      </c>
      <c r="CC288" s="217">
        <f>IF(BX288="Yes",VLOOKUP(B288,'ESA 112'!$B$194:$J$219,8,FALSE),MIN(0.135,CB288))</f>
        <v>0.12374977854370336</v>
      </c>
      <c r="CD288" s="156">
        <f t="shared" si="566"/>
        <v>153.66999999999999</v>
      </c>
      <c r="CE288" s="159">
        <f t="shared" si="567"/>
        <v>176.56</v>
      </c>
      <c r="CF288" s="127" t="s">
        <v>928</v>
      </c>
      <c r="CG288" s="43">
        <f>IFERROR(VLOOKUP($B288,'1819_link'!$A$5:$D$351,2,FALSE),0)</f>
        <v>26.89</v>
      </c>
      <c r="CH288" s="43">
        <f>IFERROR(VLOOKUP($B288,'1819_link'!$A$5:$D$351,3,FALSE),0)</f>
        <v>165.11</v>
      </c>
      <c r="CI288" s="43">
        <f>IFERROR(VLOOKUP($B288,'1819_link'!$A$5:$D$331,4,FALSE),0)</f>
        <v>1276.82</v>
      </c>
      <c r="CJ288" s="217">
        <f t="shared" si="568"/>
        <v>0.12931345060384394</v>
      </c>
      <c r="CK288" s="217">
        <f>IF(CF288="Yes",VLOOKUP(B288,'ESA 112'!$B$164:$J$190,8,FALSE),MIN(0.135,CJ288))</f>
        <v>0.12931345060384394</v>
      </c>
      <c r="CL288" s="156">
        <f t="shared" si="569"/>
        <v>165.11</v>
      </c>
      <c r="CM288" s="159">
        <f t="shared" si="570"/>
        <v>192</v>
      </c>
      <c r="CN288" s="127" t="s">
        <v>928</v>
      </c>
      <c r="CO288" s="43">
        <f>IFERROR(VLOOKUP($B288,'1920_link'!$A$5:$D$350,2,FALSE),0)</f>
        <v>27.55</v>
      </c>
      <c r="CP288" s="43">
        <f>IFERROR(VLOOKUP($B288,'1920_link'!$A$5:$D$350,3,FALSE),0)</f>
        <v>187.67</v>
      </c>
      <c r="CQ288" s="43">
        <f>IFERROR(VLOOKUP($B288,'1920_link'!$A$5:$D$330,4,FALSE),0)</f>
        <v>1315.68</v>
      </c>
      <c r="CR288" s="217">
        <f t="shared" si="529"/>
        <v>0.14264106773683569</v>
      </c>
      <c r="CS288" s="217">
        <f>IF(CN288="Yes",VLOOKUP(B288,'ESA 112'!$B$134:$J$159,8,FALSE),MIN(0.135,CR288))</f>
        <v>0.13500000000000001</v>
      </c>
      <c r="CT288" s="156">
        <f t="shared" si="530"/>
        <v>177.62</v>
      </c>
      <c r="CU288" s="159">
        <f t="shared" si="531"/>
        <v>205.17000000000002</v>
      </c>
      <c r="CV288" s="127" t="s">
        <v>928</v>
      </c>
      <c r="CW288" s="43">
        <f>IFERROR(VLOOKUP($B288,'2021_link'!$A$5:$D$351,2,FALSE),0)</f>
        <v>14.89</v>
      </c>
      <c r="CX288" s="43">
        <f>IFERROR(VLOOKUP($B288,'2021_link'!$A$5:$D$351,3,FALSE),0)</f>
        <v>192.11</v>
      </c>
      <c r="CY288" s="160">
        <f>IFERROR(VLOOKUP($B288,'2021_link'!$A$5:$D$351,4,FALSE),0)</f>
        <v>1255.01</v>
      </c>
      <c r="CZ288" s="217">
        <f t="shared" si="532"/>
        <v>0.15307447749420325</v>
      </c>
      <c r="DA288" s="217">
        <f>IF(CV288="Yes",VLOOKUP(B288,'ESA 112'!$B$102:$J$130,8,FALSE),MIN(0.135,CZ288))</f>
        <v>0.13500000000000001</v>
      </c>
      <c r="DB288" s="156">
        <f t="shared" si="533"/>
        <v>169.43</v>
      </c>
      <c r="DC288" s="159">
        <f t="shared" si="534"/>
        <v>184.32</v>
      </c>
      <c r="DD288" s="127" t="s">
        <v>928</v>
      </c>
      <c r="DE288" s="43">
        <f>IFERROR(VLOOKUP($B288,'2122_link'!$A$3:$D$352,2,FALSE),0)</f>
        <v>14.11</v>
      </c>
      <c r="DF288" s="43">
        <f>IFERROR(VLOOKUP($B288,'2122_link'!$A$3:$D$352,3,FALSE),0)</f>
        <v>190.32999999999998</v>
      </c>
      <c r="DG288" s="160">
        <f>IFERROR(VLOOKUP($B288,'2122_link'!$A$3:$D$352,4,FALSE),0)</f>
        <v>1226.9699999999998</v>
      </c>
      <c r="DH288" s="217">
        <f t="shared" si="535"/>
        <v>0.15512196712226053</v>
      </c>
      <c r="DI288" s="217">
        <f>IF(DD288="Yes",VLOOKUP(B288,'ESA 112'!$B$70:$J$99,8,FALSE),MIN(0.135,DH288))</f>
        <v>0.13500000000000001</v>
      </c>
      <c r="DJ288" s="156">
        <f t="shared" si="536"/>
        <v>165.64</v>
      </c>
      <c r="DK288" s="159">
        <f t="shared" si="537"/>
        <v>179.75</v>
      </c>
      <c r="DL288" s="127" t="s">
        <v>928</v>
      </c>
      <c r="DM288" s="43">
        <f>IFERROR(VLOOKUP($B288,'2223_link'!$A$3:$D$352,2,FALSE),0)</f>
        <v>12.89</v>
      </c>
      <c r="DN288" s="43">
        <f>IFERROR(VLOOKUP($B288,'2223_link'!$A$3:$D$352,3,FALSE),0)</f>
        <v>210.11</v>
      </c>
      <c r="DO288" s="160">
        <f>IFERROR(VLOOKUP($B288,'2223_link'!$A$3:$D$352,4,FALSE),0)</f>
        <v>1267.0499999999997</v>
      </c>
      <c r="DP288" s="217">
        <f t="shared" si="538"/>
        <v>0.16582613156544734</v>
      </c>
      <c r="DQ288" s="217">
        <f>IF(DL288="Yes",VLOOKUP(B288,'ESA 112'!$B$37:$J$65,8,FALSE),MIN(0.135,DP288))</f>
        <v>0.13500000000000001</v>
      </c>
      <c r="DR288" s="156">
        <f t="shared" si="539"/>
        <v>171.05</v>
      </c>
      <c r="DS288" s="159">
        <f t="shared" si="540"/>
        <v>183.94</v>
      </c>
      <c r="DT288" s="127" t="s">
        <v>928</v>
      </c>
      <c r="DU288" s="43">
        <f>IFERROR(VLOOKUP($B288,'2324_link'!$A$3:$D$352,2,FALSE),0)</f>
        <v>16.22</v>
      </c>
      <c r="DV288" s="43">
        <f>IFERROR(VLOOKUP($B288,'2324_link'!$A$3:$D$352,3,FALSE),0)</f>
        <v>197.89</v>
      </c>
      <c r="DW288" s="160">
        <f>IFERROR(VLOOKUP($B288,'2324_link'!$A$3:$D$352,4,FALSE),0)</f>
        <v>1261.8899999999999</v>
      </c>
      <c r="DX288" s="217">
        <f t="shared" si="541"/>
        <v>0.15682032506795363</v>
      </c>
      <c r="DY288" s="217">
        <f>IF(DT288="Yes",VLOOKUP(B288,'ESA 112'!$B$3:$J$32,8,FALSE),MIN(0.15,DX288))</f>
        <v>0.15</v>
      </c>
      <c r="DZ288" s="156">
        <f t="shared" si="542"/>
        <v>189.28</v>
      </c>
      <c r="EA288" s="159">
        <f t="shared" si="543"/>
        <v>205.5</v>
      </c>
      <c r="EB288" s="18"/>
    </row>
    <row r="289" spans="1:132" ht="14.4" x14ac:dyDescent="0.3">
      <c r="A289" s="15" t="s">
        <v>914</v>
      </c>
      <c r="B289" s="15" t="s">
        <v>236</v>
      </c>
      <c r="C289" s="15" t="s">
        <v>237</v>
      </c>
      <c r="D289" s="127" t="s">
        <v>928</v>
      </c>
      <c r="E289" s="154">
        <f>IFERROR(VLOOKUP($B289,'0809_link'!$A$5:$D$319,2,FALSE),0)</f>
        <v>3.62</v>
      </c>
      <c r="F289" s="154">
        <f>IFERROR(VLOOKUP($B289,'0809_link'!$A$5:$D$319,3,FALSE),0)</f>
        <v>19.25</v>
      </c>
      <c r="G289" s="154">
        <f>IFERROR(VLOOKUP(B289,'0809_link'!$A$5:$D$319,4,FALSE),0)</f>
        <v>146.62</v>
      </c>
      <c r="H289" s="50">
        <f t="shared" si="580"/>
        <v>0.1313</v>
      </c>
      <c r="I289" s="155">
        <f>IF(D289="yes",VLOOKUP(B289,'ESA 112'!$B$479:$K$503,8,FALSE),MIN(0.127,H289))</f>
        <v>0.127</v>
      </c>
      <c r="J289" s="156">
        <f t="shared" si="581"/>
        <v>18.62</v>
      </c>
      <c r="K289" s="157">
        <f t="shared" si="582"/>
        <v>22.239534000000003</v>
      </c>
      <c r="L289" s="127" t="s">
        <v>928</v>
      </c>
      <c r="M289" s="43">
        <f>IFERROR(VLOOKUP(B289,'0910_link'!$A$5:$B$302,2,FALSE),0)</f>
        <v>4</v>
      </c>
      <c r="N289" s="43">
        <f>IFERROR(VLOOKUP(B289,'0910_link'!$A$5:$C$302,3,FALSE),0)</f>
        <v>22</v>
      </c>
      <c r="O289" s="43">
        <f>IFERROR(VLOOKUP($B289,'0910_link'!$A$5:$D$302,4,FALSE),0)</f>
        <v>154.68</v>
      </c>
      <c r="P289" s="50">
        <f t="shared" si="583"/>
        <v>0.14219999999999999</v>
      </c>
      <c r="Q289" s="158">
        <f>IF(L289="Yes",VLOOKUP(B289,'ESA 112'!$B$449:$K$474,8,FALSE),MIN(0.127,P289))</f>
        <v>0.127</v>
      </c>
      <c r="R289" s="156">
        <f t="shared" si="584"/>
        <v>19.64</v>
      </c>
      <c r="S289" s="157">
        <f t="shared" si="585"/>
        <v>23.648864000000003</v>
      </c>
      <c r="T289" s="127" t="s">
        <v>928</v>
      </c>
      <c r="U289" s="43">
        <f>IFERROR(VLOOKUP($B289,'1011_link'!$A$5:$D$309,2,FALSE),0)</f>
        <v>4</v>
      </c>
      <c r="V289" s="43">
        <f>IFERROR(VLOOKUP($B289,'1011_link'!$A$5:$D$309,3,FALSE),0)</f>
        <v>31</v>
      </c>
      <c r="W289" s="154">
        <f>IFERROR(VLOOKUP($B289,'1011_link'!$A$5:$D$319,4,FALSE),0)</f>
        <v>160.01999999999998</v>
      </c>
      <c r="X289" s="50">
        <f t="shared" si="586"/>
        <v>0.19370000000000001</v>
      </c>
      <c r="Y289" s="158">
        <f>IF(T289="Yes",VLOOKUP(B289,'ESA 112'!$B$416:$J$444,8,FALSE),MIN(0.127,X289))</f>
        <v>0.127</v>
      </c>
      <c r="Z289" s="156">
        <f t="shared" si="587"/>
        <v>20.32</v>
      </c>
      <c r="AA289" s="159">
        <f t="shared" si="588"/>
        <v>24.32</v>
      </c>
      <c r="AB289" s="127" t="s">
        <v>928</v>
      </c>
      <c r="AC289" s="43">
        <f>IFERROR(VLOOKUP($B289,'1112_link'!$A$5:$D$310,2,FALSE),0)</f>
        <v>5</v>
      </c>
      <c r="AD289" s="43">
        <f>IFERROR(VLOOKUP($B289,'1112_link'!$A$5:$D$310,3,FALSE),0)</f>
        <v>24.44</v>
      </c>
      <c r="AE289" s="154">
        <f>IFERROR(VLOOKUP($B289,'1112_link'!$A$5:$D$331,4,FALSE),0)</f>
        <v>134.09</v>
      </c>
      <c r="AF289" s="50">
        <f t="shared" si="589"/>
        <v>0.18229999999999999</v>
      </c>
      <c r="AG289" s="158">
        <f>IF(AB289="Yes",VLOOKUP(B289,'ESA 112'!$B$383:$J$411,8,FALSE),MIN(0.127,AF289))</f>
        <v>0.127</v>
      </c>
      <c r="AH289" s="156">
        <f t="shared" si="590"/>
        <v>17.03</v>
      </c>
      <c r="AI289" s="159">
        <f t="shared" si="591"/>
        <v>22.03</v>
      </c>
      <c r="AJ289" s="127" t="s">
        <v>928</v>
      </c>
      <c r="AK289" s="43">
        <f>IFERROR(VLOOKUP($B289,'1213_link'!$A$5:$D$310,2,FALSE),0)</f>
        <v>5.56</v>
      </c>
      <c r="AL289" s="43">
        <f>IFERROR(VLOOKUP($B289,'1213_link'!$A$5:$D$310,3,FALSE),0)</f>
        <v>16.11</v>
      </c>
      <c r="AM289" s="154">
        <f>IFERROR(VLOOKUP($B289,'1213_link'!$A$5:$D$331,4,FALSE),0)</f>
        <v>120.1</v>
      </c>
      <c r="AN289" s="50">
        <f t="shared" si="592"/>
        <v>0.1341</v>
      </c>
      <c r="AO289" s="158">
        <f>IF(AJ289="Yes",VLOOKUP(B289,'ESA 112'!$B$350:$J$378,8,FALSE),MIN(0.127,AN289))</f>
        <v>0.127</v>
      </c>
      <c r="AP289" s="156">
        <f t="shared" si="593"/>
        <v>15.25</v>
      </c>
      <c r="AQ289" s="159">
        <f t="shared" si="594"/>
        <v>20.81</v>
      </c>
      <c r="AR289" s="127" t="s">
        <v>928</v>
      </c>
      <c r="AS289" s="43">
        <f>IFERROR(VLOOKUP($B289,'1314_link'!$A$5:$D$310,2,FALSE),0)</f>
        <v>3.89</v>
      </c>
      <c r="AT289" s="43">
        <f>IFERROR(VLOOKUP($B289,'1314_link'!$A$5:$D$310,3,FALSE),0)</f>
        <v>18.22</v>
      </c>
      <c r="AU289" s="154">
        <f>IFERROR(VLOOKUP($B289,'1314_link'!$A$5:$D$331,4,FALSE),0)</f>
        <v>109.61</v>
      </c>
      <c r="AV289" s="158">
        <f t="shared" si="595"/>
        <v>0.16622570933309003</v>
      </c>
      <c r="AW289" s="158">
        <f>IF(AR289="Yes",VLOOKUP(B289,'ESA 112'!$B$318:$J$345,8,FALSE),MIN(0.127,AV289))</f>
        <v>0.127</v>
      </c>
      <c r="AX289" s="156">
        <f t="shared" si="596"/>
        <v>13.92</v>
      </c>
      <c r="AY289" s="159">
        <f t="shared" si="597"/>
        <v>17.809999999999999</v>
      </c>
      <c r="AZ289" s="127" t="s">
        <v>928</v>
      </c>
      <c r="BA289" s="43">
        <f>IFERROR(VLOOKUP($B289,'1415_link'!$A$5:$D$311,2,FALSE),0)</f>
        <v>1.8900000000000001</v>
      </c>
      <c r="BB289" s="43">
        <f>IFERROR(VLOOKUP($B289,'1415_link'!$A$5:$D$311,3,FALSE),0)</f>
        <v>14.22</v>
      </c>
      <c r="BC289" s="160">
        <f>IFERROR(VLOOKUP($B289,'1415_link'!$A$5:$D$332,4,FALSE),0)</f>
        <v>92.31</v>
      </c>
      <c r="BD289" s="158">
        <f t="shared" si="575"/>
        <v>0.15404614884627885</v>
      </c>
      <c r="BE289" s="158">
        <f>IF(AZ289="Yes",VLOOKUP(B289,'ESA 112'!$B$286:$J$314,8,FALSE),MIN(0.127,BD289))</f>
        <v>0.127</v>
      </c>
      <c r="BF289" s="156">
        <f t="shared" si="576"/>
        <v>11.72</v>
      </c>
      <c r="BG289" s="159">
        <f t="shared" si="577"/>
        <v>13.610000000000001</v>
      </c>
      <c r="BH289" s="127" t="s">
        <v>928</v>
      </c>
      <c r="BI289" s="43">
        <f>IFERROR(VLOOKUP($B289,'1516_link'!$A$5:$D$351,2,FALSE),0)</f>
        <v>4.1100000000000003</v>
      </c>
      <c r="BJ289" s="43">
        <f>IFERROR(VLOOKUP($B289,'1516_link'!$A$5:$D$351,3,FALSE),0)</f>
        <v>15.67</v>
      </c>
      <c r="BK289" s="160">
        <f>IFERROR(VLOOKUP($B289,'1516_link'!$A$5:$D$351,4,FALSE),0)</f>
        <v>117.5</v>
      </c>
      <c r="BL289" s="217">
        <f t="shared" si="571"/>
        <v>0.13336170212765958</v>
      </c>
      <c r="BM289" s="217">
        <f>IF(BH289="Yes",VLOOKUP(B289,'ESA 112'!$B$255:$J$282,8,FALSE),MIN(0.127,BL289))</f>
        <v>0.127</v>
      </c>
      <c r="BN289" s="156">
        <f t="shared" si="572"/>
        <v>14.92</v>
      </c>
      <c r="BO289" s="159">
        <f t="shared" si="573"/>
        <v>19.03</v>
      </c>
      <c r="BP289" s="127" t="s">
        <v>928</v>
      </c>
      <c r="BQ289" s="43">
        <f>IFERROR(VLOOKUP($B289,'1617_link'!$A$5:$D$351,2,FALSE),0)</f>
        <v>5</v>
      </c>
      <c r="BR289" s="43">
        <f>IFERROR(VLOOKUP($B289,'1617_link'!$A$5:$D$351,3,FALSE),0)</f>
        <v>19.22</v>
      </c>
      <c r="BS289" s="160">
        <f>IFERROR(VLOOKUP($B289,'1617_link'!$A$5:$D$351,4,FALSE),0)</f>
        <v>141.35</v>
      </c>
      <c r="BT289" s="217">
        <f t="shared" si="574"/>
        <v>0.1359745313052706</v>
      </c>
      <c r="BU289" s="217">
        <f>IF(BP289="Yes",VLOOKUP(B289,'ESA 112'!$B$224:$J$250,8,FALSE),MIN(0.127,BT289))</f>
        <v>0.127</v>
      </c>
      <c r="BV289" s="156">
        <f t="shared" si="578"/>
        <v>17.95</v>
      </c>
      <c r="BW289" s="223">
        <f t="shared" si="579"/>
        <v>22.95</v>
      </c>
      <c r="BX289" s="127" t="s">
        <v>928</v>
      </c>
      <c r="BY289" s="43">
        <f>IFERROR(VLOOKUP($B289,'1718_link'!$A$5:$D$351,2,FALSE),0)</f>
        <v>3.67</v>
      </c>
      <c r="BZ289" s="43">
        <f>IFERROR(VLOOKUP($B289,'1718_link'!$A$5:$D$351,3,FALSE),0)</f>
        <v>21.44</v>
      </c>
      <c r="CA289" s="43">
        <f>IFERROR(VLOOKUP($B289,'1718_link'!$A$5:$D$331,4,FALSE),0)</f>
        <v>174.58</v>
      </c>
      <c r="CB289" s="217">
        <f t="shared" si="565"/>
        <v>0.1228090273799977</v>
      </c>
      <c r="CC289" s="217">
        <f>IF(BX289="Yes",VLOOKUP(B289,'ESA 112'!$B$194:$J$219,8,FALSE),MIN(0.135,CB289))</f>
        <v>0.1228090273799977</v>
      </c>
      <c r="CD289" s="156">
        <f t="shared" si="566"/>
        <v>21.44</v>
      </c>
      <c r="CE289" s="159">
        <f t="shared" si="567"/>
        <v>25.11</v>
      </c>
      <c r="CF289" s="127" t="s">
        <v>928</v>
      </c>
      <c r="CG289" s="43">
        <f>IFERROR(VLOOKUP($B289,'1819_link'!$A$5:$D$351,2,FALSE),0)</f>
        <v>6.66</v>
      </c>
      <c r="CH289" s="43">
        <f>IFERROR(VLOOKUP($B289,'1819_link'!$A$5:$D$351,3,FALSE),0)</f>
        <v>22.33</v>
      </c>
      <c r="CI289" s="43">
        <f>IFERROR(VLOOKUP($B289,'1819_link'!$A$5:$D$331,4,FALSE),0)</f>
        <v>191.95000000000002</v>
      </c>
      <c r="CJ289" s="217">
        <f t="shared" si="568"/>
        <v>0.11633237822349568</v>
      </c>
      <c r="CK289" s="217">
        <f>IF(CF289="Yes",VLOOKUP(B289,'ESA 112'!$B$164:$J$190,8,FALSE),MIN(0.135,CJ289))</f>
        <v>0.11633237822349568</v>
      </c>
      <c r="CL289" s="156">
        <f t="shared" si="569"/>
        <v>22.33</v>
      </c>
      <c r="CM289" s="159">
        <f t="shared" si="570"/>
        <v>28.99</v>
      </c>
      <c r="CN289" s="127" t="s">
        <v>928</v>
      </c>
      <c r="CO289" s="43">
        <f>IFERROR(VLOOKUP($B289,'1920_link'!$A$5:$D$350,2,FALSE),0)</f>
        <v>6.11</v>
      </c>
      <c r="CP289" s="43">
        <f>IFERROR(VLOOKUP($B289,'1920_link'!$A$5:$D$350,3,FALSE),0)</f>
        <v>28.56</v>
      </c>
      <c r="CQ289" s="43">
        <f>IFERROR(VLOOKUP($B289,'1920_link'!$A$5:$D$330,4,FALSE),0)</f>
        <v>224.06</v>
      </c>
      <c r="CR289" s="217">
        <f t="shared" si="529"/>
        <v>0.12746585735963581</v>
      </c>
      <c r="CS289" s="217">
        <f>IF(CN289="Yes",VLOOKUP(B289,'ESA 112'!$B$134:$J$159,8,FALSE),MIN(0.135,CR289))</f>
        <v>0.12746585735963581</v>
      </c>
      <c r="CT289" s="156">
        <f t="shared" si="530"/>
        <v>28.56</v>
      </c>
      <c r="CU289" s="159">
        <f t="shared" si="531"/>
        <v>34.67</v>
      </c>
      <c r="CV289" s="127" t="s">
        <v>928</v>
      </c>
      <c r="CW289" s="43">
        <f>IFERROR(VLOOKUP($B289,'2021_link'!$A$5:$D$351,2,FALSE),0)</f>
        <v>5.1100000000000003</v>
      </c>
      <c r="CX289" s="43">
        <f>IFERROR(VLOOKUP($B289,'2021_link'!$A$5:$D$351,3,FALSE),0)</f>
        <v>24</v>
      </c>
      <c r="CY289" s="160">
        <f>IFERROR(VLOOKUP($B289,'2021_link'!$A$5:$D$351,4,FALSE),0)</f>
        <v>214.13</v>
      </c>
      <c r="CZ289" s="217">
        <f t="shared" si="532"/>
        <v>0.11208144585065148</v>
      </c>
      <c r="DA289" s="217">
        <f>IF(CV289="Yes",VLOOKUP(B289,'ESA 112'!$B$102:$J$130,8,FALSE),MIN(0.135,CZ289))</f>
        <v>0.11208144585065148</v>
      </c>
      <c r="DB289" s="156">
        <f t="shared" si="533"/>
        <v>24</v>
      </c>
      <c r="DC289" s="159">
        <f t="shared" si="534"/>
        <v>29.11</v>
      </c>
      <c r="DD289" s="127" t="s">
        <v>928</v>
      </c>
      <c r="DE289" s="43">
        <f>IFERROR(VLOOKUP($B289,'2122_link'!$A$3:$D$352,2,FALSE),0)</f>
        <v>3.33</v>
      </c>
      <c r="DF289" s="43">
        <f>IFERROR(VLOOKUP($B289,'2122_link'!$A$3:$D$352,3,FALSE),0)</f>
        <v>30.89</v>
      </c>
      <c r="DG289" s="160">
        <f>IFERROR(VLOOKUP($B289,'2122_link'!$A$3:$D$352,4,FALSE),0)</f>
        <v>220.17999999999998</v>
      </c>
      <c r="DH289" s="217">
        <f t="shared" si="535"/>
        <v>0.14029430465982379</v>
      </c>
      <c r="DI289" s="217">
        <f>IF(DD289="Yes",VLOOKUP(B289,'ESA 112'!$B$70:$J$99,8,FALSE),MIN(0.135,DH289))</f>
        <v>0.13500000000000001</v>
      </c>
      <c r="DJ289" s="156">
        <f t="shared" si="536"/>
        <v>29.72</v>
      </c>
      <c r="DK289" s="159">
        <f t="shared" si="537"/>
        <v>33.049999999999997</v>
      </c>
      <c r="DL289" s="127" t="s">
        <v>928</v>
      </c>
      <c r="DM289" s="43">
        <f>IFERROR(VLOOKUP($B289,'2223_link'!$A$3:$D$352,2,FALSE),0)</f>
        <v>4.1100000000000003</v>
      </c>
      <c r="DN289" s="43">
        <f>IFERROR(VLOOKUP($B289,'2223_link'!$A$3:$D$352,3,FALSE),0)</f>
        <v>34</v>
      </c>
      <c r="DO289" s="160">
        <f>IFERROR(VLOOKUP($B289,'2223_link'!$A$3:$D$352,4,FALSE),0)</f>
        <v>250.48999999999998</v>
      </c>
      <c r="DP289" s="217">
        <f t="shared" si="538"/>
        <v>0.13573396143558625</v>
      </c>
      <c r="DQ289" s="217">
        <f>IF(DL289="Yes",VLOOKUP(B289,'ESA 112'!$B$37:$J$65,8,FALSE),MIN(0.135,DP289))</f>
        <v>0.13500000000000001</v>
      </c>
      <c r="DR289" s="156">
        <f t="shared" si="539"/>
        <v>33.82</v>
      </c>
      <c r="DS289" s="159">
        <f t="shared" si="540"/>
        <v>37.93</v>
      </c>
      <c r="DT289" s="127" t="s">
        <v>928</v>
      </c>
      <c r="DU289" s="43">
        <f>IFERROR(VLOOKUP($B289,'2324_link'!$A$3:$D$352,2,FALSE),0)</f>
        <v>1.67</v>
      </c>
      <c r="DV289" s="43">
        <f>IFERROR(VLOOKUP($B289,'2324_link'!$A$3:$D$352,3,FALSE),0)</f>
        <v>40.22</v>
      </c>
      <c r="DW289" s="160">
        <f>IFERROR(VLOOKUP($B289,'2324_link'!$A$3:$D$352,4,FALSE),0)</f>
        <v>257.3</v>
      </c>
      <c r="DX289" s="217">
        <f t="shared" si="541"/>
        <v>0.15631558492032646</v>
      </c>
      <c r="DY289" s="217">
        <f>IF(DT289="Yes",VLOOKUP(B289,'ESA 112'!$B$3:$J$32,8,FALSE),MIN(0.15,DX289))</f>
        <v>0.15</v>
      </c>
      <c r="DZ289" s="156">
        <f t="shared" si="542"/>
        <v>38.6</v>
      </c>
      <c r="EA289" s="159">
        <f t="shared" si="543"/>
        <v>40.270000000000003</v>
      </c>
      <c r="EB289" s="18"/>
    </row>
    <row r="290" spans="1:132" ht="14.4" x14ac:dyDescent="0.3">
      <c r="A290" s="15" t="s">
        <v>914</v>
      </c>
      <c r="B290" s="15" t="s">
        <v>280</v>
      </c>
      <c r="C290" s="15" t="s">
        <v>281</v>
      </c>
      <c r="D290" s="127" t="s">
        <v>928</v>
      </c>
      <c r="E290" s="154">
        <f>IFERROR(VLOOKUP($B290,'0809_link'!$A$5:$D$319,2,FALSE),0)</f>
        <v>12.629999999999999</v>
      </c>
      <c r="F290" s="154">
        <f>IFERROR(VLOOKUP($B290,'0809_link'!$A$5:$D$319,3,FALSE),0)</f>
        <v>122.62</v>
      </c>
      <c r="G290" s="154">
        <f>IFERROR(VLOOKUP(B290,'0809_link'!$A$5:$D$319,4,FALSE),0)</f>
        <v>912.13</v>
      </c>
      <c r="H290" s="50">
        <f t="shared" si="580"/>
        <v>0.13439999999999999</v>
      </c>
      <c r="I290" s="155">
        <f>IF(D290="yes",VLOOKUP(B290,'ESA 112'!$B$479:$K$503,8,FALSE),MIN(0.127,H290))</f>
        <v>0.127</v>
      </c>
      <c r="J290" s="156">
        <f t="shared" si="581"/>
        <v>115.84</v>
      </c>
      <c r="K290" s="157">
        <f t="shared" si="582"/>
        <v>128.500238</v>
      </c>
      <c r="L290" s="127" t="s">
        <v>928</v>
      </c>
      <c r="M290" s="43">
        <f>IFERROR(VLOOKUP(B290,'0910_link'!$A$5:$B$302,2,FALSE),0)</f>
        <v>14.379999999999999</v>
      </c>
      <c r="N290" s="43">
        <f>IFERROR(VLOOKUP(B290,'0910_link'!$A$5:$C$302,3,FALSE),0)</f>
        <v>119.75</v>
      </c>
      <c r="O290" s="43">
        <f>IFERROR(VLOOKUP($B290,'0910_link'!$A$5:$D$302,4,FALSE),0)</f>
        <v>848.4</v>
      </c>
      <c r="P290" s="50">
        <f t="shared" si="583"/>
        <v>0.1411</v>
      </c>
      <c r="Q290" s="158">
        <f>IF(L290="Yes",VLOOKUP(B290,'ESA 112'!$B$449:$K$474,8,FALSE),MIN(0.127,P290))</f>
        <v>0.127</v>
      </c>
      <c r="R290" s="156">
        <f t="shared" si="584"/>
        <v>107.75</v>
      </c>
      <c r="S290" s="157">
        <f t="shared" si="585"/>
        <v>122.16755999999999</v>
      </c>
      <c r="T290" s="127" t="s">
        <v>928</v>
      </c>
      <c r="U290" s="43">
        <f>IFERROR(VLOOKUP($B290,'1011_link'!$A$5:$D$309,2,FALSE),0)</f>
        <v>15.75</v>
      </c>
      <c r="V290" s="43">
        <f>IFERROR(VLOOKUP($B290,'1011_link'!$A$5:$D$309,3,FALSE),0)</f>
        <v>123.24000000000001</v>
      </c>
      <c r="W290" s="154">
        <f>IFERROR(VLOOKUP($B290,'1011_link'!$A$5:$D$319,4,FALSE),0)</f>
        <v>818.1400000000001</v>
      </c>
      <c r="X290" s="50">
        <f t="shared" si="586"/>
        <v>0.15060000000000001</v>
      </c>
      <c r="Y290" s="158">
        <f>IF(T290="Yes",VLOOKUP(B290,'ESA 112'!$B$416:$J$444,8,FALSE),MIN(0.127,X290))</f>
        <v>0.127</v>
      </c>
      <c r="Z290" s="156">
        <f t="shared" si="587"/>
        <v>103.9</v>
      </c>
      <c r="AA290" s="159">
        <f t="shared" si="588"/>
        <v>119.65</v>
      </c>
      <c r="AB290" s="127" t="s">
        <v>928</v>
      </c>
      <c r="AC290" s="43">
        <f>IFERROR(VLOOKUP($B290,'1112_link'!$A$5:$D$310,2,FALSE),0)</f>
        <v>14.340000000000002</v>
      </c>
      <c r="AD290" s="43">
        <f>IFERROR(VLOOKUP($B290,'1112_link'!$A$5:$D$310,3,FALSE),0)</f>
        <v>146.11000000000001</v>
      </c>
      <c r="AE290" s="154">
        <f>IFERROR(VLOOKUP($B290,'1112_link'!$A$5:$D$331,4,FALSE),0)</f>
        <v>792.07</v>
      </c>
      <c r="AF290" s="50">
        <f t="shared" si="589"/>
        <v>0.1845</v>
      </c>
      <c r="AG290" s="158">
        <f>IF(AB290="Yes",VLOOKUP(B290,'ESA 112'!$B$383:$J$411,8,FALSE),MIN(0.127,AF290))</f>
        <v>0.127</v>
      </c>
      <c r="AH290" s="156">
        <f t="shared" si="590"/>
        <v>100.59</v>
      </c>
      <c r="AI290" s="159">
        <f t="shared" si="591"/>
        <v>114.93</v>
      </c>
      <c r="AJ290" s="127" t="s">
        <v>928</v>
      </c>
      <c r="AK290" s="43">
        <f>IFERROR(VLOOKUP($B290,'1213_link'!$A$5:$D$310,2,FALSE),0)</f>
        <v>7.33</v>
      </c>
      <c r="AL290" s="43">
        <f>IFERROR(VLOOKUP($B290,'1213_link'!$A$5:$D$310,3,FALSE),0)</f>
        <v>148.78</v>
      </c>
      <c r="AM290" s="154">
        <f>IFERROR(VLOOKUP($B290,'1213_link'!$A$5:$D$331,4,FALSE),0)</f>
        <v>776</v>
      </c>
      <c r="AN290" s="50">
        <f t="shared" si="592"/>
        <v>0.19170000000000001</v>
      </c>
      <c r="AO290" s="158">
        <f>IF(AJ290="Yes",VLOOKUP(B290,'ESA 112'!$B$350:$J$378,8,FALSE),MIN(0.127,AN290))</f>
        <v>0.127</v>
      </c>
      <c r="AP290" s="156">
        <f t="shared" si="593"/>
        <v>98.55</v>
      </c>
      <c r="AQ290" s="159">
        <f t="shared" si="594"/>
        <v>105.88</v>
      </c>
      <c r="AR290" s="127" t="s">
        <v>928</v>
      </c>
      <c r="AS290" s="43">
        <f>IFERROR(VLOOKUP($B290,'1314_link'!$A$5:$D$310,2,FALSE),0)</f>
        <v>10.55</v>
      </c>
      <c r="AT290" s="43">
        <f>IFERROR(VLOOKUP($B290,'1314_link'!$A$5:$D$310,3,FALSE),0)</f>
        <v>135.11000000000001</v>
      </c>
      <c r="AU290" s="154">
        <f>IFERROR(VLOOKUP($B290,'1314_link'!$A$5:$D$331,4,FALSE),0)</f>
        <v>751.0200000000001</v>
      </c>
      <c r="AV290" s="158">
        <f t="shared" si="595"/>
        <v>0.17990199994673911</v>
      </c>
      <c r="AW290" s="158">
        <f>IF(AR290="Yes",VLOOKUP(B290,'ESA 112'!$B$318:$J$345,8,FALSE),MIN(0.127,AV290))</f>
        <v>0.127</v>
      </c>
      <c r="AX290" s="156">
        <f t="shared" si="596"/>
        <v>95.38</v>
      </c>
      <c r="AY290" s="159">
        <f t="shared" si="597"/>
        <v>105.92999999999999</v>
      </c>
      <c r="AZ290" s="127" t="s">
        <v>928</v>
      </c>
      <c r="BA290" s="43">
        <f>IFERROR(VLOOKUP($B290,'1415_link'!$A$5:$D$311,2,FALSE),0)</f>
        <v>9.89</v>
      </c>
      <c r="BB290" s="43">
        <f>IFERROR(VLOOKUP($B290,'1415_link'!$A$5:$D$311,3,FALSE),0)</f>
        <v>126</v>
      </c>
      <c r="BC290" s="160">
        <f>IFERROR(VLOOKUP($B290,'1415_link'!$A$5:$D$332,4,FALSE),0)</f>
        <v>739.37</v>
      </c>
      <c r="BD290" s="158">
        <f t="shared" si="575"/>
        <v>0.17041535361185875</v>
      </c>
      <c r="BE290" s="158">
        <f>IF(AZ290="Yes",VLOOKUP(B290,'ESA 112'!$B$286:$J$314,8,FALSE),MIN(0.127,BD290))</f>
        <v>0.127</v>
      </c>
      <c r="BF290" s="156">
        <f t="shared" si="576"/>
        <v>93.9</v>
      </c>
      <c r="BG290" s="159">
        <f t="shared" si="577"/>
        <v>103.79</v>
      </c>
      <c r="BH290" s="127" t="s">
        <v>928</v>
      </c>
      <c r="BI290" s="43">
        <f>IFERROR(VLOOKUP($B290,'1516_link'!$A$5:$D$351,2,FALSE),0)</f>
        <v>9.5599999999999987</v>
      </c>
      <c r="BJ290" s="43">
        <f>IFERROR(VLOOKUP($B290,'1516_link'!$A$5:$D$351,3,FALSE),0)</f>
        <v>111.56</v>
      </c>
      <c r="BK290" s="160">
        <f>IFERROR(VLOOKUP($B290,'1516_link'!$A$5:$D$351,4,FALSE),0)</f>
        <v>745.05000000000007</v>
      </c>
      <c r="BL290" s="217">
        <f t="shared" si="571"/>
        <v>0.14973491711965639</v>
      </c>
      <c r="BM290" s="217">
        <f>IF(BH290="Yes",VLOOKUP(B290,'ESA 112'!$B$255:$J$282,8,FALSE),MIN(0.127,BL290))</f>
        <v>0.127</v>
      </c>
      <c r="BN290" s="156">
        <f t="shared" si="572"/>
        <v>94.62</v>
      </c>
      <c r="BO290" s="159">
        <f t="shared" si="573"/>
        <v>104.18</v>
      </c>
      <c r="BP290" s="127" t="s">
        <v>928</v>
      </c>
      <c r="BQ290" s="43">
        <f>IFERROR(VLOOKUP($B290,'1617_link'!$A$5:$D$351,2,FALSE),0)</f>
        <v>10.33</v>
      </c>
      <c r="BR290" s="43">
        <f>IFERROR(VLOOKUP($B290,'1617_link'!$A$5:$D$351,3,FALSE),0)</f>
        <v>107.44</v>
      </c>
      <c r="BS290" s="160">
        <f>IFERROR(VLOOKUP($B290,'1617_link'!$A$5:$D$351,4,FALSE),0)</f>
        <v>771.6</v>
      </c>
      <c r="BT290" s="217">
        <f t="shared" si="574"/>
        <v>0.1392431311560394</v>
      </c>
      <c r="BU290" s="217">
        <f>IF(BP290="Yes",VLOOKUP(B290,'ESA 112'!$B$224:$J$250,8,FALSE),MIN(0.127,BT290))</f>
        <v>0.127</v>
      </c>
      <c r="BV290" s="156">
        <f t="shared" si="578"/>
        <v>97.99</v>
      </c>
      <c r="BW290" s="223">
        <f t="shared" si="579"/>
        <v>108.32</v>
      </c>
      <c r="BX290" s="127" t="s">
        <v>928</v>
      </c>
      <c r="BY290" s="43">
        <f>IFERROR(VLOOKUP($B290,'1718_link'!$A$5:$D$351,2,FALSE),0)</f>
        <v>12.450000000000001</v>
      </c>
      <c r="BZ290" s="43">
        <f>IFERROR(VLOOKUP($B290,'1718_link'!$A$5:$D$351,3,FALSE),0)</f>
        <v>113.78</v>
      </c>
      <c r="CA290" s="43">
        <f>IFERROR(VLOOKUP($B290,'1718_link'!$A$5:$D$331,4,FALSE),0)</f>
        <v>789.95</v>
      </c>
      <c r="CB290" s="217">
        <f t="shared" si="565"/>
        <v>0.14403443255902271</v>
      </c>
      <c r="CC290" s="217">
        <f>IF(BX290="Yes",VLOOKUP(B290,'ESA 112'!$B$194:$J$219,8,FALSE),MIN(0.135,CB290))</f>
        <v>0.13500000000000001</v>
      </c>
      <c r="CD290" s="156">
        <f t="shared" si="566"/>
        <v>106.64</v>
      </c>
      <c r="CE290" s="159">
        <f t="shared" si="567"/>
        <v>119.09</v>
      </c>
      <c r="CF290" s="127" t="s">
        <v>928</v>
      </c>
      <c r="CG290" s="43">
        <f>IFERROR(VLOOKUP($B290,'1819_link'!$A$5:$D$351,2,FALSE),0)</f>
        <v>16.11</v>
      </c>
      <c r="CH290" s="43">
        <f>IFERROR(VLOOKUP($B290,'1819_link'!$A$5:$D$351,3,FALSE),0)</f>
        <v>117.78</v>
      </c>
      <c r="CI290" s="43">
        <f>IFERROR(VLOOKUP($B290,'1819_link'!$A$5:$D$331,4,FALSE),0)</f>
        <v>805.34</v>
      </c>
      <c r="CJ290" s="217">
        <f t="shared" si="568"/>
        <v>0.14624878933121413</v>
      </c>
      <c r="CK290" s="217">
        <f>IF(CF290="Yes",VLOOKUP(B290,'ESA 112'!$B$164:$J$190,8,FALSE),MIN(0.135,CJ290))</f>
        <v>0.13500000000000001</v>
      </c>
      <c r="CL290" s="156">
        <f t="shared" si="569"/>
        <v>108.72</v>
      </c>
      <c r="CM290" s="159">
        <f t="shared" si="570"/>
        <v>124.83</v>
      </c>
      <c r="CN290" s="127" t="s">
        <v>928</v>
      </c>
      <c r="CO290" s="43">
        <f>IFERROR(VLOOKUP($B290,'1920_link'!$A$5:$D$350,2,FALSE),0)</f>
        <v>11.780000000000001</v>
      </c>
      <c r="CP290" s="43">
        <f>IFERROR(VLOOKUP($B290,'1920_link'!$A$5:$D$350,3,FALSE),0)</f>
        <v>125.33</v>
      </c>
      <c r="CQ290" s="43">
        <f>IFERROR(VLOOKUP($B290,'1920_link'!$A$5:$D$330,4,FALSE),0)</f>
        <v>825.66</v>
      </c>
      <c r="CR290" s="217">
        <f t="shared" si="529"/>
        <v>0.15179371654191798</v>
      </c>
      <c r="CS290" s="217">
        <f>IF(CN290="Yes",VLOOKUP(B290,'ESA 112'!$B$134:$J$159,8,FALSE),MIN(0.135,CR290))</f>
        <v>0.13500000000000001</v>
      </c>
      <c r="CT290" s="156">
        <f t="shared" si="530"/>
        <v>111.46</v>
      </c>
      <c r="CU290" s="159">
        <f t="shared" si="531"/>
        <v>123.24</v>
      </c>
      <c r="CV290" s="127" t="s">
        <v>928</v>
      </c>
      <c r="CW290" s="43">
        <f>IFERROR(VLOOKUP($B290,'2021_link'!$A$5:$D$351,2,FALSE),0)</f>
        <v>7.11</v>
      </c>
      <c r="CX290" s="43">
        <f>IFERROR(VLOOKUP($B290,'2021_link'!$A$5:$D$351,3,FALSE),0)</f>
        <v>120.11</v>
      </c>
      <c r="CY290" s="160">
        <f>IFERROR(VLOOKUP($B290,'2021_link'!$A$5:$D$351,4,FALSE),0)</f>
        <v>781.33</v>
      </c>
      <c r="CZ290" s="217">
        <f t="shared" si="532"/>
        <v>0.15372505855400406</v>
      </c>
      <c r="DA290" s="217">
        <f>IF(CV290="Yes",VLOOKUP(B290,'ESA 112'!$B$102:$J$130,8,FALSE),MIN(0.135,CZ290))</f>
        <v>0.13500000000000001</v>
      </c>
      <c r="DB290" s="156">
        <f t="shared" si="533"/>
        <v>105.48</v>
      </c>
      <c r="DC290" s="159">
        <f t="shared" si="534"/>
        <v>112.59</v>
      </c>
      <c r="DD290" s="127" t="s">
        <v>928</v>
      </c>
      <c r="DE290" s="43">
        <f>IFERROR(VLOOKUP($B290,'2122_link'!$A$3:$D$352,2,FALSE),0)</f>
        <v>8.56</v>
      </c>
      <c r="DF290" s="43">
        <f>IFERROR(VLOOKUP($B290,'2122_link'!$A$3:$D$352,3,FALSE),0)</f>
        <v>118.11</v>
      </c>
      <c r="DG290" s="160">
        <f>IFERROR(VLOOKUP($B290,'2122_link'!$A$3:$D$352,4,FALSE),0)</f>
        <v>792.49</v>
      </c>
      <c r="DH290" s="217">
        <f t="shared" si="535"/>
        <v>0.14903658090322905</v>
      </c>
      <c r="DI290" s="217">
        <f>IF(DD290="Yes",VLOOKUP(B290,'ESA 112'!$B$70:$J$99,8,FALSE),MIN(0.135,DH290))</f>
        <v>0.13500000000000001</v>
      </c>
      <c r="DJ290" s="156">
        <f t="shared" si="536"/>
        <v>106.99</v>
      </c>
      <c r="DK290" s="159">
        <f t="shared" si="537"/>
        <v>115.55</v>
      </c>
      <c r="DL290" s="127" t="s">
        <v>928</v>
      </c>
      <c r="DM290" s="43">
        <f>IFERROR(VLOOKUP($B290,'2223_link'!$A$3:$D$352,2,FALSE),0)</f>
        <v>8.11</v>
      </c>
      <c r="DN290" s="43">
        <f>IFERROR(VLOOKUP($B290,'2223_link'!$A$3:$D$352,3,FALSE),0)</f>
        <v>127.89</v>
      </c>
      <c r="DO290" s="160">
        <f>IFERROR(VLOOKUP($B290,'2223_link'!$A$3:$D$352,4,FALSE),0)</f>
        <v>831.77</v>
      </c>
      <c r="DP290" s="217">
        <f t="shared" si="538"/>
        <v>0.15375644709474975</v>
      </c>
      <c r="DQ290" s="217">
        <f>IF(DL290="Yes",VLOOKUP(B290,'ESA 112'!$B$37:$J$65,8,FALSE),MIN(0.135,DP290))</f>
        <v>0.13500000000000001</v>
      </c>
      <c r="DR290" s="156">
        <f t="shared" si="539"/>
        <v>112.29</v>
      </c>
      <c r="DS290" s="159">
        <f t="shared" si="540"/>
        <v>120.4</v>
      </c>
      <c r="DT290" s="127" t="s">
        <v>928</v>
      </c>
      <c r="DU290" s="43">
        <f>IFERROR(VLOOKUP($B290,'2324_link'!$A$3:$D$352,2,FALSE),0)</f>
        <v>8.56</v>
      </c>
      <c r="DV290" s="43">
        <f>IFERROR(VLOOKUP($B290,'2324_link'!$A$3:$D$352,3,FALSE),0)</f>
        <v>136</v>
      </c>
      <c r="DW290" s="160">
        <f>IFERROR(VLOOKUP($B290,'2324_link'!$A$3:$D$352,4,FALSE),0)</f>
        <v>851.05000000000007</v>
      </c>
      <c r="DX290" s="217">
        <f t="shared" si="541"/>
        <v>0.15980259679219785</v>
      </c>
      <c r="DY290" s="217">
        <f>IF(DT290="Yes",VLOOKUP(B290,'ESA 112'!$B$3:$J$32,8,FALSE),MIN(0.15,DX290))</f>
        <v>0.15</v>
      </c>
      <c r="DZ290" s="156">
        <f t="shared" si="542"/>
        <v>127.66</v>
      </c>
      <c r="EA290" s="159">
        <f t="shared" si="543"/>
        <v>136.22</v>
      </c>
      <c r="EB290" s="18"/>
    </row>
    <row r="291" spans="1:132" ht="14.4" x14ac:dyDescent="0.3">
      <c r="A291" s="15" t="s">
        <v>914</v>
      </c>
      <c r="B291" s="15" t="s">
        <v>334</v>
      </c>
      <c r="C291" s="15" t="s">
        <v>335</v>
      </c>
      <c r="D291" s="127" t="s">
        <v>928</v>
      </c>
      <c r="E291" s="154">
        <f>IFERROR(VLOOKUP($B291,'0809_link'!$A$5:$D$319,2,FALSE),0)</f>
        <v>26.5</v>
      </c>
      <c r="F291" s="154">
        <f>IFERROR(VLOOKUP($B291,'0809_link'!$A$5:$D$319,3,FALSE),0)</f>
        <v>100</v>
      </c>
      <c r="G291" s="154">
        <f>IFERROR(VLOOKUP(B291,'0809_link'!$A$5:$D$319,4,FALSE),0)</f>
        <v>1009.93</v>
      </c>
      <c r="H291" s="50">
        <f t="shared" si="580"/>
        <v>9.9000000000000005E-2</v>
      </c>
      <c r="I291" s="155">
        <f>IF(D291="yes",VLOOKUP(B291,'ESA 112'!$B$479:$K$503,8,FALSE),MIN(0.127,H291))</f>
        <v>9.9000000000000005E-2</v>
      </c>
      <c r="J291" s="156">
        <f t="shared" si="581"/>
        <v>100</v>
      </c>
      <c r="K291" s="157">
        <f t="shared" si="582"/>
        <v>126.5</v>
      </c>
      <c r="L291" s="127" t="s">
        <v>928</v>
      </c>
      <c r="M291" s="43">
        <f>IFERROR(VLOOKUP(B291,'0910_link'!$A$5:$B$302,2,FALSE),0)</f>
        <v>37.380000000000003</v>
      </c>
      <c r="N291" s="43">
        <f>IFERROR(VLOOKUP(B291,'0910_link'!$A$5:$C$302,3,FALSE),0)</f>
        <v>98.38</v>
      </c>
      <c r="O291" s="43">
        <f>IFERROR(VLOOKUP($B291,'0910_link'!$A$5:$D$302,4,FALSE),0)</f>
        <v>997.5</v>
      </c>
      <c r="P291" s="50">
        <f t="shared" si="583"/>
        <v>9.8599999999999993E-2</v>
      </c>
      <c r="Q291" s="158">
        <f>IF(L291="Yes",VLOOKUP(B291,'ESA 112'!$B$449:$K$474,8,FALSE),MIN(0.127,P291))</f>
        <v>9.8599999999999993E-2</v>
      </c>
      <c r="R291" s="156">
        <f t="shared" si="584"/>
        <v>98.38</v>
      </c>
      <c r="S291" s="157">
        <f t="shared" si="585"/>
        <v>135.76</v>
      </c>
      <c r="T291" s="127" t="s">
        <v>928</v>
      </c>
      <c r="U291" s="43">
        <f>IFERROR(VLOOKUP($B291,'1011_link'!$A$5:$D$309,2,FALSE),0)</f>
        <v>34.75</v>
      </c>
      <c r="V291" s="43">
        <f>IFERROR(VLOOKUP($B291,'1011_link'!$A$5:$D$309,3,FALSE),0)</f>
        <v>101.62</v>
      </c>
      <c r="W291" s="154">
        <f>IFERROR(VLOOKUP($B291,'1011_link'!$A$5:$D$319,4,FALSE),0)</f>
        <v>1026.47</v>
      </c>
      <c r="X291" s="50">
        <f t="shared" si="586"/>
        <v>9.9000000000000005E-2</v>
      </c>
      <c r="Y291" s="158">
        <f>IF(T291="Yes",VLOOKUP(B291,'ESA 112'!$B$416:$J$444,8,FALSE),MIN(0.127,X291))</f>
        <v>9.9000000000000005E-2</v>
      </c>
      <c r="Z291" s="156">
        <f t="shared" si="587"/>
        <v>101.62</v>
      </c>
      <c r="AA291" s="159">
        <f t="shared" si="588"/>
        <v>136.37</v>
      </c>
      <c r="AB291" s="127" t="s">
        <v>928</v>
      </c>
      <c r="AC291" s="43">
        <f>IFERROR(VLOOKUP($B291,'1112_link'!$A$5:$D$310,2,FALSE),0)</f>
        <v>30.22</v>
      </c>
      <c r="AD291" s="43">
        <f>IFERROR(VLOOKUP($B291,'1112_link'!$A$5:$D$310,3,FALSE),0)</f>
        <v>102.44</v>
      </c>
      <c r="AE291" s="154">
        <f>IFERROR(VLOOKUP($B291,'1112_link'!$A$5:$D$331,4,FALSE),0)</f>
        <v>1065.1100000000001</v>
      </c>
      <c r="AF291" s="50">
        <f t="shared" si="589"/>
        <v>9.6199999999999994E-2</v>
      </c>
      <c r="AG291" s="158">
        <f>IF(AB291="Yes",VLOOKUP(B291,'ESA 112'!$B$383:$J$411,8,FALSE),MIN(0.127,AF291))</f>
        <v>9.6199999999999994E-2</v>
      </c>
      <c r="AH291" s="156">
        <f t="shared" si="590"/>
        <v>102.44</v>
      </c>
      <c r="AI291" s="159">
        <f t="shared" si="591"/>
        <v>132.66</v>
      </c>
      <c r="AJ291" s="127" t="s">
        <v>928</v>
      </c>
      <c r="AK291" s="43">
        <f>IFERROR(VLOOKUP($B291,'1213_link'!$A$5:$D$310,2,FALSE),0)</f>
        <v>26.23</v>
      </c>
      <c r="AL291" s="43">
        <f>IFERROR(VLOOKUP($B291,'1213_link'!$A$5:$D$310,3,FALSE),0)</f>
        <v>99.33</v>
      </c>
      <c r="AM291" s="154">
        <f>IFERROR(VLOOKUP($B291,'1213_link'!$A$5:$D$331,4,FALSE),0)</f>
        <v>1060</v>
      </c>
      <c r="AN291" s="50">
        <f t="shared" si="592"/>
        <v>9.3700000000000006E-2</v>
      </c>
      <c r="AO291" s="158">
        <f>IF(AJ291="Yes",VLOOKUP(B291,'ESA 112'!$B$350:$J$378,8,FALSE),MIN(0.127,AN291))</f>
        <v>9.3700000000000006E-2</v>
      </c>
      <c r="AP291" s="156">
        <f t="shared" si="593"/>
        <v>99.33</v>
      </c>
      <c r="AQ291" s="159">
        <f t="shared" si="594"/>
        <v>125.56</v>
      </c>
      <c r="AR291" s="127" t="s">
        <v>928</v>
      </c>
      <c r="AS291" s="43">
        <f>IFERROR(VLOOKUP($B291,'1314_link'!$A$5:$D$310,2,FALSE),0)</f>
        <v>21.450000000000003</v>
      </c>
      <c r="AT291" s="43">
        <f>IFERROR(VLOOKUP($B291,'1314_link'!$A$5:$D$310,3,FALSE),0)</f>
        <v>106.89</v>
      </c>
      <c r="AU291" s="154">
        <f>IFERROR(VLOOKUP($B291,'1314_link'!$A$5:$D$331,4,FALSE),0)</f>
        <v>1074.3599999999999</v>
      </c>
      <c r="AV291" s="158">
        <f t="shared" si="595"/>
        <v>9.9491790461297899E-2</v>
      </c>
      <c r="AW291" s="158">
        <f>IF(AR291="Yes",VLOOKUP(B291,'ESA 112'!$B$318:$J$345,8,FALSE),MIN(0.127,AV291))</f>
        <v>9.9491790461297899E-2</v>
      </c>
      <c r="AX291" s="156">
        <f t="shared" si="596"/>
        <v>106.89</v>
      </c>
      <c r="AY291" s="159">
        <f t="shared" si="597"/>
        <v>128.34</v>
      </c>
      <c r="AZ291" s="127" t="s">
        <v>928</v>
      </c>
      <c r="BA291" s="43">
        <f>IFERROR(VLOOKUP($B291,'1415_link'!$A$5:$D$311,2,FALSE),0)</f>
        <v>14</v>
      </c>
      <c r="BB291" s="43">
        <f>IFERROR(VLOOKUP($B291,'1415_link'!$A$5:$D$311,3,FALSE),0)</f>
        <v>114</v>
      </c>
      <c r="BC291" s="160">
        <f>IFERROR(VLOOKUP($B291,'1415_link'!$A$5:$D$332,4,FALSE),0)</f>
        <v>1098.54</v>
      </c>
      <c r="BD291" s="158">
        <f t="shared" si="575"/>
        <v>0.10377410016931564</v>
      </c>
      <c r="BE291" s="158">
        <f>IF(AZ291="Yes",VLOOKUP(B291,'ESA 112'!$B$286:$J$314,8,FALSE),MIN(0.127,BD291))</f>
        <v>0.10377410016931564</v>
      </c>
      <c r="BF291" s="156">
        <f t="shared" si="576"/>
        <v>114</v>
      </c>
      <c r="BG291" s="159">
        <f t="shared" si="577"/>
        <v>128</v>
      </c>
      <c r="BH291" s="127" t="s">
        <v>928</v>
      </c>
      <c r="BI291" s="43">
        <f>IFERROR(VLOOKUP($B291,'1516_link'!$A$5:$D$351,2,FALSE),0)</f>
        <v>17.11</v>
      </c>
      <c r="BJ291" s="43">
        <f>IFERROR(VLOOKUP($B291,'1516_link'!$A$5:$D$351,3,FALSE),0)</f>
        <v>108.33</v>
      </c>
      <c r="BK291" s="160">
        <f>IFERROR(VLOOKUP($B291,'1516_link'!$A$5:$D$351,4,FALSE),0)</f>
        <v>1127.01</v>
      </c>
      <c r="BL291" s="217">
        <f t="shared" si="571"/>
        <v>9.6121596081667426E-2</v>
      </c>
      <c r="BM291" s="217">
        <f>IF(BH291="Yes",VLOOKUP(B291,'ESA 112'!$B$255:$J$282,8,FALSE),MIN(0.127,BL291))</f>
        <v>9.6121596081667426E-2</v>
      </c>
      <c r="BN291" s="156">
        <f t="shared" si="572"/>
        <v>108.33</v>
      </c>
      <c r="BO291" s="159">
        <f t="shared" si="573"/>
        <v>125.44</v>
      </c>
      <c r="BP291" s="127" t="s">
        <v>928</v>
      </c>
      <c r="BQ291" s="43">
        <f>IFERROR(VLOOKUP($B291,'1617_link'!$A$5:$D$351,2,FALSE),0)</f>
        <v>12</v>
      </c>
      <c r="BR291" s="43">
        <f>IFERROR(VLOOKUP($B291,'1617_link'!$A$5:$D$351,3,FALSE),0)</f>
        <v>115.89</v>
      </c>
      <c r="BS291" s="160">
        <f>IFERROR(VLOOKUP($B291,'1617_link'!$A$5:$D$351,4,FALSE),0)</f>
        <v>1151.1600000000001</v>
      </c>
      <c r="BT291" s="217">
        <f t="shared" si="574"/>
        <v>0.10067236526634003</v>
      </c>
      <c r="BU291" s="217">
        <f>IF(BP291="Yes",VLOOKUP(B291,'ESA 112'!$B$224:$J$250,8,FALSE),MIN(0.127,BT291))</f>
        <v>0.10067236526634003</v>
      </c>
      <c r="BV291" s="156">
        <f t="shared" si="578"/>
        <v>115.89</v>
      </c>
      <c r="BW291" s="223">
        <f t="shared" si="579"/>
        <v>127.89</v>
      </c>
      <c r="BX291" s="127" t="s">
        <v>928</v>
      </c>
      <c r="BY291" s="43">
        <f>IFERROR(VLOOKUP($B291,'1718_link'!$A$5:$D$351,2,FALSE),0)</f>
        <v>19</v>
      </c>
      <c r="BZ291" s="43">
        <f>IFERROR(VLOOKUP($B291,'1718_link'!$A$5:$D$351,3,FALSE),0)</f>
        <v>123.22</v>
      </c>
      <c r="CA291" s="43">
        <f>IFERROR(VLOOKUP($B291,'1718_link'!$A$5:$D$331,4,FALSE),0)</f>
        <v>1135.22</v>
      </c>
      <c r="CB291" s="217">
        <f t="shared" si="565"/>
        <v>0.10854283751167175</v>
      </c>
      <c r="CC291" s="217">
        <f>IF(BX291="Yes",VLOOKUP(B291,'ESA 112'!$B$194:$J$219,8,FALSE),MIN(0.135,CB291))</f>
        <v>0.10854283751167175</v>
      </c>
      <c r="CD291" s="156">
        <f t="shared" si="566"/>
        <v>123.22</v>
      </c>
      <c r="CE291" s="159">
        <f t="shared" si="567"/>
        <v>142.22</v>
      </c>
      <c r="CF291" s="127" t="s">
        <v>928</v>
      </c>
      <c r="CG291" s="43">
        <f>IFERROR(VLOOKUP($B291,'1819_link'!$A$5:$D$351,2,FALSE),0)</f>
        <v>17.45</v>
      </c>
      <c r="CH291" s="43">
        <f>IFERROR(VLOOKUP($B291,'1819_link'!$A$5:$D$351,3,FALSE),0)</f>
        <v>123.44</v>
      </c>
      <c r="CI291" s="43">
        <f>IFERROR(VLOOKUP($B291,'1819_link'!$A$5:$D$331,4,FALSE),0)</f>
        <v>1117.77</v>
      </c>
      <c r="CJ291" s="217">
        <f t="shared" si="568"/>
        <v>0.11043416803099028</v>
      </c>
      <c r="CK291" s="217">
        <f>IF(CF291="Yes",VLOOKUP(B291,'ESA 112'!$B$164:$J$190,8,FALSE),MIN(0.135,CJ291))</f>
        <v>0.11043416803099028</v>
      </c>
      <c r="CL291" s="156">
        <f t="shared" si="569"/>
        <v>123.44</v>
      </c>
      <c r="CM291" s="159">
        <f t="shared" si="570"/>
        <v>140.88999999999999</v>
      </c>
      <c r="CN291" s="127" t="s">
        <v>928</v>
      </c>
      <c r="CO291" s="43">
        <f>IFERROR(VLOOKUP($B291,'1920_link'!$A$5:$D$350,2,FALSE),0)</f>
        <v>19.329999999999998</v>
      </c>
      <c r="CP291" s="43">
        <f>IFERROR(VLOOKUP($B291,'1920_link'!$A$5:$D$350,3,FALSE),0)</f>
        <v>114.89</v>
      </c>
      <c r="CQ291" s="43">
        <f>IFERROR(VLOOKUP($B291,'1920_link'!$A$5:$D$330,4,FALSE),0)</f>
        <v>1111.98</v>
      </c>
      <c r="CR291" s="217">
        <f t="shared" si="529"/>
        <v>0.10332020360078419</v>
      </c>
      <c r="CS291" s="217">
        <f>IF(CN291="Yes",VLOOKUP(B291,'ESA 112'!$B$134:$J$159,8,FALSE),MIN(0.135,CR291))</f>
        <v>0.10332020360078419</v>
      </c>
      <c r="CT291" s="156">
        <f t="shared" si="530"/>
        <v>114.89</v>
      </c>
      <c r="CU291" s="159">
        <f t="shared" si="531"/>
        <v>134.22</v>
      </c>
      <c r="CV291" s="127" t="s">
        <v>928</v>
      </c>
      <c r="CW291" s="43">
        <f>IFERROR(VLOOKUP($B291,'2021_link'!$A$5:$D$351,2,FALSE),0)</f>
        <v>10.56</v>
      </c>
      <c r="CX291" s="43">
        <f>IFERROR(VLOOKUP($B291,'2021_link'!$A$5:$D$351,3,FALSE),0)</f>
        <v>127.11</v>
      </c>
      <c r="CY291" s="160">
        <f>IFERROR(VLOOKUP($B291,'2021_link'!$A$5:$D$351,4,FALSE),0)</f>
        <v>1105.78</v>
      </c>
      <c r="CZ291" s="217">
        <f t="shared" si="532"/>
        <v>0.11495053265568196</v>
      </c>
      <c r="DA291" s="217">
        <f>IF(CV291="Yes",VLOOKUP(B291,'ESA 112'!$B$102:$J$130,8,FALSE),MIN(0.135,CZ291))</f>
        <v>0.11495053265568196</v>
      </c>
      <c r="DB291" s="156">
        <f t="shared" si="533"/>
        <v>127.11</v>
      </c>
      <c r="DC291" s="159">
        <f t="shared" si="534"/>
        <v>137.66999999999999</v>
      </c>
      <c r="DD291" s="127" t="s">
        <v>928</v>
      </c>
      <c r="DE291" s="43">
        <f>IFERROR(VLOOKUP($B291,'2122_link'!$A$3:$D$352,2,FALSE),0)</f>
        <v>11.67</v>
      </c>
      <c r="DF291" s="43">
        <f>IFERROR(VLOOKUP($B291,'2122_link'!$A$3:$D$352,3,FALSE),0)</f>
        <v>120.23</v>
      </c>
      <c r="DG291" s="160">
        <f>IFERROR(VLOOKUP($B291,'2122_link'!$A$3:$D$352,4,FALSE),0)</f>
        <v>1125.8499999999999</v>
      </c>
      <c r="DH291" s="217">
        <f t="shared" si="535"/>
        <v>0.106790425012213</v>
      </c>
      <c r="DI291" s="217">
        <f>IF(DD291="Yes",VLOOKUP(B291,'ESA 112'!$B$70:$J$99,8,FALSE),MIN(0.135,DH291))</f>
        <v>0.106790425012213</v>
      </c>
      <c r="DJ291" s="156">
        <f t="shared" si="536"/>
        <v>120.23</v>
      </c>
      <c r="DK291" s="159">
        <f t="shared" si="537"/>
        <v>131.9</v>
      </c>
      <c r="DL291" s="127" t="s">
        <v>928</v>
      </c>
      <c r="DM291" s="43">
        <f>IFERROR(VLOOKUP($B291,'2223_link'!$A$3:$D$352,2,FALSE),0)</f>
        <v>7.89</v>
      </c>
      <c r="DN291" s="43">
        <f>IFERROR(VLOOKUP($B291,'2223_link'!$A$3:$D$352,3,FALSE),0)</f>
        <v>124.56</v>
      </c>
      <c r="DO291" s="160">
        <f>IFERROR(VLOOKUP($B291,'2223_link'!$A$3:$D$352,4,FALSE),0)</f>
        <v>1124.1099999999999</v>
      </c>
      <c r="DP291" s="217">
        <f t="shared" si="538"/>
        <v>0.11080766117194937</v>
      </c>
      <c r="DQ291" s="217">
        <f>IF(DL291="Yes",VLOOKUP(B291,'ESA 112'!$B$37:$J$65,8,FALSE),MIN(0.135,DP291))</f>
        <v>0.11080766117194937</v>
      </c>
      <c r="DR291" s="156">
        <f t="shared" si="539"/>
        <v>124.56</v>
      </c>
      <c r="DS291" s="159">
        <f t="shared" si="540"/>
        <v>132.44999999999999</v>
      </c>
      <c r="DT291" s="127" t="s">
        <v>928</v>
      </c>
      <c r="DU291" s="43">
        <f>IFERROR(VLOOKUP($B291,'2324_link'!$A$3:$D$352,2,FALSE),0)</f>
        <v>8.7799999999999994</v>
      </c>
      <c r="DV291" s="43">
        <f>IFERROR(VLOOKUP($B291,'2324_link'!$A$3:$D$352,3,FALSE),0)</f>
        <v>129.88999999999999</v>
      </c>
      <c r="DW291" s="160">
        <f>IFERROR(VLOOKUP($B291,'2324_link'!$A$3:$D$352,4,FALSE),0)</f>
        <v>1096.46</v>
      </c>
      <c r="DX291" s="217">
        <f t="shared" si="541"/>
        <v>0.118463053827773</v>
      </c>
      <c r="DY291" s="217">
        <f>IF(DT291="Yes",VLOOKUP(B291,'ESA 112'!$B$3:$J$32,8,FALSE),MIN(0.15,DX291))</f>
        <v>0.118463053827773</v>
      </c>
      <c r="DZ291" s="156">
        <f t="shared" si="542"/>
        <v>129.88999999999999</v>
      </c>
      <c r="EA291" s="159">
        <f t="shared" si="543"/>
        <v>138.66999999999999</v>
      </c>
      <c r="EB291" s="18"/>
    </row>
    <row r="292" spans="1:132" s="10" customFormat="1" ht="15.6" x14ac:dyDescent="0.3">
      <c r="A292" s="15" t="s">
        <v>952</v>
      </c>
      <c r="B292" s="15" t="s">
        <v>584</v>
      </c>
      <c r="C292" s="15" t="s">
        <v>585</v>
      </c>
      <c r="D292" s="127" t="s">
        <v>928</v>
      </c>
      <c r="E292" s="156">
        <f>IFERROR(VLOOKUP($B292,'0809_link'!$A$5:$D$319,2,FALSE),0)</f>
        <v>61.88</v>
      </c>
      <c r="F292" s="156">
        <f>IFERROR(VLOOKUP($B292,'0809_link'!$A$5:$D$319,3,FALSE),0)</f>
        <v>354.13</v>
      </c>
      <c r="G292" s="156">
        <f>IFERROR(VLOOKUP(B292,'0809_link'!$A$5:$D$319,4,FALSE),0)</f>
        <v>3239.75</v>
      </c>
      <c r="H292" s="50">
        <f t="shared" si="580"/>
        <v>0.10929999999999999</v>
      </c>
      <c r="I292" s="155">
        <f>IF(D292="yes",VLOOKUP(B292,'ESA 112'!$B$479:$K$503,8,FALSE),MIN(0.127,H292))</f>
        <v>0.10929999999999999</v>
      </c>
      <c r="J292" s="156">
        <f t="shared" si="581"/>
        <v>354.13</v>
      </c>
      <c r="K292" s="157">
        <f t="shared" si="582"/>
        <v>416.01</v>
      </c>
      <c r="L292" s="127" t="s">
        <v>928</v>
      </c>
      <c r="M292" s="43">
        <f>IFERROR(VLOOKUP(B292,'0910_link'!$A$5:$B$302,2,FALSE),0)</f>
        <v>67.5</v>
      </c>
      <c r="N292" s="43">
        <f>IFERROR(VLOOKUP(B292,'0910_link'!$A$5:$C$302,3,FALSE),0)</f>
        <v>360.12</v>
      </c>
      <c r="O292" s="255">
        <f>IFERROR(VLOOKUP($B292,'0910_link'!$A$5:$D$302,4,FALSE),0)</f>
        <v>3416.0699999999997</v>
      </c>
      <c r="P292" s="50">
        <f t="shared" si="583"/>
        <v>0.10539999999999999</v>
      </c>
      <c r="Q292" s="158">
        <f>IF(L292="Yes",VLOOKUP(B292,'ESA 112'!$B$449:$K$474,8,FALSE),MIN(0.127,P292))</f>
        <v>0.10539999999999999</v>
      </c>
      <c r="R292" s="156">
        <f t="shared" si="584"/>
        <v>360.12</v>
      </c>
      <c r="S292" s="157">
        <f t="shared" si="585"/>
        <v>427.62</v>
      </c>
      <c r="T292" s="127" t="s">
        <v>928</v>
      </c>
      <c r="U292" s="43">
        <f>IFERROR(VLOOKUP($B292,'1011_link'!$A$5:$D$309,2,FALSE),0)</f>
        <v>65.38</v>
      </c>
      <c r="V292" s="43">
        <f>IFERROR(VLOOKUP($B292,'1011_link'!$A$5:$D$309,3,FALSE),0)</f>
        <v>382.38</v>
      </c>
      <c r="W292" s="154">
        <f>IFERROR(VLOOKUP($B292,'1011_link'!$A$5:$D$319,4,FALSE),0)</f>
        <v>3414.54</v>
      </c>
      <c r="X292" s="50">
        <f t="shared" si="586"/>
        <v>0.112</v>
      </c>
      <c r="Y292" s="158">
        <f>IF(T292="Yes",VLOOKUP(B292,'ESA 112'!$B$416:$J$444,8,FALSE),MIN(0.127,X292))</f>
        <v>0.112</v>
      </c>
      <c r="Z292" s="156">
        <f t="shared" si="587"/>
        <v>382.38</v>
      </c>
      <c r="AA292" s="159">
        <f t="shared" si="588"/>
        <v>447.76</v>
      </c>
      <c r="AB292" s="127" t="s">
        <v>928</v>
      </c>
      <c r="AC292" s="43">
        <f>IFERROR(VLOOKUP($B292,'1112_link'!$A$5:$D$310,2,FALSE),0)</f>
        <v>70.66</v>
      </c>
      <c r="AD292" s="43">
        <f>IFERROR(VLOOKUP($B292,'1112_link'!$A$5:$D$310,3,FALSE),0)</f>
        <v>391</v>
      </c>
      <c r="AE292" s="154">
        <f>IFERROR(VLOOKUP($B292,'1112_link'!$A$5:$D$331,4,FALSE),0)</f>
        <v>3629.82</v>
      </c>
      <c r="AF292" s="50">
        <f t="shared" si="589"/>
        <v>0.1077</v>
      </c>
      <c r="AG292" s="158">
        <f>IF(AB292="Yes",VLOOKUP(B292,'ESA 112'!$B$383:$J$411,8,FALSE),MIN(0.127,AF292))</f>
        <v>0.1077</v>
      </c>
      <c r="AH292" s="156">
        <f t="shared" si="590"/>
        <v>391</v>
      </c>
      <c r="AI292" s="159">
        <f t="shared" si="591"/>
        <v>461.65999999999997</v>
      </c>
      <c r="AJ292" s="127" t="s">
        <v>928</v>
      </c>
      <c r="AK292" s="43">
        <f>IFERROR(VLOOKUP($B292,'1213_link'!$A$5:$D$310,2,FALSE),0)</f>
        <v>67.44</v>
      </c>
      <c r="AL292" s="43">
        <f>IFERROR(VLOOKUP($B292,'1213_link'!$A$5:$D$310,3,FALSE),0)</f>
        <v>409.89</v>
      </c>
      <c r="AM292" s="154">
        <f>IFERROR(VLOOKUP($B292,'1213_link'!$A$5:$D$331,4,FALSE),0)</f>
        <v>3753.99</v>
      </c>
      <c r="AN292" s="50">
        <f t="shared" si="592"/>
        <v>0.10920000000000001</v>
      </c>
      <c r="AO292" s="158">
        <f>IF(AJ292="Yes",VLOOKUP(B292,'ESA 112'!$B$350:$J$378,8,FALSE),MIN(0.127,AN292))</f>
        <v>0.10920000000000001</v>
      </c>
      <c r="AP292" s="156">
        <f t="shared" si="593"/>
        <v>409.89</v>
      </c>
      <c r="AQ292" s="159">
        <f t="shared" si="594"/>
        <v>477.33</v>
      </c>
      <c r="AR292" s="127" t="s">
        <v>928</v>
      </c>
      <c r="AS292" s="43">
        <f>IFERROR(VLOOKUP($B292,'1314_link'!$A$5:$D$310,2,FALSE),0)</f>
        <v>77.11</v>
      </c>
      <c r="AT292" s="43">
        <f>IFERROR(VLOOKUP($B292,'1314_link'!$A$5:$D$310,3,FALSE),0)</f>
        <v>422.56</v>
      </c>
      <c r="AU292" s="154">
        <f>IFERROR(VLOOKUP($B292,'1314_link'!$A$5:$D$331,4,FALSE),0)</f>
        <v>4002.7799999999997</v>
      </c>
      <c r="AV292" s="158">
        <f t="shared" si="595"/>
        <v>0.10556663119132204</v>
      </c>
      <c r="AW292" s="158">
        <f>IF(AR292="Yes",VLOOKUP(B292,'ESA 112'!$B$318:$J$345,8,FALSE),MIN(0.127,AV292))</f>
        <v>0.10556663119132204</v>
      </c>
      <c r="AX292" s="156">
        <f t="shared" si="596"/>
        <v>422.56</v>
      </c>
      <c r="AY292" s="159">
        <f t="shared" si="597"/>
        <v>499.67</v>
      </c>
      <c r="AZ292" s="127" t="s">
        <v>928</v>
      </c>
      <c r="BA292" s="43">
        <f>IFERROR(VLOOKUP($B292,'1415_link'!$A$5:$D$311,2,FALSE),0)</f>
        <v>58.34</v>
      </c>
      <c r="BB292" s="43">
        <f>IFERROR(VLOOKUP($B292,'1415_link'!$A$5:$D$311,3,FALSE),0)</f>
        <v>442.67</v>
      </c>
      <c r="BC292" s="160">
        <f>IFERROR(VLOOKUP($B292,'1415_link'!$A$5:$D$332,4,FALSE),0)</f>
        <v>4126.3099999999995</v>
      </c>
      <c r="BD292" s="158">
        <f t="shared" si="575"/>
        <v>0.10727986990798076</v>
      </c>
      <c r="BE292" s="158">
        <f>IF(AZ292="Yes",VLOOKUP(B292,'ESA 112'!$B$286:$J$314,8,FALSE),MIN(0.127,BD292))</f>
        <v>0.10727986990798076</v>
      </c>
      <c r="BF292" s="156">
        <f t="shared" si="576"/>
        <v>442.67</v>
      </c>
      <c r="BG292" s="159">
        <f t="shared" si="577"/>
        <v>501.01</v>
      </c>
      <c r="BH292" s="127" t="s">
        <v>928</v>
      </c>
      <c r="BI292" s="43">
        <f>IFERROR(VLOOKUP($B292,'1516_link'!$A$5:$D$351,2,FALSE),0)</f>
        <v>64.22</v>
      </c>
      <c r="BJ292" s="43">
        <f>IFERROR(VLOOKUP($B292,'1516_link'!$A$5:$D$351,3,FALSE),0)</f>
        <v>459</v>
      </c>
      <c r="BK292" s="160">
        <f>IFERROR(VLOOKUP($B292,'1516_link'!$A$5:$D$351,4,FALSE),0)</f>
        <v>4110.1099999999997</v>
      </c>
      <c r="BL292" s="217">
        <f t="shared" si="571"/>
        <v>0.11167584322560711</v>
      </c>
      <c r="BM292" s="217">
        <f>IF(BH292="Yes",VLOOKUP(B292,'ESA 112'!$B$255:$J$282,8,FALSE),MIN(0.127,BL292))</f>
        <v>0.11167584322560711</v>
      </c>
      <c r="BN292" s="156">
        <f t="shared" si="572"/>
        <v>459</v>
      </c>
      <c r="BO292" s="159">
        <f t="shared" si="573"/>
        <v>523.22</v>
      </c>
      <c r="BP292" s="127" t="s">
        <v>928</v>
      </c>
      <c r="BQ292" s="43">
        <f>IFERROR(VLOOKUP($B292,'1617_link'!$A$5:$D$351,2,FALSE),0)</f>
        <v>67.89</v>
      </c>
      <c r="BR292" s="43">
        <f>IFERROR(VLOOKUP($B292,'1617_link'!$A$5:$D$351,3,FALSE),0)</f>
        <v>493.11</v>
      </c>
      <c r="BS292" s="160">
        <f>IFERROR(VLOOKUP($B292,'1617_link'!$A$5:$D$351,4,FALSE),0)</f>
        <v>4261.04</v>
      </c>
      <c r="BT292" s="217">
        <f t="shared" si="574"/>
        <v>0.11572526894842575</v>
      </c>
      <c r="BU292" s="217">
        <f>IF(BP292="Yes",VLOOKUP(B292,'ESA 112'!$B$224:$J$250,8,FALSE),MIN(0.127,BT292))</f>
        <v>0.11572526894842575</v>
      </c>
      <c r="BV292" s="156">
        <f t="shared" si="578"/>
        <v>493.11</v>
      </c>
      <c r="BW292" s="223">
        <f t="shared" si="579"/>
        <v>561</v>
      </c>
      <c r="BX292" s="127" t="s">
        <v>928</v>
      </c>
      <c r="BY292" s="43">
        <f>IFERROR(VLOOKUP($B292,'1718_link'!$A$5:$D$351,2,FALSE),0)</f>
        <v>66.11</v>
      </c>
      <c r="BZ292" s="43">
        <f>IFERROR(VLOOKUP($B292,'1718_link'!$A$5:$D$351,3,FALSE),0)</f>
        <v>510.89</v>
      </c>
      <c r="CA292" s="43">
        <f>IFERROR(VLOOKUP($B292,'1718_link'!$A$5:$D$331,4,FALSE),0)</f>
        <v>4259.2599999999993</v>
      </c>
      <c r="CB292" s="217">
        <f t="shared" si="565"/>
        <v>0.11994806609598851</v>
      </c>
      <c r="CC292" s="217">
        <f>IF(BX292="Yes",VLOOKUP(B292,'ESA 112'!$B$194:$J$219,8,FALSE),MIN(0.135,CB292))</f>
        <v>0.11994806609598851</v>
      </c>
      <c r="CD292" s="156">
        <f t="shared" si="566"/>
        <v>510.89</v>
      </c>
      <c r="CE292" s="159">
        <f t="shared" si="567"/>
        <v>577</v>
      </c>
      <c r="CF292" s="127" t="s">
        <v>928</v>
      </c>
      <c r="CG292" s="43">
        <f>IFERROR(VLOOKUP($B292,'1819_link'!$A$5:$D$351,2,FALSE),0)</f>
        <v>79.33</v>
      </c>
      <c r="CH292" s="43">
        <f>IFERROR(VLOOKUP($B292,'1819_link'!$A$5:$D$351,3,FALSE),0)</f>
        <v>540.44999999999993</v>
      </c>
      <c r="CI292" s="43">
        <f>IFERROR(VLOOKUP($B292,'1819_link'!$A$5:$D$331,4,FALSE),0)</f>
        <v>4233.74</v>
      </c>
      <c r="CJ292" s="217">
        <f t="shared" si="568"/>
        <v>0.12765309159277613</v>
      </c>
      <c r="CK292" s="217">
        <f>IF(CF292="Yes",VLOOKUP(B292,'ESA 112'!$B$164:$J$190,8,FALSE),MIN(0.135,CJ292))</f>
        <v>0.12765309159277613</v>
      </c>
      <c r="CL292" s="156">
        <f t="shared" si="569"/>
        <v>540.45000000000005</v>
      </c>
      <c r="CM292" s="159">
        <f t="shared" si="570"/>
        <v>619.78000000000009</v>
      </c>
      <c r="CN292" s="127" t="s">
        <v>928</v>
      </c>
      <c r="CO292" s="43">
        <f>IFERROR(VLOOKUP($B292,'1920_link'!$A$5:$D$350,2,FALSE),0)</f>
        <v>76.44</v>
      </c>
      <c r="CP292" s="43">
        <f>IFERROR(VLOOKUP($B292,'1920_link'!$A$5:$D$350,3,FALSE),0)</f>
        <v>555.22</v>
      </c>
      <c r="CQ292" s="43">
        <f>IFERROR(VLOOKUP($B292,'1920_link'!$A$5:$D$330,4,FALSE),0)</f>
        <v>4297.96</v>
      </c>
      <c r="CR292" s="217">
        <f t="shared" ref="CR292:CR315" si="598">IFERROR((CP292/CQ292),0)</f>
        <v>0.129182216679541</v>
      </c>
      <c r="CS292" s="217">
        <f>IF(CN292="Yes",VLOOKUP(B292,'ESA 112'!$B$134:$J$159,8,FALSE),MIN(0.135,CR292))</f>
        <v>0.129182216679541</v>
      </c>
      <c r="CT292" s="156">
        <f t="shared" ref="CT292:CT315" si="599">ROUND(IF(CR292=CS292,CP292,CQ292*CS292),2)</f>
        <v>555.22</v>
      </c>
      <c r="CU292" s="159">
        <f t="shared" ref="CU292:CU315" si="600">CT292+CO292</f>
        <v>631.66000000000008</v>
      </c>
      <c r="CV292" s="127" t="s">
        <v>928</v>
      </c>
      <c r="CW292" s="43">
        <f>IFERROR(VLOOKUP($B292,'2021_link'!$A$5:$D$351,2,FALSE),0)</f>
        <v>34.67</v>
      </c>
      <c r="CX292" s="43">
        <f>IFERROR(VLOOKUP($B292,'2021_link'!$A$5:$D$351,3,FALSE),0)</f>
        <v>555.23</v>
      </c>
      <c r="CY292" s="160">
        <f>IFERROR(VLOOKUP($B292,'2021_link'!$A$5:$D$351,4,FALSE),0)</f>
        <v>4540.8600000000006</v>
      </c>
      <c r="CZ292" s="217">
        <f t="shared" ref="CZ292:CZ315" si="601">CX292/CY292</f>
        <v>0.12227419475605941</v>
      </c>
      <c r="DA292" s="217">
        <f>IF(CV292="Yes",VLOOKUP(B292,'ESA 112'!$B$102:$J$130,8,FALSE),MIN(0.135,CZ292))</f>
        <v>0.12227419475605941</v>
      </c>
      <c r="DB292" s="156">
        <f t="shared" ref="DB292:DB315" si="602">ROUND(IF(CZ292=DA292,CX292,CY292*DA292),2)</f>
        <v>555.23</v>
      </c>
      <c r="DC292" s="159">
        <f t="shared" ref="DC292:DC315" si="603">DB292+CW292</f>
        <v>589.9</v>
      </c>
      <c r="DD292" s="127" t="s">
        <v>928</v>
      </c>
      <c r="DE292" s="43">
        <f>IFERROR(VLOOKUP($B292,'2122_link'!$A$3:$D$352,2,FALSE),0)</f>
        <v>33.78</v>
      </c>
      <c r="DF292" s="43">
        <f>IFERROR(VLOOKUP($B292,'2122_link'!$A$3:$D$352,3,FALSE),0)</f>
        <v>527.45000000000005</v>
      </c>
      <c r="DG292" s="160">
        <f>IFERROR(VLOOKUP($B292,'2122_link'!$A$3:$D$352,4,FALSE),0)</f>
        <v>4330</v>
      </c>
      <c r="DH292" s="217">
        <f t="shared" ref="DH292:DH322" si="604">DF292/DG292</f>
        <v>0.12181293302540416</v>
      </c>
      <c r="DI292" s="217">
        <f>IF(DD292="Yes",VLOOKUP(B292,'ESA 112'!$B$70:$J$99,8,FALSE),MIN(0.135,DH292))</f>
        <v>0.12181293302540416</v>
      </c>
      <c r="DJ292" s="156">
        <f t="shared" ref="DJ292:DJ322" si="605">ROUND(IF(DH292=DI292,DF292,DG292*DI292),2)</f>
        <v>527.45000000000005</v>
      </c>
      <c r="DK292" s="159">
        <f t="shared" ref="DK292:DK322" si="606">DJ292+DE292</f>
        <v>561.23</v>
      </c>
      <c r="DL292" s="127" t="s">
        <v>928</v>
      </c>
      <c r="DM292" s="43">
        <f>IFERROR(VLOOKUP($B292,'2223_link'!$A$3:$D$352,2,FALSE),0)</f>
        <v>45.78</v>
      </c>
      <c r="DN292" s="43">
        <f>IFERROR(VLOOKUP($B292,'2223_link'!$A$3:$D$352,3,FALSE),0)</f>
        <v>512.67000000000007</v>
      </c>
      <c r="DO292" s="160">
        <f>IFERROR(VLOOKUP($B292,'2223_link'!$A$3:$D$352,4,FALSE),0)</f>
        <v>4347.2299999999996</v>
      </c>
      <c r="DP292" s="217">
        <f t="shared" ref="DP292:DP322" si="607">DN292/DO292</f>
        <v>0.1179302682397757</v>
      </c>
      <c r="DQ292" s="217">
        <f>IF(DL292="Yes",VLOOKUP(B292,'ESA 112'!$B$37:$J$65,8,FALSE),MIN(0.135,DP292))</f>
        <v>0.1179302682397757</v>
      </c>
      <c r="DR292" s="156">
        <f t="shared" ref="DR292:DR322" si="608">ROUND(IF(DP292=DQ292,DN292,DO292*DQ292),2)</f>
        <v>512.66999999999996</v>
      </c>
      <c r="DS292" s="159">
        <f t="shared" ref="DS292:DS322" si="609">DR292+DM292</f>
        <v>558.44999999999993</v>
      </c>
      <c r="DT292" s="127" t="s">
        <v>928</v>
      </c>
      <c r="DU292" s="43">
        <f>IFERROR(VLOOKUP($B292,'2324_link'!$A$3:$D$352,2,FALSE),0)</f>
        <v>33.11</v>
      </c>
      <c r="DV292" s="43">
        <f>IFERROR(VLOOKUP($B292,'2324_link'!$A$3:$D$352,3,FALSE),0)</f>
        <v>500.55</v>
      </c>
      <c r="DW292" s="160">
        <f>IFERROR(VLOOKUP($B292,'2324_link'!$A$3:$D$352,4,FALSE),0)</f>
        <v>3989.9100000000003</v>
      </c>
      <c r="DX292" s="217">
        <f t="shared" ref="DX292:DX322" si="610">DV292/DW292</f>
        <v>0.12545395760806635</v>
      </c>
      <c r="DY292" s="217">
        <f>IF(DT292="Yes",VLOOKUP(B292,'ESA 112'!$B$3:$J$32,8,FALSE),MIN(0.15,DX292))</f>
        <v>0.12545395760806635</v>
      </c>
      <c r="DZ292" s="156">
        <f t="shared" ref="DZ292:DZ322" si="611">ROUND(IF(DX292=DY292,DV292,DW292*DY292),2)</f>
        <v>500.55</v>
      </c>
      <c r="EA292" s="159">
        <f t="shared" ref="EA292:EA322" si="612">DZ292+DU292</f>
        <v>533.66</v>
      </c>
      <c r="EB292" s="18"/>
    </row>
    <row r="293" spans="1:132" ht="14.4" x14ac:dyDescent="0.3">
      <c r="A293" s="15" t="s">
        <v>907</v>
      </c>
      <c r="B293" s="15" t="s">
        <v>520</v>
      </c>
      <c r="C293" s="15" t="s">
        <v>521</v>
      </c>
      <c r="D293" s="127" t="s">
        <v>928</v>
      </c>
      <c r="E293" s="154">
        <f>IFERROR(VLOOKUP($B293,'0809_link'!$A$5:$D$319,2,FALSE),0)</f>
        <v>1.88</v>
      </c>
      <c r="F293" s="154">
        <f>IFERROR(VLOOKUP($B293,'0809_link'!$A$5:$D$319,3,FALSE),0)</f>
        <v>30.5</v>
      </c>
      <c r="G293" s="154">
        <f>IFERROR(VLOOKUP(B293,'0809_link'!$A$5:$D$319,4,FALSE),0)</f>
        <v>303.12</v>
      </c>
      <c r="H293" s="50">
        <f t="shared" si="580"/>
        <v>0.10059999999999999</v>
      </c>
      <c r="I293" s="155">
        <f>IF(D293="yes",VLOOKUP(B293,'ESA 112'!$B$479:$K$503,8,FALSE),MIN(0.127,H293))</f>
        <v>0.10059999999999999</v>
      </c>
      <c r="J293" s="156">
        <f t="shared" si="581"/>
        <v>30.5</v>
      </c>
      <c r="K293" s="157">
        <f t="shared" si="582"/>
        <v>32.380000000000003</v>
      </c>
      <c r="L293" s="127" t="s">
        <v>928</v>
      </c>
      <c r="M293" s="43">
        <f>IFERROR(VLOOKUP(B293,'0910_link'!$A$5:$B$302,2,FALSE),0)</f>
        <v>2.88</v>
      </c>
      <c r="N293" s="43">
        <f>IFERROR(VLOOKUP(B293,'0910_link'!$A$5:$C$302,3,FALSE),0)</f>
        <v>24.5</v>
      </c>
      <c r="O293" s="43">
        <f>IFERROR(VLOOKUP($B293,'0910_link'!$A$5:$D$302,4,FALSE),0)</f>
        <v>290.08999999999997</v>
      </c>
      <c r="P293" s="50">
        <f t="shared" si="583"/>
        <v>8.4500000000000006E-2</v>
      </c>
      <c r="Q293" s="158">
        <f>IF(L293="Yes",VLOOKUP(B293,'ESA 112'!$B$449:$K$474,8,FALSE),MIN(0.127,P293))</f>
        <v>8.4500000000000006E-2</v>
      </c>
      <c r="R293" s="156">
        <f t="shared" si="584"/>
        <v>24.5</v>
      </c>
      <c r="S293" s="157">
        <f t="shared" si="585"/>
        <v>27.38</v>
      </c>
      <c r="T293" s="127" t="s">
        <v>928</v>
      </c>
      <c r="U293" s="43">
        <f>IFERROR(VLOOKUP($B293,'1011_link'!$A$5:$D$309,2,FALSE),0)</f>
        <v>1</v>
      </c>
      <c r="V293" s="43">
        <f>IFERROR(VLOOKUP($B293,'1011_link'!$A$5:$D$309,3,FALSE),0)</f>
        <v>19.75</v>
      </c>
      <c r="W293" s="154">
        <f>IFERROR(VLOOKUP($B293,'1011_link'!$A$5:$D$319,4,FALSE),0)</f>
        <v>272.63</v>
      </c>
      <c r="X293" s="50">
        <f t="shared" si="586"/>
        <v>7.2400000000000006E-2</v>
      </c>
      <c r="Y293" s="158">
        <f>IF(T293="Yes",VLOOKUP(B293,'ESA 112'!$B$416:$J$444,8,FALSE),MIN(0.127,X293))</f>
        <v>7.2400000000000006E-2</v>
      </c>
      <c r="Z293" s="156">
        <f t="shared" si="587"/>
        <v>19.75</v>
      </c>
      <c r="AA293" s="159">
        <f t="shared" si="588"/>
        <v>20.75</v>
      </c>
      <c r="AB293" s="127" t="s">
        <v>928</v>
      </c>
      <c r="AC293" s="43">
        <f>IFERROR(VLOOKUP($B293,'1112_link'!$A$5:$D$310,2,FALSE),0)</f>
        <v>1</v>
      </c>
      <c r="AD293" s="43">
        <f>IFERROR(VLOOKUP($B293,'1112_link'!$A$5:$D$310,3,FALSE),0)</f>
        <v>24.56</v>
      </c>
      <c r="AE293" s="154">
        <f>IFERROR(VLOOKUP($B293,'1112_link'!$A$5:$D$331,4,FALSE),0)</f>
        <v>252.45</v>
      </c>
      <c r="AF293" s="50">
        <f t="shared" si="589"/>
        <v>9.7299999999999998E-2</v>
      </c>
      <c r="AG293" s="158">
        <f>IF(AB293="Yes",VLOOKUP(B293,'ESA 112'!$B$383:$J$411,8,FALSE),MIN(0.127,AF293))</f>
        <v>9.7299999999999998E-2</v>
      </c>
      <c r="AH293" s="156">
        <f t="shared" si="590"/>
        <v>24.56</v>
      </c>
      <c r="AI293" s="159">
        <f t="shared" si="591"/>
        <v>25.56</v>
      </c>
      <c r="AJ293" s="127" t="s">
        <v>928</v>
      </c>
      <c r="AK293" s="43">
        <f>IFERROR(VLOOKUP($B293,'1213_link'!$A$5:$D$310,2,FALSE),0)</f>
        <v>1</v>
      </c>
      <c r="AL293" s="43">
        <f>IFERROR(VLOOKUP($B293,'1213_link'!$A$5:$D$310,3,FALSE),0)</f>
        <v>25.89</v>
      </c>
      <c r="AM293" s="154">
        <f>IFERROR(VLOOKUP($B293,'1213_link'!$A$5:$D$331,4,FALSE),0)</f>
        <v>240.19</v>
      </c>
      <c r="AN293" s="50">
        <f t="shared" si="592"/>
        <v>0.10780000000000001</v>
      </c>
      <c r="AO293" s="158">
        <f>IF(AJ293="Yes",VLOOKUP(B293,'ESA 112'!$B$350:$J$378,8,FALSE),MIN(0.127,AN293))</f>
        <v>0.10780000000000001</v>
      </c>
      <c r="AP293" s="156">
        <f t="shared" si="593"/>
        <v>25.89</v>
      </c>
      <c r="AQ293" s="159">
        <f t="shared" si="594"/>
        <v>26.89</v>
      </c>
      <c r="AR293" s="127" t="s">
        <v>928</v>
      </c>
      <c r="AS293" s="43">
        <f>IFERROR(VLOOKUP($B293,'1314_link'!$A$5:$D$310,2,FALSE),0)</f>
        <v>4</v>
      </c>
      <c r="AT293" s="43">
        <f>IFERROR(VLOOKUP($B293,'1314_link'!$A$5:$D$310,3,FALSE),0)</f>
        <v>29.11</v>
      </c>
      <c r="AU293" s="154">
        <f>IFERROR(VLOOKUP($B293,'1314_link'!$A$5:$D$331,4,FALSE),0)</f>
        <v>234.07</v>
      </c>
      <c r="AV293" s="158">
        <f t="shared" si="595"/>
        <v>0.124364506344256</v>
      </c>
      <c r="AW293" s="158">
        <f>IF(AR293="Yes",VLOOKUP(B293,'ESA 112'!$B$318:$J$345,8,FALSE),MIN(0.127,AV293))</f>
        <v>0.124364506344256</v>
      </c>
      <c r="AX293" s="156">
        <f t="shared" si="596"/>
        <v>29.11</v>
      </c>
      <c r="AY293" s="159">
        <f t="shared" si="597"/>
        <v>33.11</v>
      </c>
      <c r="AZ293" s="127" t="s">
        <v>928</v>
      </c>
      <c r="BA293" s="43">
        <f>IFERROR(VLOOKUP($B293,'1415_link'!$A$5:$D$311,2,FALSE),0)</f>
        <v>4</v>
      </c>
      <c r="BB293" s="43">
        <f>IFERROR(VLOOKUP($B293,'1415_link'!$A$5:$D$311,3,FALSE),0)</f>
        <v>24.78</v>
      </c>
      <c r="BC293" s="160">
        <f>IFERROR(VLOOKUP($B293,'1415_link'!$A$5:$D$332,4,FALSE),0)</f>
        <v>238.55999999999997</v>
      </c>
      <c r="BD293" s="158">
        <f t="shared" si="575"/>
        <v>0.10387323943661973</v>
      </c>
      <c r="BE293" s="158">
        <f>IF(AZ293="Yes",VLOOKUP(B293,'ESA 112'!$B$286:$J$314,8,FALSE),MIN(0.127,BD293))</f>
        <v>0.10387323943661973</v>
      </c>
      <c r="BF293" s="156">
        <f t="shared" si="576"/>
        <v>24.78</v>
      </c>
      <c r="BG293" s="159">
        <f t="shared" si="577"/>
        <v>28.78</v>
      </c>
      <c r="BH293" s="127" t="s">
        <v>928</v>
      </c>
      <c r="BI293" s="43">
        <f>IFERROR(VLOOKUP($B293,'1516_link'!$A$5:$D$351,2,FALSE),0)</f>
        <v>2.7800000000000002</v>
      </c>
      <c r="BJ293" s="43">
        <f>IFERROR(VLOOKUP($B293,'1516_link'!$A$5:$D$351,3,FALSE),0)</f>
        <v>27.56</v>
      </c>
      <c r="BK293" s="160">
        <f>IFERROR(VLOOKUP($B293,'1516_link'!$A$5:$D$351,4,FALSE),0)</f>
        <v>231.45</v>
      </c>
      <c r="BL293" s="217">
        <f t="shared" si="571"/>
        <v>0.11907539425361849</v>
      </c>
      <c r="BM293" s="217">
        <f>IF(BH293="Yes",VLOOKUP(B293,'ESA 112'!$B$255:$J$282,8,FALSE),MIN(0.127,BL293))</f>
        <v>0.11907539425361849</v>
      </c>
      <c r="BN293" s="156">
        <f t="shared" si="572"/>
        <v>27.56</v>
      </c>
      <c r="BO293" s="159">
        <f t="shared" si="573"/>
        <v>30.34</v>
      </c>
      <c r="BP293" s="127" t="s">
        <v>928</v>
      </c>
      <c r="BQ293" s="43">
        <f>IFERROR(VLOOKUP($B293,'1617_link'!$A$5:$D$351,2,FALSE),0)</f>
        <v>2.33</v>
      </c>
      <c r="BR293" s="43">
        <f>IFERROR(VLOOKUP($B293,'1617_link'!$A$5:$D$351,3,FALSE),0)</f>
        <v>21.56</v>
      </c>
      <c r="BS293" s="160">
        <f>IFERROR(VLOOKUP($B293,'1617_link'!$A$5:$D$351,4,FALSE),0)</f>
        <v>209.87</v>
      </c>
      <c r="BT293" s="217">
        <f t="shared" si="574"/>
        <v>0.1027302615905084</v>
      </c>
      <c r="BU293" s="217">
        <f>IF(BP293="Yes",VLOOKUP(B293,'ESA 112'!$B$224:$J$250,8,FALSE),MIN(0.127,BT293))</f>
        <v>0.1027302615905084</v>
      </c>
      <c r="BV293" s="156">
        <f t="shared" si="578"/>
        <v>21.56</v>
      </c>
      <c r="BW293" s="223">
        <f t="shared" si="579"/>
        <v>23.89</v>
      </c>
      <c r="BX293" s="127" t="s">
        <v>928</v>
      </c>
      <c r="BY293" s="43">
        <f>IFERROR(VLOOKUP($B293,'1718_link'!$A$5:$D$351,2,FALSE),0)</f>
        <v>4.8900000000000006</v>
      </c>
      <c r="BZ293" s="43">
        <f>IFERROR(VLOOKUP($B293,'1718_link'!$A$5:$D$351,3,FALSE),0)</f>
        <v>23.78</v>
      </c>
      <c r="CA293" s="43">
        <f>IFERROR(VLOOKUP($B293,'1718_link'!$A$5:$D$331,4,FALSE),0)</f>
        <v>207.2</v>
      </c>
      <c r="CB293" s="217">
        <f t="shared" si="565"/>
        <v>0.11476833976833978</v>
      </c>
      <c r="CC293" s="217">
        <f>IF(BX293="Yes",VLOOKUP(B293,'ESA 112'!$B$194:$J$219,8,FALSE),MIN(0.135,CB293))</f>
        <v>0.11476833976833978</v>
      </c>
      <c r="CD293" s="156">
        <f t="shared" si="566"/>
        <v>23.78</v>
      </c>
      <c r="CE293" s="159">
        <f t="shared" si="567"/>
        <v>28.67</v>
      </c>
      <c r="CF293" s="127" t="s">
        <v>928</v>
      </c>
      <c r="CG293" s="43">
        <f>IFERROR(VLOOKUP($B293,'1819_link'!$A$5:$D$351,2,FALSE),0)</f>
        <v>4.4400000000000004</v>
      </c>
      <c r="CH293" s="43">
        <f>IFERROR(VLOOKUP($B293,'1819_link'!$A$5:$D$351,3,FALSE),0)</f>
        <v>25.67</v>
      </c>
      <c r="CI293" s="43">
        <f>IFERROR(VLOOKUP($B293,'1819_link'!$A$5:$D$331,4,FALSE),0)</f>
        <v>215.98000000000002</v>
      </c>
      <c r="CJ293" s="217">
        <f t="shared" si="568"/>
        <v>0.11885359755532919</v>
      </c>
      <c r="CK293" s="217">
        <f>IF(CF293="Yes",VLOOKUP(B293,'ESA 112'!$B$164:$J$190,8,FALSE),MIN(0.135,CJ293))</f>
        <v>0.11885359755532919</v>
      </c>
      <c r="CL293" s="156">
        <f t="shared" si="569"/>
        <v>25.67</v>
      </c>
      <c r="CM293" s="159">
        <f t="shared" si="570"/>
        <v>30.110000000000003</v>
      </c>
      <c r="CN293" s="127" t="s">
        <v>928</v>
      </c>
      <c r="CO293" s="43">
        <f>IFERROR(VLOOKUP($B293,'1920_link'!$A$5:$D$350,2,FALSE),0)</f>
        <v>3.67</v>
      </c>
      <c r="CP293" s="43">
        <f>IFERROR(VLOOKUP($B293,'1920_link'!$A$5:$D$350,3,FALSE),0)</f>
        <v>34.33</v>
      </c>
      <c r="CQ293" s="43">
        <f>IFERROR(VLOOKUP($B293,'1920_link'!$A$5:$D$330,4,FALSE),0)</f>
        <v>222.23000000000002</v>
      </c>
      <c r="CR293" s="217">
        <f t="shared" si="598"/>
        <v>0.15447959321423749</v>
      </c>
      <c r="CS293" s="217">
        <f>IF(CN293="Yes",VLOOKUP(B293,'ESA 112'!$B$134:$J$159,8,FALSE),MIN(0.135,CR293))</f>
        <v>0.13500000000000001</v>
      </c>
      <c r="CT293" s="156">
        <f t="shared" si="599"/>
        <v>30</v>
      </c>
      <c r="CU293" s="159">
        <f t="shared" si="600"/>
        <v>33.67</v>
      </c>
      <c r="CV293" s="127" t="s">
        <v>928</v>
      </c>
      <c r="CW293" s="43">
        <f>IFERROR(VLOOKUP($B293,'2021_link'!$A$5:$D$351,2,FALSE),0)</f>
        <v>1.67</v>
      </c>
      <c r="CX293" s="43">
        <f>IFERROR(VLOOKUP($B293,'2021_link'!$A$5:$D$351,3,FALSE),0)</f>
        <v>25.439999999999998</v>
      </c>
      <c r="CY293" s="160">
        <f>IFERROR(VLOOKUP($B293,'2021_link'!$A$5:$D$351,4,FALSE),0)</f>
        <v>215.33</v>
      </c>
      <c r="CZ293" s="217">
        <f t="shared" si="601"/>
        <v>0.118144243718943</v>
      </c>
      <c r="DA293" s="217">
        <f>IF(CV293="Yes",VLOOKUP(B293,'ESA 112'!$B$102:$J$130,8,FALSE),MIN(0.135,CZ293))</f>
        <v>0.118144243718943</v>
      </c>
      <c r="DB293" s="156">
        <f t="shared" si="602"/>
        <v>25.44</v>
      </c>
      <c r="DC293" s="159">
        <f t="shared" si="603"/>
        <v>27.11</v>
      </c>
      <c r="DD293" s="127" t="s">
        <v>928</v>
      </c>
      <c r="DE293" s="43">
        <f>IFERROR(VLOOKUP($B293,'2122_link'!$A$3:$D$352,2,FALSE),0)</f>
        <v>1.44</v>
      </c>
      <c r="DF293" s="43">
        <f>IFERROR(VLOOKUP($B293,'2122_link'!$A$3:$D$352,3,FALSE),0)</f>
        <v>23</v>
      </c>
      <c r="DG293" s="160">
        <f>IFERROR(VLOOKUP($B293,'2122_link'!$A$3:$D$352,4,FALSE),0)</f>
        <v>207.27</v>
      </c>
      <c r="DH293" s="217">
        <f t="shared" si="604"/>
        <v>0.11096637236454865</v>
      </c>
      <c r="DI293" s="217">
        <f>IF(DD293="Yes",VLOOKUP(B293,'ESA 112'!$B$70:$J$99,8,FALSE),MIN(0.135,DH293))</f>
        <v>0.11096637236454865</v>
      </c>
      <c r="DJ293" s="156">
        <f t="shared" si="605"/>
        <v>23</v>
      </c>
      <c r="DK293" s="159">
        <f t="shared" si="606"/>
        <v>24.44</v>
      </c>
      <c r="DL293" s="127" t="s">
        <v>928</v>
      </c>
      <c r="DM293" s="43">
        <f>IFERROR(VLOOKUP($B293,'2223_link'!$A$3:$D$352,2,FALSE),0)</f>
        <v>3</v>
      </c>
      <c r="DN293" s="43">
        <f>IFERROR(VLOOKUP($B293,'2223_link'!$A$3:$D$352,3,FALSE),0)</f>
        <v>19.11</v>
      </c>
      <c r="DO293" s="160">
        <f>IFERROR(VLOOKUP($B293,'2223_link'!$A$3:$D$352,4,FALSE),0)</f>
        <v>220.47</v>
      </c>
      <c r="DP293" s="217">
        <f t="shared" si="607"/>
        <v>8.6678459654374748E-2</v>
      </c>
      <c r="DQ293" s="217">
        <f>IF(DL293="Yes",VLOOKUP(B293,'ESA 112'!$B$37:$J$65,8,FALSE),MIN(0.135,DP293))</f>
        <v>8.6678459654374748E-2</v>
      </c>
      <c r="DR293" s="156">
        <f t="shared" si="608"/>
        <v>19.11</v>
      </c>
      <c r="DS293" s="159">
        <f t="shared" si="609"/>
        <v>22.11</v>
      </c>
      <c r="DT293" s="127" t="s">
        <v>928</v>
      </c>
      <c r="DU293" s="43">
        <f>IFERROR(VLOOKUP($B293,'2324_link'!$A$3:$D$352,2,FALSE),0)</f>
        <v>1</v>
      </c>
      <c r="DV293" s="43">
        <f>IFERROR(VLOOKUP($B293,'2324_link'!$A$3:$D$352,3,FALSE),0)</f>
        <v>15.78</v>
      </c>
      <c r="DW293" s="160">
        <f>IFERROR(VLOOKUP($B293,'2324_link'!$A$3:$D$352,4,FALSE),0)</f>
        <v>240.99999999999997</v>
      </c>
      <c r="DX293" s="217">
        <f t="shared" si="610"/>
        <v>6.5477178423236526E-2</v>
      </c>
      <c r="DY293" s="217">
        <f>IF(DT293="Yes",VLOOKUP(B293,'ESA 112'!$B$3:$J$32,8,FALSE),MIN(0.15,DX293))</f>
        <v>6.5477178423236526E-2</v>
      </c>
      <c r="DZ293" s="156">
        <f t="shared" si="611"/>
        <v>15.78</v>
      </c>
      <c r="EA293" s="159">
        <f t="shared" si="612"/>
        <v>16.78</v>
      </c>
      <c r="EB293" s="18"/>
    </row>
    <row r="294" spans="1:132" ht="14.4" x14ac:dyDescent="0.3">
      <c r="A294" s="15" t="s">
        <v>907</v>
      </c>
      <c r="B294" s="15" t="s">
        <v>80</v>
      </c>
      <c r="C294" s="15" t="s">
        <v>81</v>
      </c>
      <c r="D294" s="127" t="s">
        <v>929</v>
      </c>
      <c r="E294" s="154">
        <f>IFERROR(VLOOKUP($B294,'0809_link'!$A$5:$D$319,2,FALSE),0)</f>
        <v>4.63</v>
      </c>
      <c r="F294" s="154">
        <f>IFERROR(VLOOKUP($B294,'0809_link'!$A$5:$D$319,3,FALSE),0)</f>
        <v>88.75</v>
      </c>
      <c r="G294" s="154">
        <f>IFERROR(VLOOKUP(B294,'0809_link'!$A$5:$D$319,4,FALSE),0)</f>
        <v>591.5</v>
      </c>
      <c r="H294" s="50">
        <f t="shared" si="580"/>
        <v>0.15</v>
      </c>
      <c r="I294" s="155">
        <f>IF(D294="yes",VLOOKUP(B294,'ESA 112'!$B$479:$K$503,8,FALSE),MIN(0.127,H294))</f>
        <v>0.14560000000000001</v>
      </c>
      <c r="J294" s="156">
        <f t="shared" si="581"/>
        <v>86.12</v>
      </c>
      <c r="K294" s="157">
        <f t="shared" si="582"/>
        <v>93.38</v>
      </c>
      <c r="L294" s="127" t="s">
        <v>929</v>
      </c>
      <c r="M294" s="43">
        <f>IFERROR(VLOOKUP(B294,'0910_link'!$A$5:$B$302,2,FALSE),0)</f>
        <v>4.38</v>
      </c>
      <c r="N294" s="43">
        <f>IFERROR(VLOOKUP(B294,'0910_link'!$A$5:$C$302,3,FALSE),0)</f>
        <v>85.75</v>
      </c>
      <c r="O294" s="43">
        <f>IFERROR(VLOOKUP($B294,'0910_link'!$A$5:$D$302,4,FALSE),0)</f>
        <v>604.57000000000005</v>
      </c>
      <c r="P294" s="50">
        <f t="shared" si="583"/>
        <v>0.14180000000000001</v>
      </c>
      <c r="Q294" s="158">
        <f>IF(L294="Yes",VLOOKUP(B294,'ESA 112'!$B$449:$K$474,8,FALSE),MIN(0.127,P294))</f>
        <v>0.14180000000000001</v>
      </c>
      <c r="R294" s="156">
        <f t="shared" si="584"/>
        <v>85.75</v>
      </c>
      <c r="S294" s="157">
        <f t="shared" si="585"/>
        <v>90.13</v>
      </c>
      <c r="T294" s="127" t="s">
        <v>929</v>
      </c>
      <c r="U294" s="43">
        <f>IFERROR(VLOOKUP($B294,'1011_link'!$A$5:$D$309,2,FALSE),0)</f>
        <v>5.5</v>
      </c>
      <c r="V294" s="43">
        <f>IFERROR(VLOOKUP($B294,'1011_link'!$A$5:$D$309,3,FALSE),0)</f>
        <v>82.75</v>
      </c>
      <c r="W294" s="154">
        <f>IFERROR(VLOOKUP($B294,'1011_link'!$A$5:$D$319,4,FALSE),0)</f>
        <v>613.55000000000007</v>
      </c>
      <c r="X294" s="50">
        <f t="shared" si="586"/>
        <v>0.13489999999999999</v>
      </c>
      <c r="Y294" s="158">
        <f>IF(T294="Yes",VLOOKUP(B294,'ESA 112'!$B$416:$J$444,8,FALSE),MIN(0.127,X294))</f>
        <v>0.13350000000000001</v>
      </c>
      <c r="Z294" s="156">
        <f t="shared" si="587"/>
        <v>81.91</v>
      </c>
      <c r="AA294" s="159">
        <f t="shared" si="588"/>
        <v>87.41</v>
      </c>
      <c r="AB294" s="127" t="s">
        <v>929</v>
      </c>
      <c r="AC294" s="43">
        <f>IFERROR(VLOOKUP($B294,'1112_link'!$A$5:$D$310,2,FALSE),0)</f>
        <v>8.2200000000000006</v>
      </c>
      <c r="AD294" s="43">
        <f>IFERROR(VLOOKUP($B294,'1112_link'!$A$5:$D$310,3,FALSE),0)</f>
        <v>76.78</v>
      </c>
      <c r="AE294" s="154">
        <f>IFERROR(VLOOKUP($B294,'1112_link'!$A$5:$D$331,4,FALSE),0)</f>
        <v>594.55999999999995</v>
      </c>
      <c r="AF294" s="50">
        <f t="shared" si="589"/>
        <v>0.12909999999999999</v>
      </c>
      <c r="AG294" s="158">
        <f>IF(AB294="Yes",VLOOKUP(B294,'ESA 112'!$B$383:$J$411,8,FALSE),MIN(0.127,AF294))</f>
        <v>0.12540000000000001</v>
      </c>
      <c r="AH294" s="156">
        <f t="shared" si="590"/>
        <v>74.56</v>
      </c>
      <c r="AI294" s="159">
        <f t="shared" si="591"/>
        <v>82.78</v>
      </c>
      <c r="AJ294" s="127" t="s">
        <v>929</v>
      </c>
      <c r="AK294" s="43">
        <f>IFERROR(VLOOKUP($B294,'1213_link'!$A$5:$D$310,2,FALSE),0)</f>
        <v>10.44</v>
      </c>
      <c r="AL294" s="43">
        <f>IFERROR(VLOOKUP($B294,'1213_link'!$A$5:$D$310,3,FALSE),0)</f>
        <v>75.89</v>
      </c>
      <c r="AM294" s="154">
        <f>IFERROR(VLOOKUP($B294,'1213_link'!$A$5:$D$331,4,FALSE),0)</f>
        <v>573.14</v>
      </c>
      <c r="AN294" s="50">
        <f t="shared" si="592"/>
        <v>0.13239999999999999</v>
      </c>
      <c r="AO294" s="158">
        <f>IF(AJ294="Yes",VLOOKUP(B294,'ESA 112'!$B$350:$J$378,8,FALSE),MIN(0.127,AN294))</f>
        <v>0.1255</v>
      </c>
      <c r="AP294" s="156">
        <f t="shared" si="593"/>
        <v>71.930000000000007</v>
      </c>
      <c r="AQ294" s="159">
        <f t="shared" si="594"/>
        <v>82.37</v>
      </c>
      <c r="AR294" s="127" t="s">
        <v>929</v>
      </c>
      <c r="AS294" s="43">
        <f>IFERROR(VLOOKUP($B294,'1314_link'!$A$5:$D$310,2,FALSE),0)</f>
        <v>11.55</v>
      </c>
      <c r="AT294" s="43">
        <f>IFERROR(VLOOKUP($B294,'1314_link'!$A$5:$D$310,3,FALSE),0)</f>
        <v>67.55</v>
      </c>
      <c r="AU294" s="154">
        <f>IFERROR(VLOOKUP($B294,'1314_link'!$A$5:$D$331,4,FALSE),0)</f>
        <v>581.68999999999994</v>
      </c>
      <c r="AV294" s="158">
        <f t="shared" si="595"/>
        <v>0.11612714676202102</v>
      </c>
      <c r="AW294" s="158">
        <f>IF(AR294="Yes",VLOOKUP(B294,'ESA 112'!$B$318:$J$345,8,FALSE),MIN(0.127,AV294))</f>
        <v>0.1124</v>
      </c>
      <c r="AX294" s="156">
        <f t="shared" si="596"/>
        <v>65.38</v>
      </c>
      <c r="AY294" s="159">
        <f t="shared" si="597"/>
        <v>76.929999999999993</v>
      </c>
      <c r="AZ294" s="127" t="s">
        <v>929</v>
      </c>
      <c r="BA294" s="43">
        <f>IFERROR(VLOOKUP($B294,'1415_link'!$A$5:$D$311,2,FALSE),0)</f>
        <v>12.33</v>
      </c>
      <c r="BB294" s="43">
        <f>IFERROR(VLOOKUP($B294,'1415_link'!$A$5:$D$311,3,FALSE),0)</f>
        <v>65.11</v>
      </c>
      <c r="BC294" s="160">
        <f>IFERROR(VLOOKUP($B294,'1415_link'!$A$5:$D$332,4,FALSE),0)</f>
        <v>587.08999999999992</v>
      </c>
      <c r="BD294" s="158">
        <f t="shared" si="575"/>
        <v>0.11090292800081761</v>
      </c>
      <c r="BE294" s="158">
        <f>IF(AZ294="Yes",VLOOKUP(B294,'ESA 112'!$B$286:$J$314,8,FALSE),MIN(0.127,BD294))</f>
        <v>0.1095</v>
      </c>
      <c r="BF294" s="156">
        <f t="shared" si="576"/>
        <v>64.290000000000006</v>
      </c>
      <c r="BG294" s="159">
        <f t="shared" si="577"/>
        <v>76.62</v>
      </c>
      <c r="BH294" s="127" t="s">
        <v>929</v>
      </c>
      <c r="BI294" s="43">
        <f>IFERROR(VLOOKUP($B294,'1516_link'!$A$5:$D$351,2,FALSE),0)</f>
        <v>13.559999999999999</v>
      </c>
      <c r="BJ294" s="43">
        <f>IFERROR(VLOOKUP($B294,'1516_link'!$A$5:$D$351,3,FALSE),0)</f>
        <v>66.89</v>
      </c>
      <c r="BK294" s="160">
        <f>IFERROR(VLOOKUP($B294,'1516_link'!$A$5:$D$351,4,FALSE),0)</f>
        <v>631.67000000000007</v>
      </c>
      <c r="BL294" s="217">
        <f t="shared" si="571"/>
        <v>0.10589390029604065</v>
      </c>
      <c r="BM294" s="217">
        <f>IF(BH294="Yes",VLOOKUP(B294,'ESA 112'!$B$255:$J$282,8,FALSE),MIN(0.127,BL294))</f>
        <v>0.1043</v>
      </c>
      <c r="BN294" s="156">
        <f t="shared" si="572"/>
        <v>65.88</v>
      </c>
      <c r="BO294" s="159">
        <f t="shared" si="573"/>
        <v>79.44</v>
      </c>
      <c r="BP294" s="127" t="s">
        <v>929</v>
      </c>
      <c r="BQ294" s="43">
        <f>IFERROR(VLOOKUP($B294,'1617_link'!$A$5:$D$351,2,FALSE),0)</f>
        <v>13.219999999999999</v>
      </c>
      <c r="BR294" s="43">
        <f>IFERROR(VLOOKUP($B294,'1617_link'!$A$5:$D$351,3,FALSE),0)</f>
        <v>69.56</v>
      </c>
      <c r="BS294" s="160">
        <f>IFERROR(VLOOKUP($B294,'1617_link'!$A$5:$D$351,4,FALSE),0)</f>
        <v>654.74</v>
      </c>
      <c r="BT294" s="217">
        <f t="shared" si="574"/>
        <v>0.10624064514158292</v>
      </c>
      <c r="BU294" s="217">
        <f>IF(BP294="Yes",VLOOKUP(B294,'ESA 112'!$B$224:$J$250,8,FALSE),MIN(0.127,BT294))</f>
        <v>0.104</v>
      </c>
      <c r="BV294" s="156">
        <f t="shared" si="578"/>
        <v>68.09</v>
      </c>
      <c r="BW294" s="159">
        <f t="shared" si="579"/>
        <v>81.31</v>
      </c>
      <c r="BX294" s="127" t="s">
        <v>929</v>
      </c>
      <c r="BY294" s="43">
        <f>IFERROR(VLOOKUP($B294,'1718_link'!$A$5:$D$351,2,FALSE),0)</f>
        <v>11.88</v>
      </c>
      <c r="BZ294" s="43">
        <f>IFERROR(VLOOKUP($B294,'1718_link'!$A$5:$D$351,3,FALSE),0)</f>
        <v>79.33</v>
      </c>
      <c r="CA294" s="43">
        <f>IFERROR(VLOOKUP($B294,'1718_link'!$A$5:$D$331,4,FALSE),0)</f>
        <v>683.71</v>
      </c>
      <c r="CB294" s="217">
        <f t="shared" si="565"/>
        <v>0.11602872562928726</v>
      </c>
      <c r="CC294" s="217">
        <f>IF(BX294="Yes",VLOOKUP(B294,'ESA 112'!$B$194:$J$219,8,FALSE),MIN(0.135,CB294))</f>
        <v>0.1115</v>
      </c>
      <c r="CD294" s="156">
        <f t="shared" si="566"/>
        <v>76.23</v>
      </c>
      <c r="CE294" s="159">
        <f t="shared" si="567"/>
        <v>88.11</v>
      </c>
      <c r="CF294" s="127" t="s">
        <v>929</v>
      </c>
      <c r="CG294" s="43">
        <f>IFERROR(VLOOKUP($B294,'1819_link'!$A$5:$D$351,2,FALSE),0)</f>
        <v>13.889999999999999</v>
      </c>
      <c r="CH294" s="43">
        <f>IFERROR(VLOOKUP($B294,'1819_link'!$A$5:$D$351,3,FALSE),0)</f>
        <v>90.78</v>
      </c>
      <c r="CI294" s="43">
        <f>IFERROR(VLOOKUP($B294,'1819_link'!$A$5:$D$331,4,FALSE),0)</f>
        <v>679.28</v>
      </c>
      <c r="CJ294" s="217">
        <f t="shared" si="568"/>
        <v>0.13364150276763634</v>
      </c>
      <c r="CK294" s="217">
        <f>IF(CF294="Yes",VLOOKUP(B294,'ESA 112'!$B$164:$J$190,8,FALSE),MIN(0.135,CJ294))</f>
        <v>0.1217</v>
      </c>
      <c r="CL294" s="156">
        <f t="shared" si="569"/>
        <v>82.67</v>
      </c>
      <c r="CM294" s="159">
        <f t="shared" si="570"/>
        <v>96.56</v>
      </c>
      <c r="CN294" s="127" t="s">
        <v>929</v>
      </c>
      <c r="CO294" s="43">
        <f>IFERROR(VLOOKUP($B294,'1920_link'!$A$5:$D$350,2,FALSE),0)</f>
        <v>10.77</v>
      </c>
      <c r="CP294" s="43">
        <f>IFERROR(VLOOKUP($B294,'1920_link'!$A$5:$D$350,3,FALSE),0)</f>
        <v>98.89</v>
      </c>
      <c r="CQ294" s="43">
        <f>IFERROR(VLOOKUP($B294,'1920_link'!$A$5:$D$330,4,FALSE),0)</f>
        <v>686.45</v>
      </c>
      <c r="CR294" s="217">
        <f t="shared" si="598"/>
        <v>0.1440600189380144</v>
      </c>
      <c r="CS294" s="217">
        <f>IF(CN294="Yes",VLOOKUP(B294,'ESA 112'!$B$134:$J$159,8,FALSE),MIN(0.135,CR294))</f>
        <v>0.12859999999999999</v>
      </c>
      <c r="CT294" s="156">
        <f t="shared" si="599"/>
        <v>88.28</v>
      </c>
      <c r="CU294" s="159">
        <f t="shared" si="600"/>
        <v>99.05</v>
      </c>
      <c r="CV294" s="127" t="s">
        <v>929</v>
      </c>
      <c r="CW294" s="43">
        <f>IFERROR(VLOOKUP($B294,'2021_link'!$A$5:$D$351,2,FALSE),0)</f>
        <v>9.56</v>
      </c>
      <c r="CX294" s="43">
        <f>IFERROR(VLOOKUP($B294,'2021_link'!$A$5:$D$351,3,FALSE),0)</f>
        <v>106.33</v>
      </c>
      <c r="CY294" s="160">
        <f>IFERROR(VLOOKUP($B294,'2021_link'!$A$5:$D$351,4,FALSE),0)</f>
        <v>658.99</v>
      </c>
      <c r="CZ294" s="217">
        <f t="shared" si="601"/>
        <v>0.16135297955962913</v>
      </c>
      <c r="DA294" s="217">
        <f>IF(CV294="Yes",VLOOKUP(B294,'ESA 112'!$B$102:$J$130,8,FALSE),MIN(0.135,CZ294))</f>
        <v>0.14449999999999999</v>
      </c>
      <c r="DB294" s="156">
        <f t="shared" si="602"/>
        <v>95.22</v>
      </c>
      <c r="DC294" s="159">
        <f t="shared" si="603"/>
        <v>104.78</v>
      </c>
      <c r="DD294" s="127" t="s">
        <v>929</v>
      </c>
      <c r="DE294" s="43">
        <f>IFERROR(VLOOKUP($B294,'2122_link'!$A$3:$D$352,2,FALSE),0)</f>
        <v>5.78</v>
      </c>
      <c r="DF294" s="43">
        <f>IFERROR(VLOOKUP($B294,'2122_link'!$A$3:$D$352,3,FALSE),0)</f>
        <v>103.11</v>
      </c>
      <c r="DG294" s="160">
        <f>IFERROR(VLOOKUP($B294,'2122_link'!$A$3:$D$352,4,FALSE),0)</f>
        <v>688.56000000000006</v>
      </c>
      <c r="DH294" s="217">
        <f t="shared" si="604"/>
        <v>0.14974729871035203</v>
      </c>
      <c r="DI294" s="217">
        <f>IF(DD294="Yes",VLOOKUP(B294,'ESA 112'!$B$70:$J$99,8,FALSE),MIN(0.135,DH294))</f>
        <v>0.1323</v>
      </c>
      <c r="DJ294" s="156">
        <f t="shared" si="605"/>
        <v>91.1</v>
      </c>
      <c r="DK294" s="159">
        <f t="shared" si="606"/>
        <v>96.88</v>
      </c>
      <c r="DL294" s="127" t="s">
        <v>929</v>
      </c>
      <c r="DM294" s="43">
        <f>IFERROR(VLOOKUP($B294,'2223_link'!$A$3:$D$352,2,FALSE),0)</f>
        <v>5.22</v>
      </c>
      <c r="DN294" s="43">
        <f>IFERROR(VLOOKUP($B294,'2223_link'!$A$3:$D$352,3,FALSE),0)</f>
        <v>96.22</v>
      </c>
      <c r="DO294" s="160">
        <f>IFERROR(VLOOKUP($B294,'2223_link'!$A$3:$D$352,4,FALSE),0)</f>
        <v>672.68000000000006</v>
      </c>
      <c r="DP294" s="217">
        <f t="shared" si="607"/>
        <v>0.14303978117381219</v>
      </c>
      <c r="DQ294" s="217">
        <f>IF(DL294="Yes",VLOOKUP(B294,'ESA 112'!$B$37:$J$65,8,FALSE),MIN(0.135,DP294))</f>
        <v>0.12870000000000001</v>
      </c>
      <c r="DR294" s="156">
        <f t="shared" si="608"/>
        <v>86.57</v>
      </c>
      <c r="DS294" s="159">
        <f t="shared" si="609"/>
        <v>91.789999999999992</v>
      </c>
      <c r="DT294" s="127" t="s">
        <v>929</v>
      </c>
      <c r="DU294" s="43">
        <f>IFERROR(VLOOKUP($B294,'2324_link'!$A$3:$D$352,2,FALSE),0)</f>
        <v>3.78</v>
      </c>
      <c r="DV294" s="43">
        <f>IFERROR(VLOOKUP($B294,'2324_link'!$A$3:$D$352,3,FALSE),0)</f>
        <v>95.66</v>
      </c>
      <c r="DW294" s="160">
        <f>IFERROR(VLOOKUP($B294,'2324_link'!$A$3:$D$352,4,FALSE),0)</f>
        <v>673.63</v>
      </c>
      <c r="DX294" s="217">
        <f t="shared" si="610"/>
        <v>0.14200673960482757</v>
      </c>
      <c r="DY294" s="217">
        <f>IF(DT294="Yes",VLOOKUP(B294,'ESA 112'!$B$3:$J$32,8,FALSE),MIN(0.15,DX294))</f>
        <v>0.14299999999999999</v>
      </c>
      <c r="DZ294" s="156">
        <f t="shared" si="611"/>
        <v>96.33</v>
      </c>
      <c r="EA294" s="159">
        <f t="shared" si="612"/>
        <v>100.11</v>
      </c>
      <c r="EB294" s="18"/>
    </row>
    <row r="295" spans="1:132" ht="14.4" x14ac:dyDescent="0.3">
      <c r="A295" s="15" t="s">
        <v>907</v>
      </c>
      <c r="B295" s="15" t="s">
        <v>250</v>
      </c>
      <c r="C295" s="15" t="s">
        <v>251</v>
      </c>
      <c r="D295" s="127" t="s">
        <v>929</v>
      </c>
      <c r="E295" s="154">
        <f>IFERROR(VLOOKUP($B295,'0809_link'!$A$5:$D$319,2,FALSE),0)</f>
        <v>2</v>
      </c>
      <c r="F295" s="154">
        <f>IFERROR(VLOOKUP($B295,'0809_link'!$A$5:$D$319,3,FALSE),0)</f>
        <v>30</v>
      </c>
      <c r="G295" s="154">
        <f>IFERROR(VLOOKUP(B295,'0809_link'!$A$5:$D$319,4,FALSE),0)</f>
        <v>160.34</v>
      </c>
      <c r="H295" s="50">
        <f t="shared" si="580"/>
        <v>0.18709999999999999</v>
      </c>
      <c r="I295" s="155">
        <f>IF(D295="yes",VLOOKUP(B295,'ESA 112'!$B$479:$K$503,8,FALSE),MIN(0.127,H295))</f>
        <v>0.18149999999999999</v>
      </c>
      <c r="J295" s="156">
        <f t="shared" si="581"/>
        <v>29.1</v>
      </c>
      <c r="K295" s="157">
        <f t="shared" si="582"/>
        <v>32</v>
      </c>
      <c r="L295" s="127" t="s">
        <v>929</v>
      </c>
      <c r="M295" s="43">
        <f>IFERROR(VLOOKUP(B295,'0910_link'!$A$5:$B$302,2,FALSE),0)</f>
        <v>2</v>
      </c>
      <c r="N295" s="43">
        <f>IFERROR(VLOOKUP(B295,'0910_link'!$A$5:$C$302,3,FALSE),0)</f>
        <v>27.5</v>
      </c>
      <c r="O295" s="51">
        <f>IFERROR(VLOOKUP($B295,'0910_link'!$A$5:$D$302,4,FALSE),0)</f>
        <v>171.62</v>
      </c>
      <c r="P295" s="50">
        <f t="shared" si="583"/>
        <v>0.16020000000000001</v>
      </c>
      <c r="Q295" s="158">
        <f>IF(L295="Yes",VLOOKUP(B295,'ESA 112'!$B$449:$K$474,8,FALSE),MIN(0.127,P295))</f>
        <v>0.16020000000000001</v>
      </c>
      <c r="R295" s="156">
        <f t="shared" si="584"/>
        <v>27.5</v>
      </c>
      <c r="S295" s="157">
        <f t="shared" si="585"/>
        <v>29.5</v>
      </c>
      <c r="T295" s="127" t="s">
        <v>929</v>
      </c>
      <c r="U295" s="43">
        <f>IFERROR(VLOOKUP($B295,'1011_link'!$A$5:$D$309,2,FALSE),0)</f>
        <v>2</v>
      </c>
      <c r="V295" s="43">
        <f>IFERROR(VLOOKUP($B295,'1011_link'!$A$5:$D$309,3,FALSE),0)</f>
        <v>34.380000000000003</v>
      </c>
      <c r="W295" s="154">
        <f>IFERROR(VLOOKUP($B295,'1011_link'!$A$5:$D$319,4,FALSE),0)</f>
        <v>198.37</v>
      </c>
      <c r="X295" s="50">
        <f t="shared" si="586"/>
        <v>0.17330000000000001</v>
      </c>
      <c r="Y295" s="158">
        <f>IF(T295="Yes",VLOOKUP(B295,'ESA 112'!$B$416:$J$444,8,FALSE),MIN(0.127,X295))</f>
        <v>0.1716</v>
      </c>
      <c r="Z295" s="156">
        <f t="shared" si="587"/>
        <v>34.04</v>
      </c>
      <c r="AA295" s="159">
        <f t="shared" si="588"/>
        <v>36.04</v>
      </c>
      <c r="AB295" s="127" t="s">
        <v>929</v>
      </c>
      <c r="AC295" s="43">
        <f>IFERROR(VLOOKUP($B295,'1112_link'!$A$5:$D$310,2,FALSE),0)</f>
        <v>2</v>
      </c>
      <c r="AD295" s="43">
        <f>IFERROR(VLOOKUP($B295,'1112_link'!$A$5:$D$310,3,FALSE),0)</f>
        <v>35</v>
      </c>
      <c r="AE295" s="154">
        <f>IFERROR(VLOOKUP($B295,'1112_link'!$A$5:$D$331,4,FALSE),0)</f>
        <v>200.85</v>
      </c>
      <c r="AF295" s="50">
        <f t="shared" si="589"/>
        <v>0.17430000000000001</v>
      </c>
      <c r="AG295" s="158">
        <f>IF(AB295="Yes",VLOOKUP(B295,'ESA 112'!$B$383:$J$411,8,FALSE),MIN(0.127,AF295))</f>
        <v>0.16919999999999999</v>
      </c>
      <c r="AH295" s="156">
        <f t="shared" si="590"/>
        <v>33.979999999999997</v>
      </c>
      <c r="AI295" s="159">
        <f t="shared" si="591"/>
        <v>35.979999999999997</v>
      </c>
      <c r="AJ295" s="127" t="s">
        <v>929</v>
      </c>
      <c r="AK295" s="43">
        <f>IFERROR(VLOOKUP($B295,'1213_link'!$A$5:$D$310,2,FALSE),0)</f>
        <v>1</v>
      </c>
      <c r="AL295" s="43">
        <f>IFERROR(VLOOKUP($B295,'1213_link'!$A$5:$D$310,3,FALSE),0)</f>
        <v>34.11</v>
      </c>
      <c r="AM295" s="154">
        <f>IFERROR(VLOOKUP($B295,'1213_link'!$A$5:$D$331,4,FALSE),0)</f>
        <v>206.57</v>
      </c>
      <c r="AN295" s="50">
        <f t="shared" si="592"/>
        <v>0.1651</v>
      </c>
      <c r="AO295" s="158">
        <f>IF(AJ295="Yes",VLOOKUP(B295,'ESA 112'!$B$350:$J$378,8,FALSE),MIN(0.127,AN295))</f>
        <v>0.1565</v>
      </c>
      <c r="AP295" s="156">
        <f t="shared" si="593"/>
        <v>32.33</v>
      </c>
      <c r="AQ295" s="159">
        <f t="shared" si="594"/>
        <v>33.33</v>
      </c>
      <c r="AR295" s="127" t="s">
        <v>929</v>
      </c>
      <c r="AS295" s="43">
        <f>IFERROR(VLOOKUP($B295,'1314_link'!$A$5:$D$310,2,FALSE),0)</f>
        <v>2.1100000000000003</v>
      </c>
      <c r="AT295" s="43">
        <f>IFERROR(VLOOKUP($B295,'1314_link'!$A$5:$D$310,3,FALSE),0)</f>
        <v>29.89</v>
      </c>
      <c r="AU295" s="154">
        <f>IFERROR(VLOOKUP($B295,'1314_link'!$A$5:$D$331,4,FALSE),0)</f>
        <v>198.74</v>
      </c>
      <c r="AV295" s="158">
        <f t="shared" si="595"/>
        <v>0.15039750427694476</v>
      </c>
      <c r="AW295" s="158">
        <f>IF(AR295="Yes",VLOOKUP(B295,'ESA 112'!$B$318:$J$345,8,FALSE),MIN(0.127,AV295))</f>
        <v>0.14560000000000001</v>
      </c>
      <c r="AX295" s="156">
        <f t="shared" si="596"/>
        <v>28.94</v>
      </c>
      <c r="AY295" s="159">
        <f t="shared" si="597"/>
        <v>31.05</v>
      </c>
      <c r="AZ295" s="127" t="s">
        <v>929</v>
      </c>
      <c r="BA295" s="43">
        <f>IFERROR(VLOOKUP($B295,'1415_link'!$A$5:$D$311,2,FALSE),0)</f>
        <v>0.33</v>
      </c>
      <c r="BB295" s="43">
        <f>IFERROR(VLOOKUP($B295,'1415_link'!$A$5:$D$311,3,FALSE),0)</f>
        <v>26.44</v>
      </c>
      <c r="BC295" s="160">
        <f>IFERROR(VLOOKUP($B295,'1415_link'!$A$5:$D$332,4,FALSE),0)</f>
        <v>216.87</v>
      </c>
      <c r="BD295" s="158">
        <f t="shared" si="575"/>
        <v>0.12191635542029788</v>
      </c>
      <c r="BE295" s="158">
        <f>IF(AZ295="Yes",VLOOKUP(B295,'ESA 112'!$B$286:$J$314,8,FALSE),MIN(0.127,BD295))</f>
        <v>0.12039999999999999</v>
      </c>
      <c r="BF295" s="156">
        <f t="shared" si="576"/>
        <v>26.11</v>
      </c>
      <c r="BG295" s="159">
        <f t="shared" si="577"/>
        <v>26.439999999999998</v>
      </c>
      <c r="BH295" s="127" t="s">
        <v>929</v>
      </c>
      <c r="BI295" s="43">
        <f>IFERROR(VLOOKUP($B295,'1516_link'!$A$5:$D$351,2,FALSE),0)</f>
        <v>0.11</v>
      </c>
      <c r="BJ295" s="43">
        <f>IFERROR(VLOOKUP($B295,'1516_link'!$A$5:$D$351,3,FALSE),0)</f>
        <v>29.67</v>
      </c>
      <c r="BK295" s="160">
        <f>IFERROR(VLOOKUP($B295,'1516_link'!$A$5:$D$351,4,FALSE),0)</f>
        <v>216.11</v>
      </c>
      <c r="BL295" s="217">
        <f t="shared" si="571"/>
        <v>0.13729119429919948</v>
      </c>
      <c r="BM295" s="217">
        <f>IF(BH295="Yes",VLOOKUP(B295,'ESA 112'!$B$255:$J$282,8,FALSE),MIN(0.127,BL295))</f>
        <v>0.1353</v>
      </c>
      <c r="BN295" s="156">
        <f t="shared" si="572"/>
        <v>29.24</v>
      </c>
      <c r="BO295" s="159">
        <f t="shared" si="573"/>
        <v>29.349999999999998</v>
      </c>
      <c r="BP295" s="127" t="s">
        <v>929</v>
      </c>
      <c r="BQ295" s="43">
        <f>IFERROR(VLOOKUP($B295,'1617_link'!$A$5:$D$351,2,FALSE),0)</f>
        <v>1</v>
      </c>
      <c r="BR295" s="43">
        <f>IFERROR(VLOOKUP($B295,'1617_link'!$A$5:$D$351,3,FALSE),0)</f>
        <v>25.11</v>
      </c>
      <c r="BS295" s="160">
        <f>IFERROR(VLOOKUP($B295,'1617_link'!$A$5:$D$351,4,FALSE),0)</f>
        <v>226.42000000000002</v>
      </c>
      <c r="BT295" s="217">
        <f t="shared" si="574"/>
        <v>0.11090009716456142</v>
      </c>
      <c r="BU295" s="217">
        <f>IF(BP295="Yes",VLOOKUP(B295,'ESA 112'!$B$224:$J$250,8,FALSE),MIN(0.127,BT295))</f>
        <v>0.1086</v>
      </c>
      <c r="BV295" s="156">
        <f t="shared" si="578"/>
        <v>24.59</v>
      </c>
      <c r="BW295" s="223">
        <f t="shared" si="579"/>
        <v>25.59</v>
      </c>
      <c r="BX295" s="127" t="s">
        <v>929</v>
      </c>
      <c r="BY295" s="43">
        <f>IFERROR(VLOOKUP($B295,'1718_link'!$A$5:$D$351,2,FALSE),0)</f>
        <v>0.33</v>
      </c>
      <c r="BZ295" s="43">
        <f>IFERROR(VLOOKUP($B295,'1718_link'!$A$5:$D$351,3,FALSE),0)</f>
        <v>27.89</v>
      </c>
      <c r="CA295" s="43">
        <f>IFERROR(VLOOKUP($B295,'1718_link'!$A$5:$D$331,4,FALSE),0)</f>
        <v>240.68</v>
      </c>
      <c r="CB295" s="217">
        <f t="shared" si="565"/>
        <v>0.11588000664783114</v>
      </c>
      <c r="CC295" s="217">
        <f>IF(BX295="Yes",VLOOKUP(B295,'ESA 112'!$B$194:$J$219,8,FALSE),MIN(0.135,CB295))</f>
        <v>0.1113</v>
      </c>
      <c r="CD295" s="156">
        <f t="shared" si="566"/>
        <v>26.79</v>
      </c>
      <c r="CE295" s="159">
        <f t="shared" si="567"/>
        <v>27.119999999999997</v>
      </c>
      <c r="CF295" s="127" t="s">
        <v>929</v>
      </c>
      <c r="CG295" s="43">
        <f>IFERROR(VLOOKUP($B295,'1819_link'!$A$5:$D$351,2,FALSE),0)</f>
        <v>0</v>
      </c>
      <c r="CH295" s="43">
        <f>IFERROR(VLOOKUP($B295,'1819_link'!$A$5:$D$351,3,FALSE),0)</f>
        <v>23.33</v>
      </c>
      <c r="CI295" s="43">
        <f>IFERROR(VLOOKUP($B295,'1819_link'!$A$5:$D$331,4,FALSE),0)</f>
        <v>232.41</v>
      </c>
      <c r="CJ295" s="217">
        <f t="shared" si="568"/>
        <v>0.10038294393528677</v>
      </c>
      <c r="CK295" s="217">
        <f>IF(CF295="Yes",VLOOKUP(B295,'ESA 112'!$B$164:$J$190,8,FALSE),MIN(0.135,CJ295))</f>
        <v>9.1399999999999995E-2</v>
      </c>
      <c r="CL295" s="156">
        <f t="shared" si="569"/>
        <v>21.24</v>
      </c>
      <c r="CM295" s="159">
        <f t="shared" si="570"/>
        <v>21.24</v>
      </c>
      <c r="CN295" s="127" t="s">
        <v>929</v>
      </c>
      <c r="CO295" s="43">
        <f>IFERROR(VLOOKUP($B295,'1920_link'!$A$5:$D$350,2,FALSE),0)</f>
        <v>0.11</v>
      </c>
      <c r="CP295" s="43">
        <f>IFERROR(VLOOKUP($B295,'1920_link'!$A$5:$D$350,3,FALSE),0)</f>
        <v>23.67</v>
      </c>
      <c r="CQ295" s="43">
        <f>IFERROR(VLOOKUP($B295,'1920_link'!$A$5:$D$330,4,FALSE),0)</f>
        <v>225.29</v>
      </c>
      <c r="CR295" s="217">
        <f t="shared" si="598"/>
        <v>0.10506458342580675</v>
      </c>
      <c r="CS295" s="217">
        <f>IF(CN295="Yes",VLOOKUP(B295,'ESA 112'!$B$134:$J$159,8,FALSE),MIN(0.135,CR295))</f>
        <v>9.3799999999999994E-2</v>
      </c>
      <c r="CT295" s="156">
        <f t="shared" si="599"/>
        <v>21.13</v>
      </c>
      <c r="CU295" s="159">
        <f t="shared" si="600"/>
        <v>21.24</v>
      </c>
      <c r="CV295" s="127" t="s">
        <v>929</v>
      </c>
      <c r="CW295" s="43">
        <f>IFERROR(VLOOKUP($B295,'2021_link'!$A$5:$D$351,2,FALSE),0)</f>
        <v>0</v>
      </c>
      <c r="CX295" s="43">
        <f>IFERROR(VLOOKUP($B295,'2021_link'!$A$5:$D$351,3,FALSE),0)</f>
        <v>16.22</v>
      </c>
      <c r="CY295" s="160">
        <f>IFERROR(VLOOKUP($B295,'2021_link'!$A$5:$D$351,4,FALSE),0)</f>
        <v>186.03</v>
      </c>
      <c r="CZ295" s="217">
        <f t="shared" si="601"/>
        <v>8.7190238133634357E-2</v>
      </c>
      <c r="DA295" s="217">
        <f>IF(CV295="Yes",VLOOKUP(B295,'ESA 112'!$B$102:$J$130,8,FALSE),MIN(0.135,CZ295))</f>
        <v>7.8100000000000003E-2</v>
      </c>
      <c r="DB295" s="156">
        <f t="shared" si="602"/>
        <v>14.53</v>
      </c>
      <c r="DC295" s="159">
        <f t="shared" si="603"/>
        <v>14.53</v>
      </c>
      <c r="DD295" s="127" t="s">
        <v>929</v>
      </c>
      <c r="DE295" s="43">
        <f>IFERROR(VLOOKUP($B295,'2122_link'!$A$3:$D$352,2,FALSE),0)</f>
        <v>0.56000000000000005</v>
      </c>
      <c r="DF295" s="43">
        <f>IFERROR(VLOOKUP($B295,'2122_link'!$A$3:$D$352,3,FALSE),0)</f>
        <v>18.66</v>
      </c>
      <c r="DG295" s="160">
        <f>IFERROR(VLOOKUP($B295,'2122_link'!$A$3:$D$352,4,FALSE),0)</f>
        <v>186.48</v>
      </c>
      <c r="DH295" s="217">
        <f t="shared" si="604"/>
        <v>0.10006435006435008</v>
      </c>
      <c r="DI295" s="217">
        <f>IF(DD295="Yes",VLOOKUP(B295,'ESA 112'!$B$70:$J$99,8,FALSE),MIN(0.135,DH295))</f>
        <v>8.8400000000000006E-2</v>
      </c>
      <c r="DJ295" s="156">
        <f t="shared" si="605"/>
        <v>16.48</v>
      </c>
      <c r="DK295" s="159">
        <f t="shared" si="606"/>
        <v>17.04</v>
      </c>
      <c r="DL295" s="127" t="s">
        <v>929</v>
      </c>
      <c r="DM295" s="43">
        <f>IFERROR(VLOOKUP($B295,'2223_link'!$A$3:$D$352,2,FALSE),0)</f>
        <v>2</v>
      </c>
      <c r="DN295" s="43">
        <f>IFERROR(VLOOKUP($B295,'2223_link'!$A$3:$D$352,3,FALSE),0)</f>
        <v>20.45</v>
      </c>
      <c r="DO295" s="160">
        <f>IFERROR(VLOOKUP($B295,'2223_link'!$A$3:$D$352,4,FALSE),0)</f>
        <v>193.36</v>
      </c>
      <c r="DP295" s="217">
        <f t="shared" si="607"/>
        <v>0.10576127430699213</v>
      </c>
      <c r="DQ295" s="217">
        <f>IF(DL295="Yes",VLOOKUP(B295,'ESA 112'!$B$37:$J$65,8,FALSE),MIN(0.135,DP295))</f>
        <v>9.5100000000000004E-2</v>
      </c>
      <c r="DR295" s="156">
        <f t="shared" si="608"/>
        <v>18.39</v>
      </c>
      <c r="DS295" s="159">
        <f t="shared" si="609"/>
        <v>20.39</v>
      </c>
      <c r="DT295" s="127" t="s">
        <v>929</v>
      </c>
      <c r="DU295" s="43">
        <f>IFERROR(VLOOKUP($B295,'2324_link'!$A$3:$D$352,2,FALSE),0)</f>
        <v>1.89</v>
      </c>
      <c r="DV295" s="43">
        <f>IFERROR(VLOOKUP($B295,'2324_link'!$A$3:$D$352,3,FALSE),0)</f>
        <v>19.45</v>
      </c>
      <c r="DW295" s="160">
        <f>IFERROR(VLOOKUP($B295,'2324_link'!$A$3:$D$352,4,FALSE),0)</f>
        <v>206.70999999999998</v>
      </c>
      <c r="DX295" s="217">
        <f t="shared" si="610"/>
        <v>9.4093174011900732E-2</v>
      </c>
      <c r="DY295" s="217">
        <f>IF(DT295="Yes",VLOOKUP(B295,'ESA 112'!$B$3:$J$32,8,FALSE),MIN(0.15,DX295))</f>
        <v>0.10580000000000001</v>
      </c>
      <c r="DZ295" s="156">
        <f t="shared" si="611"/>
        <v>21.87</v>
      </c>
      <c r="EA295" s="159">
        <f t="shared" si="612"/>
        <v>23.76</v>
      </c>
      <c r="EB295" s="18"/>
    </row>
    <row r="296" spans="1:132" ht="14.4" x14ac:dyDescent="0.3">
      <c r="A296" s="15" t="s">
        <v>907</v>
      </c>
      <c r="B296" s="15" t="s">
        <v>500</v>
      </c>
      <c r="C296" s="15" t="s">
        <v>501</v>
      </c>
      <c r="D296" s="127" t="s">
        <v>928</v>
      </c>
      <c r="E296" s="154">
        <f>IFERROR(VLOOKUP($B296,'0809_link'!$A$5:$D$319,2,FALSE),0)</f>
        <v>82.5</v>
      </c>
      <c r="F296" s="154">
        <f>IFERROR(VLOOKUP($B296,'0809_link'!$A$5:$D$319,3,FALSE),0)</f>
        <v>727.38</v>
      </c>
      <c r="G296" s="154">
        <f>IFERROR(VLOOKUP(B296,'0809_link'!$A$5:$D$319,4,FALSE),0)</f>
        <v>6124.57</v>
      </c>
      <c r="H296" s="50">
        <f t="shared" si="580"/>
        <v>0.1188</v>
      </c>
      <c r="I296" s="155">
        <f>IF(D296="yes",VLOOKUP(B296,'ESA 112'!$B$479:$K$503,8,FALSE),MIN(0.127,H296))</f>
        <v>0.1188</v>
      </c>
      <c r="J296" s="156">
        <f t="shared" si="581"/>
        <v>727.38</v>
      </c>
      <c r="K296" s="157">
        <f t="shared" si="582"/>
        <v>809.88</v>
      </c>
      <c r="L296" s="127" t="s">
        <v>928</v>
      </c>
      <c r="M296" s="43">
        <f>IFERROR(VLOOKUP(B296,'0910_link'!$A$5:$B$302,2,FALSE),0)</f>
        <v>96.25</v>
      </c>
      <c r="N296" s="43">
        <f>IFERROR(VLOOKUP(B296,'0910_link'!$A$5:$C$302,3,FALSE),0)</f>
        <v>693</v>
      </c>
      <c r="O296" s="43">
        <f>IFERROR(VLOOKUP($B296,'0910_link'!$A$5:$D$302,4,FALSE),0)</f>
        <v>6171.29</v>
      </c>
      <c r="P296" s="50">
        <f t="shared" si="583"/>
        <v>0.1123</v>
      </c>
      <c r="Q296" s="158">
        <f>IF(L296="Yes",VLOOKUP(B296,'ESA 112'!$B$449:$K$474,8,FALSE),MIN(0.127,P296))</f>
        <v>0.1123</v>
      </c>
      <c r="R296" s="156">
        <f t="shared" si="584"/>
        <v>693</v>
      </c>
      <c r="S296" s="157">
        <f t="shared" si="585"/>
        <v>789.25</v>
      </c>
      <c r="T296" s="127" t="s">
        <v>928</v>
      </c>
      <c r="U296" s="43">
        <f>IFERROR(VLOOKUP($B296,'1011_link'!$A$5:$D$309,2,FALSE),0)</f>
        <v>97.75</v>
      </c>
      <c r="V296" s="43">
        <f>IFERROR(VLOOKUP($B296,'1011_link'!$A$5:$D$309,3,FALSE),0)</f>
        <v>698.25</v>
      </c>
      <c r="W296" s="154">
        <f>IFERROR(VLOOKUP($B296,'1011_link'!$A$5:$D$319,4,FALSE),0)</f>
        <v>6187.21</v>
      </c>
      <c r="X296" s="50">
        <f t="shared" si="586"/>
        <v>0.1129</v>
      </c>
      <c r="Y296" s="158">
        <f>IF(T296="Yes",VLOOKUP(B296,'ESA 112'!$B$416:$J$444,8,FALSE),MIN(0.127,X296))</f>
        <v>0.1129</v>
      </c>
      <c r="Z296" s="156">
        <f t="shared" si="587"/>
        <v>698.25</v>
      </c>
      <c r="AA296" s="159">
        <f t="shared" si="588"/>
        <v>796</v>
      </c>
      <c r="AB296" s="127" t="s">
        <v>928</v>
      </c>
      <c r="AC296" s="43">
        <f>IFERROR(VLOOKUP($B296,'1112_link'!$A$5:$D$310,2,FALSE),0)</f>
        <v>96.56</v>
      </c>
      <c r="AD296" s="43">
        <f>IFERROR(VLOOKUP($B296,'1112_link'!$A$5:$D$310,3,FALSE),0)</f>
        <v>718.44</v>
      </c>
      <c r="AE296" s="154">
        <f>IFERROR(VLOOKUP($B296,'1112_link'!$A$5:$D$331,4,FALSE),0)</f>
        <v>6112.1100000000006</v>
      </c>
      <c r="AF296" s="50">
        <f t="shared" si="589"/>
        <v>0.11749999999999999</v>
      </c>
      <c r="AG296" s="158">
        <f>IF(AB296="Yes",VLOOKUP(B296,'ESA 112'!$B$383:$J$411,8,FALSE),MIN(0.127,AF296))</f>
        <v>0.11749999999999999</v>
      </c>
      <c r="AH296" s="156">
        <f t="shared" si="590"/>
        <v>718.44</v>
      </c>
      <c r="AI296" s="159">
        <f t="shared" si="591"/>
        <v>815</v>
      </c>
      <c r="AJ296" s="127" t="s">
        <v>928</v>
      </c>
      <c r="AK296" s="43">
        <f>IFERROR(VLOOKUP($B296,'1213_link'!$A$5:$D$310,2,FALSE),0)</f>
        <v>96.55</v>
      </c>
      <c r="AL296" s="43">
        <f>IFERROR(VLOOKUP($B296,'1213_link'!$A$5:$D$310,3,FALSE),0)</f>
        <v>747.89</v>
      </c>
      <c r="AM296" s="154">
        <f>IFERROR(VLOOKUP($B296,'1213_link'!$A$5:$D$331,4,FALSE),0)</f>
        <v>6140.6699999999992</v>
      </c>
      <c r="AN296" s="50">
        <f t="shared" si="592"/>
        <v>0.12180000000000001</v>
      </c>
      <c r="AO296" s="158">
        <f>IF(AJ296="Yes",VLOOKUP(B296,'ESA 112'!$B$350:$J$378,8,FALSE),MIN(0.127,AN296))</f>
        <v>0.12180000000000001</v>
      </c>
      <c r="AP296" s="156">
        <f t="shared" si="593"/>
        <v>747.89</v>
      </c>
      <c r="AQ296" s="159">
        <f t="shared" si="594"/>
        <v>844.43999999999994</v>
      </c>
      <c r="AR296" s="127" t="s">
        <v>928</v>
      </c>
      <c r="AS296" s="43">
        <f>IFERROR(VLOOKUP($B296,'1314_link'!$A$5:$D$310,2,FALSE),0)</f>
        <v>105.22</v>
      </c>
      <c r="AT296" s="43">
        <f>IFERROR(VLOOKUP($B296,'1314_link'!$A$5:$D$310,3,FALSE),0)</f>
        <v>753.2299999999999</v>
      </c>
      <c r="AU296" s="154">
        <f>IFERROR(VLOOKUP($B296,'1314_link'!$A$5:$D$331,4,FALSE),0)</f>
        <v>6197.9600000000009</v>
      </c>
      <c r="AV296" s="158">
        <f t="shared" si="595"/>
        <v>0.12152869653886114</v>
      </c>
      <c r="AW296" s="158">
        <f>IF(AR296="Yes",VLOOKUP(B296,'ESA 112'!$B$318:$J$345,8,FALSE),MIN(0.127,AV296))</f>
        <v>0.12152869653886114</v>
      </c>
      <c r="AX296" s="156">
        <f t="shared" si="596"/>
        <v>753.23</v>
      </c>
      <c r="AY296" s="159">
        <f t="shared" si="597"/>
        <v>858.45</v>
      </c>
      <c r="AZ296" s="127" t="s">
        <v>928</v>
      </c>
      <c r="BA296" s="43">
        <f>IFERROR(VLOOKUP($B296,'1415_link'!$A$5:$D$311,2,FALSE),0)</f>
        <v>108</v>
      </c>
      <c r="BB296" s="43">
        <f>IFERROR(VLOOKUP($B296,'1415_link'!$A$5:$D$311,3,FALSE),0)</f>
        <v>721.78</v>
      </c>
      <c r="BC296" s="160">
        <f>IFERROR(VLOOKUP($B296,'1415_link'!$A$5:$D$332,4,FALSE),0)</f>
        <v>6239.9900000000007</v>
      </c>
      <c r="BD296" s="158">
        <f t="shared" si="575"/>
        <v>0.11567005716355314</v>
      </c>
      <c r="BE296" s="158">
        <f>IF(AZ296="Yes",VLOOKUP(B296,'ESA 112'!$B$286:$J$314,8,FALSE),MIN(0.127,BD296))</f>
        <v>0.11567005716355314</v>
      </c>
      <c r="BF296" s="156">
        <f t="shared" si="576"/>
        <v>721.78</v>
      </c>
      <c r="BG296" s="159">
        <f t="shared" si="577"/>
        <v>829.78</v>
      </c>
      <c r="BH296" s="127" t="s">
        <v>928</v>
      </c>
      <c r="BI296" s="43">
        <f>IFERROR(VLOOKUP($B296,'1516_link'!$A$5:$D$351,2,FALSE),0)</f>
        <v>97.23</v>
      </c>
      <c r="BJ296" s="43">
        <f>IFERROR(VLOOKUP($B296,'1516_link'!$A$5:$D$351,3,FALSE),0)</f>
        <v>719.67</v>
      </c>
      <c r="BK296" s="160">
        <f>IFERROR(VLOOKUP($B296,'1516_link'!$A$5:$D$351,4,FALSE),0)</f>
        <v>6459.8300000000008</v>
      </c>
      <c r="BL296" s="217">
        <f t="shared" si="571"/>
        <v>0.11140695652981578</v>
      </c>
      <c r="BM296" s="217">
        <f>IF(BH296="Yes",VLOOKUP(B296,'ESA 112'!$B$255:$J$282,8,FALSE),MIN(0.127,BL296))</f>
        <v>0.11140695652981578</v>
      </c>
      <c r="BN296" s="156">
        <f t="shared" si="572"/>
        <v>719.67</v>
      </c>
      <c r="BO296" s="159">
        <f t="shared" si="573"/>
        <v>816.9</v>
      </c>
      <c r="BP296" s="127" t="s">
        <v>928</v>
      </c>
      <c r="BQ296" s="43">
        <f>IFERROR(VLOOKUP($B296,'1617_link'!$A$5:$D$351,2,FALSE),0)</f>
        <v>93.67</v>
      </c>
      <c r="BR296" s="43">
        <f>IFERROR(VLOOKUP($B296,'1617_link'!$A$5:$D$351,3,FALSE),0)</f>
        <v>745</v>
      </c>
      <c r="BS296" s="160">
        <f>IFERROR(VLOOKUP($B296,'1617_link'!$A$5:$D$351,4,FALSE),0)</f>
        <v>6705.0599999999995</v>
      </c>
      <c r="BT296" s="217">
        <f t="shared" si="574"/>
        <v>0.11111011683713495</v>
      </c>
      <c r="BU296" s="217">
        <f>IF(BP296="Yes",VLOOKUP(B296,'ESA 112'!$B$224:$J$250,8,FALSE),MIN(0.127,BT296))</f>
        <v>0.11111011683713495</v>
      </c>
      <c r="BV296" s="156">
        <f t="shared" si="578"/>
        <v>745</v>
      </c>
      <c r="BW296" s="223">
        <f t="shared" si="579"/>
        <v>838.67</v>
      </c>
      <c r="BX296" s="127" t="s">
        <v>928</v>
      </c>
      <c r="BY296" s="43">
        <f>IFERROR(VLOOKUP($B296,'1718_link'!$A$5:$D$351,2,FALSE),0)</f>
        <v>107.11</v>
      </c>
      <c r="BZ296" s="43">
        <f>IFERROR(VLOOKUP($B296,'1718_link'!$A$5:$D$351,3,FALSE),0)</f>
        <v>791.67</v>
      </c>
      <c r="CA296" s="43">
        <f>IFERROR(VLOOKUP($B296,'1718_link'!$A$5:$D$331,4,FALSE),0)</f>
        <v>6831.5700000000006</v>
      </c>
      <c r="CB296" s="217">
        <f t="shared" si="565"/>
        <v>0.11588405007926433</v>
      </c>
      <c r="CC296" s="217">
        <f>IF(BX296="Yes",VLOOKUP(B296,'ESA 112'!$B$194:$J$219,8,FALSE),MIN(0.135,CB296))</f>
        <v>0.11588405007926433</v>
      </c>
      <c r="CD296" s="156">
        <f t="shared" si="566"/>
        <v>791.67</v>
      </c>
      <c r="CE296" s="159">
        <f t="shared" si="567"/>
        <v>898.78</v>
      </c>
      <c r="CF296" s="127" t="s">
        <v>928</v>
      </c>
      <c r="CG296" s="43">
        <f>IFERROR(VLOOKUP($B296,'1819_link'!$A$5:$D$351,2,FALSE),0)</f>
        <v>115.12</v>
      </c>
      <c r="CH296" s="43">
        <f>IFERROR(VLOOKUP($B296,'1819_link'!$A$5:$D$351,3,FALSE),0)</f>
        <v>804.44</v>
      </c>
      <c r="CI296" s="43">
        <f>IFERROR(VLOOKUP($B296,'1819_link'!$A$5:$D$331,4,FALSE),0)</f>
        <v>6540.65</v>
      </c>
      <c r="CJ296" s="217">
        <f t="shared" si="568"/>
        <v>0.12299083424430295</v>
      </c>
      <c r="CK296" s="217">
        <f>IF(CF296="Yes",VLOOKUP(B296,'ESA 112'!$B$164:$J$190,8,FALSE),MIN(0.135,CJ296))</f>
        <v>0.12299083424430295</v>
      </c>
      <c r="CL296" s="156">
        <f t="shared" si="569"/>
        <v>804.44</v>
      </c>
      <c r="CM296" s="159">
        <f t="shared" si="570"/>
        <v>919.56000000000006</v>
      </c>
      <c r="CN296" s="127" t="s">
        <v>928</v>
      </c>
      <c r="CO296" s="43">
        <f>IFERROR(VLOOKUP($B296,'1920_link'!$A$5:$D$350,2,FALSE),0)</f>
        <v>109.23</v>
      </c>
      <c r="CP296" s="43">
        <f>IFERROR(VLOOKUP($B296,'1920_link'!$A$5:$D$350,3,FALSE),0)</f>
        <v>827.44999999999993</v>
      </c>
      <c r="CQ296" s="43">
        <f>IFERROR(VLOOKUP($B296,'1920_link'!$A$5:$D$330,4,FALSE),0)</f>
        <v>6528.66</v>
      </c>
      <c r="CR296" s="217">
        <f t="shared" si="598"/>
        <v>0.12674116893818946</v>
      </c>
      <c r="CS296" s="217">
        <f>IF(CN296="Yes",VLOOKUP(B296,'ESA 112'!$B$134:$J$159,8,FALSE),MIN(0.135,CR296))</f>
        <v>0.12674116893818946</v>
      </c>
      <c r="CT296" s="156">
        <f t="shared" si="599"/>
        <v>827.45</v>
      </c>
      <c r="CU296" s="159">
        <f t="shared" si="600"/>
        <v>936.68000000000006</v>
      </c>
      <c r="CV296" s="127" t="s">
        <v>928</v>
      </c>
      <c r="CW296" s="43">
        <f>IFERROR(VLOOKUP($B296,'2021_link'!$A$5:$D$351,2,FALSE),0)</f>
        <v>46.33</v>
      </c>
      <c r="CX296" s="43">
        <f>IFERROR(VLOOKUP($B296,'2021_link'!$A$5:$D$351,3,FALSE),0)</f>
        <v>760.67000000000007</v>
      </c>
      <c r="CY296" s="160">
        <f>IFERROR(VLOOKUP($B296,'2021_link'!$A$5:$D$351,4,FALSE),0)</f>
        <v>6270.6900000000005</v>
      </c>
      <c r="CZ296" s="217">
        <f t="shared" si="601"/>
        <v>0.12130562984296785</v>
      </c>
      <c r="DA296" s="217">
        <f>IF(CV296="Yes",VLOOKUP(B296,'ESA 112'!$B$102:$J$130,8,FALSE),MIN(0.135,CZ296))</f>
        <v>0.12130562984296785</v>
      </c>
      <c r="DB296" s="156">
        <f t="shared" si="602"/>
        <v>760.67</v>
      </c>
      <c r="DC296" s="159">
        <f t="shared" si="603"/>
        <v>807</v>
      </c>
      <c r="DD296" s="127" t="s">
        <v>928</v>
      </c>
      <c r="DE296" s="43">
        <f>IFERROR(VLOOKUP($B296,'2122_link'!$A$3:$D$352,2,FALSE),0)</f>
        <v>61.89</v>
      </c>
      <c r="DF296" s="43">
        <f>IFERROR(VLOOKUP($B296,'2122_link'!$A$3:$D$352,3,FALSE),0)</f>
        <v>847.77</v>
      </c>
      <c r="DG296" s="160">
        <f>IFERROR(VLOOKUP($B296,'2122_link'!$A$3:$D$352,4,FALSE),0)</f>
        <v>6460.3499999999995</v>
      </c>
      <c r="DH296" s="217">
        <f t="shared" si="604"/>
        <v>0.13122663632775314</v>
      </c>
      <c r="DI296" s="217">
        <f>IF(DD296="Yes",VLOOKUP(B296,'ESA 112'!$B$70:$J$99,8,FALSE),MIN(0.135,DH296))</f>
        <v>0.13122663632775314</v>
      </c>
      <c r="DJ296" s="156">
        <f t="shared" si="605"/>
        <v>847.77</v>
      </c>
      <c r="DK296" s="159">
        <f t="shared" si="606"/>
        <v>909.66</v>
      </c>
      <c r="DL296" s="127" t="s">
        <v>928</v>
      </c>
      <c r="DM296" s="43">
        <f>IFERROR(VLOOKUP($B296,'2223_link'!$A$3:$D$352,2,FALSE),0)</f>
        <v>83.33</v>
      </c>
      <c r="DN296" s="43">
        <f>IFERROR(VLOOKUP($B296,'2223_link'!$A$3:$D$352,3,FALSE),0)</f>
        <v>854</v>
      </c>
      <c r="DO296" s="160">
        <f>IFERROR(VLOOKUP($B296,'2223_link'!$A$3:$D$352,4,FALSE),0)</f>
        <v>6354.6799999999994</v>
      </c>
      <c r="DP296" s="217">
        <f t="shared" si="607"/>
        <v>0.1343891431197165</v>
      </c>
      <c r="DQ296" s="217">
        <f>IF(DL296="Yes",VLOOKUP(B296,'ESA 112'!$B$37:$J$65,8,FALSE),MIN(0.135,DP296))</f>
        <v>0.1343891431197165</v>
      </c>
      <c r="DR296" s="156">
        <f t="shared" si="608"/>
        <v>854</v>
      </c>
      <c r="DS296" s="159">
        <f t="shared" si="609"/>
        <v>937.33</v>
      </c>
      <c r="DT296" s="127" t="s">
        <v>928</v>
      </c>
      <c r="DU296" s="43">
        <f>IFERROR(VLOOKUP($B296,'2324_link'!$A$3:$D$352,2,FALSE),0)</f>
        <v>91.44</v>
      </c>
      <c r="DV296" s="43">
        <f>IFERROR(VLOOKUP($B296,'2324_link'!$A$3:$D$352,3,FALSE),0)</f>
        <v>858.67000000000007</v>
      </c>
      <c r="DW296" s="160">
        <f>IFERROR(VLOOKUP($B296,'2324_link'!$A$3:$D$352,4,FALSE),0)</f>
        <v>6241.75</v>
      </c>
      <c r="DX296" s="217">
        <f t="shared" si="610"/>
        <v>0.13756879080386111</v>
      </c>
      <c r="DY296" s="217">
        <f>IF(DT296="Yes",VLOOKUP(B296,'ESA 112'!$B$3:$J$32,8,FALSE),MIN(0.15,DX296))</f>
        <v>0.13756879080386111</v>
      </c>
      <c r="DZ296" s="156">
        <f t="shared" si="611"/>
        <v>858.67</v>
      </c>
      <c r="EA296" s="159">
        <f t="shared" si="612"/>
        <v>950.1099999999999</v>
      </c>
      <c r="EB296" s="18"/>
    </row>
    <row r="297" spans="1:132" ht="14.4" x14ac:dyDescent="0.3">
      <c r="A297" s="15" t="s">
        <v>907</v>
      </c>
      <c r="B297" s="15" t="s">
        <v>568</v>
      </c>
      <c r="C297" s="15" t="s">
        <v>569</v>
      </c>
      <c r="D297" s="127" t="s">
        <v>928</v>
      </c>
      <c r="E297" s="154">
        <f>IFERROR(VLOOKUP($B297,'0809_link'!$A$5:$D$319,2,FALSE),0)</f>
        <v>16</v>
      </c>
      <c r="F297" s="154">
        <f>IFERROR(VLOOKUP($B297,'0809_link'!$A$5:$D$319,3,FALSE),0)</f>
        <v>69.25</v>
      </c>
      <c r="G297" s="154">
        <f>IFERROR(VLOOKUP(B297,'0809_link'!$A$5:$D$319,4,FALSE),0)</f>
        <v>562.82000000000005</v>
      </c>
      <c r="H297" s="50">
        <f t="shared" si="580"/>
        <v>0.123</v>
      </c>
      <c r="I297" s="155">
        <f>IF(D297="yes",VLOOKUP(B297,'ESA 112'!$B$479:$K$503,8,FALSE),MIN(0.127,H297))</f>
        <v>0.123</v>
      </c>
      <c r="J297" s="156">
        <f t="shared" si="581"/>
        <v>69.25</v>
      </c>
      <c r="K297" s="157">
        <f t="shared" si="582"/>
        <v>85.25</v>
      </c>
      <c r="L297" s="127" t="s">
        <v>928</v>
      </c>
      <c r="M297" s="43">
        <f>IFERROR(VLOOKUP(B297,'0910_link'!$A$5:$B$302,2,FALSE),0)</f>
        <v>15.12</v>
      </c>
      <c r="N297" s="43">
        <f>IFERROR(VLOOKUP(B297,'0910_link'!$A$5:$C$302,3,FALSE),0)</f>
        <v>75.62</v>
      </c>
      <c r="O297" s="43">
        <f>IFERROR(VLOOKUP($B297,'0910_link'!$A$5:$D$302,4,FALSE),0)</f>
        <v>578.15</v>
      </c>
      <c r="P297" s="50">
        <f t="shared" si="583"/>
        <v>0.1308</v>
      </c>
      <c r="Q297" s="158">
        <f>IF(L297="Yes",VLOOKUP(B297,'ESA 112'!$B$449:$K$474,8,FALSE),MIN(0.127,P297))</f>
        <v>0.127</v>
      </c>
      <c r="R297" s="156">
        <f t="shared" si="584"/>
        <v>73.430000000000007</v>
      </c>
      <c r="S297" s="157">
        <f t="shared" si="585"/>
        <v>88.543030000000016</v>
      </c>
      <c r="T297" s="127" t="s">
        <v>928</v>
      </c>
      <c r="U297" s="43">
        <f>IFERROR(VLOOKUP($B297,'1011_link'!$A$5:$D$309,2,FALSE),0)</f>
        <v>19.12</v>
      </c>
      <c r="V297" s="43">
        <f>IFERROR(VLOOKUP($B297,'1011_link'!$A$5:$D$309,3,FALSE),0)</f>
        <v>69.25</v>
      </c>
      <c r="W297" s="154">
        <f>IFERROR(VLOOKUP($B297,'1011_link'!$A$5:$D$319,4,FALSE),0)</f>
        <v>554.24</v>
      </c>
      <c r="X297" s="50">
        <f t="shared" si="586"/>
        <v>0.1249</v>
      </c>
      <c r="Y297" s="158">
        <f>IF(T297="Yes",VLOOKUP(B297,'ESA 112'!$B$416:$J$444,8,FALSE),MIN(0.127,X297))</f>
        <v>0.1249</v>
      </c>
      <c r="Z297" s="156">
        <f t="shared" si="587"/>
        <v>69.25</v>
      </c>
      <c r="AA297" s="159">
        <f t="shared" si="588"/>
        <v>88.37</v>
      </c>
      <c r="AB297" s="127" t="s">
        <v>928</v>
      </c>
      <c r="AC297" s="43">
        <f>IFERROR(VLOOKUP($B297,'1112_link'!$A$5:$D$310,2,FALSE),0)</f>
        <v>17.440000000000001</v>
      </c>
      <c r="AD297" s="43">
        <f>IFERROR(VLOOKUP($B297,'1112_link'!$A$5:$D$310,3,FALSE),0)</f>
        <v>65.33</v>
      </c>
      <c r="AE297" s="154">
        <f>IFERROR(VLOOKUP($B297,'1112_link'!$A$5:$D$331,4,FALSE),0)</f>
        <v>607.03</v>
      </c>
      <c r="AF297" s="50">
        <f t="shared" si="589"/>
        <v>0.1076</v>
      </c>
      <c r="AG297" s="158">
        <f>IF(AB297="Yes",VLOOKUP(B297,'ESA 112'!$B$383:$J$411,8,FALSE),MIN(0.127,AF297))</f>
        <v>0.1076</v>
      </c>
      <c r="AH297" s="156">
        <f t="shared" si="590"/>
        <v>65.33</v>
      </c>
      <c r="AI297" s="159">
        <f t="shared" si="591"/>
        <v>82.77</v>
      </c>
      <c r="AJ297" s="127" t="s">
        <v>928</v>
      </c>
      <c r="AK297" s="43">
        <f>IFERROR(VLOOKUP($B297,'1213_link'!$A$5:$D$310,2,FALSE),0)</f>
        <v>16.89</v>
      </c>
      <c r="AL297" s="43">
        <f>IFERROR(VLOOKUP($B297,'1213_link'!$A$5:$D$310,3,FALSE),0)</f>
        <v>61.78</v>
      </c>
      <c r="AM297" s="154">
        <f>IFERROR(VLOOKUP($B297,'1213_link'!$A$5:$D$331,4,FALSE),0)</f>
        <v>595.70000000000005</v>
      </c>
      <c r="AN297" s="50">
        <f t="shared" si="592"/>
        <v>0.1037</v>
      </c>
      <c r="AO297" s="158">
        <f>IF(AJ297="Yes",VLOOKUP(B297,'ESA 112'!$B$350:$J$378,8,FALSE),MIN(0.127,AN297))</f>
        <v>0.1037</v>
      </c>
      <c r="AP297" s="156">
        <f t="shared" si="593"/>
        <v>61.78</v>
      </c>
      <c r="AQ297" s="159">
        <f t="shared" si="594"/>
        <v>78.67</v>
      </c>
      <c r="AR297" s="127" t="s">
        <v>928</v>
      </c>
      <c r="AS297" s="43">
        <f>IFERROR(VLOOKUP($B297,'1314_link'!$A$5:$D$310,2,FALSE),0)</f>
        <v>13.11</v>
      </c>
      <c r="AT297" s="43">
        <f>IFERROR(VLOOKUP($B297,'1314_link'!$A$5:$D$310,3,FALSE),0)</f>
        <v>76.33</v>
      </c>
      <c r="AU297" s="154">
        <f>IFERROR(VLOOKUP($B297,'1314_link'!$A$5:$D$331,4,FALSE),0)</f>
        <v>610</v>
      </c>
      <c r="AV297" s="158">
        <f t="shared" si="595"/>
        <v>0.12513114754098362</v>
      </c>
      <c r="AW297" s="158">
        <f>IF(AR297="Yes",VLOOKUP(B297,'ESA 112'!$B$318:$J$345,8,FALSE),MIN(0.127,AV297))</f>
        <v>0.12513114754098362</v>
      </c>
      <c r="AX297" s="156">
        <f t="shared" si="596"/>
        <v>76.33</v>
      </c>
      <c r="AY297" s="159">
        <f t="shared" si="597"/>
        <v>89.44</v>
      </c>
      <c r="AZ297" s="127" t="s">
        <v>928</v>
      </c>
      <c r="BA297" s="43">
        <f>IFERROR(VLOOKUP($B297,'1415_link'!$A$5:$D$311,2,FALSE),0)</f>
        <v>19.78</v>
      </c>
      <c r="BB297" s="43">
        <f>IFERROR(VLOOKUP($B297,'1415_link'!$A$5:$D$311,3,FALSE),0)</f>
        <v>62.78</v>
      </c>
      <c r="BC297" s="160">
        <f>IFERROR(VLOOKUP($B297,'1415_link'!$A$5:$D$332,4,FALSE),0)</f>
        <v>617.33000000000004</v>
      </c>
      <c r="BD297" s="158">
        <f t="shared" si="575"/>
        <v>0.10169601347739458</v>
      </c>
      <c r="BE297" s="158">
        <f>IF(AZ297="Yes",VLOOKUP(B297,'ESA 112'!$B$286:$J$314,8,FALSE),MIN(0.127,BD297))</f>
        <v>0.10169601347739458</v>
      </c>
      <c r="BF297" s="156">
        <f t="shared" si="576"/>
        <v>62.78</v>
      </c>
      <c r="BG297" s="159">
        <f t="shared" si="577"/>
        <v>82.56</v>
      </c>
      <c r="BH297" s="127" t="s">
        <v>928</v>
      </c>
      <c r="BI297" s="43">
        <f>IFERROR(VLOOKUP($B297,'1516_link'!$A$5:$D$351,2,FALSE),0)</f>
        <v>13.219999999999999</v>
      </c>
      <c r="BJ297" s="43">
        <f>IFERROR(VLOOKUP($B297,'1516_link'!$A$5:$D$351,3,FALSE),0)</f>
        <v>69.56</v>
      </c>
      <c r="BK297" s="160">
        <f>IFERROR(VLOOKUP($B297,'1516_link'!$A$5:$D$351,4,FALSE),0)</f>
        <v>650.54</v>
      </c>
      <c r="BL297" s="217">
        <f t="shared" si="571"/>
        <v>0.10692655332493006</v>
      </c>
      <c r="BM297" s="217">
        <f>IF(BH297="Yes",VLOOKUP(B297,'ESA 112'!$B$255:$J$282,8,FALSE),MIN(0.127,BL297))</f>
        <v>0.10692655332493006</v>
      </c>
      <c r="BN297" s="156">
        <f t="shared" si="572"/>
        <v>69.56</v>
      </c>
      <c r="BO297" s="159">
        <f t="shared" si="573"/>
        <v>82.78</v>
      </c>
      <c r="BP297" s="127" t="s">
        <v>928</v>
      </c>
      <c r="BQ297" s="43">
        <f>IFERROR(VLOOKUP($B297,'1617_link'!$A$5:$D$351,2,FALSE),0)</f>
        <v>12</v>
      </c>
      <c r="BR297" s="43">
        <f>IFERROR(VLOOKUP($B297,'1617_link'!$A$5:$D$351,3,FALSE),0)</f>
        <v>62.33</v>
      </c>
      <c r="BS297" s="160">
        <f>IFERROR(VLOOKUP($B297,'1617_link'!$A$5:$D$351,4,FALSE),0)</f>
        <v>628.70000000000005</v>
      </c>
      <c r="BT297" s="217">
        <f t="shared" si="574"/>
        <v>9.9141084778113564E-2</v>
      </c>
      <c r="BU297" s="217">
        <f>IF(BP297="Yes",VLOOKUP(B297,'ESA 112'!$B$224:$J$250,8,FALSE),MIN(0.127,BT297))</f>
        <v>9.9141084778113564E-2</v>
      </c>
      <c r="BV297" s="156">
        <f t="shared" si="578"/>
        <v>62.33</v>
      </c>
      <c r="BW297" s="223">
        <f t="shared" si="579"/>
        <v>74.33</v>
      </c>
      <c r="BX297" s="127" t="s">
        <v>928</v>
      </c>
      <c r="BY297" s="43">
        <f>IFERROR(VLOOKUP($B297,'1718_link'!$A$5:$D$351,2,FALSE),0)</f>
        <v>18.77</v>
      </c>
      <c r="BZ297" s="43">
        <f>IFERROR(VLOOKUP($B297,'1718_link'!$A$5:$D$351,3,FALSE),0)</f>
        <v>62.44</v>
      </c>
      <c r="CA297" s="43">
        <f>IFERROR(VLOOKUP($B297,'1718_link'!$A$5:$D$331,4,FALSE),0)</f>
        <v>595.14</v>
      </c>
      <c r="CB297" s="217">
        <f t="shared" si="565"/>
        <v>0.10491649023759116</v>
      </c>
      <c r="CC297" s="217">
        <f>IF(BX297="Yes",VLOOKUP(B297,'ESA 112'!$B$194:$J$219,8,FALSE),MIN(0.135,CB297))</f>
        <v>0.10491649023759116</v>
      </c>
      <c r="CD297" s="156">
        <f t="shared" si="566"/>
        <v>62.44</v>
      </c>
      <c r="CE297" s="159">
        <f t="shared" si="567"/>
        <v>81.209999999999994</v>
      </c>
      <c r="CF297" s="127" t="s">
        <v>928</v>
      </c>
      <c r="CG297" s="43">
        <f>IFERROR(VLOOKUP($B297,'1819_link'!$A$5:$D$351,2,FALSE),0)</f>
        <v>16</v>
      </c>
      <c r="CH297" s="43">
        <f>IFERROR(VLOOKUP($B297,'1819_link'!$A$5:$D$351,3,FALSE),0)</f>
        <v>61.56</v>
      </c>
      <c r="CI297" s="43">
        <f>IFERROR(VLOOKUP($B297,'1819_link'!$A$5:$D$331,4,FALSE),0)</f>
        <v>621.30999999999995</v>
      </c>
      <c r="CJ297" s="217">
        <f t="shared" si="568"/>
        <v>9.9080974070914693E-2</v>
      </c>
      <c r="CK297" s="217">
        <f>IF(CF297="Yes",VLOOKUP(B297,'ESA 112'!$B$164:$J$190,8,FALSE),MIN(0.135,CJ297))</f>
        <v>9.9080974070914693E-2</v>
      </c>
      <c r="CL297" s="156">
        <f t="shared" si="569"/>
        <v>61.56</v>
      </c>
      <c r="CM297" s="159">
        <f t="shared" si="570"/>
        <v>77.56</v>
      </c>
      <c r="CN297" s="127" t="s">
        <v>928</v>
      </c>
      <c r="CO297" s="43">
        <f>IFERROR(VLOOKUP($B297,'1920_link'!$A$5:$D$350,2,FALSE),0)</f>
        <v>15.780000000000001</v>
      </c>
      <c r="CP297" s="43">
        <f>IFERROR(VLOOKUP($B297,'1920_link'!$A$5:$D$350,3,FALSE),0)</f>
        <v>68.67</v>
      </c>
      <c r="CQ297" s="43">
        <f>IFERROR(VLOOKUP($B297,'1920_link'!$A$5:$D$330,4,FALSE),0)</f>
        <v>608.82000000000005</v>
      </c>
      <c r="CR297" s="217">
        <f t="shared" si="598"/>
        <v>0.11279195821425052</v>
      </c>
      <c r="CS297" s="217">
        <f>IF(CN297="Yes",VLOOKUP(B297,'ESA 112'!$B$134:$J$159,8,FALSE),MIN(0.135,CR297))</f>
        <v>0.11279195821425052</v>
      </c>
      <c r="CT297" s="156">
        <f t="shared" si="599"/>
        <v>68.67</v>
      </c>
      <c r="CU297" s="159">
        <f t="shared" si="600"/>
        <v>84.45</v>
      </c>
      <c r="CV297" s="127" t="s">
        <v>928</v>
      </c>
      <c r="CW297" s="43">
        <f>IFERROR(VLOOKUP($B297,'2021_link'!$A$5:$D$351,2,FALSE),0)</f>
        <v>6</v>
      </c>
      <c r="CX297" s="43">
        <f>IFERROR(VLOOKUP($B297,'2021_link'!$A$5:$D$351,3,FALSE),0)</f>
        <v>68.78</v>
      </c>
      <c r="CY297" s="160">
        <f>IFERROR(VLOOKUP($B297,'2021_link'!$A$5:$D$351,4,FALSE),0)</f>
        <v>575.29999999999995</v>
      </c>
      <c r="CZ297" s="217">
        <f t="shared" si="601"/>
        <v>0.11955501477490006</v>
      </c>
      <c r="DA297" s="217">
        <f>IF(CV297="Yes",VLOOKUP(B297,'ESA 112'!$B$102:$J$130,8,FALSE),MIN(0.135,CZ297))</f>
        <v>0.11955501477490006</v>
      </c>
      <c r="DB297" s="156">
        <f t="shared" si="602"/>
        <v>68.78</v>
      </c>
      <c r="DC297" s="159">
        <f t="shared" si="603"/>
        <v>74.78</v>
      </c>
      <c r="DD297" s="127" t="s">
        <v>928</v>
      </c>
      <c r="DE297" s="43">
        <f>IFERROR(VLOOKUP($B297,'2122_link'!$A$3:$D$352,2,FALSE),0)</f>
        <v>6.22</v>
      </c>
      <c r="DF297" s="43">
        <f>IFERROR(VLOOKUP($B297,'2122_link'!$A$3:$D$352,3,FALSE),0)</f>
        <v>72.66</v>
      </c>
      <c r="DG297" s="160">
        <f>IFERROR(VLOOKUP($B297,'2122_link'!$A$3:$D$352,4,FALSE),0)</f>
        <v>577.67000000000007</v>
      </c>
      <c r="DH297" s="217">
        <f t="shared" si="604"/>
        <v>0.12578115533089823</v>
      </c>
      <c r="DI297" s="217">
        <f>IF(DD297="Yes",VLOOKUP(B297,'ESA 112'!$B$70:$J$99,8,FALSE),MIN(0.135,DH297))</f>
        <v>0.12578115533089823</v>
      </c>
      <c r="DJ297" s="156">
        <f t="shared" si="605"/>
        <v>72.66</v>
      </c>
      <c r="DK297" s="159">
        <f t="shared" si="606"/>
        <v>78.88</v>
      </c>
      <c r="DL297" s="127" t="s">
        <v>928</v>
      </c>
      <c r="DM297" s="43">
        <f>IFERROR(VLOOKUP($B297,'2223_link'!$A$3:$D$352,2,FALSE),0)</f>
        <v>9</v>
      </c>
      <c r="DN297" s="43">
        <f>IFERROR(VLOOKUP($B297,'2223_link'!$A$3:$D$352,3,FALSE),0)</f>
        <v>65.66</v>
      </c>
      <c r="DO297" s="160">
        <f>IFERROR(VLOOKUP($B297,'2223_link'!$A$3:$D$352,4,FALSE),0)</f>
        <v>559.5</v>
      </c>
      <c r="DP297" s="217">
        <f t="shared" si="607"/>
        <v>0.11735478105451295</v>
      </c>
      <c r="DQ297" s="217">
        <f>IF(DL297="Yes",VLOOKUP(B297,'ESA 112'!$B$37:$J$65,8,FALSE),MIN(0.135,DP297))</f>
        <v>0.11735478105451295</v>
      </c>
      <c r="DR297" s="156">
        <f t="shared" si="608"/>
        <v>65.66</v>
      </c>
      <c r="DS297" s="159">
        <f t="shared" si="609"/>
        <v>74.66</v>
      </c>
      <c r="DT297" s="127" t="s">
        <v>928</v>
      </c>
      <c r="DU297" s="43">
        <f>IFERROR(VLOOKUP($B297,'2324_link'!$A$3:$D$352,2,FALSE),0)</f>
        <v>11.67</v>
      </c>
      <c r="DV297" s="43">
        <f>IFERROR(VLOOKUP($B297,'2324_link'!$A$3:$D$352,3,FALSE),0)</f>
        <v>76.210000000000008</v>
      </c>
      <c r="DW297" s="160">
        <f>IFERROR(VLOOKUP($B297,'2324_link'!$A$3:$D$352,4,FALSE),0)</f>
        <v>560.5</v>
      </c>
      <c r="DX297" s="217">
        <f t="shared" si="610"/>
        <v>0.13596788581623551</v>
      </c>
      <c r="DY297" s="217">
        <f>IF(DT297="Yes",VLOOKUP(B297,'ESA 112'!$B$3:$J$32,8,FALSE),MIN(0.15,DX297))</f>
        <v>0.13596788581623551</v>
      </c>
      <c r="DZ297" s="156">
        <f t="shared" si="611"/>
        <v>76.209999999999994</v>
      </c>
      <c r="EA297" s="159">
        <f t="shared" si="612"/>
        <v>87.88</v>
      </c>
      <c r="EB297" s="18"/>
    </row>
    <row r="298" spans="1:132" ht="14.4" x14ac:dyDescent="0.3">
      <c r="A298" s="15" t="s">
        <v>907</v>
      </c>
      <c r="B298" s="15" t="s">
        <v>364</v>
      </c>
      <c r="C298" s="15" t="s">
        <v>365</v>
      </c>
      <c r="D298" s="127" t="s">
        <v>928</v>
      </c>
      <c r="E298" s="154">
        <f>IFERROR(VLOOKUP($B298,'0809_link'!$A$5:$D$319,2,FALSE),0)</f>
        <v>59.12</v>
      </c>
      <c r="F298" s="154">
        <f>IFERROR(VLOOKUP($B298,'0809_link'!$A$5:$D$319,3,FALSE),0)</f>
        <v>593.88</v>
      </c>
      <c r="G298" s="154">
        <f>IFERROR(VLOOKUP(B298,'0809_link'!$A$5:$D$319,4,FALSE),0)</f>
        <v>5219.0999999999995</v>
      </c>
      <c r="H298" s="50">
        <f t="shared" si="580"/>
        <v>0.1138</v>
      </c>
      <c r="I298" s="155">
        <f>IF(D298="yes",VLOOKUP(B298,'ESA 112'!$B$479:$K$503,8,FALSE),MIN(0.127,H298))</f>
        <v>0.1138</v>
      </c>
      <c r="J298" s="156">
        <f t="shared" si="581"/>
        <v>593.88</v>
      </c>
      <c r="K298" s="157">
        <f t="shared" si="582"/>
        <v>653</v>
      </c>
      <c r="L298" s="127" t="s">
        <v>928</v>
      </c>
      <c r="M298" s="43">
        <f>IFERROR(VLOOKUP(B298,'0910_link'!$A$5:$B$302,2,FALSE),0)</f>
        <v>63.12</v>
      </c>
      <c r="N298" s="43">
        <f>IFERROR(VLOOKUP(B298,'0910_link'!$A$5:$C$302,3,FALSE),0)</f>
        <v>604.37</v>
      </c>
      <c r="O298" s="51">
        <f>IFERROR(VLOOKUP($B298,'0910_link'!$A$5:$D$302,4,FALSE),0)</f>
        <v>5363.46</v>
      </c>
      <c r="P298" s="50">
        <f t="shared" si="583"/>
        <v>0.11269999999999999</v>
      </c>
      <c r="Q298" s="158">
        <f>IF(L298="Yes",VLOOKUP(B298,'ESA 112'!$B$449:$K$474,8,FALSE),MIN(0.127,P298))</f>
        <v>0.11269999999999999</v>
      </c>
      <c r="R298" s="156">
        <f t="shared" si="584"/>
        <v>604.37</v>
      </c>
      <c r="S298" s="157">
        <f t="shared" si="585"/>
        <v>667.49</v>
      </c>
      <c r="T298" s="127" t="s">
        <v>928</v>
      </c>
      <c r="U298" s="43">
        <f>IFERROR(VLOOKUP($B298,'1011_link'!$A$5:$D$309,2,FALSE),0)</f>
        <v>59.88</v>
      </c>
      <c r="V298" s="43">
        <f>IFERROR(VLOOKUP($B298,'1011_link'!$A$5:$D$309,3,FALSE),0)</f>
        <v>585.88</v>
      </c>
      <c r="W298" s="154">
        <f>IFERROR(VLOOKUP($B298,'1011_link'!$A$5:$D$319,4,FALSE),0)</f>
        <v>5373.53</v>
      </c>
      <c r="X298" s="50">
        <f t="shared" si="586"/>
        <v>0.109</v>
      </c>
      <c r="Y298" s="158">
        <f>IF(T298="Yes",VLOOKUP(B298,'ESA 112'!$B$416:$J$444,8,FALSE),MIN(0.127,X298))</f>
        <v>0.109</v>
      </c>
      <c r="Z298" s="156">
        <f t="shared" si="587"/>
        <v>585.88</v>
      </c>
      <c r="AA298" s="159">
        <f t="shared" si="588"/>
        <v>645.76</v>
      </c>
      <c r="AB298" s="127" t="s">
        <v>928</v>
      </c>
      <c r="AC298" s="43">
        <f>IFERROR(VLOOKUP($B298,'1112_link'!$A$5:$D$310,2,FALSE),0)</f>
        <v>68.77</v>
      </c>
      <c r="AD298" s="43">
        <f>IFERROR(VLOOKUP($B298,'1112_link'!$A$5:$D$310,3,FALSE),0)</f>
        <v>610.78</v>
      </c>
      <c r="AE298" s="154">
        <f>IFERROR(VLOOKUP($B298,'1112_link'!$A$5:$D$331,4,FALSE),0)</f>
        <v>5369.7</v>
      </c>
      <c r="AF298" s="50">
        <f t="shared" si="589"/>
        <v>0.1137</v>
      </c>
      <c r="AG298" s="158">
        <f>IF(AB298="Yes",VLOOKUP(B298,'ESA 112'!$B$383:$J$411,8,FALSE),MIN(0.127,AF298))</f>
        <v>0.1137</v>
      </c>
      <c r="AH298" s="156">
        <f t="shared" si="590"/>
        <v>610.78</v>
      </c>
      <c r="AI298" s="159">
        <f t="shared" si="591"/>
        <v>679.55</v>
      </c>
      <c r="AJ298" s="127" t="s">
        <v>928</v>
      </c>
      <c r="AK298" s="43">
        <f>IFERROR(VLOOKUP($B298,'1213_link'!$A$5:$D$310,2,FALSE),0)</f>
        <v>76.56</v>
      </c>
      <c r="AL298" s="43">
        <f>IFERROR(VLOOKUP($B298,'1213_link'!$A$5:$D$310,3,FALSE),0)</f>
        <v>655.11</v>
      </c>
      <c r="AM298" s="154">
        <f>IFERROR(VLOOKUP($B298,'1213_link'!$A$5:$D$331,4,FALSE),0)</f>
        <v>5416.9099999999989</v>
      </c>
      <c r="AN298" s="50">
        <f t="shared" si="592"/>
        <v>0.12089999999999999</v>
      </c>
      <c r="AO298" s="158">
        <f>IF(AJ298="Yes",VLOOKUP(B298,'ESA 112'!$B$350:$J$378,8,FALSE),MIN(0.127,AN298))</f>
        <v>0.12089999999999999</v>
      </c>
      <c r="AP298" s="156">
        <f t="shared" si="593"/>
        <v>655.11</v>
      </c>
      <c r="AQ298" s="159">
        <f t="shared" si="594"/>
        <v>731.67000000000007</v>
      </c>
      <c r="AR298" s="127" t="s">
        <v>928</v>
      </c>
      <c r="AS298" s="43">
        <f>IFERROR(VLOOKUP($B298,'1314_link'!$A$5:$D$310,2,FALSE),0)</f>
        <v>84.55</v>
      </c>
      <c r="AT298" s="43">
        <f>IFERROR(VLOOKUP($B298,'1314_link'!$A$5:$D$310,3,FALSE),0)</f>
        <v>666.78</v>
      </c>
      <c r="AU298" s="154">
        <f>IFERROR(VLOOKUP($B298,'1314_link'!$A$5:$D$331,4,FALSE),0)</f>
        <v>5400.1100000000015</v>
      </c>
      <c r="AV298" s="158">
        <f t="shared" si="595"/>
        <v>0.12347526254094821</v>
      </c>
      <c r="AW298" s="158">
        <f>IF(AR298="Yes",VLOOKUP(B298,'ESA 112'!$B$318:$J$345,8,FALSE),MIN(0.127,AV298))</f>
        <v>0.12347526254094821</v>
      </c>
      <c r="AX298" s="156">
        <f t="shared" si="596"/>
        <v>666.78</v>
      </c>
      <c r="AY298" s="159">
        <f t="shared" si="597"/>
        <v>751.32999999999993</v>
      </c>
      <c r="AZ298" s="127" t="s">
        <v>928</v>
      </c>
      <c r="BA298" s="43">
        <f>IFERROR(VLOOKUP($B298,'1415_link'!$A$5:$D$311,2,FALSE),0)</f>
        <v>66.22</v>
      </c>
      <c r="BB298" s="43">
        <f>IFERROR(VLOOKUP($B298,'1415_link'!$A$5:$D$311,3,FALSE),0)</f>
        <v>637.66999999999996</v>
      </c>
      <c r="BC298" s="160">
        <f>IFERROR(VLOOKUP($B298,'1415_link'!$A$5:$D$332,4,FALSE),0)</f>
        <v>5417.53</v>
      </c>
      <c r="BD298" s="158">
        <f t="shared" si="575"/>
        <v>0.1177049319523842</v>
      </c>
      <c r="BE298" s="158">
        <f>IF(AZ298="Yes",VLOOKUP(B298,'ESA 112'!$B$286:$J$314,8,FALSE),MIN(0.127,BD298))</f>
        <v>0.1177049319523842</v>
      </c>
      <c r="BF298" s="156">
        <f t="shared" si="576"/>
        <v>637.66999999999996</v>
      </c>
      <c r="BG298" s="159">
        <f t="shared" si="577"/>
        <v>703.89</v>
      </c>
      <c r="BH298" s="127" t="s">
        <v>928</v>
      </c>
      <c r="BI298" s="43">
        <f>IFERROR(VLOOKUP($B298,'1516_link'!$A$5:$D$351,2,FALSE),0)</f>
        <v>80.55</v>
      </c>
      <c r="BJ298" s="43">
        <f>IFERROR(VLOOKUP($B298,'1516_link'!$A$5:$D$351,3,FALSE),0)</f>
        <v>577.44999999999993</v>
      </c>
      <c r="BK298" s="160">
        <f>IFERROR(VLOOKUP($B298,'1516_link'!$A$5:$D$351,4,FALSE),0)</f>
        <v>5571.43</v>
      </c>
      <c r="BL298" s="217">
        <f t="shared" si="571"/>
        <v>0.10364484521927043</v>
      </c>
      <c r="BM298" s="217">
        <f>IF(BH298="Yes",VLOOKUP(B298,'ESA 112'!$B$255:$J$282,8,FALSE),MIN(0.127,BL298))</f>
        <v>0.10364484521927043</v>
      </c>
      <c r="BN298" s="156">
        <f t="shared" si="572"/>
        <v>577.45000000000005</v>
      </c>
      <c r="BO298" s="159">
        <f t="shared" si="573"/>
        <v>658</v>
      </c>
      <c r="BP298" s="127" t="s">
        <v>928</v>
      </c>
      <c r="BQ298" s="43">
        <f>IFERROR(VLOOKUP($B298,'1617_link'!$A$5:$D$351,2,FALSE),0)</f>
        <v>92.55</v>
      </c>
      <c r="BR298" s="43">
        <f>IFERROR(VLOOKUP($B298,'1617_link'!$A$5:$D$351,3,FALSE),0)</f>
        <v>560.55999999999995</v>
      </c>
      <c r="BS298" s="160">
        <f>IFERROR(VLOOKUP($B298,'1617_link'!$A$5:$D$351,4,FALSE),0)</f>
        <v>5655.9599999999991</v>
      </c>
      <c r="BT298" s="217">
        <f t="shared" si="574"/>
        <v>9.9109611807721418E-2</v>
      </c>
      <c r="BU298" s="217">
        <f>IF(BP298="Yes",VLOOKUP(B298,'ESA 112'!$B$224:$J$250,8,FALSE),MIN(0.127,BT298))</f>
        <v>9.9109611807721418E-2</v>
      </c>
      <c r="BV298" s="156">
        <f t="shared" si="578"/>
        <v>560.55999999999995</v>
      </c>
      <c r="BW298" s="223">
        <f t="shared" si="579"/>
        <v>653.1099999999999</v>
      </c>
      <c r="BX298" s="127" t="s">
        <v>928</v>
      </c>
      <c r="BY298" s="43">
        <f>IFERROR(VLOOKUP($B298,'1718_link'!$A$5:$D$351,2,FALSE),0)</f>
        <v>84.44</v>
      </c>
      <c r="BZ298" s="43">
        <f>IFERROR(VLOOKUP($B298,'1718_link'!$A$5:$D$351,3,FALSE),0)</f>
        <v>525.11</v>
      </c>
      <c r="CA298" s="43">
        <f>IFERROR(VLOOKUP($B298,'1718_link'!$A$5:$D$331,4,FALSE),0)</f>
        <v>5641.7099999999991</v>
      </c>
      <c r="CB298" s="217">
        <f t="shared" si="565"/>
        <v>9.3076389959781708E-2</v>
      </c>
      <c r="CC298" s="217">
        <f>IF(BX298="Yes",VLOOKUP(B298,'ESA 112'!$B$194:$J$219,8,FALSE),MIN(0.135,CB298))</f>
        <v>9.3076389959781708E-2</v>
      </c>
      <c r="CD298" s="156">
        <f t="shared" si="566"/>
        <v>525.11</v>
      </c>
      <c r="CE298" s="159">
        <f t="shared" si="567"/>
        <v>609.54999999999995</v>
      </c>
      <c r="CF298" s="127" t="s">
        <v>928</v>
      </c>
      <c r="CG298" s="43">
        <f>IFERROR(VLOOKUP($B298,'1819_link'!$A$5:$D$351,2,FALSE),0)</f>
        <v>101.89</v>
      </c>
      <c r="CH298" s="43">
        <f>IFERROR(VLOOKUP($B298,'1819_link'!$A$5:$D$351,3,FALSE),0)</f>
        <v>535.89</v>
      </c>
      <c r="CI298" s="43">
        <f>IFERROR(VLOOKUP($B298,'1819_link'!$A$5:$D$331,4,FALSE),0)</f>
        <v>5699.3</v>
      </c>
      <c r="CJ298" s="217">
        <f t="shared" si="568"/>
        <v>9.4027336690470753E-2</v>
      </c>
      <c r="CK298" s="217">
        <f>IF(CF298="Yes",VLOOKUP(B298,'ESA 112'!$B$164:$J$190,8,FALSE),MIN(0.135,CJ298))</f>
        <v>9.4027336690470753E-2</v>
      </c>
      <c r="CL298" s="156">
        <f t="shared" si="569"/>
        <v>535.89</v>
      </c>
      <c r="CM298" s="159">
        <f t="shared" si="570"/>
        <v>637.78</v>
      </c>
      <c r="CN298" s="127" t="s">
        <v>928</v>
      </c>
      <c r="CO298" s="43">
        <f>IFERROR(VLOOKUP($B298,'1920_link'!$A$5:$D$350,2,FALSE),0)</f>
        <v>98.34</v>
      </c>
      <c r="CP298" s="43">
        <f>IFERROR(VLOOKUP($B298,'1920_link'!$A$5:$D$350,3,FALSE),0)</f>
        <v>525.22</v>
      </c>
      <c r="CQ298" s="43">
        <f>IFERROR(VLOOKUP($B298,'1920_link'!$A$5:$D$330,4,FALSE),0)</f>
        <v>5649.0999999999995</v>
      </c>
      <c r="CR298" s="217">
        <f t="shared" si="598"/>
        <v>9.297410206935619E-2</v>
      </c>
      <c r="CS298" s="217">
        <f>IF(CN298="Yes",VLOOKUP(B298,'ESA 112'!$B$134:$J$159,8,FALSE),MIN(0.135,CR298))</f>
        <v>9.297410206935619E-2</v>
      </c>
      <c r="CT298" s="156">
        <f t="shared" si="599"/>
        <v>525.22</v>
      </c>
      <c r="CU298" s="159">
        <f t="shared" si="600"/>
        <v>623.56000000000006</v>
      </c>
      <c r="CV298" s="127" t="s">
        <v>928</v>
      </c>
      <c r="CW298" s="43">
        <f>IFERROR(VLOOKUP($B298,'2021_link'!$A$5:$D$351,2,FALSE),0)</f>
        <v>58.33</v>
      </c>
      <c r="CX298" s="43">
        <f>IFERROR(VLOOKUP($B298,'2021_link'!$A$5:$D$351,3,FALSE),0)</f>
        <v>548.66000000000008</v>
      </c>
      <c r="CY298" s="160">
        <f>IFERROR(VLOOKUP($B298,'2021_link'!$A$5:$D$351,4,FALSE),0)</f>
        <v>5630.9100000000008</v>
      </c>
      <c r="CZ298" s="217">
        <f t="shared" si="601"/>
        <v>9.7437181556799882E-2</v>
      </c>
      <c r="DA298" s="217">
        <f>IF(CV298="Yes",VLOOKUP(B298,'ESA 112'!$B$102:$J$130,8,FALSE),MIN(0.135,CZ298))</f>
        <v>9.7437181556799882E-2</v>
      </c>
      <c r="DB298" s="156">
        <f t="shared" si="602"/>
        <v>548.66</v>
      </c>
      <c r="DC298" s="159">
        <f t="shared" si="603"/>
        <v>606.99</v>
      </c>
      <c r="DD298" s="127" t="s">
        <v>928</v>
      </c>
      <c r="DE298" s="43">
        <f>IFERROR(VLOOKUP($B298,'2122_link'!$A$3:$D$352,2,FALSE),0)</f>
        <v>44.44</v>
      </c>
      <c r="DF298" s="43">
        <f>IFERROR(VLOOKUP($B298,'2122_link'!$A$3:$D$352,3,FALSE),0)</f>
        <v>538.23</v>
      </c>
      <c r="DG298" s="160">
        <f>IFERROR(VLOOKUP($B298,'2122_link'!$A$3:$D$352,4,FALSE),0)</f>
        <v>5574.43</v>
      </c>
      <c r="DH298" s="217">
        <f t="shared" si="604"/>
        <v>9.6553369582181497E-2</v>
      </c>
      <c r="DI298" s="217">
        <f>IF(DD298="Yes",VLOOKUP(B298,'ESA 112'!$B$70:$J$99,8,FALSE),MIN(0.135,DH298))</f>
        <v>9.6553369582181497E-2</v>
      </c>
      <c r="DJ298" s="156">
        <f t="shared" si="605"/>
        <v>538.23</v>
      </c>
      <c r="DK298" s="159">
        <f t="shared" si="606"/>
        <v>582.67000000000007</v>
      </c>
      <c r="DL298" s="127" t="s">
        <v>928</v>
      </c>
      <c r="DM298" s="43">
        <f>IFERROR(VLOOKUP($B298,'2223_link'!$A$3:$D$352,2,FALSE),0)</f>
        <v>55</v>
      </c>
      <c r="DN298" s="43">
        <f>IFERROR(VLOOKUP($B298,'2223_link'!$A$3:$D$352,3,FALSE),0)</f>
        <v>518.78</v>
      </c>
      <c r="DO298" s="160">
        <f>IFERROR(VLOOKUP($B298,'2223_link'!$A$3:$D$352,4,FALSE),0)</f>
        <v>5555.26</v>
      </c>
      <c r="DP298" s="217">
        <f t="shared" si="607"/>
        <v>9.3385368101583002E-2</v>
      </c>
      <c r="DQ298" s="217">
        <f>IF(DL298="Yes",VLOOKUP(B298,'ESA 112'!$B$37:$J$65,8,FALSE),MIN(0.135,DP298))</f>
        <v>9.3385368101583002E-2</v>
      </c>
      <c r="DR298" s="156">
        <f t="shared" si="608"/>
        <v>518.78</v>
      </c>
      <c r="DS298" s="159">
        <f t="shared" si="609"/>
        <v>573.78</v>
      </c>
      <c r="DT298" s="127" t="s">
        <v>928</v>
      </c>
      <c r="DU298" s="43">
        <f>IFERROR(VLOOKUP($B298,'2324_link'!$A$3:$D$352,2,FALSE),0)</f>
        <v>62</v>
      </c>
      <c r="DV298" s="43">
        <f>IFERROR(VLOOKUP($B298,'2324_link'!$A$3:$D$352,3,FALSE),0)</f>
        <v>509</v>
      </c>
      <c r="DW298" s="160">
        <f>IFERROR(VLOOKUP($B298,'2324_link'!$A$3:$D$352,4,FALSE),0)</f>
        <v>5526.5399999999991</v>
      </c>
      <c r="DX298" s="217">
        <f t="shared" si="610"/>
        <v>9.2101025234595263E-2</v>
      </c>
      <c r="DY298" s="217">
        <f>IF(DT298="Yes",VLOOKUP(B298,'ESA 112'!$B$3:$J$32,8,FALSE),MIN(0.15,DX298))</f>
        <v>9.2101025234595263E-2</v>
      </c>
      <c r="DZ298" s="156">
        <f t="shared" si="611"/>
        <v>509</v>
      </c>
      <c r="EA298" s="159">
        <f t="shared" si="612"/>
        <v>571</v>
      </c>
      <c r="EB298" s="18"/>
    </row>
    <row r="299" spans="1:132" ht="14.4" x14ac:dyDescent="0.3">
      <c r="A299" s="15" t="s">
        <v>907</v>
      </c>
      <c r="B299" s="15" t="s">
        <v>478</v>
      </c>
      <c r="C299" s="15" t="s">
        <v>479</v>
      </c>
      <c r="D299" s="127" t="s">
        <v>928</v>
      </c>
      <c r="E299" s="154">
        <f>IFERROR(VLOOKUP($B299,'0809_link'!$A$5:$D$319,2,FALSE),0)</f>
        <v>0.75</v>
      </c>
      <c r="F299" s="154">
        <f>IFERROR(VLOOKUP($B299,'0809_link'!$A$5:$D$319,3,FALSE),0)</f>
        <v>49.12</v>
      </c>
      <c r="G299" s="154">
        <f>IFERROR(VLOOKUP(B299,'0809_link'!$A$5:$D$319,4,FALSE),0)</f>
        <v>851.76</v>
      </c>
      <c r="H299" s="50">
        <f t="shared" si="580"/>
        <v>5.7700000000000001E-2</v>
      </c>
      <c r="I299" s="155">
        <f>IF(D299="yes",VLOOKUP(B299,'ESA 112'!$B$479:$K$503,8,FALSE),MIN(0.127,H299))</f>
        <v>5.7700000000000001E-2</v>
      </c>
      <c r="J299" s="156">
        <f t="shared" si="581"/>
        <v>49.12</v>
      </c>
      <c r="K299" s="157">
        <f t="shared" si="582"/>
        <v>49.87</v>
      </c>
      <c r="L299" s="127" t="s">
        <v>928</v>
      </c>
      <c r="M299" s="43">
        <f>IFERROR(VLOOKUP(B299,'0910_link'!$A$5:$B$302,2,FALSE),0)</f>
        <v>0</v>
      </c>
      <c r="N299" s="43">
        <f>IFERROR(VLOOKUP(B299,'0910_link'!$A$5:$C$302,3,FALSE),0)</f>
        <v>55</v>
      </c>
      <c r="O299" s="43">
        <f>IFERROR(VLOOKUP($B299,'0910_link'!$A$5:$D$302,4,FALSE),0)</f>
        <v>977.47</v>
      </c>
      <c r="P299" s="50">
        <f t="shared" si="583"/>
        <v>5.6300000000000003E-2</v>
      </c>
      <c r="Q299" s="158">
        <f>IF(L299="Yes",VLOOKUP(B299,'ESA 112'!$B$449:$K$474,8,FALSE),MIN(0.127,P299))</f>
        <v>5.6300000000000003E-2</v>
      </c>
      <c r="R299" s="156">
        <f t="shared" si="584"/>
        <v>55</v>
      </c>
      <c r="S299" s="157">
        <f t="shared" si="585"/>
        <v>55</v>
      </c>
      <c r="T299" s="127" t="s">
        <v>928</v>
      </c>
      <c r="U299" s="43">
        <f>IFERROR(VLOOKUP($B299,'1011_link'!$A$5:$D$309,2,FALSE),0)</f>
        <v>1.38</v>
      </c>
      <c r="V299" s="43">
        <f>IFERROR(VLOOKUP($B299,'1011_link'!$A$5:$D$309,3,FALSE),0)</f>
        <v>76.88</v>
      </c>
      <c r="W299" s="154">
        <f>IFERROR(VLOOKUP($B299,'1011_link'!$A$5:$D$319,4,FALSE),0)</f>
        <v>1278.9199999999998</v>
      </c>
      <c r="X299" s="50">
        <f t="shared" si="586"/>
        <v>6.0100000000000001E-2</v>
      </c>
      <c r="Y299" s="158">
        <f>IF(T299="Yes",VLOOKUP(B299,'ESA 112'!$B$416:$J$444,8,FALSE),MIN(0.127,X299))</f>
        <v>6.0100000000000001E-2</v>
      </c>
      <c r="Z299" s="156">
        <f t="shared" si="587"/>
        <v>76.88</v>
      </c>
      <c r="AA299" s="159">
        <f t="shared" si="588"/>
        <v>78.259999999999991</v>
      </c>
      <c r="AB299" s="127" t="s">
        <v>928</v>
      </c>
      <c r="AC299" s="43">
        <f>IFERROR(VLOOKUP($B299,'1112_link'!$A$5:$D$310,2,FALSE),0)</f>
        <v>4.7700000000000005</v>
      </c>
      <c r="AD299" s="43">
        <f>IFERROR(VLOOKUP($B299,'1112_link'!$A$5:$D$310,3,FALSE),0)</f>
        <v>96.33</v>
      </c>
      <c r="AE299" s="154">
        <f>IFERROR(VLOOKUP($B299,'1112_link'!$A$5:$D$331,4,FALSE),0)</f>
        <v>1382.67</v>
      </c>
      <c r="AF299" s="50">
        <f t="shared" si="589"/>
        <v>6.9699999999999998E-2</v>
      </c>
      <c r="AG299" s="158">
        <f>IF(AB299="Yes",VLOOKUP(B299,'ESA 112'!$B$383:$J$411,8,FALSE),MIN(0.127,AF299))</f>
        <v>6.9699999999999998E-2</v>
      </c>
      <c r="AH299" s="156">
        <f t="shared" si="590"/>
        <v>96.33</v>
      </c>
      <c r="AI299" s="159">
        <f t="shared" si="591"/>
        <v>101.1</v>
      </c>
      <c r="AJ299" s="127" t="s">
        <v>928</v>
      </c>
      <c r="AK299" s="43">
        <f>IFERROR(VLOOKUP($B299,'1213_link'!$A$5:$D$310,2,FALSE),0)</f>
        <v>7.56</v>
      </c>
      <c r="AL299" s="43">
        <f>IFERROR(VLOOKUP($B299,'1213_link'!$A$5:$D$310,3,FALSE),0)</f>
        <v>100.33</v>
      </c>
      <c r="AM299" s="154">
        <f>IFERROR(VLOOKUP($B299,'1213_link'!$A$5:$D$331,4,FALSE),0)</f>
        <v>905</v>
      </c>
      <c r="AN299" s="50">
        <f t="shared" si="592"/>
        <v>0.1109</v>
      </c>
      <c r="AO299" s="158">
        <f>IF(AJ299="Yes",VLOOKUP(B299,'ESA 112'!$B$350:$J$378,8,FALSE),MIN(0.127,AN299))</f>
        <v>0.1109</v>
      </c>
      <c r="AP299" s="156">
        <f t="shared" si="593"/>
        <v>100.33</v>
      </c>
      <c r="AQ299" s="159">
        <f t="shared" si="594"/>
        <v>107.89</v>
      </c>
      <c r="AR299" s="127" t="s">
        <v>928</v>
      </c>
      <c r="AS299" s="43">
        <f>IFERROR(VLOOKUP($B299,'1314_link'!$A$5:$D$310,2,FALSE),0)</f>
        <v>8</v>
      </c>
      <c r="AT299" s="43">
        <f>IFERROR(VLOOKUP($B299,'1314_link'!$A$5:$D$310,3,FALSE),0)</f>
        <v>92.78</v>
      </c>
      <c r="AU299" s="154">
        <f>IFERROR(VLOOKUP($B299,'1314_link'!$A$5:$D$331,4,FALSE),0)</f>
        <v>857.44999999999993</v>
      </c>
      <c r="AV299" s="158">
        <f t="shared" si="595"/>
        <v>0.10820456003265498</v>
      </c>
      <c r="AW299" s="158">
        <f>IF(AR299="Yes",VLOOKUP(B299,'ESA 112'!$B$318:$J$345,8,FALSE),MIN(0.127,AV299))</f>
        <v>0.10820456003265498</v>
      </c>
      <c r="AX299" s="156">
        <f t="shared" si="596"/>
        <v>92.78</v>
      </c>
      <c r="AY299" s="159">
        <f t="shared" si="597"/>
        <v>100.78</v>
      </c>
      <c r="AZ299" s="127" t="s">
        <v>928</v>
      </c>
      <c r="BA299" s="43">
        <f>IFERROR(VLOOKUP($B299,'1415_link'!$A$5:$D$311,2,FALSE),0)</f>
        <v>7.5600000000000005</v>
      </c>
      <c r="BB299" s="43">
        <f>IFERROR(VLOOKUP($B299,'1415_link'!$A$5:$D$311,3,FALSE),0)</f>
        <v>78.56</v>
      </c>
      <c r="BC299" s="160">
        <f>IFERROR(VLOOKUP($B299,'1415_link'!$A$5:$D$332,4,FALSE),0)</f>
        <v>642.30000000000007</v>
      </c>
      <c r="BD299" s="158">
        <f t="shared" si="575"/>
        <v>0.12231044683169857</v>
      </c>
      <c r="BE299" s="158">
        <f>IF(AZ299="Yes",VLOOKUP(B299,'ESA 112'!$B$286:$J$314,8,FALSE),MIN(0.127,BD299))</f>
        <v>0.12231044683169857</v>
      </c>
      <c r="BF299" s="156">
        <f t="shared" si="576"/>
        <v>78.56</v>
      </c>
      <c r="BG299" s="159">
        <f t="shared" si="577"/>
        <v>86.12</v>
      </c>
      <c r="BH299" s="127" t="s">
        <v>928</v>
      </c>
      <c r="BI299" s="43">
        <f>IFERROR(VLOOKUP($B299,'1516_link'!$A$5:$D$351,2,FALSE),0)</f>
        <v>5.45</v>
      </c>
      <c r="BJ299" s="43">
        <f>IFERROR(VLOOKUP($B299,'1516_link'!$A$5:$D$351,3,FALSE),0)</f>
        <v>78.11</v>
      </c>
      <c r="BK299" s="160">
        <f>IFERROR(VLOOKUP($B299,'1516_link'!$A$5:$D$351,4,FALSE),0)</f>
        <v>699.87</v>
      </c>
      <c r="BL299" s="217">
        <f t="shared" si="571"/>
        <v>0.11160644119622215</v>
      </c>
      <c r="BM299" s="217">
        <f>IF(BH299="Yes",VLOOKUP(B299,'ESA 112'!$B$255:$J$282,8,FALSE),MIN(0.127,BL299))</f>
        <v>0.11160644119622215</v>
      </c>
      <c r="BN299" s="156">
        <f t="shared" si="572"/>
        <v>78.11</v>
      </c>
      <c r="BO299" s="159">
        <f t="shared" si="573"/>
        <v>83.56</v>
      </c>
      <c r="BP299" s="127" t="s">
        <v>928</v>
      </c>
      <c r="BQ299" s="43">
        <f>IFERROR(VLOOKUP($B299,'1617_link'!$A$5:$D$351,2,FALSE),0)</f>
        <v>5.22</v>
      </c>
      <c r="BR299" s="43">
        <f>IFERROR(VLOOKUP($B299,'1617_link'!$A$5:$D$351,3,FALSE),0)</f>
        <v>87</v>
      </c>
      <c r="BS299" s="160">
        <f>IFERROR(VLOOKUP($B299,'1617_link'!$A$5:$D$351,4,FALSE),0)</f>
        <v>713.76</v>
      </c>
      <c r="BT299" s="217">
        <f t="shared" si="574"/>
        <v>0.1218897108271688</v>
      </c>
      <c r="BU299" s="217">
        <f>IF(BP299="Yes",VLOOKUP(B299,'ESA 112'!$B$224:$J$250,8,FALSE),MIN(0.127,BT299))</f>
        <v>0.1218897108271688</v>
      </c>
      <c r="BV299" s="156">
        <f t="shared" si="578"/>
        <v>87</v>
      </c>
      <c r="BW299" s="223">
        <f t="shared" si="579"/>
        <v>92.22</v>
      </c>
      <c r="BX299" s="127" t="s">
        <v>928</v>
      </c>
      <c r="BY299" s="43">
        <f>IFERROR(VLOOKUP($B299,'1718_link'!$A$5:$D$351,2,FALSE),0)</f>
        <v>7.22</v>
      </c>
      <c r="BZ299" s="43">
        <f>IFERROR(VLOOKUP($B299,'1718_link'!$A$5:$D$351,3,FALSE),0)</f>
        <v>88.56</v>
      </c>
      <c r="CA299" s="43">
        <f>IFERROR(VLOOKUP($B299,'1718_link'!$A$5:$D$331,4,FALSE),0)</f>
        <v>692.14</v>
      </c>
      <c r="CB299" s="217">
        <f t="shared" si="565"/>
        <v>0.12795099257375675</v>
      </c>
      <c r="CC299" s="217">
        <f>IF(BX299="Yes",VLOOKUP(B299,'ESA 112'!$B$194:$J$219,8,FALSE),MIN(0.135,CB299))</f>
        <v>0.12795099257375675</v>
      </c>
      <c r="CD299" s="156">
        <f t="shared" si="566"/>
        <v>88.56</v>
      </c>
      <c r="CE299" s="159">
        <f t="shared" si="567"/>
        <v>95.78</v>
      </c>
      <c r="CF299" s="127" t="s">
        <v>928</v>
      </c>
      <c r="CG299" s="43">
        <f>IFERROR(VLOOKUP($B299,'1819_link'!$A$5:$D$351,2,FALSE),0)</f>
        <v>4</v>
      </c>
      <c r="CH299" s="43">
        <f>IFERROR(VLOOKUP($B299,'1819_link'!$A$5:$D$351,3,FALSE),0)</f>
        <v>92</v>
      </c>
      <c r="CI299" s="43">
        <f>IFERROR(VLOOKUP($B299,'1819_link'!$A$5:$D$331,4,FALSE),0)</f>
        <v>924.39</v>
      </c>
      <c r="CJ299" s="217">
        <f t="shared" si="568"/>
        <v>9.9525092222979478E-2</v>
      </c>
      <c r="CK299" s="217">
        <f>IF(CF299="Yes",VLOOKUP(B299,'ESA 112'!$B$164:$J$190,8,FALSE),MIN(0.135,CJ299))</f>
        <v>9.9525092222979478E-2</v>
      </c>
      <c r="CL299" s="156">
        <f t="shared" si="569"/>
        <v>92</v>
      </c>
      <c r="CM299" s="159">
        <f t="shared" si="570"/>
        <v>96</v>
      </c>
      <c r="CN299" s="127" t="s">
        <v>928</v>
      </c>
      <c r="CO299" s="43">
        <f>IFERROR(VLOOKUP($B299,'1920_link'!$A$5:$D$350,2,FALSE),0)</f>
        <v>7.22</v>
      </c>
      <c r="CP299" s="43">
        <f>IFERROR(VLOOKUP($B299,'1920_link'!$A$5:$D$350,3,FALSE),0)</f>
        <v>96.44</v>
      </c>
      <c r="CQ299" s="43">
        <f>IFERROR(VLOOKUP($B299,'1920_link'!$A$5:$D$330,4,FALSE),0)</f>
        <v>968.97</v>
      </c>
      <c r="CR299" s="217">
        <f t="shared" si="598"/>
        <v>9.952836517126433E-2</v>
      </c>
      <c r="CS299" s="217">
        <f>IF(CN299="Yes",VLOOKUP(B299,'ESA 112'!$B$134:$J$159,8,FALSE),MIN(0.135,CR299))</f>
        <v>9.952836517126433E-2</v>
      </c>
      <c r="CT299" s="156">
        <f t="shared" si="599"/>
        <v>96.44</v>
      </c>
      <c r="CU299" s="159">
        <f t="shared" si="600"/>
        <v>103.66</v>
      </c>
      <c r="CV299" s="127" t="s">
        <v>928</v>
      </c>
      <c r="CW299" s="43">
        <f>IFERROR(VLOOKUP($B299,'2021_link'!$A$5:$D$351,2,FALSE),0)</f>
        <v>2.67</v>
      </c>
      <c r="CX299" s="43">
        <f>IFERROR(VLOOKUP($B299,'2021_link'!$A$5:$D$351,3,FALSE),0)</f>
        <v>105.33</v>
      </c>
      <c r="CY299" s="160">
        <f>IFERROR(VLOOKUP($B299,'2021_link'!$A$5:$D$351,4,FALSE),0)</f>
        <v>1233.24</v>
      </c>
      <c r="CZ299" s="217">
        <f t="shared" si="601"/>
        <v>8.5409166099056147E-2</v>
      </c>
      <c r="DA299" s="217">
        <f>IF(CV299="Yes",VLOOKUP(B299,'ESA 112'!$B$102:$J$130,8,FALSE),MIN(0.135,CZ299))</f>
        <v>8.5409166099056147E-2</v>
      </c>
      <c r="DB299" s="156">
        <f t="shared" si="602"/>
        <v>105.33</v>
      </c>
      <c r="DC299" s="159">
        <f t="shared" si="603"/>
        <v>108</v>
      </c>
      <c r="DD299" s="127" t="s">
        <v>928</v>
      </c>
      <c r="DE299" s="43">
        <f>IFERROR(VLOOKUP($B299,'2122_link'!$A$3:$D$352,2,FALSE),0)</f>
        <v>5.33</v>
      </c>
      <c r="DF299" s="43">
        <f>IFERROR(VLOOKUP($B299,'2122_link'!$A$3:$D$352,3,FALSE),0)</f>
        <v>107.22</v>
      </c>
      <c r="DG299" s="160">
        <f>IFERROR(VLOOKUP($B299,'2122_link'!$A$3:$D$352,4,FALSE),0)</f>
        <v>1085.75</v>
      </c>
      <c r="DH299" s="217">
        <f t="shared" si="604"/>
        <v>9.8752014736357349E-2</v>
      </c>
      <c r="DI299" s="217">
        <f>IF(DD299="Yes",VLOOKUP(B299,'ESA 112'!$B$70:$J$99,8,FALSE),MIN(0.135,DH299))</f>
        <v>9.8752014736357349E-2</v>
      </c>
      <c r="DJ299" s="156">
        <f t="shared" si="605"/>
        <v>107.22</v>
      </c>
      <c r="DK299" s="159">
        <f t="shared" si="606"/>
        <v>112.55</v>
      </c>
      <c r="DL299" s="127" t="s">
        <v>928</v>
      </c>
      <c r="DM299" s="43">
        <f>IFERROR(VLOOKUP($B299,'2223_link'!$A$3:$D$352,2,FALSE),0)</f>
        <v>6.89</v>
      </c>
      <c r="DN299" s="43">
        <f>IFERROR(VLOOKUP($B299,'2223_link'!$A$3:$D$352,3,FALSE),0)</f>
        <v>100.55</v>
      </c>
      <c r="DO299" s="160">
        <f>IFERROR(VLOOKUP($B299,'2223_link'!$A$3:$D$352,4,FALSE),0)</f>
        <v>965.94</v>
      </c>
      <c r="DP299" s="217">
        <f t="shared" si="607"/>
        <v>0.1040954924736526</v>
      </c>
      <c r="DQ299" s="217">
        <f>IF(DL299="Yes",VLOOKUP(B299,'ESA 112'!$B$37:$J$65,8,FALSE),MIN(0.135,DP299))</f>
        <v>0.1040954924736526</v>
      </c>
      <c r="DR299" s="156">
        <f t="shared" si="608"/>
        <v>100.55</v>
      </c>
      <c r="DS299" s="159">
        <f t="shared" si="609"/>
        <v>107.44</v>
      </c>
      <c r="DT299" s="127" t="s">
        <v>928</v>
      </c>
      <c r="DU299" s="43">
        <f>IFERROR(VLOOKUP($B299,'2324_link'!$A$3:$D$352,2,FALSE),0)</f>
        <v>9.67</v>
      </c>
      <c r="DV299" s="43">
        <f>IFERROR(VLOOKUP($B299,'2324_link'!$A$3:$D$352,3,FALSE),0)</f>
        <v>96.89</v>
      </c>
      <c r="DW299" s="160">
        <f>IFERROR(VLOOKUP($B299,'2324_link'!$A$3:$D$352,4,FALSE),0)</f>
        <v>1004.6999999999999</v>
      </c>
      <c r="DX299" s="217">
        <f t="shared" si="610"/>
        <v>9.6436747287747593E-2</v>
      </c>
      <c r="DY299" s="217">
        <f>IF(DT299="Yes",VLOOKUP(B299,'ESA 112'!$B$3:$J$32,8,FALSE),MIN(0.15,DX299))</f>
        <v>9.6436747287747593E-2</v>
      </c>
      <c r="DZ299" s="156">
        <f t="shared" si="611"/>
        <v>96.89</v>
      </c>
      <c r="EA299" s="159">
        <f t="shared" si="612"/>
        <v>106.56</v>
      </c>
      <c r="EB299" s="18"/>
    </row>
    <row r="300" spans="1:132" ht="14.4" x14ac:dyDescent="0.3">
      <c r="A300" s="15" t="s">
        <v>907</v>
      </c>
      <c r="B300" s="15" t="s">
        <v>54</v>
      </c>
      <c r="C300" s="15" t="s">
        <v>55</v>
      </c>
      <c r="D300" s="127" t="s">
        <v>928</v>
      </c>
      <c r="E300" s="154">
        <f>IFERROR(VLOOKUP($B300,'0809_link'!$A$5:$D$319,2,FALSE),0)</f>
        <v>238</v>
      </c>
      <c r="F300" s="154">
        <f>IFERROR(VLOOKUP($B300,'0809_link'!$A$5:$D$319,3,FALSE),0)</f>
        <v>2373.12</v>
      </c>
      <c r="G300" s="154">
        <f>IFERROR(VLOOKUP(B300,'0809_link'!$A$5:$D$319,4,FALSE),0)</f>
        <v>21277.01</v>
      </c>
      <c r="H300" s="50">
        <f t="shared" si="580"/>
        <v>0.1115</v>
      </c>
      <c r="I300" s="155">
        <f>IF(D300="yes",VLOOKUP(B300,'ESA 112'!$B$479:$K$503,8,FALSE),MIN(0.127,H300))</f>
        <v>0.1115</v>
      </c>
      <c r="J300" s="156">
        <f t="shared" si="581"/>
        <v>2373.12</v>
      </c>
      <c r="K300" s="157">
        <f t="shared" si="582"/>
        <v>2611.12</v>
      </c>
      <c r="L300" s="127" t="s">
        <v>928</v>
      </c>
      <c r="M300" s="43">
        <f>IFERROR(VLOOKUP(B300,'0910_link'!$A$5:$B$302,2,FALSE),0)</f>
        <v>254</v>
      </c>
      <c r="N300" s="43">
        <f>IFERROR(VLOOKUP(B300,'0910_link'!$A$5:$C$302,3,FALSE),0)</f>
        <v>2443.88</v>
      </c>
      <c r="O300" s="43">
        <f>IFERROR(VLOOKUP($B300,'0910_link'!$A$5:$D$302,4,FALSE),0)</f>
        <v>21438.28</v>
      </c>
      <c r="P300" s="50">
        <f t="shared" si="583"/>
        <v>0.114</v>
      </c>
      <c r="Q300" s="158">
        <f>IF(L300="Yes",VLOOKUP(B300,'ESA 112'!$B$449:$K$474,8,FALSE),MIN(0.127,P300))</f>
        <v>0.114</v>
      </c>
      <c r="R300" s="156">
        <f t="shared" si="584"/>
        <v>2443.88</v>
      </c>
      <c r="S300" s="157">
        <f t="shared" si="585"/>
        <v>2697.88</v>
      </c>
      <c r="T300" s="127" t="s">
        <v>928</v>
      </c>
      <c r="U300" s="43">
        <f>IFERROR(VLOOKUP($B300,'1011_link'!$A$5:$D$309,2,FALSE),0)</f>
        <v>265</v>
      </c>
      <c r="V300" s="43">
        <f>IFERROR(VLOOKUP($B300,'1011_link'!$A$5:$D$309,3,FALSE),0)</f>
        <v>2458.5</v>
      </c>
      <c r="W300" s="154">
        <f>IFERROR(VLOOKUP($B300,'1011_link'!$A$5:$D$319,4,FALSE),0)</f>
        <v>21379.63</v>
      </c>
      <c r="X300" s="50">
        <f t="shared" si="586"/>
        <v>0.115</v>
      </c>
      <c r="Y300" s="158">
        <f>IF(T300="Yes",VLOOKUP(B300,'ESA 112'!$B$416:$J$444,8,FALSE),MIN(0.127,X300))</f>
        <v>0.115</v>
      </c>
      <c r="Z300" s="156">
        <f t="shared" si="587"/>
        <v>2458.5</v>
      </c>
      <c r="AA300" s="159">
        <f t="shared" si="588"/>
        <v>2723.5</v>
      </c>
      <c r="AB300" s="127" t="s">
        <v>928</v>
      </c>
      <c r="AC300" s="43">
        <f>IFERROR(VLOOKUP($B300,'1112_link'!$A$5:$D$310,2,FALSE),0)</f>
        <v>241</v>
      </c>
      <c r="AD300" s="43">
        <f>IFERROR(VLOOKUP($B300,'1112_link'!$A$5:$D$310,3,FALSE),0)</f>
        <v>2495.33</v>
      </c>
      <c r="AE300" s="154">
        <f>IFERROR(VLOOKUP($B300,'1112_link'!$A$5:$D$331,4,FALSE),0)</f>
        <v>21713.73</v>
      </c>
      <c r="AF300" s="50">
        <f t="shared" si="589"/>
        <v>0.1149</v>
      </c>
      <c r="AG300" s="158">
        <f>IF(AB300="Yes",VLOOKUP(B300,'ESA 112'!$B$383:$J$411,8,FALSE),MIN(0.127,AF300))</f>
        <v>0.1149</v>
      </c>
      <c r="AH300" s="156">
        <f t="shared" si="590"/>
        <v>2495.33</v>
      </c>
      <c r="AI300" s="159">
        <f t="shared" si="591"/>
        <v>2736.33</v>
      </c>
      <c r="AJ300" s="127" t="s">
        <v>928</v>
      </c>
      <c r="AK300" s="43">
        <f>IFERROR(VLOOKUP($B300,'1213_link'!$A$5:$D$310,2,FALSE),0)</f>
        <v>280.56000000000006</v>
      </c>
      <c r="AL300" s="43">
        <f>IFERROR(VLOOKUP($B300,'1213_link'!$A$5:$D$310,3,FALSE),0)</f>
        <v>2595.44</v>
      </c>
      <c r="AM300" s="154">
        <f>IFERROR(VLOOKUP($B300,'1213_link'!$A$5:$D$331,4,FALSE),0)</f>
        <v>21943.730000000003</v>
      </c>
      <c r="AN300" s="50">
        <f t="shared" si="592"/>
        <v>0.1183</v>
      </c>
      <c r="AO300" s="158">
        <f>IF(AJ300="Yes",VLOOKUP(B300,'ESA 112'!$B$350:$J$378,8,FALSE),MIN(0.127,AN300))</f>
        <v>0.1183</v>
      </c>
      <c r="AP300" s="156">
        <f t="shared" si="593"/>
        <v>2595.44</v>
      </c>
      <c r="AQ300" s="159">
        <f t="shared" si="594"/>
        <v>2876</v>
      </c>
      <c r="AR300" s="127" t="s">
        <v>928</v>
      </c>
      <c r="AS300" s="43">
        <f>IFERROR(VLOOKUP($B300,'1314_link'!$A$5:$D$310,2,FALSE),0)</f>
        <v>300.11</v>
      </c>
      <c r="AT300" s="43">
        <f>IFERROR(VLOOKUP($B300,'1314_link'!$A$5:$D$310,3,FALSE),0)</f>
        <v>2541.34</v>
      </c>
      <c r="AU300" s="154">
        <f>IFERROR(VLOOKUP($B300,'1314_link'!$A$5:$D$331,4,FALSE),0)</f>
        <v>22356.640000000003</v>
      </c>
      <c r="AV300" s="158">
        <f t="shared" si="595"/>
        <v>0.11367271647260052</v>
      </c>
      <c r="AW300" s="158">
        <f>IF(AR300="Yes",VLOOKUP(B300,'ESA 112'!$B$318:$J$345,8,FALSE),MIN(0.127,AV300))</f>
        <v>0.11367271647260052</v>
      </c>
      <c r="AX300" s="156">
        <f t="shared" si="596"/>
        <v>2541.34</v>
      </c>
      <c r="AY300" s="159">
        <f t="shared" si="597"/>
        <v>2841.4500000000003</v>
      </c>
      <c r="AZ300" s="127" t="s">
        <v>928</v>
      </c>
      <c r="BA300" s="43">
        <f>IFERROR(VLOOKUP($B300,'1415_link'!$A$5:$D$311,2,FALSE),0)</f>
        <v>309.77</v>
      </c>
      <c r="BB300" s="43">
        <f>IFERROR(VLOOKUP($B300,'1415_link'!$A$5:$D$311,3,FALSE),0)</f>
        <v>2617.11</v>
      </c>
      <c r="BC300" s="160">
        <f>IFERROR(VLOOKUP($B300,'1415_link'!$A$5:$D$332,4,FALSE),0)</f>
        <v>22817.68</v>
      </c>
      <c r="BD300" s="158">
        <f t="shared" si="575"/>
        <v>0.11469658615599833</v>
      </c>
      <c r="BE300" s="158">
        <f>IF(AZ300="Yes",VLOOKUP(B300,'ESA 112'!$B$286:$J$314,8,FALSE),MIN(0.127,BD300))</f>
        <v>0.11469658615599833</v>
      </c>
      <c r="BF300" s="156">
        <f t="shared" si="576"/>
        <v>2617.11</v>
      </c>
      <c r="BG300" s="159">
        <f t="shared" si="577"/>
        <v>2926.88</v>
      </c>
      <c r="BH300" s="127" t="s">
        <v>928</v>
      </c>
      <c r="BI300" s="43">
        <f>IFERROR(VLOOKUP($B300,'1516_link'!$A$5:$D$351,2,FALSE),0)</f>
        <v>330.45</v>
      </c>
      <c r="BJ300" s="43">
        <f>IFERROR(VLOOKUP($B300,'1516_link'!$A$5:$D$351,3,FALSE),0)</f>
        <v>2644.22</v>
      </c>
      <c r="BK300" s="160">
        <f>IFERROR(VLOOKUP($B300,'1516_link'!$A$5:$D$351,4,FALSE),0)</f>
        <v>23048.15</v>
      </c>
      <c r="BL300" s="217">
        <f t="shared" si="571"/>
        <v>0.11472591075639475</v>
      </c>
      <c r="BM300" s="217">
        <f>IF(BH300="Yes",VLOOKUP(B300,'ESA 112'!$B$255:$J$282,8,FALSE),MIN(0.127,BL300))</f>
        <v>0.11472591075639475</v>
      </c>
      <c r="BN300" s="156">
        <f t="shared" si="572"/>
        <v>2644.22</v>
      </c>
      <c r="BO300" s="159">
        <f t="shared" si="573"/>
        <v>2974.6699999999996</v>
      </c>
      <c r="BP300" s="127" t="s">
        <v>928</v>
      </c>
      <c r="BQ300" s="43">
        <f>IFERROR(VLOOKUP($B300,'1617_link'!$A$5:$D$351,2,FALSE),0)</f>
        <v>350.56</v>
      </c>
      <c r="BR300" s="43">
        <f>IFERROR(VLOOKUP($B300,'1617_link'!$A$5:$D$351,3,FALSE),0)</f>
        <v>2696.11</v>
      </c>
      <c r="BS300" s="160">
        <f>IFERROR(VLOOKUP($B300,'1617_link'!$A$5:$D$351,4,FALSE),0)</f>
        <v>23366.479999999996</v>
      </c>
      <c r="BT300" s="217">
        <f t="shared" si="574"/>
        <v>0.11538366069686151</v>
      </c>
      <c r="BU300" s="217">
        <f>IF(BP300="Yes",VLOOKUP(B300,'ESA 112'!$B$224:$J$250,8,FALSE),MIN(0.127,BT300))</f>
        <v>0.11538366069686151</v>
      </c>
      <c r="BV300" s="156">
        <f t="shared" si="578"/>
        <v>2696.11</v>
      </c>
      <c r="BW300" s="159">
        <f t="shared" si="579"/>
        <v>3046.67</v>
      </c>
      <c r="BX300" s="127" t="s">
        <v>928</v>
      </c>
      <c r="BY300" s="43">
        <f>IFERROR(VLOOKUP($B300,'1718_link'!$A$5:$D$351,2,FALSE),0)</f>
        <v>389.21999999999997</v>
      </c>
      <c r="BZ300" s="43">
        <f>IFERROR(VLOOKUP($B300,'1718_link'!$A$5:$D$351,3,FALSE),0)</f>
        <v>2746.89</v>
      </c>
      <c r="CA300" s="43">
        <f>IFERROR(VLOOKUP($B300,'1718_link'!$A$5:$D$331,4,FALSE),0)</f>
        <v>23262.699999999997</v>
      </c>
      <c r="CB300" s="217">
        <f t="shared" si="565"/>
        <v>0.11808130612525632</v>
      </c>
      <c r="CC300" s="217">
        <f>IF(BX300="Yes",VLOOKUP(B300,'ESA 112'!$B$194:$J$219,8,FALSE),MIN(0.135,CB300))</f>
        <v>0.11808130612525632</v>
      </c>
      <c r="CD300" s="156">
        <f t="shared" si="566"/>
        <v>2746.89</v>
      </c>
      <c r="CE300" s="159">
        <f t="shared" si="567"/>
        <v>3136.1099999999997</v>
      </c>
      <c r="CF300" s="127" t="s">
        <v>928</v>
      </c>
      <c r="CG300" s="43">
        <f>IFERROR(VLOOKUP($B300,'1819_link'!$A$5:$D$351,2,FALSE),0)</f>
        <v>391.34000000000003</v>
      </c>
      <c r="CH300" s="43">
        <f>IFERROR(VLOOKUP($B300,'1819_link'!$A$5:$D$351,3,FALSE),0)</f>
        <v>2742</v>
      </c>
      <c r="CI300" s="43">
        <f>IFERROR(VLOOKUP($B300,'1819_link'!$A$5:$D$331,4,FALSE),0)</f>
        <v>22963.73</v>
      </c>
      <c r="CJ300" s="217">
        <f t="shared" si="568"/>
        <v>0.11940568888416647</v>
      </c>
      <c r="CK300" s="217">
        <f>IF(CF300="Yes",VLOOKUP(B300,'ESA 112'!$B$164:$J$190,8,FALSE),MIN(0.135,CJ300))</f>
        <v>0.11940568888416647</v>
      </c>
      <c r="CL300" s="156">
        <f t="shared" si="569"/>
        <v>2742</v>
      </c>
      <c r="CM300" s="159">
        <f t="shared" si="570"/>
        <v>3133.34</v>
      </c>
      <c r="CN300" s="127" t="s">
        <v>928</v>
      </c>
      <c r="CO300" s="43">
        <f>IFERROR(VLOOKUP($B300,'1920_link'!$A$5:$D$350,2,FALSE),0)</f>
        <v>409.11</v>
      </c>
      <c r="CP300" s="43">
        <f>IFERROR(VLOOKUP($B300,'1920_link'!$A$5:$D$350,3,FALSE),0)</f>
        <v>2812.89</v>
      </c>
      <c r="CQ300" s="43">
        <f>IFERROR(VLOOKUP($B300,'1920_link'!$A$5:$D$330,4,FALSE),0)</f>
        <v>22844.010000000002</v>
      </c>
      <c r="CR300" s="217">
        <f t="shared" si="598"/>
        <v>0.12313468607306684</v>
      </c>
      <c r="CS300" s="217">
        <f>IF(CN300="Yes",VLOOKUP(B300,'ESA 112'!$B$134:$J$159,8,FALSE),MIN(0.135,CR300))</f>
        <v>0.12313468607306684</v>
      </c>
      <c r="CT300" s="156">
        <f t="shared" si="599"/>
        <v>2812.89</v>
      </c>
      <c r="CU300" s="159">
        <f t="shared" si="600"/>
        <v>3222</v>
      </c>
      <c r="CV300" s="127" t="s">
        <v>928</v>
      </c>
      <c r="CW300" s="43">
        <f>IFERROR(VLOOKUP($B300,'2021_link'!$A$5:$D$351,2,FALSE),0)</f>
        <v>232.78</v>
      </c>
      <c r="CX300" s="43">
        <f>IFERROR(VLOOKUP($B300,'2021_link'!$A$5:$D$351,3,FALSE),0)</f>
        <v>2821.55</v>
      </c>
      <c r="CY300" s="160">
        <f>IFERROR(VLOOKUP($B300,'2021_link'!$A$5:$D$351,4,FALSE),0)</f>
        <v>21529.87</v>
      </c>
      <c r="CZ300" s="217">
        <f t="shared" si="601"/>
        <v>0.13105281174479921</v>
      </c>
      <c r="DA300" s="217">
        <f>IF(CV300="Yes",VLOOKUP(B300,'ESA 112'!$B$102:$J$130,8,FALSE),MIN(0.135,CZ300))</f>
        <v>0.13105281174479921</v>
      </c>
      <c r="DB300" s="156">
        <f t="shared" si="602"/>
        <v>2821.55</v>
      </c>
      <c r="DC300" s="159">
        <f t="shared" si="603"/>
        <v>3054.3300000000004</v>
      </c>
      <c r="DD300" s="127" t="s">
        <v>928</v>
      </c>
      <c r="DE300" s="43">
        <f>IFERROR(VLOOKUP($B300,'2122_link'!$A$3:$D$352,2,FALSE),0)</f>
        <v>217.11</v>
      </c>
      <c r="DF300" s="43">
        <f>IFERROR(VLOOKUP($B300,'2122_link'!$A$3:$D$352,3,FALSE),0)</f>
        <v>2893.2200000000003</v>
      </c>
      <c r="DG300" s="160">
        <f>IFERROR(VLOOKUP($B300,'2122_link'!$A$3:$D$352,4,FALSE),0)</f>
        <v>21468.22</v>
      </c>
      <c r="DH300" s="217">
        <f t="shared" si="604"/>
        <v>0.13476757737716494</v>
      </c>
      <c r="DI300" s="217">
        <f>IF(DD300="Yes",VLOOKUP(B300,'ESA 112'!$B$70:$J$99,8,FALSE),MIN(0.135,DH300))</f>
        <v>0.13476757737716494</v>
      </c>
      <c r="DJ300" s="156">
        <f t="shared" si="605"/>
        <v>2893.22</v>
      </c>
      <c r="DK300" s="159">
        <f t="shared" si="606"/>
        <v>3110.33</v>
      </c>
      <c r="DL300" s="127" t="s">
        <v>928</v>
      </c>
      <c r="DM300" s="43">
        <f>IFERROR(VLOOKUP($B300,'2223_link'!$A$3:$D$352,2,FALSE),0)</f>
        <v>258.22000000000003</v>
      </c>
      <c r="DN300" s="43">
        <f>IFERROR(VLOOKUP($B300,'2223_link'!$A$3:$D$352,3,FALSE),0)</f>
        <v>3127.89</v>
      </c>
      <c r="DO300" s="160">
        <f>IFERROR(VLOOKUP($B300,'2223_link'!$A$3:$D$352,4,FALSE),0)</f>
        <v>21691.08</v>
      </c>
      <c r="DP300" s="217">
        <f t="shared" si="607"/>
        <v>0.14420167183929983</v>
      </c>
      <c r="DQ300" s="217">
        <f>IF(DL300="Yes",VLOOKUP(B300,'ESA 112'!$B$37:$J$65,8,FALSE),MIN(0.135,DP300))</f>
        <v>0.13500000000000001</v>
      </c>
      <c r="DR300" s="156">
        <f t="shared" si="608"/>
        <v>2928.3</v>
      </c>
      <c r="DS300" s="159">
        <f t="shared" si="609"/>
        <v>3186.5200000000004</v>
      </c>
      <c r="DT300" s="127" t="s">
        <v>928</v>
      </c>
      <c r="DU300" s="43">
        <f>IFERROR(VLOOKUP($B300,'2324_link'!$A$3:$D$352,2,FALSE),0)</f>
        <v>286.89</v>
      </c>
      <c r="DV300" s="43">
        <f>IFERROR(VLOOKUP($B300,'2324_link'!$A$3:$D$352,3,FALSE),0)</f>
        <v>3319.1099999999997</v>
      </c>
      <c r="DW300" s="160">
        <f>IFERROR(VLOOKUP($B300,'2324_link'!$A$3:$D$352,4,FALSE),0)</f>
        <v>21531.08</v>
      </c>
      <c r="DX300" s="217">
        <f t="shared" si="610"/>
        <v>0.15415436661793089</v>
      </c>
      <c r="DY300" s="217">
        <f>IF(DT300="Yes",VLOOKUP(B300,'ESA 112'!$B$3:$J$32,8,FALSE),MIN(0.15,DX300))</f>
        <v>0.15</v>
      </c>
      <c r="DZ300" s="156">
        <f t="shared" si="611"/>
        <v>3229.66</v>
      </c>
      <c r="EA300" s="159">
        <f t="shared" si="612"/>
        <v>3516.5499999999997</v>
      </c>
      <c r="EB300" s="18"/>
    </row>
    <row r="301" spans="1:132" ht="14.4" x14ac:dyDescent="0.3">
      <c r="A301" s="15" t="s">
        <v>907</v>
      </c>
      <c r="B301" s="15" t="s">
        <v>194</v>
      </c>
      <c r="C301" s="15" t="s">
        <v>195</v>
      </c>
      <c r="D301" s="127" t="s">
        <v>928</v>
      </c>
      <c r="E301" s="154">
        <f>IFERROR(VLOOKUP($B301,'0809_link'!$A$5:$D$319,2,FALSE),0)</f>
        <v>13.75</v>
      </c>
      <c r="F301" s="154">
        <f>IFERROR(VLOOKUP($B301,'0809_link'!$A$5:$D$319,3,FALSE),0)</f>
        <v>142.12</v>
      </c>
      <c r="G301" s="154">
        <f>IFERROR(VLOOKUP(B301,'0809_link'!$A$5:$D$319,4,FALSE),0)</f>
        <v>1486.7800000000002</v>
      </c>
      <c r="H301" s="50">
        <f t="shared" si="580"/>
        <v>9.5600000000000004E-2</v>
      </c>
      <c r="I301" s="155">
        <f>IF(D301="yes",VLOOKUP(B301,'ESA 112'!$B$479:$K$503,8,FALSE),MIN(0.127,H301))</f>
        <v>9.5600000000000004E-2</v>
      </c>
      <c r="J301" s="156">
        <f t="shared" si="581"/>
        <v>142.12</v>
      </c>
      <c r="K301" s="157">
        <f t="shared" si="582"/>
        <v>155.87</v>
      </c>
      <c r="L301" s="127" t="s">
        <v>928</v>
      </c>
      <c r="M301" s="43">
        <f>IFERROR(VLOOKUP(B301,'0910_link'!$A$5:$B$302,2,FALSE),0)</f>
        <v>14.25</v>
      </c>
      <c r="N301" s="43">
        <f>IFERROR(VLOOKUP(B301,'0910_link'!$A$5:$C$302,3,FALSE),0)</f>
        <v>148.38</v>
      </c>
      <c r="O301" s="43">
        <f>IFERROR(VLOOKUP($B301,'0910_link'!$A$5:$D$302,4,FALSE),0)</f>
        <v>1487.43</v>
      </c>
      <c r="P301" s="50">
        <f t="shared" si="583"/>
        <v>9.98E-2</v>
      </c>
      <c r="Q301" s="158">
        <f>IF(L301="Yes",VLOOKUP(B301,'ESA 112'!$B$449:$K$474,8,FALSE),MIN(0.127,P301))</f>
        <v>9.98E-2</v>
      </c>
      <c r="R301" s="156">
        <f t="shared" si="584"/>
        <v>148.38</v>
      </c>
      <c r="S301" s="157">
        <f t="shared" si="585"/>
        <v>162.63</v>
      </c>
      <c r="T301" s="127" t="s">
        <v>928</v>
      </c>
      <c r="U301" s="43">
        <f>IFERROR(VLOOKUP($B301,'1011_link'!$A$5:$D$309,2,FALSE),0)</f>
        <v>20.12</v>
      </c>
      <c r="V301" s="43">
        <f>IFERROR(VLOOKUP($B301,'1011_link'!$A$5:$D$309,3,FALSE),0)</f>
        <v>154.12</v>
      </c>
      <c r="W301" s="154">
        <f>IFERROR(VLOOKUP($B301,'1011_link'!$A$5:$D$319,4,FALSE),0)</f>
        <v>1496.24</v>
      </c>
      <c r="X301" s="50">
        <f t="shared" si="586"/>
        <v>0.10299999999999999</v>
      </c>
      <c r="Y301" s="158">
        <f>IF(T301="Yes",VLOOKUP(B301,'ESA 112'!$B$416:$J$444,8,FALSE),MIN(0.127,X301))</f>
        <v>0.10299999999999999</v>
      </c>
      <c r="Z301" s="156">
        <f t="shared" si="587"/>
        <v>154.12</v>
      </c>
      <c r="AA301" s="159">
        <f t="shared" si="588"/>
        <v>174.24</v>
      </c>
      <c r="AB301" s="127" t="s">
        <v>928</v>
      </c>
      <c r="AC301" s="43">
        <f>IFERROR(VLOOKUP($B301,'1112_link'!$A$5:$D$310,2,FALSE),0)</f>
        <v>20.329999999999998</v>
      </c>
      <c r="AD301" s="43">
        <f>IFERROR(VLOOKUP($B301,'1112_link'!$A$5:$D$310,3,FALSE),0)</f>
        <v>158</v>
      </c>
      <c r="AE301" s="154">
        <f>IFERROR(VLOOKUP($B301,'1112_link'!$A$5:$D$331,4,FALSE),0)</f>
        <v>1473.19</v>
      </c>
      <c r="AF301" s="50">
        <f t="shared" si="589"/>
        <v>0.10730000000000001</v>
      </c>
      <c r="AG301" s="158">
        <f>IF(AB301="Yes",VLOOKUP(B301,'ESA 112'!$B$383:$J$411,8,FALSE),MIN(0.127,AF301))</f>
        <v>0.10730000000000001</v>
      </c>
      <c r="AH301" s="156">
        <f t="shared" si="590"/>
        <v>158</v>
      </c>
      <c r="AI301" s="159">
        <f t="shared" si="591"/>
        <v>178.32999999999998</v>
      </c>
      <c r="AJ301" s="127" t="s">
        <v>928</v>
      </c>
      <c r="AK301" s="43">
        <f>IFERROR(VLOOKUP($B301,'1213_link'!$A$5:$D$310,2,FALSE),0)</f>
        <v>17.45</v>
      </c>
      <c r="AL301" s="43">
        <f>IFERROR(VLOOKUP($B301,'1213_link'!$A$5:$D$310,3,FALSE),0)</f>
        <v>174.78</v>
      </c>
      <c r="AM301" s="154">
        <f>IFERROR(VLOOKUP($B301,'1213_link'!$A$5:$D$331,4,FALSE),0)</f>
        <v>1447.77</v>
      </c>
      <c r="AN301" s="50">
        <f t="shared" si="592"/>
        <v>0.1207</v>
      </c>
      <c r="AO301" s="158">
        <f>IF(AJ301="Yes",VLOOKUP(B301,'ESA 112'!$B$350:$J$378,8,FALSE),MIN(0.127,AN301))</f>
        <v>0.1207</v>
      </c>
      <c r="AP301" s="156">
        <f t="shared" si="593"/>
        <v>174.78</v>
      </c>
      <c r="AQ301" s="159">
        <f t="shared" si="594"/>
        <v>192.23</v>
      </c>
      <c r="AR301" s="127" t="s">
        <v>928</v>
      </c>
      <c r="AS301" s="43">
        <f>IFERROR(VLOOKUP($B301,'1314_link'!$A$5:$D$310,2,FALSE),0)</f>
        <v>15.44</v>
      </c>
      <c r="AT301" s="43">
        <f>IFERROR(VLOOKUP($B301,'1314_link'!$A$5:$D$310,3,FALSE),0)</f>
        <v>175.89</v>
      </c>
      <c r="AU301" s="154">
        <f>IFERROR(VLOOKUP($B301,'1314_link'!$A$5:$D$331,4,FALSE),0)</f>
        <v>1489.67</v>
      </c>
      <c r="AV301" s="158">
        <f t="shared" si="595"/>
        <v>0.11807313029060126</v>
      </c>
      <c r="AW301" s="158">
        <f>IF(AR301="Yes",VLOOKUP(B301,'ESA 112'!$B$318:$J$345,8,FALSE),MIN(0.127,AV301))</f>
        <v>0.11807313029060126</v>
      </c>
      <c r="AX301" s="156">
        <f t="shared" si="596"/>
        <v>175.89</v>
      </c>
      <c r="AY301" s="159">
        <f t="shared" si="597"/>
        <v>191.32999999999998</v>
      </c>
      <c r="AZ301" s="127" t="s">
        <v>928</v>
      </c>
      <c r="BA301" s="43">
        <f>IFERROR(VLOOKUP($B301,'1415_link'!$A$5:$D$311,2,FALSE),0)</f>
        <v>13.22</v>
      </c>
      <c r="BB301" s="43">
        <f>IFERROR(VLOOKUP($B301,'1415_link'!$A$5:$D$311,3,FALSE),0)</f>
        <v>171.89</v>
      </c>
      <c r="BC301" s="160">
        <f>IFERROR(VLOOKUP($B301,'1415_link'!$A$5:$D$332,4,FALSE),0)</f>
        <v>1499.25</v>
      </c>
      <c r="BD301" s="158">
        <f t="shared" si="575"/>
        <v>0.11465065866266466</v>
      </c>
      <c r="BE301" s="158">
        <f>IF(AZ301="Yes",VLOOKUP(B301,'ESA 112'!$B$286:$J$314,8,FALSE),MIN(0.127,BD301))</f>
        <v>0.11465065866266466</v>
      </c>
      <c r="BF301" s="156">
        <f t="shared" si="576"/>
        <v>171.89</v>
      </c>
      <c r="BG301" s="159">
        <f t="shared" si="577"/>
        <v>185.10999999999999</v>
      </c>
      <c r="BH301" s="127" t="s">
        <v>928</v>
      </c>
      <c r="BI301" s="43">
        <f>IFERROR(VLOOKUP($B301,'1516_link'!$A$5:$D$351,2,FALSE),0)</f>
        <v>15.780000000000001</v>
      </c>
      <c r="BJ301" s="43">
        <f>IFERROR(VLOOKUP($B301,'1516_link'!$A$5:$D$351,3,FALSE),0)</f>
        <v>175</v>
      </c>
      <c r="BK301" s="160">
        <f>IFERROR(VLOOKUP($B301,'1516_link'!$A$5:$D$351,4,FALSE),0)</f>
        <v>1521.72</v>
      </c>
      <c r="BL301" s="217">
        <f t="shared" si="571"/>
        <v>0.11500144573246064</v>
      </c>
      <c r="BM301" s="217">
        <f>IF(BH301="Yes",VLOOKUP(B301,'ESA 112'!$B$255:$J$282,8,FALSE),MIN(0.127,BL301))</f>
        <v>0.11500144573246064</v>
      </c>
      <c r="BN301" s="156">
        <f t="shared" si="572"/>
        <v>175</v>
      </c>
      <c r="BO301" s="159">
        <f t="shared" si="573"/>
        <v>190.78</v>
      </c>
      <c r="BP301" s="127" t="s">
        <v>928</v>
      </c>
      <c r="BQ301" s="43">
        <f>IFERROR(VLOOKUP($B301,'1617_link'!$A$5:$D$351,2,FALSE),0)</f>
        <v>17.329999999999998</v>
      </c>
      <c r="BR301" s="43">
        <f>IFERROR(VLOOKUP($B301,'1617_link'!$A$5:$D$351,3,FALSE),0)</f>
        <v>176.67</v>
      </c>
      <c r="BS301" s="160">
        <f>IFERROR(VLOOKUP($B301,'1617_link'!$A$5:$D$351,4,FALSE),0)</f>
        <v>1583.4399999999998</v>
      </c>
      <c r="BT301" s="217">
        <f t="shared" si="574"/>
        <v>0.11157353609862072</v>
      </c>
      <c r="BU301" s="217">
        <f>IF(BP301="Yes",VLOOKUP(B301,'ESA 112'!$B$224:$J$250,8,FALSE),MIN(0.127,BT301))</f>
        <v>0.11157353609862072</v>
      </c>
      <c r="BV301" s="156">
        <f t="shared" si="578"/>
        <v>176.67</v>
      </c>
      <c r="BW301" s="159">
        <f t="shared" si="579"/>
        <v>194</v>
      </c>
      <c r="BX301" s="127" t="s">
        <v>928</v>
      </c>
      <c r="BY301" s="43">
        <f>IFERROR(VLOOKUP($B301,'1718_link'!$A$5:$D$351,2,FALSE),0)</f>
        <v>20.78</v>
      </c>
      <c r="BZ301" s="43">
        <f>IFERROR(VLOOKUP($B301,'1718_link'!$A$5:$D$351,3,FALSE),0)</f>
        <v>166.33</v>
      </c>
      <c r="CA301" s="43">
        <f>IFERROR(VLOOKUP($B301,'1718_link'!$A$5:$D$331,4,FALSE),0)</f>
        <v>1568.4300000000003</v>
      </c>
      <c r="CB301" s="217">
        <f t="shared" si="565"/>
        <v>0.10604872388311877</v>
      </c>
      <c r="CC301" s="217">
        <f>IF(BX301="Yes",VLOOKUP(B301,'ESA 112'!$B$194:$J$219,8,FALSE),MIN(0.135,CB301))</f>
        <v>0.10604872388311877</v>
      </c>
      <c r="CD301" s="156">
        <f t="shared" si="566"/>
        <v>166.33</v>
      </c>
      <c r="CE301" s="159">
        <f t="shared" si="567"/>
        <v>187.11</v>
      </c>
      <c r="CF301" s="127" t="s">
        <v>928</v>
      </c>
      <c r="CG301" s="43">
        <f>IFERROR(VLOOKUP($B301,'1819_link'!$A$5:$D$351,2,FALSE),0)</f>
        <v>13</v>
      </c>
      <c r="CH301" s="43">
        <f>IFERROR(VLOOKUP($B301,'1819_link'!$A$5:$D$351,3,FALSE),0)</f>
        <v>174.33</v>
      </c>
      <c r="CI301" s="43">
        <f>IFERROR(VLOOKUP($B301,'1819_link'!$A$5:$D$331,4,FALSE),0)</f>
        <v>1522.22</v>
      </c>
      <c r="CJ301" s="217">
        <f t="shared" si="568"/>
        <v>0.1145235248518611</v>
      </c>
      <c r="CK301" s="217">
        <f>IF(CF301="Yes",VLOOKUP(B301,'ESA 112'!$B$164:$J$190,8,FALSE),MIN(0.135,CJ301))</f>
        <v>0.1145235248518611</v>
      </c>
      <c r="CL301" s="156">
        <f t="shared" si="569"/>
        <v>174.33</v>
      </c>
      <c r="CM301" s="159">
        <f t="shared" si="570"/>
        <v>187.33</v>
      </c>
      <c r="CN301" s="127" t="s">
        <v>928</v>
      </c>
      <c r="CO301" s="43">
        <f>IFERROR(VLOOKUP($B301,'1920_link'!$A$5:$D$350,2,FALSE),0)</f>
        <v>13.34</v>
      </c>
      <c r="CP301" s="43">
        <f>IFERROR(VLOOKUP($B301,'1920_link'!$A$5:$D$350,3,FALSE),0)</f>
        <v>182.56</v>
      </c>
      <c r="CQ301" s="43">
        <f>IFERROR(VLOOKUP($B301,'1920_link'!$A$5:$D$330,4,FALSE),0)</f>
        <v>1501.3899999999999</v>
      </c>
      <c r="CR301" s="217">
        <f t="shared" si="598"/>
        <v>0.12159398956966545</v>
      </c>
      <c r="CS301" s="217">
        <f>IF(CN301="Yes",VLOOKUP(B301,'ESA 112'!$B$134:$J$159,8,FALSE),MIN(0.135,CR301))</f>
        <v>0.12159398956966545</v>
      </c>
      <c r="CT301" s="156">
        <f t="shared" si="599"/>
        <v>182.56</v>
      </c>
      <c r="CU301" s="159">
        <f t="shared" si="600"/>
        <v>195.9</v>
      </c>
      <c r="CV301" s="127" t="s">
        <v>928</v>
      </c>
      <c r="CW301" s="43">
        <f>IFERROR(VLOOKUP($B301,'2021_link'!$A$5:$D$351,2,FALSE),0)</f>
        <v>13.33</v>
      </c>
      <c r="CX301" s="43">
        <f>IFERROR(VLOOKUP($B301,'2021_link'!$A$5:$D$351,3,FALSE),0)</f>
        <v>170</v>
      </c>
      <c r="CY301" s="160">
        <f>IFERROR(VLOOKUP($B301,'2021_link'!$A$5:$D$351,4,FALSE),0)</f>
        <v>1466.18</v>
      </c>
      <c r="CZ301" s="217">
        <f t="shared" si="601"/>
        <v>0.1159475644191027</v>
      </c>
      <c r="DA301" s="217">
        <f>IF(CV301="Yes",VLOOKUP(B301,'ESA 112'!$B$102:$J$130,8,FALSE),MIN(0.135,CZ301))</f>
        <v>0.1159475644191027</v>
      </c>
      <c r="DB301" s="156">
        <f t="shared" si="602"/>
        <v>170</v>
      </c>
      <c r="DC301" s="159">
        <f t="shared" si="603"/>
        <v>183.33</v>
      </c>
      <c r="DD301" s="127" t="s">
        <v>928</v>
      </c>
      <c r="DE301" s="43">
        <f>IFERROR(VLOOKUP($B301,'2122_link'!$A$3:$D$352,2,FALSE),0)</f>
        <v>16.22</v>
      </c>
      <c r="DF301" s="43">
        <f>IFERROR(VLOOKUP($B301,'2122_link'!$A$3:$D$352,3,FALSE),0)</f>
        <v>158.88999999999999</v>
      </c>
      <c r="DG301" s="160">
        <f>IFERROR(VLOOKUP($B301,'2122_link'!$A$3:$D$352,4,FALSE),0)</f>
        <v>1480.2099999999998</v>
      </c>
      <c r="DH301" s="217">
        <f t="shared" si="604"/>
        <v>0.10734287702420603</v>
      </c>
      <c r="DI301" s="217">
        <f>IF(DD301="Yes",VLOOKUP(B301,'ESA 112'!$B$70:$J$99,8,FALSE),MIN(0.135,DH301))</f>
        <v>0.10734287702420603</v>
      </c>
      <c r="DJ301" s="156">
        <f t="shared" si="605"/>
        <v>158.88999999999999</v>
      </c>
      <c r="DK301" s="159">
        <f t="shared" si="606"/>
        <v>175.10999999999999</v>
      </c>
      <c r="DL301" s="127" t="s">
        <v>928</v>
      </c>
      <c r="DM301" s="43">
        <f>IFERROR(VLOOKUP($B301,'2223_link'!$A$3:$D$352,2,FALSE),0)</f>
        <v>13.78</v>
      </c>
      <c r="DN301" s="43">
        <f>IFERROR(VLOOKUP($B301,'2223_link'!$A$3:$D$352,3,FALSE),0)</f>
        <v>173.32999999999998</v>
      </c>
      <c r="DO301" s="160">
        <f>IFERROR(VLOOKUP($B301,'2223_link'!$A$3:$D$352,4,FALSE),0)</f>
        <v>1473.56</v>
      </c>
      <c r="DP301" s="217">
        <f t="shared" si="607"/>
        <v>0.1176266999647113</v>
      </c>
      <c r="DQ301" s="217">
        <f>IF(DL301="Yes",VLOOKUP(B301,'ESA 112'!$B$37:$J$65,8,FALSE),MIN(0.135,DP301))</f>
        <v>0.1176266999647113</v>
      </c>
      <c r="DR301" s="156">
        <f t="shared" si="608"/>
        <v>173.33</v>
      </c>
      <c r="DS301" s="159">
        <f t="shared" si="609"/>
        <v>187.11</v>
      </c>
      <c r="DT301" s="127" t="s">
        <v>928</v>
      </c>
      <c r="DU301" s="43">
        <f>IFERROR(VLOOKUP($B301,'2324_link'!$A$3:$D$352,2,FALSE),0)</f>
        <v>17.89</v>
      </c>
      <c r="DV301" s="43">
        <f>IFERROR(VLOOKUP($B301,'2324_link'!$A$3:$D$352,3,FALSE),0)</f>
        <v>173.32999999999998</v>
      </c>
      <c r="DW301" s="160">
        <f>IFERROR(VLOOKUP($B301,'2324_link'!$A$3:$D$352,4,FALSE),0)</f>
        <v>1430.99</v>
      </c>
      <c r="DX301" s="217">
        <f t="shared" si="610"/>
        <v>0.12112593379408659</v>
      </c>
      <c r="DY301" s="217">
        <f>IF(DT301="Yes",VLOOKUP(B301,'ESA 112'!$B$3:$J$32,8,FALSE),MIN(0.15,DX301))</f>
        <v>0.12112593379408659</v>
      </c>
      <c r="DZ301" s="156">
        <f t="shared" si="611"/>
        <v>173.33</v>
      </c>
      <c r="EA301" s="159">
        <f t="shared" si="612"/>
        <v>191.22000000000003</v>
      </c>
      <c r="EB301" s="18"/>
    </row>
    <row r="302" spans="1:132" ht="15.6" x14ac:dyDescent="0.3">
      <c r="A302" s="15" t="s">
        <v>907</v>
      </c>
      <c r="B302" s="49" t="s">
        <v>979</v>
      </c>
      <c r="C302" s="15" t="s">
        <v>981</v>
      </c>
      <c r="D302" s="33"/>
      <c r="E302" s="252"/>
      <c r="F302" s="252"/>
      <c r="G302" s="252"/>
      <c r="H302" s="35"/>
      <c r="I302" s="35"/>
      <c r="J302" s="34"/>
      <c r="K302" s="36"/>
      <c r="L302" s="33"/>
      <c r="M302" s="34"/>
      <c r="N302" s="34"/>
      <c r="O302" s="241"/>
      <c r="P302" s="35"/>
      <c r="Q302" s="35"/>
      <c r="R302" s="38"/>
      <c r="S302" s="36"/>
      <c r="T302" s="33"/>
      <c r="U302" s="34"/>
      <c r="V302" s="34"/>
      <c r="W302" s="37"/>
      <c r="X302" s="35"/>
      <c r="Y302" s="35"/>
      <c r="Z302" s="36"/>
      <c r="AA302" s="38"/>
      <c r="AB302" s="33"/>
      <c r="AC302" s="34"/>
      <c r="AD302" s="34"/>
      <c r="AE302" s="37"/>
      <c r="AF302" s="35"/>
      <c r="AG302" s="35"/>
      <c r="AH302" s="36"/>
      <c r="AI302" s="38"/>
      <c r="AJ302" s="33"/>
      <c r="AK302" s="34"/>
      <c r="AL302" s="34"/>
      <c r="AM302" s="37"/>
      <c r="AN302" s="35"/>
      <c r="AO302" s="35"/>
      <c r="AP302" s="36"/>
      <c r="AQ302" s="38"/>
      <c r="AR302" s="33"/>
      <c r="AS302" s="34"/>
      <c r="AT302" s="34"/>
      <c r="AU302" s="37"/>
      <c r="AV302" s="35"/>
      <c r="AW302" s="35"/>
      <c r="AX302" s="36"/>
      <c r="AY302" s="38"/>
      <c r="AZ302" s="33"/>
      <c r="BA302" s="34"/>
      <c r="BB302" s="34"/>
      <c r="BC302" s="39"/>
      <c r="BD302" s="35"/>
      <c r="BE302" s="35"/>
      <c r="BF302" s="36"/>
      <c r="BG302" s="38"/>
      <c r="BH302" s="33"/>
      <c r="BI302" s="34"/>
      <c r="BJ302" s="34"/>
      <c r="BK302" s="39"/>
      <c r="BL302" s="35"/>
      <c r="BM302" s="35"/>
      <c r="BN302" s="36"/>
      <c r="BO302" s="38"/>
      <c r="BP302" s="33"/>
      <c r="BQ302" s="34"/>
      <c r="BR302" s="34"/>
      <c r="BS302" s="39"/>
      <c r="BT302" s="35"/>
      <c r="BU302" s="35"/>
      <c r="BV302" s="36"/>
      <c r="BW302" s="38"/>
      <c r="BX302" s="29" t="s">
        <v>928</v>
      </c>
      <c r="BY302" s="43">
        <f>IFERROR(VLOOKUP($B302,'1718_link'!$A$5:$D$351,2,FALSE),0)</f>
        <v>0</v>
      </c>
      <c r="BZ302" s="43">
        <f>IFERROR(VLOOKUP($B302,'1718_link'!$A$5:$D$351,3,FALSE),0)</f>
        <v>0</v>
      </c>
      <c r="CA302" s="43">
        <f>IFERROR(VLOOKUP($B302,'1718_link'!$A$5:$D$331,4,FALSE),0)</f>
        <v>132.19999999999999</v>
      </c>
      <c r="CB302" s="217">
        <f t="shared" si="565"/>
        <v>0</v>
      </c>
      <c r="CC302" s="217">
        <f>IF(BX302="Yes",VLOOKUP(B302,'ESA 112'!$B$194:$J$219,8,FALSE),MIN(0.135,CB302))</f>
        <v>0</v>
      </c>
      <c r="CD302" s="156">
        <f t="shared" si="566"/>
        <v>0</v>
      </c>
      <c r="CE302" s="159">
        <f t="shared" si="567"/>
        <v>0</v>
      </c>
      <c r="CF302" s="29" t="s">
        <v>928</v>
      </c>
      <c r="CG302" s="43">
        <f>IFERROR(VLOOKUP($B302,'1819_link'!$A$5:$D$351,2,FALSE),0)</f>
        <v>0</v>
      </c>
      <c r="CH302" s="43">
        <f>IFERROR(VLOOKUP($B302,'1819_link'!$A$5:$D$351,3,FALSE),0)</f>
        <v>0</v>
      </c>
      <c r="CI302" s="43">
        <f>IFERROR(VLOOKUP($B302,'1819_link'!$A$5:$D$331,4,FALSE),0)</f>
        <v>129.4</v>
      </c>
      <c r="CJ302" s="217">
        <f t="shared" si="568"/>
        <v>0</v>
      </c>
      <c r="CK302" s="217">
        <f>IF(CF302="Yes",VLOOKUP(B302,'ESA 112'!$B$164:$J$190,8,FALSE),MIN(0.135,CJ302))</f>
        <v>0</v>
      </c>
      <c r="CL302" s="43">
        <f t="shared" si="569"/>
        <v>0</v>
      </c>
      <c r="CM302" s="159">
        <f t="shared" si="570"/>
        <v>0</v>
      </c>
      <c r="CN302" s="29" t="s">
        <v>928</v>
      </c>
      <c r="CO302" s="43">
        <f>IFERROR(VLOOKUP($B302,'1920_link'!$A$5:$D$350,2,FALSE),0)</f>
        <v>0</v>
      </c>
      <c r="CP302" s="43">
        <f>IFERROR(VLOOKUP($B302,'1920_link'!$A$5:$D$350,3,FALSE),0)</f>
        <v>21.22</v>
      </c>
      <c r="CQ302" s="43">
        <f>IFERROR(VLOOKUP($B302,'1920_link'!$A$5:$D$330,4,FALSE),0)</f>
        <v>134.47999999999999</v>
      </c>
      <c r="CR302" s="217">
        <f t="shared" si="598"/>
        <v>0.15779298036882808</v>
      </c>
      <c r="CS302" s="217">
        <f>IF(CN302="Yes",VLOOKUP(B302,'ESA 112'!$B$134:$J$159,8,FALSE),MIN(0.135,CR302))</f>
        <v>0.13500000000000001</v>
      </c>
      <c r="CT302" s="156">
        <f t="shared" si="599"/>
        <v>18.149999999999999</v>
      </c>
      <c r="CU302" s="159">
        <f t="shared" si="600"/>
        <v>18.149999999999999</v>
      </c>
      <c r="CV302" s="127" t="s">
        <v>928</v>
      </c>
      <c r="CW302" s="43">
        <f>IFERROR(VLOOKUP($B302,'2021_link'!$A$5:$D$351,2,FALSE),0)</f>
        <v>0</v>
      </c>
      <c r="CX302" s="43">
        <f>IFERROR(VLOOKUP($B302,'2021_link'!$A$5:$D$351,3,FALSE),0)</f>
        <v>18</v>
      </c>
      <c r="CY302" s="160">
        <f>IFERROR(VLOOKUP($B302,'2021_link'!$A$5:$D$351,4,FALSE),0)</f>
        <v>139.6</v>
      </c>
      <c r="CZ302" s="217">
        <f t="shared" si="601"/>
        <v>0.12893982808022922</v>
      </c>
      <c r="DA302" s="217">
        <f>IF(CV302="Yes",VLOOKUP(B302,'ESA 112'!$B$102:$J$130,8,FALSE),MIN(0.135,CZ302))</f>
        <v>0.12893982808022922</v>
      </c>
      <c r="DB302" s="156">
        <f t="shared" si="602"/>
        <v>18</v>
      </c>
      <c r="DC302" s="159">
        <f t="shared" si="603"/>
        <v>18</v>
      </c>
      <c r="DD302" s="127" t="s">
        <v>928</v>
      </c>
      <c r="DE302" s="43">
        <f>IFERROR(VLOOKUP($B302,'2122_link'!$A$3:$D$352,2,FALSE),0)</f>
        <v>0</v>
      </c>
      <c r="DF302" s="43">
        <f>IFERROR(VLOOKUP($B302,'2122_link'!$A$3:$D$352,3,FALSE),0)</f>
        <v>13.559999999999999</v>
      </c>
      <c r="DG302" s="160">
        <f>IFERROR(VLOOKUP($B302,'2122_link'!$A$3:$D$352,4,FALSE),0)</f>
        <v>127.4</v>
      </c>
      <c r="DH302" s="217">
        <f t="shared" si="604"/>
        <v>0.10643642072213499</v>
      </c>
      <c r="DI302" s="217">
        <f>IF(DD302="Yes",VLOOKUP(B302,'ESA 112'!$B$70:$J$99,8,FALSE),MIN(0.135,DH302))</f>
        <v>0.10643642072213499</v>
      </c>
      <c r="DJ302" s="156">
        <f t="shared" si="605"/>
        <v>13.56</v>
      </c>
      <c r="DK302" s="159">
        <f t="shared" si="606"/>
        <v>13.56</v>
      </c>
      <c r="DL302" s="127" t="s">
        <v>928</v>
      </c>
      <c r="DM302" s="43">
        <f>IFERROR(VLOOKUP($B302,'2223_link'!$A$3:$D$352,2,FALSE),0)</f>
        <v>0</v>
      </c>
      <c r="DN302" s="43">
        <f>IFERROR(VLOOKUP($B302,'2223_link'!$A$3:$D$352,3,FALSE),0)</f>
        <v>25.12</v>
      </c>
      <c r="DO302" s="160">
        <f>IFERROR(VLOOKUP($B302,'2223_link'!$A$3:$D$352,4,FALSE),0)</f>
        <v>135.4</v>
      </c>
      <c r="DP302" s="217">
        <f t="shared" si="607"/>
        <v>0.18552437223042836</v>
      </c>
      <c r="DQ302" s="217">
        <f>IF(DL302="Yes",VLOOKUP(B302,'ESA 112'!$B$37:$J$65,8,FALSE),MIN(0.135,DP302))</f>
        <v>0.13500000000000001</v>
      </c>
      <c r="DR302" s="156">
        <f t="shared" si="608"/>
        <v>18.28</v>
      </c>
      <c r="DS302" s="159">
        <f t="shared" si="609"/>
        <v>18.28</v>
      </c>
      <c r="DT302" s="127" t="s">
        <v>928</v>
      </c>
      <c r="DU302" s="43">
        <f>IFERROR(VLOOKUP($B302,'2324_link'!$A$3:$D$352,2,FALSE),0)</f>
        <v>0</v>
      </c>
      <c r="DV302" s="43">
        <f>IFERROR(VLOOKUP($B302,'2324_link'!$A$3:$D$352,3,FALSE),0)</f>
        <v>31</v>
      </c>
      <c r="DW302" s="160">
        <f>IFERROR(VLOOKUP($B302,'2324_link'!$A$3:$D$352,4,FALSE),0)</f>
        <v>131.4</v>
      </c>
      <c r="DX302" s="217">
        <f t="shared" si="610"/>
        <v>0.23592085235920851</v>
      </c>
      <c r="DY302" s="217">
        <f>IF(DT302="Yes",VLOOKUP(B302,'ESA 112'!$B$3:$J$32,8,FALSE),MIN(0.15,DX302))</f>
        <v>0.15</v>
      </c>
      <c r="DZ302" s="156">
        <f t="shared" si="611"/>
        <v>19.71</v>
      </c>
      <c r="EA302" s="159">
        <f t="shared" si="612"/>
        <v>19.71</v>
      </c>
      <c r="EB302" s="18"/>
    </row>
    <row r="303" spans="1:132" ht="14.4" x14ac:dyDescent="0.3">
      <c r="A303" s="15" t="s">
        <v>907</v>
      </c>
      <c r="B303" s="15" t="s">
        <v>512</v>
      </c>
      <c r="C303" s="15" t="s">
        <v>513</v>
      </c>
      <c r="D303" s="127" t="s">
        <v>929</v>
      </c>
      <c r="E303" s="154">
        <f>IFERROR(VLOOKUP($B303,'0809_link'!$A$5:$D$319,2,FALSE),0)</f>
        <v>4.38</v>
      </c>
      <c r="F303" s="154">
        <f>IFERROR(VLOOKUP($B303,'0809_link'!$A$5:$D$319,3,FALSE),0)</f>
        <v>79.88</v>
      </c>
      <c r="G303" s="154">
        <f>IFERROR(VLOOKUP(B303,'0809_link'!$A$5:$D$319,4,FALSE),0)</f>
        <v>455.37</v>
      </c>
      <c r="H303" s="50">
        <f t="shared" ref="H303:H315" si="613">IF(F303=0,0,ROUND((F303/G303),4))</f>
        <v>0.1754</v>
      </c>
      <c r="I303" s="155">
        <f>IF(D303="yes",VLOOKUP(B303,'ESA 112'!$B$479:$K$503,8,FALSE),MIN(0.127,H303))</f>
        <v>0.17019999999999999</v>
      </c>
      <c r="J303" s="156">
        <f t="shared" ref="J303:J315" si="614">ROUND(IF(H303=I303,F303,G303*I303),2)</f>
        <v>77.5</v>
      </c>
      <c r="K303" s="157">
        <f t="shared" ref="K303:K315" si="615">IF(I303=0.127,((E303+F303)-((H303-I303)*G303)),E303+F303)</f>
        <v>84.259999999999991</v>
      </c>
      <c r="L303" s="127" t="s">
        <v>929</v>
      </c>
      <c r="M303" s="43">
        <f>IFERROR(VLOOKUP(B303,'0910_link'!$A$5:$B$302,2,FALSE),0)</f>
        <v>2.25</v>
      </c>
      <c r="N303" s="43">
        <f>IFERROR(VLOOKUP(B303,'0910_link'!$A$5:$C$302,3,FALSE),0)</f>
        <v>84</v>
      </c>
      <c r="O303" s="43">
        <f>IFERROR(VLOOKUP($B303,'0910_link'!$A$5:$D$302,4,FALSE),0)</f>
        <v>448.39</v>
      </c>
      <c r="P303" s="50">
        <f t="shared" ref="P303:P315" si="616">IF(N303=0,0,ROUND((N303/O303),4))</f>
        <v>0.18729999999999999</v>
      </c>
      <c r="Q303" s="158">
        <f>IF(L303="Yes",VLOOKUP(B303,'ESA 112'!$B$449:$K$474,8,FALSE),MIN(0.127,P303))</f>
        <v>0.18729999999999999</v>
      </c>
      <c r="R303" s="156">
        <f t="shared" ref="R303:R315" si="617">ROUND(IF(P303=Q303,N303,O303*Q303),2)</f>
        <v>84</v>
      </c>
      <c r="S303" s="157">
        <f t="shared" ref="S303:S315" si="618">IF(Q303=0.127,((M303+N303)-((P303-Q303)*O303)),M303+N303)</f>
        <v>86.25</v>
      </c>
      <c r="T303" s="127" t="s">
        <v>929</v>
      </c>
      <c r="U303" s="43">
        <f>IFERROR(VLOOKUP($B303,'1011_link'!$A$5:$D$309,2,FALSE),0)</f>
        <v>4</v>
      </c>
      <c r="V303" s="43">
        <f>IFERROR(VLOOKUP($B303,'1011_link'!$A$5:$D$309,3,FALSE),0)</f>
        <v>90</v>
      </c>
      <c r="W303" s="154">
        <f>IFERROR(VLOOKUP($B303,'1011_link'!$A$5:$D$319,4,FALSE),0)</f>
        <v>453.61</v>
      </c>
      <c r="X303" s="50">
        <f t="shared" ref="X303:X315" si="619">IF(V303=0,0,ROUND((V303/W303),4))</f>
        <v>0.19839999999999999</v>
      </c>
      <c r="Y303" s="158">
        <f>IF(T303="Yes",VLOOKUP(B303,'ESA 112'!$B$416:$J$444,8,FALSE),MIN(0.127,X303))</f>
        <v>0.19639999999999999</v>
      </c>
      <c r="Z303" s="156">
        <f t="shared" ref="Z303:Z315" si="620">ROUND(IF(X303=Y303,V303,W303*Y303),2)</f>
        <v>89.09</v>
      </c>
      <c r="AA303" s="159">
        <f t="shared" ref="AA303:AA315" si="621">Z303+U303</f>
        <v>93.09</v>
      </c>
      <c r="AB303" s="127" t="s">
        <v>929</v>
      </c>
      <c r="AC303" s="43">
        <f>IFERROR(VLOOKUP($B303,'1112_link'!$A$5:$D$310,2,FALSE),0)</f>
        <v>2.7800000000000002</v>
      </c>
      <c r="AD303" s="43">
        <f>IFERROR(VLOOKUP($B303,'1112_link'!$A$5:$D$310,3,FALSE),0)</f>
        <v>89.11</v>
      </c>
      <c r="AE303" s="154">
        <f>IFERROR(VLOOKUP($B303,'1112_link'!$A$5:$D$331,4,FALSE),0)</f>
        <v>440.91</v>
      </c>
      <c r="AF303" s="50">
        <f t="shared" ref="AF303:AF315" si="622">IF(AD303=0,0,ROUND((AD303/AE303),4))</f>
        <v>0.2021</v>
      </c>
      <c r="AG303" s="158">
        <f>IF(AB303="Yes",VLOOKUP(B303,'ESA 112'!$B$383:$J$411,8,FALSE),MIN(0.127,AF303))</f>
        <v>0.1963</v>
      </c>
      <c r="AH303" s="156">
        <f t="shared" ref="AH303:AH315" si="623">ROUND(IF(AF303=AG303,AD303,AE303*AG303),2)</f>
        <v>86.55</v>
      </c>
      <c r="AI303" s="159">
        <f t="shared" ref="AI303:AI315" si="624">AH303+AC303</f>
        <v>89.33</v>
      </c>
      <c r="AJ303" s="127" t="s">
        <v>929</v>
      </c>
      <c r="AK303" s="43">
        <f>IFERROR(VLOOKUP($B303,'1213_link'!$A$5:$D$310,2,FALSE),0)</f>
        <v>3.44</v>
      </c>
      <c r="AL303" s="43">
        <f>IFERROR(VLOOKUP($B303,'1213_link'!$A$5:$D$310,3,FALSE),0)</f>
        <v>86.89</v>
      </c>
      <c r="AM303" s="154">
        <f>IFERROR(VLOOKUP($B303,'1213_link'!$A$5:$D$331,4,FALSE),0)</f>
        <v>417.32</v>
      </c>
      <c r="AN303" s="50">
        <f t="shared" ref="AN303:AN315" si="625">IF(AL303=0,0,ROUND((AL303/AM303),4))</f>
        <v>0.2082</v>
      </c>
      <c r="AO303" s="158">
        <f>IF(AJ303="Yes",VLOOKUP(B303,'ESA 112'!$B$350:$J$378,8,FALSE),MIN(0.127,AN303))</f>
        <v>0.19739999999999999</v>
      </c>
      <c r="AP303" s="156">
        <f t="shared" ref="AP303:AP315" si="626">ROUND(IF(AN303=AO303,AL303,AM303*AO303),2)</f>
        <v>82.38</v>
      </c>
      <c r="AQ303" s="159">
        <f t="shared" ref="AQ303:AQ315" si="627">AP303+AK303</f>
        <v>85.82</v>
      </c>
      <c r="AR303" s="127" t="s">
        <v>929</v>
      </c>
      <c r="AS303" s="43">
        <f>IFERROR(VLOOKUP($B303,'1314_link'!$A$5:$D$310,2,FALSE),0)</f>
        <v>7.55</v>
      </c>
      <c r="AT303" s="43">
        <f>IFERROR(VLOOKUP($B303,'1314_link'!$A$5:$D$310,3,FALSE),0)</f>
        <v>79.22</v>
      </c>
      <c r="AU303" s="154">
        <f>IFERROR(VLOOKUP($B303,'1314_link'!$A$5:$D$331,4,FALSE),0)</f>
        <v>408.78000000000003</v>
      </c>
      <c r="AV303" s="158">
        <f t="shared" ref="AV303:AV315" si="628">AT303/AU303</f>
        <v>0.19379617398111451</v>
      </c>
      <c r="AW303" s="158">
        <f>IF(AR303="Yes",VLOOKUP(B303,'ESA 112'!$B$318:$J$345,8,FALSE),MIN(0.127,AV303))</f>
        <v>0.18759999999999999</v>
      </c>
      <c r="AX303" s="156">
        <f t="shared" ref="AX303:AX315" si="629">ROUND(IF(AV303=AW303,AT303,AU303*AW303),2)</f>
        <v>76.69</v>
      </c>
      <c r="AY303" s="159">
        <f t="shared" ref="AY303:AY315" si="630">AX303+AS303</f>
        <v>84.24</v>
      </c>
      <c r="AZ303" s="127" t="s">
        <v>929</v>
      </c>
      <c r="BA303" s="43">
        <f>IFERROR(VLOOKUP($B303,'1415_link'!$A$5:$D$311,2,FALSE),0)</f>
        <v>6.11</v>
      </c>
      <c r="BB303" s="43">
        <f>IFERROR(VLOOKUP($B303,'1415_link'!$A$5:$D$311,3,FALSE),0)</f>
        <v>86.44</v>
      </c>
      <c r="BC303" s="160">
        <f>IFERROR(VLOOKUP($B303,'1415_link'!$A$5:$D$332,4,FALSE),0)</f>
        <v>457.73999999999995</v>
      </c>
      <c r="BD303" s="158">
        <f t="shared" ref="BD303:BD315" si="631">BB303/BC303</f>
        <v>0.18884082667016211</v>
      </c>
      <c r="BE303" s="158">
        <f>IF(AZ303="Yes",VLOOKUP(B303,'ESA 112'!$B$286:$J$314,8,FALSE),MIN(0.127,BD303))</f>
        <v>0.18640000000000001</v>
      </c>
      <c r="BF303" s="156">
        <f t="shared" ref="BF303:BF315" si="632">ROUND(IF(BD303=BE303,BB303,BC303*BE303),2)</f>
        <v>85.32</v>
      </c>
      <c r="BG303" s="159">
        <f t="shared" ref="BG303:BG315" si="633">BF303+BA303</f>
        <v>91.429999999999993</v>
      </c>
      <c r="BH303" s="127" t="s">
        <v>929</v>
      </c>
      <c r="BI303" s="43">
        <f>IFERROR(VLOOKUP($B303,'1516_link'!$A$5:$D$351,2,FALSE),0)</f>
        <v>7.34</v>
      </c>
      <c r="BJ303" s="43">
        <f>IFERROR(VLOOKUP($B303,'1516_link'!$A$5:$D$351,3,FALSE),0)</f>
        <v>83.44</v>
      </c>
      <c r="BK303" s="160">
        <f>IFERROR(VLOOKUP($B303,'1516_link'!$A$5:$D$351,4,FALSE),0)</f>
        <v>454.51000000000005</v>
      </c>
      <c r="BL303" s="217">
        <f t="shared" ref="BL303:BL315" si="634">BJ303/BK303</f>
        <v>0.1835823194209148</v>
      </c>
      <c r="BM303" s="217">
        <f>IF(BH303="Yes",VLOOKUP(B303,'ESA 112'!$B$255:$J$282,8,FALSE),MIN(0.127,BL303))</f>
        <v>0.18090000000000001</v>
      </c>
      <c r="BN303" s="156">
        <f t="shared" ref="BN303:BN315" si="635">ROUND(IF(BL303=BM303,BJ303,BK303*BM303),2)</f>
        <v>82.22</v>
      </c>
      <c r="BO303" s="159">
        <f t="shared" ref="BO303:BO315" si="636">BN303+BI303</f>
        <v>89.56</v>
      </c>
      <c r="BP303" s="127" t="s">
        <v>929</v>
      </c>
      <c r="BQ303" s="43">
        <f>IFERROR(VLOOKUP($B303,'1617_link'!$A$5:$D$351,2,FALSE),0)</f>
        <v>2.78</v>
      </c>
      <c r="BR303" s="43">
        <f>IFERROR(VLOOKUP($B303,'1617_link'!$A$5:$D$351,3,FALSE),0)</f>
        <v>84.44</v>
      </c>
      <c r="BS303" s="160">
        <f>IFERROR(VLOOKUP($B303,'1617_link'!$A$5:$D$351,4,FALSE),0)</f>
        <v>435.86</v>
      </c>
      <c r="BT303" s="217">
        <f t="shared" ref="BT303:BT315" si="637">BR303/BS303</f>
        <v>0.19373193227183039</v>
      </c>
      <c r="BU303" s="217">
        <f>IF(BP303="Yes",VLOOKUP(B303,'ESA 112'!$B$224:$J$250,8,FALSE),MIN(0.127,BT303))</f>
        <v>0.18959999999999999</v>
      </c>
      <c r="BV303" s="156">
        <f t="shared" ref="BV303:BV315" si="638">ROUND(IF(BT303=BU303,BR303,BS303*BU303),2)</f>
        <v>82.64</v>
      </c>
      <c r="BW303" s="223">
        <f t="shared" ref="BW303:BW315" si="639">BV303+BQ303</f>
        <v>85.42</v>
      </c>
      <c r="BX303" s="127" t="s">
        <v>929</v>
      </c>
      <c r="BY303" s="43">
        <f>IFERROR(VLOOKUP($B303,'1718_link'!$A$5:$D$351,2,FALSE),0)</f>
        <v>6.34</v>
      </c>
      <c r="BZ303" s="43">
        <f>IFERROR(VLOOKUP($B303,'1718_link'!$A$5:$D$351,3,FALSE),0)</f>
        <v>96</v>
      </c>
      <c r="CA303" s="43">
        <f>IFERROR(VLOOKUP($B303,'1718_link'!$A$5:$D$331,4,FALSE),0)</f>
        <v>483.31</v>
      </c>
      <c r="CB303" s="217">
        <f t="shared" si="565"/>
        <v>0.19863027870310981</v>
      </c>
      <c r="CC303" s="217">
        <f>IF(BX303="Yes",VLOOKUP(B303,'ESA 112'!$B$194:$J$219,8,FALSE),MIN(0.135,CB303))</f>
        <v>0.1908</v>
      </c>
      <c r="CD303" s="156">
        <f t="shared" si="566"/>
        <v>92.22</v>
      </c>
      <c r="CE303" s="159">
        <f t="shared" si="567"/>
        <v>98.56</v>
      </c>
      <c r="CF303" s="127" t="s">
        <v>929</v>
      </c>
      <c r="CG303" s="43">
        <f>IFERROR(VLOOKUP($B303,'1819_link'!$A$5:$D$351,2,FALSE),0)</f>
        <v>7.1199999999999992</v>
      </c>
      <c r="CH303" s="43">
        <f>IFERROR(VLOOKUP($B303,'1819_link'!$A$5:$D$351,3,FALSE),0)</f>
        <v>93.67</v>
      </c>
      <c r="CI303" s="43">
        <f>IFERROR(VLOOKUP($B303,'1819_link'!$A$5:$D$331,4,FALSE),0)</f>
        <v>505.81</v>
      </c>
      <c r="CJ303" s="217">
        <f t="shared" si="568"/>
        <v>0.18518811411399538</v>
      </c>
      <c r="CK303" s="217">
        <f>IF(CF303="Yes",VLOOKUP(B303,'ESA 112'!$B$164:$J$190,8,FALSE),MIN(0.135,CJ303))</f>
        <v>0.16869999999999999</v>
      </c>
      <c r="CL303" s="156">
        <f t="shared" si="569"/>
        <v>85.33</v>
      </c>
      <c r="CM303" s="159">
        <f t="shared" si="570"/>
        <v>92.45</v>
      </c>
      <c r="CN303" s="127" t="s">
        <v>929</v>
      </c>
      <c r="CO303" s="43">
        <f>IFERROR(VLOOKUP($B303,'1920_link'!$A$5:$D$350,2,FALSE),0)</f>
        <v>12.45</v>
      </c>
      <c r="CP303" s="43">
        <f>IFERROR(VLOOKUP($B303,'1920_link'!$A$5:$D$350,3,FALSE),0)</f>
        <v>92.33</v>
      </c>
      <c r="CQ303" s="43">
        <f>IFERROR(VLOOKUP($B303,'1920_link'!$A$5:$D$330,4,FALSE),0)</f>
        <v>505.2</v>
      </c>
      <c r="CR303" s="217">
        <f t="shared" si="598"/>
        <v>0.18275930324623912</v>
      </c>
      <c r="CS303" s="217">
        <f>IF(CN303="Yes",VLOOKUP(B303,'ESA 112'!$B$134:$J$159,8,FALSE),MIN(0.135,CR303))</f>
        <v>0.16309999999999999</v>
      </c>
      <c r="CT303" s="156">
        <f t="shared" si="599"/>
        <v>82.4</v>
      </c>
      <c r="CU303" s="159">
        <f t="shared" si="600"/>
        <v>94.850000000000009</v>
      </c>
      <c r="CV303" s="127" t="s">
        <v>929</v>
      </c>
      <c r="CW303" s="43">
        <f>IFERROR(VLOOKUP($B303,'2021_link'!$A$5:$D$351,2,FALSE),0)</f>
        <v>3.89</v>
      </c>
      <c r="CX303" s="43">
        <f>IFERROR(VLOOKUP($B303,'2021_link'!$A$5:$D$351,3,FALSE),0)</f>
        <v>85.11</v>
      </c>
      <c r="CY303" s="160">
        <f>IFERROR(VLOOKUP($B303,'2021_link'!$A$5:$D$351,4,FALSE),0)</f>
        <v>477.28</v>
      </c>
      <c r="CZ303" s="217">
        <f t="shared" si="601"/>
        <v>0.17832299698290313</v>
      </c>
      <c r="DA303" s="217">
        <f>IF(CV303="Yes",VLOOKUP(B303,'ESA 112'!$B$102:$J$130,8,FALSE),MIN(0.135,CZ303))</f>
        <v>0.15970000000000001</v>
      </c>
      <c r="DB303" s="156">
        <f t="shared" si="602"/>
        <v>76.22</v>
      </c>
      <c r="DC303" s="159">
        <f t="shared" si="603"/>
        <v>80.11</v>
      </c>
      <c r="DD303" s="127" t="s">
        <v>929</v>
      </c>
      <c r="DE303" s="43">
        <f>IFERROR(VLOOKUP($B303,'2122_link'!$A$3:$D$352,2,FALSE),0)</f>
        <v>4.22</v>
      </c>
      <c r="DF303" s="43">
        <f>IFERROR(VLOOKUP($B303,'2122_link'!$A$3:$D$352,3,FALSE),0)</f>
        <v>75.11</v>
      </c>
      <c r="DG303" s="160">
        <f>IFERROR(VLOOKUP($B303,'2122_link'!$A$3:$D$352,4,FALSE),0)</f>
        <v>447.66</v>
      </c>
      <c r="DH303" s="217">
        <f t="shared" si="604"/>
        <v>0.16778358575704774</v>
      </c>
      <c r="DI303" s="217">
        <f>IF(DD303="Yes",VLOOKUP(B303,'ESA 112'!$B$70:$J$99,8,FALSE),MIN(0.135,DH303))</f>
        <v>0.1482</v>
      </c>
      <c r="DJ303" s="156">
        <f t="shared" si="605"/>
        <v>66.34</v>
      </c>
      <c r="DK303" s="159">
        <f t="shared" si="606"/>
        <v>70.56</v>
      </c>
      <c r="DL303" s="127" t="s">
        <v>929</v>
      </c>
      <c r="DM303" s="43">
        <f>IFERROR(VLOOKUP($B303,'2223_link'!$A$3:$D$352,2,FALSE),0)</f>
        <v>3.67</v>
      </c>
      <c r="DN303" s="43">
        <f>IFERROR(VLOOKUP($B303,'2223_link'!$A$3:$D$352,3,FALSE),0)</f>
        <v>73.12</v>
      </c>
      <c r="DO303" s="160">
        <f>IFERROR(VLOOKUP($B303,'2223_link'!$A$3:$D$352,4,FALSE),0)</f>
        <v>430.83</v>
      </c>
      <c r="DP303" s="217">
        <f t="shared" si="607"/>
        <v>0.16971891465311145</v>
      </c>
      <c r="DQ303" s="217">
        <f>IF(DL303="Yes",VLOOKUP(B303,'ESA 112'!$B$37:$J$65,8,FALSE),MIN(0.135,DP303))</f>
        <v>0.1527</v>
      </c>
      <c r="DR303" s="156">
        <f t="shared" si="608"/>
        <v>65.790000000000006</v>
      </c>
      <c r="DS303" s="159">
        <f t="shared" si="609"/>
        <v>69.460000000000008</v>
      </c>
      <c r="DT303" s="127" t="s">
        <v>929</v>
      </c>
      <c r="DU303" s="43">
        <f>IFERROR(VLOOKUP($B303,'2324_link'!$A$3:$D$352,2,FALSE),0)</f>
        <v>2.78</v>
      </c>
      <c r="DV303" s="43">
        <f>IFERROR(VLOOKUP($B303,'2324_link'!$A$3:$D$352,3,FALSE),0)</f>
        <v>68.55</v>
      </c>
      <c r="DW303" s="160">
        <f>IFERROR(VLOOKUP($B303,'2324_link'!$A$3:$D$352,4,FALSE),0)</f>
        <v>410.42</v>
      </c>
      <c r="DX303" s="217">
        <f t="shared" si="610"/>
        <v>0.16702402417036205</v>
      </c>
      <c r="DY303" s="217">
        <f>IF(DT303="Yes",VLOOKUP(B303,'ESA 112'!$B$3:$J$32,8,FALSE),MIN(0.15,DX303))</f>
        <v>0.16969999999999999</v>
      </c>
      <c r="DZ303" s="156">
        <f t="shared" si="611"/>
        <v>69.650000000000006</v>
      </c>
      <c r="EA303" s="159">
        <f t="shared" si="612"/>
        <v>72.430000000000007</v>
      </c>
      <c r="EB303" s="18"/>
    </row>
    <row r="304" spans="1:132" ht="14.4" x14ac:dyDescent="0.3">
      <c r="A304" s="15" t="s">
        <v>907</v>
      </c>
      <c r="B304" s="15" t="s">
        <v>122</v>
      </c>
      <c r="C304" s="15" t="s">
        <v>123</v>
      </c>
      <c r="D304" s="127" t="s">
        <v>928</v>
      </c>
      <c r="E304" s="154">
        <f>IFERROR(VLOOKUP($B304,'0809_link'!$A$5:$D$319,2,FALSE),0)</f>
        <v>24.88</v>
      </c>
      <c r="F304" s="154">
        <f>IFERROR(VLOOKUP($B304,'0809_link'!$A$5:$D$319,3,FALSE),0)</f>
        <v>164.25</v>
      </c>
      <c r="G304" s="154">
        <f>IFERROR(VLOOKUP(B304,'0809_link'!$A$5:$D$319,4,FALSE),0)</f>
        <v>1800.41</v>
      </c>
      <c r="H304" s="50">
        <f t="shared" si="613"/>
        <v>9.1200000000000003E-2</v>
      </c>
      <c r="I304" s="155">
        <f>IF(D304="yes",VLOOKUP(B304,'ESA 112'!$B$479:$K$503,8,FALSE),MIN(0.127,H304))</f>
        <v>9.1200000000000003E-2</v>
      </c>
      <c r="J304" s="156">
        <f t="shared" si="614"/>
        <v>164.25</v>
      </c>
      <c r="K304" s="157">
        <f t="shared" si="615"/>
        <v>189.13</v>
      </c>
      <c r="L304" s="127" t="s">
        <v>928</v>
      </c>
      <c r="M304" s="43">
        <f>IFERROR(VLOOKUP(B304,'0910_link'!$A$5:$B$302,2,FALSE),0)</f>
        <v>27.12</v>
      </c>
      <c r="N304" s="43">
        <f>IFERROR(VLOOKUP(B304,'0910_link'!$A$5:$C$302,3,FALSE),0)</f>
        <v>184.5</v>
      </c>
      <c r="O304" s="43">
        <f>IFERROR(VLOOKUP($B304,'0910_link'!$A$5:$D$302,4,FALSE),0)</f>
        <v>1833.14</v>
      </c>
      <c r="P304" s="50">
        <f t="shared" si="616"/>
        <v>0.10059999999999999</v>
      </c>
      <c r="Q304" s="158">
        <f>IF(L304="Yes",VLOOKUP(B304,'ESA 112'!$B$449:$K$474,8,FALSE),MIN(0.127,P304))</f>
        <v>0.10059999999999999</v>
      </c>
      <c r="R304" s="156">
        <f t="shared" si="617"/>
        <v>184.5</v>
      </c>
      <c r="S304" s="157">
        <f t="shared" si="618"/>
        <v>211.62</v>
      </c>
      <c r="T304" s="127" t="s">
        <v>928</v>
      </c>
      <c r="U304" s="43">
        <f>IFERROR(VLOOKUP($B304,'1011_link'!$A$5:$D$309,2,FALSE),0)</f>
        <v>27.88</v>
      </c>
      <c r="V304" s="43">
        <f>IFERROR(VLOOKUP($B304,'1011_link'!$A$5:$D$309,3,FALSE),0)</f>
        <v>193.62</v>
      </c>
      <c r="W304" s="154">
        <f>IFERROR(VLOOKUP($B304,'1011_link'!$A$5:$D$319,4,FALSE),0)</f>
        <v>1894.6799999999998</v>
      </c>
      <c r="X304" s="50">
        <f t="shared" si="619"/>
        <v>0.1022</v>
      </c>
      <c r="Y304" s="158">
        <f>IF(T304="Yes",VLOOKUP(B304,'ESA 112'!$B$416:$J$444,8,FALSE),MIN(0.127,X304))</f>
        <v>0.1022</v>
      </c>
      <c r="Z304" s="156">
        <f t="shared" si="620"/>
        <v>193.62</v>
      </c>
      <c r="AA304" s="159">
        <f t="shared" si="621"/>
        <v>221.5</v>
      </c>
      <c r="AB304" s="127" t="s">
        <v>928</v>
      </c>
      <c r="AC304" s="43">
        <f>IFERROR(VLOOKUP($B304,'1112_link'!$A$5:$D$310,2,FALSE),0)</f>
        <v>31</v>
      </c>
      <c r="AD304" s="43">
        <f>IFERROR(VLOOKUP($B304,'1112_link'!$A$5:$D$310,3,FALSE),0)</f>
        <v>211.44</v>
      </c>
      <c r="AE304" s="154">
        <f>IFERROR(VLOOKUP($B304,'1112_link'!$A$5:$D$331,4,FALSE),0)</f>
        <v>2075.8000000000002</v>
      </c>
      <c r="AF304" s="50">
        <f t="shared" si="622"/>
        <v>0.1019</v>
      </c>
      <c r="AG304" s="158">
        <f>IF(AB304="Yes",VLOOKUP(B304,'ESA 112'!$B$383:$J$411,8,FALSE),MIN(0.127,AF304))</f>
        <v>0.1019</v>
      </c>
      <c r="AH304" s="156">
        <f t="shared" si="623"/>
        <v>211.44</v>
      </c>
      <c r="AI304" s="159">
        <f t="shared" si="624"/>
        <v>242.44</v>
      </c>
      <c r="AJ304" s="127" t="s">
        <v>928</v>
      </c>
      <c r="AK304" s="43">
        <f>IFERROR(VLOOKUP($B304,'1213_link'!$A$5:$D$310,2,FALSE),0)</f>
        <v>29.77</v>
      </c>
      <c r="AL304" s="43">
        <f>IFERROR(VLOOKUP($B304,'1213_link'!$A$5:$D$310,3,FALSE),0)</f>
        <v>222.56</v>
      </c>
      <c r="AM304" s="154">
        <f>IFERROR(VLOOKUP($B304,'1213_link'!$A$5:$D$331,4,FALSE),0)</f>
        <v>2106.36</v>
      </c>
      <c r="AN304" s="50">
        <f t="shared" si="625"/>
        <v>0.1057</v>
      </c>
      <c r="AO304" s="158">
        <f>IF(AJ304="Yes",VLOOKUP(B304,'ESA 112'!$B$350:$J$378,8,FALSE),MIN(0.127,AN304))</f>
        <v>0.1057</v>
      </c>
      <c r="AP304" s="156">
        <f t="shared" si="626"/>
        <v>222.56</v>
      </c>
      <c r="AQ304" s="159">
        <f t="shared" si="627"/>
        <v>252.33</v>
      </c>
      <c r="AR304" s="127" t="s">
        <v>928</v>
      </c>
      <c r="AS304" s="43">
        <f>IFERROR(VLOOKUP($B304,'1314_link'!$A$5:$D$310,2,FALSE),0)</f>
        <v>34.11</v>
      </c>
      <c r="AT304" s="43">
        <f>IFERROR(VLOOKUP($B304,'1314_link'!$A$5:$D$310,3,FALSE),0)</f>
        <v>258.22000000000003</v>
      </c>
      <c r="AU304" s="154">
        <f>IFERROR(VLOOKUP($B304,'1314_link'!$A$5:$D$331,4,FALSE),0)</f>
        <v>2185.77</v>
      </c>
      <c r="AV304" s="158">
        <f t="shared" si="628"/>
        <v>0.11813685794937255</v>
      </c>
      <c r="AW304" s="158">
        <f>IF(AR304="Yes",VLOOKUP(B304,'ESA 112'!$B$318:$J$345,8,FALSE),MIN(0.127,AV304))</f>
        <v>0.11813685794937255</v>
      </c>
      <c r="AX304" s="156">
        <f t="shared" si="629"/>
        <v>258.22000000000003</v>
      </c>
      <c r="AY304" s="159">
        <f t="shared" si="630"/>
        <v>292.33000000000004</v>
      </c>
      <c r="AZ304" s="127" t="s">
        <v>928</v>
      </c>
      <c r="BA304" s="43">
        <f>IFERROR(VLOOKUP($B304,'1415_link'!$A$5:$D$311,2,FALSE),0)</f>
        <v>35.340000000000003</v>
      </c>
      <c r="BB304" s="43">
        <f>IFERROR(VLOOKUP($B304,'1415_link'!$A$5:$D$311,3,FALSE),0)</f>
        <v>278.22000000000003</v>
      </c>
      <c r="BC304" s="160">
        <f>IFERROR(VLOOKUP($B304,'1415_link'!$A$5:$D$332,4,FALSE),0)</f>
        <v>2214.6799999999998</v>
      </c>
      <c r="BD304" s="158">
        <f t="shared" si="631"/>
        <v>0.1256253725143136</v>
      </c>
      <c r="BE304" s="158">
        <f>IF(AZ304="Yes",VLOOKUP(B304,'ESA 112'!$B$286:$J$314,8,FALSE),MIN(0.127,BD304))</f>
        <v>0.1256253725143136</v>
      </c>
      <c r="BF304" s="156">
        <f t="shared" si="632"/>
        <v>278.22000000000003</v>
      </c>
      <c r="BG304" s="159">
        <f t="shared" si="633"/>
        <v>313.56000000000006</v>
      </c>
      <c r="BH304" s="127" t="s">
        <v>928</v>
      </c>
      <c r="BI304" s="43">
        <f>IFERROR(VLOOKUP($B304,'1516_link'!$A$5:$D$351,2,FALSE),0)</f>
        <v>32</v>
      </c>
      <c r="BJ304" s="43">
        <f>IFERROR(VLOOKUP($B304,'1516_link'!$A$5:$D$351,3,FALSE),0)</f>
        <v>288.67</v>
      </c>
      <c r="BK304" s="160">
        <f>IFERROR(VLOOKUP($B304,'1516_link'!$A$5:$D$351,4,FALSE),0)</f>
        <v>2277.9</v>
      </c>
      <c r="BL304" s="217">
        <f t="shared" si="634"/>
        <v>0.12672637078010449</v>
      </c>
      <c r="BM304" s="217">
        <f>IF(BH304="Yes",VLOOKUP(B304,'ESA 112'!$B$255:$J$282,8,FALSE),MIN(0.127,BL304))</f>
        <v>0.12672637078010449</v>
      </c>
      <c r="BN304" s="156">
        <f t="shared" si="635"/>
        <v>288.67</v>
      </c>
      <c r="BO304" s="159">
        <f t="shared" si="636"/>
        <v>320.67</v>
      </c>
      <c r="BP304" s="127" t="s">
        <v>928</v>
      </c>
      <c r="BQ304" s="43">
        <f>IFERROR(VLOOKUP($B304,'1617_link'!$A$5:$D$351,2,FALSE),0)</f>
        <v>46.11</v>
      </c>
      <c r="BR304" s="43">
        <f>IFERROR(VLOOKUP($B304,'1617_link'!$A$5:$D$351,3,FALSE),0)</f>
        <v>292.11</v>
      </c>
      <c r="BS304" s="160">
        <f>IFERROR(VLOOKUP($B304,'1617_link'!$A$5:$D$351,4,FALSE),0)</f>
        <v>2348.15</v>
      </c>
      <c r="BT304" s="217">
        <f t="shared" si="637"/>
        <v>0.12440005962140409</v>
      </c>
      <c r="BU304" s="217">
        <f>IF(BP304="Yes",VLOOKUP(B304,'ESA 112'!$B$224:$J$250,8,FALSE),MIN(0.127,BT304))</f>
        <v>0.12440005962140409</v>
      </c>
      <c r="BV304" s="156">
        <f t="shared" si="638"/>
        <v>292.11</v>
      </c>
      <c r="BW304" s="159">
        <f t="shared" si="639"/>
        <v>338.22</v>
      </c>
      <c r="BX304" s="127" t="s">
        <v>928</v>
      </c>
      <c r="BY304" s="43">
        <f>IFERROR(VLOOKUP($B304,'1718_link'!$A$5:$D$351,2,FALSE),0)</f>
        <v>45</v>
      </c>
      <c r="BZ304" s="43">
        <f>IFERROR(VLOOKUP($B304,'1718_link'!$A$5:$D$351,3,FALSE),0)</f>
        <v>321.77999999999997</v>
      </c>
      <c r="CA304" s="43">
        <f>IFERROR(VLOOKUP($B304,'1718_link'!$A$5:$D$331,4,FALSE),0)</f>
        <v>2381.8399999999997</v>
      </c>
      <c r="CB304" s="217">
        <f t="shared" si="565"/>
        <v>0.13509723575051222</v>
      </c>
      <c r="CC304" s="217">
        <f>IF(BX304="Yes",VLOOKUP(B304,'ESA 112'!$B$194:$J$219,8,FALSE),MIN(0.135,CB304))</f>
        <v>0.13500000000000001</v>
      </c>
      <c r="CD304" s="156">
        <f t="shared" si="566"/>
        <v>321.55</v>
      </c>
      <c r="CE304" s="159">
        <f t="shared" si="567"/>
        <v>366.55</v>
      </c>
      <c r="CF304" s="127" t="s">
        <v>928</v>
      </c>
      <c r="CG304" s="43">
        <f>IFERROR(VLOOKUP($B304,'1819_link'!$A$5:$D$351,2,FALSE),0)</f>
        <v>39.11</v>
      </c>
      <c r="CH304" s="43">
        <f>IFERROR(VLOOKUP($B304,'1819_link'!$A$5:$D$351,3,FALSE),0)</f>
        <v>318.89</v>
      </c>
      <c r="CI304" s="43">
        <f>IFERROR(VLOOKUP($B304,'1819_link'!$A$5:$D$331,4,FALSE),0)</f>
        <v>2406</v>
      </c>
      <c r="CJ304" s="217">
        <f t="shared" si="568"/>
        <v>0.13253948462177889</v>
      </c>
      <c r="CK304" s="217">
        <f>IF(CF304="Yes",VLOOKUP(B304,'ESA 112'!$B$164:$J$190,8,FALSE),MIN(0.135,CJ304))</f>
        <v>0.13253948462177889</v>
      </c>
      <c r="CL304" s="156">
        <f t="shared" si="569"/>
        <v>318.89</v>
      </c>
      <c r="CM304" s="159">
        <f t="shared" si="570"/>
        <v>358</v>
      </c>
      <c r="CN304" s="127" t="s">
        <v>928</v>
      </c>
      <c r="CO304" s="43">
        <f>IFERROR(VLOOKUP($B304,'1920_link'!$A$5:$D$350,2,FALSE),0)</f>
        <v>43</v>
      </c>
      <c r="CP304" s="43">
        <f>IFERROR(VLOOKUP($B304,'1920_link'!$A$5:$D$350,3,FALSE),0)</f>
        <v>323.44</v>
      </c>
      <c r="CQ304" s="43">
        <f>IFERROR(VLOOKUP($B304,'1920_link'!$A$5:$D$330,4,FALSE),0)</f>
        <v>2416.11</v>
      </c>
      <c r="CR304" s="217">
        <f t="shared" si="598"/>
        <v>0.13386807719847191</v>
      </c>
      <c r="CS304" s="217">
        <f>IF(CN304="Yes",VLOOKUP(B304,'ESA 112'!$B$134:$J$159,8,FALSE),MIN(0.135,CR304))</f>
        <v>0.13386807719847191</v>
      </c>
      <c r="CT304" s="156">
        <f t="shared" si="599"/>
        <v>323.44</v>
      </c>
      <c r="CU304" s="159">
        <f t="shared" si="600"/>
        <v>366.44</v>
      </c>
      <c r="CV304" s="127" t="s">
        <v>928</v>
      </c>
      <c r="CW304" s="43">
        <f>IFERROR(VLOOKUP($B304,'2021_link'!$A$5:$D$351,2,FALSE),0)</f>
        <v>18.78</v>
      </c>
      <c r="CX304" s="43">
        <f>IFERROR(VLOOKUP($B304,'2021_link'!$A$5:$D$351,3,FALSE),0)</f>
        <v>298.77999999999997</v>
      </c>
      <c r="CY304" s="160">
        <f>IFERROR(VLOOKUP($B304,'2021_link'!$A$5:$D$351,4,FALSE),0)</f>
        <v>2442.56</v>
      </c>
      <c r="CZ304" s="217">
        <f t="shared" si="601"/>
        <v>0.12232248133106248</v>
      </c>
      <c r="DA304" s="217">
        <f>IF(CV304="Yes",VLOOKUP(B304,'ESA 112'!$B$102:$J$130,8,FALSE),MIN(0.135,CZ304))</f>
        <v>0.12232248133106248</v>
      </c>
      <c r="DB304" s="156">
        <f t="shared" si="602"/>
        <v>298.77999999999997</v>
      </c>
      <c r="DC304" s="159">
        <f t="shared" si="603"/>
        <v>317.55999999999995</v>
      </c>
      <c r="DD304" s="127" t="s">
        <v>928</v>
      </c>
      <c r="DE304" s="43">
        <f>IFERROR(VLOOKUP($B304,'2122_link'!$A$3:$D$352,2,FALSE),0)</f>
        <v>23.44</v>
      </c>
      <c r="DF304" s="43">
        <f>IFERROR(VLOOKUP($B304,'2122_link'!$A$3:$D$352,3,FALSE),0)</f>
        <v>287.55</v>
      </c>
      <c r="DG304" s="160">
        <f>IFERROR(VLOOKUP($B304,'2122_link'!$A$3:$D$352,4,FALSE),0)</f>
        <v>2416</v>
      </c>
      <c r="DH304" s="217">
        <f t="shared" si="604"/>
        <v>0.11901903973509934</v>
      </c>
      <c r="DI304" s="217">
        <f>IF(DD304="Yes",VLOOKUP(B304,'ESA 112'!$B$70:$J$99,8,FALSE),MIN(0.135,DH304))</f>
        <v>0.11901903973509934</v>
      </c>
      <c r="DJ304" s="156">
        <f t="shared" si="605"/>
        <v>287.55</v>
      </c>
      <c r="DK304" s="159">
        <f t="shared" si="606"/>
        <v>310.99</v>
      </c>
      <c r="DL304" s="127" t="s">
        <v>928</v>
      </c>
      <c r="DM304" s="43">
        <f>IFERROR(VLOOKUP($B304,'2223_link'!$A$3:$D$352,2,FALSE),0)</f>
        <v>33.33</v>
      </c>
      <c r="DN304" s="43">
        <f>IFERROR(VLOOKUP($B304,'2223_link'!$A$3:$D$352,3,FALSE),0)</f>
        <v>270.78000000000003</v>
      </c>
      <c r="DO304" s="160">
        <f>IFERROR(VLOOKUP($B304,'2223_link'!$A$3:$D$352,4,FALSE),0)</f>
        <v>2383.46</v>
      </c>
      <c r="DP304" s="217">
        <f t="shared" si="607"/>
        <v>0.11360794810905156</v>
      </c>
      <c r="DQ304" s="217">
        <f>IF(DL304="Yes",VLOOKUP(B304,'ESA 112'!$B$37:$J$65,8,FALSE),MIN(0.135,DP304))</f>
        <v>0.11360794810905156</v>
      </c>
      <c r="DR304" s="156">
        <f t="shared" si="608"/>
        <v>270.77999999999997</v>
      </c>
      <c r="DS304" s="159">
        <f t="shared" si="609"/>
        <v>304.10999999999996</v>
      </c>
      <c r="DT304" s="127" t="s">
        <v>928</v>
      </c>
      <c r="DU304" s="43">
        <f>IFERROR(VLOOKUP($B304,'2324_link'!$A$3:$D$352,2,FALSE),0)</f>
        <v>34.11</v>
      </c>
      <c r="DV304" s="43">
        <f>IFERROR(VLOOKUP($B304,'2324_link'!$A$3:$D$352,3,FALSE),0)</f>
        <v>278.77</v>
      </c>
      <c r="DW304" s="160">
        <f>IFERROR(VLOOKUP($B304,'2324_link'!$A$3:$D$352,4,FALSE),0)</f>
        <v>2373.1800000000003</v>
      </c>
      <c r="DX304" s="217">
        <f t="shared" si="610"/>
        <v>0.11746685881391211</v>
      </c>
      <c r="DY304" s="217">
        <f>IF(DT304="Yes",VLOOKUP(B304,'ESA 112'!$B$3:$J$32,8,FALSE),MIN(0.15,DX304))</f>
        <v>0.11746685881391211</v>
      </c>
      <c r="DZ304" s="156">
        <f t="shared" si="611"/>
        <v>278.77</v>
      </c>
      <c r="EA304" s="159">
        <f t="shared" si="612"/>
        <v>312.88</v>
      </c>
      <c r="EB304" s="18"/>
    </row>
    <row r="305" spans="1:132" ht="14.4" x14ac:dyDescent="0.3">
      <c r="A305" s="15" t="s">
        <v>907</v>
      </c>
      <c r="B305" s="15" t="s">
        <v>524</v>
      </c>
      <c r="C305" s="15" t="s">
        <v>525</v>
      </c>
      <c r="D305" s="127" t="s">
        <v>928</v>
      </c>
      <c r="E305" s="154">
        <f>IFERROR(VLOOKUP($B305,'0809_link'!$A$5:$D$319,2,FALSE),0)</f>
        <v>1.88</v>
      </c>
      <c r="F305" s="154">
        <f>IFERROR(VLOOKUP($B305,'0809_link'!$A$5:$D$319,3,FALSE),0)</f>
        <v>39.380000000000003</v>
      </c>
      <c r="G305" s="154">
        <f>IFERROR(VLOOKUP(B305,'0809_link'!$A$5:$D$319,4,FALSE),0)</f>
        <v>326.20999999999998</v>
      </c>
      <c r="H305" s="50">
        <f t="shared" si="613"/>
        <v>0.1207</v>
      </c>
      <c r="I305" s="155">
        <f>IF(D305="yes",VLOOKUP(B305,'ESA 112'!$B$479:$K$503,8,FALSE),MIN(0.127,H305))</f>
        <v>0.1207</v>
      </c>
      <c r="J305" s="156">
        <f t="shared" si="614"/>
        <v>39.380000000000003</v>
      </c>
      <c r="K305" s="157">
        <f t="shared" si="615"/>
        <v>41.260000000000005</v>
      </c>
      <c r="L305" s="127" t="s">
        <v>928</v>
      </c>
      <c r="M305" s="43">
        <f>IFERROR(VLOOKUP(B305,'0910_link'!$A$5:$B$302,2,FALSE),0)</f>
        <v>1.1200000000000001</v>
      </c>
      <c r="N305" s="43">
        <f>IFERROR(VLOOKUP(B305,'0910_link'!$A$5:$C$302,3,FALSE),0)</f>
        <v>40.5</v>
      </c>
      <c r="O305" s="43">
        <f>IFERROR(VLOOKUP($B305,'0910_link'!$A$5:$D$302,4,FALSE),0)</f>
        <v>331.97</v>
      </c>
      <c r="P305" s="50">
        <f t="shared" si="616"/>
        <v>0.122</v>
      </c>
      <c r="Q305" s="158">
        <f>IF(L305="Yes",VLOOKUP(B305,'ESA 112'!$B$449:$K$474,8,FALSE),MIN(0.127,P305))</f>
        <v>0.122</v>
      </c>
      <c r="R305" s="156">
        <f t="shared" si="617"/>
        <v>40.5</v>
      </c>
      <c r="S305" s="157">
        <f t="shared" si="618"/>
        <v>41.62</v>
      </c>
      <c r="T305" s="127" t="s">
        <v>928</v>
      </c>
      <c r="U305" s="43">
        <f>IFERROR(VLOOKUP($B305,'1011_link'!$A$5:$D$309,2,FALSE),0)</f>
        <v>1.38</v>
      </c>
      <c r="V305" s="43">
        <f>IFERROR(VLOOKUP($B305,'1011_link'!$A$5:$D$309,3,FALSE),0)</f>
        <v>38.25</v>
      </c>
      <c r="W305" s="154">
        <f>IFERROR(VLOOKUP($B305,'1011_link'!$A$5:$D$319,4,FALSE),0)</f>
        <v>316.93</v>
      </c>
      <c r="X305" s="50">
        <f t="shared" si="619"/>
        <v>0.1207</v>
      </c>
      <c r="Y305" s="158">
        <f>IF(T305="Yes",VLOOKUP(B305,'ESA 112'!$B$416:$J$444,8,FALSE),MIN(0.127,X305))</f>
        <v>0.1207</v>
      </c>
      <c r="Z305" s="156">
        <f t="shared" si="620"/>
        <v>38.25</v>
      </c>
      <c r="AA305" s="159">
        <f t="shared" si="621"/>
        <v>39.630000000000003</v>
      </c>
      <c r="AB305" s="127" t="s">
        <v>928</v>
      </c>
      <c r="AC305" s="43">
        <f>IFERROR(VLOOKUP($B305,'1112_link'!$A$5:$D$310,2,FALSE),0)</f>
        <v>3</v>
      </c>
      <c r="AD305" s="43">
        <f>IFERROR(VLOOKUP($B305,'1112_link'!$A$5:$D$310,3,FALSE),0)</f>
        <v>38</v>
      </c>
      <c r="AE305" s="154">
        <f>IFERROR(VLOOKUP($B305,'1112_link'!$A$5:$D$331,4,FALSE),0)</f>
        <v>306.96999999999997</v>
      </c>
      <c r="AF305" s="50">
        <f t="shared" si="622"/>
        <v>0.12379999999999999</v>
      </c>
      <c r="AG305" s="158">
        <f>IF(AB305="Yes",VLOOKUP(B305,'ESA 112'!$B$383:$J$411,8,FALSE),MIN(0.127,AF305))</f>
        <v>0.12379999999999999</v>
      </c>
      <c r="AH305" s="156">
        <f t="shared" si="623"/>
        <v>38</v>
      </c>
      <c r="AI305" s="159">
        <f t="shared" si="624"/>
        <v>41</v>
      </c>
      <c r="AJ305" s="127" t="s">
        <v>928</v>
      </c>
      <c r="AK305" s="43">
        <f>IFERROR(VLOOKUP($B305,'1213_link'!$A$5:$D$310,2,FALSE),0)</f>
        <v>2.7800000000000002</v>
      </c>
      <c r="AL305" s="43">
        <f>IFERROR(VLOOKUP($B305,'1213_link'!$A$5:$D$310,3,FALSE),0)</f>
        <v>36.44</v>
      </c>
      <c r="AM305" s="154">
        <f>IFERROR(VLOOKUP($B305,'1213_link'!$A$5:$D$331,4,FALSE),0)</f>
        <v>285.90000000000003</v>
      </c>
      <c r="AN305" s="50">
        <f t="shared" si="625"/>
        <v>0.1275</v>
      </c>
      <c r="AO305" s="158">
        <f>IF(AJ305="Yes",VLOOKUP(B305,'ESA 112'!$B$350:$J$378,8,FALSE),MIN(0.127,AN305))</f>
        <v>0.127</v>
      </c>
      <c r="AP305" s="156">
        <f t="shared" si="626"/>
        <v>36.31</v>
      </c>
      <c r="AQ305" s="159">
        <f t="shared" si="627"/>
        <v>39.090000000000003</v>
      </c>
      <c r="AR305" s="127" t="s">
        <v>928</v>
      </c>
      <c r="AS305" s="43">
        <f>IFERROR(VLOOKUP($B305,'1314_link'!$A$5:$D$310,2,FALSE),0)</f>
        <v>4</v>
      </c>
      <c r="AT305" s="43">
        <f>IFERROR(VLOOKUP($B305,'1314_link'!$A$5:$D$310,3,FALSE),0)</f>
        <v>47.89</v>
      </c>
      <c r="AU305" s="154">
        <f>IFERROR(VLOOKUP($B305,'1314_link'!$A$5:$D$331,4,FALSE),0)</f>
        <v>280.66000000000003</v>
      </c>
      <c r="AV305" s="158">
        <f t="shared" si="628"/>
        <v>0.17063350673412669</v>
      </c>
      <c r="AW305" s="158">
        <f>IF(AR305="Yes",VLOOKUP(B305,'ESA 112'!$B$318:$J$345,8,FALSE),MIN(0.127,AV305))</f>
        <v>0.127</v>
      </c>
      <c r="AX305" s="156">
        <f t="shared" si="629"/>
        <v>35.64</v>
      </c>
      <c r="AY305" s="159">
        <f t="shared" si="630"/>
        <v>39.64</v>
      </c>
      <c r="AZ305" s="127" t="s">
        <v>928</v>
      </c>
      <c r="BA305" s="43">
        <f>IFERROR(VLOOKUP($B305,'1415_link'!$A$5:$D$311,2,FALSE),0)</f>
        <v>1.67</v>
      </c>
      <c r="BB305" s="43">
        <f>IFERROR(VLOOKUP($B305,'1415_link'!$A$5:$D$311,3,FALSE),0)</f>
        <v>50.11</v>
      </c>
      <c r="BC305" s="160">
        <f>IFERROR(VLOOKUP($B305,'1415_link'!$A$5:$D$332,4,FALSE),0)</f>
        <v>293.93</v>
      </c>
      <c r="BD305" s="158">
        <f t="shared" si="631"/>
        <v>0.17048276800598783</v>
      </c>
      <c r="BE305" s="158">
        <f>IF(AZ305="Yes",VLOOKUP(B305,'ESA 112'!$B$286:$J$314,8,FALSE),MIN(0.127,BD305))</f>
        <v>0.127</v>
      </c>
      <c r="BF305" s="156">
        <f t="shared" si="632"/>
        <v>37.33</v>
      </c>
      <c r="BG305" s="159">
        <f t="shared" si="633"/>
        <v>39</v>
      </c>
      <c r="BH305" s="127" t="s">
        <v>928</v>
      </c>
      <c r="BI305" s="43">
        <f>IFERROR(VLOOKUP($B305,'1516_link'!$A$5:$D$351,2,FALSE),0)</f>
        <v>1.44</v>
      </c>
      <c r="BJ305" s="43">
        <f>IFERROR(VLOOKUP($B305,'1516_link'!$A$5:$D$351,3,FALSE),0)</f>
        <v>46</v>
      </c>
      <c r="BK305" s="160">
        <f>IFERROR(VLOOKUP($B305,'1516_link'!$A$5:$D$351,4,FALSE),0)</f>
        <v>281.13000000000005</v>
      </c>
      <c r="BL305" s="217">
        <f t="shared" si="634"/>
        <v>0.16362536904634864</v>
      </c>
      <c r="BM305" s="217">
        <f>IF(BH305="Yes",VLOOKUP(B305,'ESA 112'!$B$255:$J$282,8,FALSE),MIN(0.127,BL305))</f>
        <v>0.127</v>
      </c>
      <c r="BN305" s="156">
        <f t="shared" si="635"/>
        <v>35.700000000000003</v>
      </c>
      <c r="BO305" s="159">
        <f t="shared" si="636"/>
        <v>37.14</v>
      </c>
      <c r="BP305" s="127" t="s">
        <v>928</v>
      </c>
      <c r="BQ305" s="43">
        <f>IFERROR(VLOOKUP($B305,'1617_link'!$A$5:$D$351,2,FALSE),0)</f>
        <v>2.11</v>
      </c>
      <c r="BR305" s="43">
        <f>IFERROR(VLOOKUP($B305,'1617_link'!$A$5:$D$351,3,FALSE),0)</f>
        <v>38.22</v>
      </c>
      <c r="BS305" s="160">
        <f>IFERROR(VLOOKUP($B305,'1617_link'!$A$5:$D$351,4,FALSE),0)</f>
        <v>301.11</v>
      </c>
      <c r="BT305" s="217">
        <f t="shared" si="637"/>
        <v>0.12693035767659658</v>
      </c>
      <c r="BU305" s="217">
        <f>IF(BP305="Yes",VLOOKUP(B305,'ESA 112'!$B$224:$J$250,8,FALSE),MIN(0.127,BT305))</f>
        <v>0.12693035767659658</v>
      </c>
      <c r="BV305" s="156">
        <f t="shared" si="638"/>
        <v>38.22</v>
      </c>
      <c r="BW305" s="223">
        <f t="shared" si="639"/>
        <v>40.33</v>
      </c>
      <c r="BX305" s="127" t="s">
        <v>928</v>
      </c>
      <c r="BY305" s="43">
        <f>IFERROR(VLOOKUP($B305,'1718_link'!$A$5:$D$351,2,FALSE),0)</f>
        <v>1.22</v>
      </c>
      <c r="BZ305" s="43">
        <f>IFERROR(VLOOKUP($B305,'1718_link'!$A$5:$D$351,3,FALSE),0)</f>
        <v>38.33</v>
      </c>
      <c r="CA305" s="43">
        <f>IFERROR(VLOOKUP($B305,'1718_link'!$A$5:$D$331,4,FALSE),0)</f>
        <v>288.93</v>
      </c>
      <c r="CB305" s="217">
        <f t="shared" si="565"/>
        <v>0.13266189042328591</v>
      </c>
      <c r="CC305" s="217">
        <f>IF(BX305="Yes",VLOOKUP(B305,'ESA 112'!$B$194:$J$219,8,FALSE),MIN(0.135,CB305))</f>
        <v>0.13266189042328591</v>
      </c>
      <c r="CD305" s="156">
        <f t="shared" si="566"/>
        <v>38.33</v>
      </c>
      <c r="CE305" s="159">
        <f t="shared" si="567"/>
        <v>39.549999999999997</v>
      </c>
      <c r="CF305" s="127" t="s">
        <v>928</v>
      </c>
      <c r="CG305" s="43">
        <f>IFERROR(VLOOKUP($B305,'1819_link'!$A$5:$D$351,2,FALSE),0)</f>
        <v>1.1100000000000001</v>
      </c>
      <c r="CH305" s="43">
        <f>IFERROR(VLOOKUP($B305,'1819_link'!$A$5:$D$351,3,FALSE),0)</f>
        <v>31.78</v>
      </c>
      <c r="CI305" s="43">
        <f>IFERROR(VLOOKUP($B305,'1819_link'!$A$5:$D$331,4,FALSE),0)</f>
        <v>283.89</v>
      </c>
      <c r="CJ305" s="217">
        <f t="shared" si="568"/>
        <v>0.11194476733946247</v>
      </c>
      <c r="CK305" s="217">
        <f>IF(CF305="Yes",VLOOKUP(B305,'ESA 112'!$B$164:$J$190,8,FALSE),MIN(0.135,CJ305))</f>
        <v>0.11194476733946247</v>
      </c>
      <c r="CL305" s="156">
        <f t="shared" si="569"/>
        <v>31.78</v>
      </c>
      <c r="CM305" s="159">
        <f t="shared" si="570"/>
        <v>32.89</v>
      </c>
      <c r="CN305" s="127" t="s">
        <v>928</v>
      </c>
      <c r="CO305" s="43">
        <f>IFERROR(VLOOKUP($B305,'1920_link'!$A$5:$D$350,2,FALSE),0)</f>
        <v>0</v>
      </c>
      <c r="CP305" s="43">
        <f>IFERROR(VLOOKUP($B305,'1920_link'!$A$5:$D$350,3,FALSE),0)</f>
        <v>21.56</v>
      </c>
      <c r="CQ305" s="43">
        <f>IFERROR(VLOOKUP($B305,'1920_link'!$A$5:$D$330,4,FALSE),0)</f>
        <v>273.45</v>
      </c>
      <c r="CR305" s="217">
        <f t="shared" si="598"/>
        <v>7.8844395684768698E-2</v>
      </c>
      <c r="CS305" s="217">
        <f>IF(CN305="Yes",VLOOKUP(B305,'ESA 112'!$B$134:$J$159,8,FALSE),MIN(0.135,CR305))</f>
        <v>7.8844395684768698E-2</v>
      </c>
      <c r="CT305" s="156">
        <f t="shared" si="599"/>
        <v>21.56</v>
      </c>
      <c r="CU305" s="159">
        <f t="shared" si="600"/>
        <v>21.56</v>
      </c>
      <c r="CV305" s="127" t="s">
        <v>928</v>
      </c>
      <c r="CW305" s="43">
        <f>IFERROR(VLOOKUP($B305,'2021_link'!$A$5:$D$351,2,FALSE),0)</f>
        <v>2.78</v>
      </c>
      <c r="CX305" s="43">
        <f>IFERROR(VLOOKUP($B305,'2021_link'!$A$5:$D$351,3,FALSE),0)</f>
        <v>20.440000000000001</v>
      </c>
      <c r="CY305" s="160">
        <f>IFERROR(VLOOKUP($B305,'2021_link'!$A$5:$D$351,4,FALSE),0)</f>
        <v>240.83</v>
      </c>
      <c r="CZ305" s="217">
        <f t="shared" si="601"/>
        <v>8.4873147033176929E-2</v>
      </c>
      <c r="DA305" s="217">
        <f>IF(CV305="Yes",VLOOKUP(B305,'ESA 112'!$B$102:$J$130,8,FALSE),MIN(0.135,CZ305))</f>
        <v>8.4873147033176929E-2</v>
      </c>
      <c r="DB305" s="156">
        <f t="shared" si="602"/>
        <v>20.440000000000001</v>
      </c>
      <c r="DC305" s="159">
        <f t="shared" si="603"/>
        <v>23.220000000000002</v>
      </c>
      <c r="DD305" s="127" t="s">
        <v>928</v>
      </c>
      <c r="DE305" s="43">
        <f>IFERROR(VLOOKUP($B305,'2122_link'!$A$3:$D$352,2,FALSE),0)</f>
        <v>3.67</v>
      </c>
      <c r="DF305" s="43">
        <f>IFERROR(VLOOKUP($B305,'2122_link'!$A$3:$D$352,3,FALSE),0)</f>
        <v>22.110000000000003</v>
      </c>
      <c r="DG305" s="160">
        <f>IFERROR(VLOOKUP($B305,'2122_link'!$A$3:$D$352,4,FALSE),0)</f>
        <v>261.21999999999997</v>
      </c>
      <c r="DH305" s="217">
        <f t="shared" si="604"/>
        <v>8.4641298522318373E-2</v>
      </c>
      <c r="DI305" s="217">
        <f>IF(DD305="Yes",VLOOKUP(B305,'ESA 112'!$B$70:$J$99,8,FALSE),MIN(0.135,DH305))</f>
        <v>8.4641298522318373E-2</v>
      </c>
      <c r="DJ305" s="156">
        <f t="shared" si="605"/>
        <v>22.11</v>
      </c>
      <c r="DK305" s="159">
        <f t="shared" si="606"/>
        <v>25.78</v>
      </c>
      <c r="DL305" s="127" t="s">
        <v>929</v>
      </c>
      <c r="DM305" s="43">
        <f>IFERROR(VLOOKUP($B305,'2223_link'!$A$3:$D$352,2,FALSE),0)</f>
        <v>2.67</v>
      </c>
      <c r="DN305" s="43">
        <f>IFERROR(VLOOKUP($B305,'2223_link'!$A$3:$D$352,3,FALSE),0)</f>
        <v>27.89</v>
      </c>
      <c r="DO305" s="160">
        <f>IFERROR(VLOOKUP($B305,'2223_link'!$A$3:$D$352,4,FALSE),0)</f>
        <v>279.14999999999998</v>
      </c>
      <c r="DP305" s="217">
        <f t="shared" si="607"/>
        <v>9.9910442414472514E-2</v>
      </c>
      <c r="DQ305" s="217">
        <f>IF(DL305="Yes",VLOOKUP(B305,'ESA 112'!$B$37:$J$65,8,FALSE),MIN(0.135,DP305))</f>
        <v>8.9899999999999994E-2</v>
      </c>
      <c r="DR305" s="156">
        <f t="shared" si="608"/>
        <v>25.1</v>
      </c>
      <c r="DS305" s="159">
        <f t="shared" si="609"/>
        <v>27.770000000000003</v>
      </c>
      <c r="DT305" s="127" t="s">
        <v>929</v>
      </c>
      <c r="DU305" s="43">
        <f>IFERROR(VLOOKUP($B305,'2324_link'!$A$3:$D$352,2,FALSE),0)</f>
        <v>0.89</v>
      </c>
      <c r="DV305" s="43">
        <f>IFERROR(VLOOKUP($B305,'2324_link'!$A$3:$D$352,3,FALSE),0)</f>
        <v>30.34</v>
      </c>
      <c r="DW305" s="160">
        <f>IFERROR(VLOOKUP($B305,'2324_link'!$A$3:$D$352,4,FALSE),0)</f>
        <v>287.65999999999997</v>
      </c>
      <c r="DX305" s="217">
        <f t="shared" si="610"/>
        <v>0.105471737467844</v>
      </c>
      <c r="DY305" s="217">
        <f>IF(DT305="Yes",VLOOKUP(B305,'ESA 112'!$B$3:$J$32,8,FALSE),MIN(0.15,DX305))</f>
        <v>9.9900000000000003E-2</v>
      </c>
      <c r="DZ305" s="156">
        <f t="shared" si="611"/>
        <v>28.74</v>
      </c>
      <c r="EA305" s="159">
        <f t="shared" si="612"/>
        <v>29.63</v>
      </c>
      <c r="EB305" s="18"/>
    </row>
    <row r="306" spans="1:132" ht="14.4" x14ac:dyDescent="0.3">
      <c r="A306" s="15" t="s">
        <v>912</v>
      </c>
      <c r="B306" s="15" t="s">
        <v>516</v>
      </c>
      <c r="C306" s="15" t="s">
        <v>517</v>
      </c>
      <c r="D306" s="127" t="s">
        <v>928</v>
      </c>
      <c r="E306" s="154">
        <f>IFERROR(VLOOKUP($B306,'0809_link'!$A$5:$D$319,2,FALSE),0)</f>
        <v>71.38</v>
      </c>
      <c r="F306" s="154">
        <f>IFERROR(VLOOKUP($B306,'0809_link'!$A$5:$D$319,3,FALSE),0)</f>
        <v>706.5</v>
      </c>
      <c r="G306" s="154">
        <f>IFERROR(VLOOKUP(B306,'0809_link'!$A$5:$D$319,4,FALSE),0)</f>
        <v>5862.1799999999994</v>
      </c>
      <c r="H306" s="50">
        <f t="shared" si="613"/>
        <v>0.1205</v>
      </c>
      <c r="I306" s="155">
        <f>IF(D306="yes",VLOOKUP(B306,'ESA 112'!$B$479:$K$503,8,FALSE),MIN(0.127,H306))</f>
        <v>0.1205</v>
      </c>
      <c r="J306" s="156">
        <f t="shared" si="614"/>
        <v>706.5</v>
      </c>
      <c r="K306" s="157">
        <f t="shared" si="615"/>
        <v>777.88</v>
      </c>
      <c r="L306" s="127" t="s">
        <v>928</v>
      </c>
      <c r="M306" s="43">
        <f>IFERROR(VLOOKUP(B306,'0910_link'!$A$5:$B$302,2,FALSE),0)</f>
        <v>83.88</v>
      </c>
      <c r="N306" s="43">
        <f>IFERROR(VLOOKUP(B306,'0910_link'!$A$5:$C$302,3,FALSE),0)</f>
        <v>709</v>
      </c>
      <c r="O306" s="43">
        <f>IFERROR(VLOOKUP($B306,'0910_link'!$A$5:$D$302,4,FALSE),0)</f>
        <v>5893.09</v>
      </c>
      <c r="P306" s="50">
        <f t="shared" si="616"/>
        <v>0.1203</v>
      </c>
      <c r="Q306" s="158">
        <f>IF(L306="Yes",VLOOKUP(B306,'ESA 112'!$B$449:$K$474,8,FALSE),MIN(0.127,P306))</f>
        <v>0.1203</v>
      </c>
      <c r="R306" s="156">
        <f t="shared" si="617"/>
        <v>709</v>
      </c>
      <c r="S306" s="157">
        <f t="shared" si="618"/>
        <v>792.88</v>
      </c>
      <c r="T306" s="127" t="s">
        <v>928</v>
      </c>
      <c r="U306" s="43">
        <f>IFERROR(VLOOKUP($B306,'1011_link'!$A$5:$D$309,2,FALSE),0)</f>
        <v>100.38</v>
      </c>
      <c r="V306" s="43">
        <f>IFERROR(VLOOKUP($B306,'1011_link'!$A$5:$D$309,3,FALSE),0)</f>
        <v>674.38</v>
      </c>
      <c r="W306" s="154">
        <f>IFERROR(VLOOKUP($B306,'1011_link'!$A$5:$D$319,4,FALSE),0)</f>
        <v>6027.71</v>
      </c>
      <c r="X306" s="50">
        <f t="shared" si="619"/>
        <v>0.1119</v>
      </c>
      <c r="Y306" s="158">
        <f>IF(T306="Yes",VLOOKUP(B306,'ESA 112'!$B$416:$J$444,8,FALSE),MIN(0.127,X306))</f>
        <v>0.1119</v>
      </c>
      <c r="Z306" s="156">
        <f t="shared" si="620"/>
        <v>674.38</v>
      </c>
      <c r="AA306" s="159">
        <f t="shared" si="621"/>
        <v>774.76</v>
      </c>
      <c r="AB306" s="127" t="s">
        <v>928</v>
      </c>
      <c r="AC306" s="43">
        <f>IFERROR(VLOOKUP($B306,'1112_link'!$A$5:$D$310,2,FALSE),0)</f>
        <v>92.78</v>
      </c>
      <c r="AD306" s="43">
        <f>IFERROR(VLOOKUP($B306,'1112_link'!$A$5:$D$310,3,FALSE),0)</f>
        <v>701</v>
      </c>
      <c r="AE306" s="154">
        <f>IFERROR(VLOOKUP($B306,'1112_link'!$A$5:$D$331,4,FALSE),0)</f>
        <v>6025.35</v>
      </c>
      <c r="AF306" s="50">
        <f t="shared" si="622"/>
        <v>0.1163</v>
      </c>
      <c r="AG306" s="158">
        <f>IF(AB306="Yes",VLOOKUP(B306,'ESA 112'!$B$383:$J$411,8,FALSE),MIN(0.127,AF306))</f>
        <v>0.1163</v>
      </c>
      <c r="AH306" s="156">
        <f t="shared" si="623"/>
        <v>701</v>
      </c>
      <c r="AI306" s="159">
        <f t="shared" si="624"/>
        <v>793.78</v>
      </c>
      <c r="AJ306" s="127" t="s">
        <v>928</v>
      </c>
      <c r="AK306" s="43">
        <f>IFERROR(VLOOKUP($B306,'1213_link'!$A$5:$D$310,2,FALSE),0)</f>
        <v>90.22</v>
      </c>
      <c r="AL306" s="43">
        <f>IFERROR(VLOOKUP($B306,'1213_link'!$A$5:$D$310,3,FALSE),0)</f>
        <v>704.44</v>
      </c>
      <c r="AM306" s="154">
        <f>IFERROR(VLOOKUP($B306,'1213_link'!$A$5:$D$331,4,FALSE),0)</f>
        <v>6021.04</v>
      </c>
      <c r="AN306" s="50">
        <f t="shared" si="625"/>
        <v>0.11700000000000001</v>
      </c>
      <c r="AO306" s="158">
        <f>IF(AJ306="Yes",VLOOKUP(B306,'ESA 112'!$B$350:$J$378,8,FALSE),MIN(0.127,AN306))</f>
        <v>0.11700000000000001</v>
      </c>
      <c r="AP306" s="156">
        <f t="shared" si="626"/>
        <v>704.44</v>
      </c>
      <c r="AQ306" s="159">
        <f t="shared" si="627"/>
        <v>794.66000000000008</v>
      </c>
      <c r="AR306" s="127" t="s">
        <v>928</v>
      </c>
      <c r="AS306" s="43">
        <f>IFERROR(VLOOKUP($B306,'1314_link'!$A$5:$D$310,2,FALSE),0)</f>
        <v>86.55</v>
      </c>
      <c r="AT306" s="43">
        <f>IFERROR(VLOOKUP($B306,'1314_link'!$A$5:$D$310,3,FALSE),0)</f>
        <v>697.56</v>
      </c>
      <c r="AU306" s="154">
        <f>IFERROR(VLOOKUP($B306,'1314_link'!$A$5:$D$331,4,FALSE),0)</f>
        <v>6075.079999999999</v>
      </c>
      <c r="AV306" s="158">
        <f t="shared" si="628"/>
        <v>0.11482317928323578</v>
      </c>
      <c r="AW306" s="158">
        <f>IF(AR306="Yes",VLOOKUP(B306,'ESA 112'!$B$318:$J$345,8,FALSE),MIN(0.127,AV306))</f>
        <v>0.11482317928323578</v>
      </c>
      <c r="AX306" s="156">
        <f t="shared" si="629"/>
        <v>697.56</v>
      </c>
      <c r="AY306" s="159">
        <f t="shared" si="630"/>
        <v>784.1099999999999</v>
      </c>
      <c r="AZ306" s="127" t="s">
        <v>928</v>
      </c>
      <c r="BA306" s="43">
        <f>IFERROR(VLOOKUP($B306,'1415_link'!$A$5:$D$311,2,FALSE),0)</f>
        <v>86.89</v>
      </c>
      <c r="BB306" s="43">
        <f>IFERROR(VLOOKUP($B306,'1415_link'!$A$5:$D$311,3,FALSE),0)</f>
        <v>713.56</v>
      </c>
      <c r="BC306" s="160">
        <f>IFERROR(VLOOKUP($B306,'1415_link'!$A$5:$D$332,4,FALSE),0)</f>
        <v>5906.4100000000008</v>
      </c>
      <c r="BD306" s="158">
        <f t="shared" si="631"/>
        <v>0.12081111876757622</v>
      </c>
      <c r="BE306" s="158">
        <f>IF(AZ306="Yes",VLOOKUP(B306,'ESA 112'!$B$286:$J$314,8,FALSE),MIN(0.127,BD306))</f>
        <v>0.12081111876757622</v>
      </c>
      <c r="BF306" s="156">
        <f t="shared" si="632"/>
        <v>713.56</v>
      </c>
      <c r="BG306" s="159">
        <f t="shared" si="633"/>
        <v>800.44999999999993</v>
      </c>
      <c r="BH306" s="127" t="s">
        <v>928</v>
      </c>
      <c r="BI306" s="43">
        <f>IFERROR(VLOOKUP($B306,'1516_link'!$A$5:$D$351,2,FALSE),0)</f>
        <v>90.89</v>
      </c>
      <c r="BJ306" s="43">
        <f>IFERROR(VLOOKUP($B306,'1516_link'!$A$5:$D$351,3,FALSE),0)</f>
        <v>706.56</v>
      </c>
      <c r="BK306" s="160">
        <f>IFERROR(VLOOKUP($B306,'1516_link'!$A$5:$D$351,4,FALSE),0)</f>
        <v>5855.81</v>
      </c>
      <c r="BL306" s="217">
        <f t="shared" si="634"/>
        <v>0.12065965255020226</v>
      </c>
      <c r="BM306" s="217">
        <f>IF(BH306="Yes",VLOOKUP(B306,'ESA 112'!$B$255:$J$282,8,FALSE),MIN(0.127,BL306))</f>
        <v>0.12065965255020226</v>
      </c>
      <c r="BN306" s="156">
        <f t="shared" si="635"/>
        <v>706.56</v>
      </c>
      <c r="BO306" s="159">
        <f t="shared" si="636"/>
        <v>797.44999999999993</v>
      </c>
      <c r="BP306" s="127" t="s">
        <v>928</v>
      </c>
      <c r="BQ306" s="43">
        <f>IFERROR(VLOOKUP($B306,'1617_link'!$A$5:$D$351,2,FALSE),0)</f>
        <v>84.44</v>
      </c>
      <c r="BR306" s="43">
        <f>IFERROR(VLOOKUP($B306,'1617_link'!$A$5:$D$351,3,FALSE),0)</f>
        <v>707.11</v>
      </c>
      <c r="BS306" s="160">
        <f>IFERROR(VLOOKUP($B306,'1617_link'!$A$5:$D$351,4,FALSE),0)</f>
        <v>5760.86</v>
      </c>
      <c r="BT306" s="217">
        <f t="shared" si="637"/>
        <v>0.12274382644257976</v>
      </c>
      <c r="BU306" s="217">
        <f>IF(BP306="Yes",VLOOKUP(B306,'ESA 112'!$B$224:$J$250,8,FALSE),MIN(0.127,BT306))</f>
        <v>0.12274382644257976</v>
      </c>
      <c r="BV306" s="156">
        <f t="shared" si="638"/>
        <v>707.11</v>
      </c>
      <c r="BW306" s="223">
        <f t="shared" si="639"/>
        <v>791.55</v>
      </c>
      <c r="BX306" s="127" t="s">
        <v>928</v>
      </c>
      <c r="BY306" s="43">
        <f>IFERROR(VLOOKUP($B306,'1718_link'!$A$5:$D$351,2,FALSE),0)</f>
        <v>93.89</v>
      </c>
      <c r="BZ306" s="43">
        <f>IFERROR(VLOOKUP($B306,'1718_link'!$A$5:$D$351,3,FALSE),0)</f>
        <v>749.67</v>
      </c>
      <c r="CA306" s="43">
        <f>IFERROR(VLOOKUP($B306,'1718_link'!$A$5:$D$331,4,FALSE),0)</f>
        <v>5705.9400000000005</v>
      </c>
      <c r="CB306" s="217">
        <f t="shared" ref="CB306:CB315" si="640">BZ306/CA306</f>
        <v>0.1313841365314041</v>
      </c>
      <c r="CC306" s="217">
        <f>IF(BX306="Yes",VLOOKUP(B306,'ESA 112'!$B$194:$J$219,8,FALSE),MIN(0.135,CB306))</f>
        <v>0.1313841365314041</v>
      </c>
      <c r="CD306" s="156">
        <f t="shared" ref="CD306:CD315" si="641">ROUND(IF(CB306=CC306,BZ306,CA306*CC306),2)</f>
        <v>749.67</v>
      </c>
      <c r="CE306" s="159">
        <f t="shared" ref="CE306:CE315" si="642">CD306+BY306</f>
        <v>843.56</v>
      </c>
      <c r="CF306" s="127" t="s">
        <v>928</v>
      </c>
      <c r="CG306" s="43">
        <f>IFERROR(VLOOKUP($B306,'1819_link'!$A$5:$D$351,2,FALSE),0)</f>
        <v>106.33</v>
      </c>
      <c r="CH306" s="43">
        <f>IFERROR(VLOOKUP($B306,'1819_link'!$A$5:$D$351,3,FALSE),0)</f>
        <v>790.22</v>
      </c>
      <c r="CI306" s="43">
        <f>IFERROR(VLOOKUP($B306,'1819_link'!$A$5:$D$331,4,FALSE),0)</f>
        <v>5668.96</v>
      </c>
      <c r="CJ306" s="217">
        <f t="shared" ref="CJ306:CJ315" si="643">IFERROR((CH306/CI306),0)</f>
        <v>0.13939417459287065</v>
      </c>
      <c r="CK306" s="217">
        <f>IF(CF306="Yes",VLOOKUP(B306,'ESA 112'!$B$164:$J$190,8,FALSE),MIN(0.135,CJ306))</f>
        <v>0.13500000000000001</v>
      </c>
      <c r="CL306" s="156">
        <f t="shared" ref="CL306:CL315" si="644">ROUND(IF(CJ306=CK306,CH306,CI306*CK306),2)</f>
        <v>765.31</v>
      </c>
      <c r="CM306" s="159">
        <f t="shared" ref="CM306:CM315" si="645">CL306+CG306</f>
        <v>871.64</v>
      </c>
      <c r="CN306" s="127" t="s">
        <v>928</v>
      </c>
      <c r="CO306" s="43">
        <f>IFERROR(VLOOKUP($B306,'1920_link'!$A$5:$D$350,2,FALSE),0)</f>
        <v>108</v>
      </c>
      <c r="CP306" s="43">
        <f>IFERROR(VLOOKUP($B306,'1920_link'!$A$5:$D$350,3,FALSE),0)</f>
        <v>789.78</v>
      </c>
      <c r="CQ306" s="43">
        <f>IFERROR(VLOOKUP($B306,'1920_link'!$A$5:$D$330,4,FALSE),0)</f>
        <v>5668.7699999999995</v>
      </c>
      <c r="CR306" s="217">
        <f t="shared" si="598"/>
        <v>0.13932122841462963</v>
      </c>
      <c r="CS306" s="217">
        <f>IF(CN306="Yes",VLOOKUP(B306,'ESA 112'!$B$134:$J$159,8,FALSE),MIN(0.135,CR306))</f>
        <v>0.13500000000000001</v>
      </c>
      <c r="CT306" s="156">
        <f t="shared" si="599"/>
        <v>765.28</v>
      </c>
      <c r="CU306" s="159">
        <f t="shared" si="600"/>
        <v>873.28</v>
      </c>
      <c r="CV306" s="127" t="s">
        <v>928</v>
      </c>
      <c r="CW306" s="43">
        <f>IFERROR(VLOOKUP($B306,'2021_link'!$A$5:$D$351,2,FALSE),0)</f>
        <v>31.89</v>
      </c>
      <c r="CX306" s="43">
        <f>IFERROR(VLOOKUP($B306,'2021_link'!$A$5:$D$351,3,FALSE),0)</f>
        <v>776.78</v>
      </c>
      <c r="CY306" s="160">
        <f>IFERROR(VLOOKUP($B306,'2021_link'!$A$5:$D$351,4,FALSE),0)</f>
        <v>5492.47</v>
      </c>
      <c r="CZ306" s="217">
        <f t="shared" si="601"/>
        <v>0.14142635280666074</v>
      </c>
      <c r="DA306" s="217">
        <f>IF(CV306="Yes",VLOOKUP(B306,'ESA 112'!$B$102:$J$130,8,FALSE),MIN(0.135,CZ306))</f>
        <v>0.13500000000000001</v>
      </c>
      <c r="DB306" s="156">
        <f t="shared" si="602"/>
        <v>741.48</v>
      </c>
      <c r="DC306" s="159">
        <f t="shared" si="603"/>
        <v>773.37</v>
      </c>
      <c r="DD306" s="127" t="s">
        <v>928</v>
      </c>
      <c r="DE306" s="43">
        <f>IFERROR(VLOOKUP($B306,'2122_link'!$A$3:$D$352,2,FALSE),0)</f>
        <v>41.22</v>
      </c>
      <c r="DF306" s="43">
        <f>IFERROR(VLOOKUP($B306,'2122_link'!$A$3:$D$352,3,FALSE),0)</f>
        <v>811</v>
      </c>
      <c r="DG306" s="160">
        <f>IFERROR(VLOOKUP($B306,'2122_link'!$A$3:$D$352,4,FALSE),0)</f>
        <v>5475.69</v>
      </c>
      <c r="DH306" s="217">
        <f t="shared" si="604"/>
        <v>0.14810918806579629</v>
      </c>
      <c r="DI306" s="217">
        <f>IF(DD306="Yes",VLOOKUP(B306,'ESA 112'!$B$70:$J$99,8,FALSE),MIN(0.135,DH306))</f>
        <v>0.13500000000000001</v>
      </c>
      <c r="DJ306" s="156">
        <f t="shared" si="605"/>
        <v>739.22</v>
      </c>
      <c r="DK306" s="159">
        <f t="shared" si="606"/>
        <v>780.44</v>
      </c>
      <c r="DL306" s="127" t="s">
        <v>928</v>
      </c>
      <c r="DM306" s="43">
        <f>IFERROR(VLOOKUP($B306,'2223_link'!$A$3:$D$352,2,FALSE),0)</f>
        <v>51.78</v>
      </c>
      <c r="DN306" s="43">
        <f>IFERROR(VLOOKUP($B306,'2223_link'!$A$3:$D$352,3,FALSE),0)</f>
        <v>831.67</v>
      </c>
      <c r="DO306" s="160">
        <f>IFERROR(VLOOKUP($B306,'2223_link'!$A$3:$D$352,4,FALSE),0)</f>
        <v>5418.91</v>
      </c>
      <c r="DP306" s="217">
        <f t="shared" si="607"/>
        <v>0.15347551444847765</v>
      </c>
      <c r="DQ306" s="217">
        <f>IF(DL306="Yes",VLOOKUP(B306,'ESA 112'!$B$37:$J$65,8,FALSE),MIN(0.135,DP306))</f>
        <v>0.13500000000000001</v>
      </c>
      <c r="DR306" s="156">
        <f t="shared" si="608"/>
        <v>731.55</v>
      </c>
      <c r="DS306" s="159">
        <f t="shared" si="609"/>
        <v>783.32999999999993</v>
      </c>
      <c r="DT306" s="127" t="s">
        <v>928</v>
      </c>
      <c r="DU306" s="43">
        <f>IFERROR(VLOOKUP($B306,'2324_link'!$A$3:$D$352,2,FALSE),0)</f>
        <v>53.78</v>
      </c>
      <c r="DV306" s="43">
        <f>IFERROR(VLOOKUP($B306,'2324_link'!$A$3:$D$352,3,FALSE),0)</f>
        <v>847.33</v>
      </c>
      <c r="DW306" s="160">
        <f>IFERROR(VLOOKUP($B306,'2324_link'!$A$3:$D$352,4,FALSE),0)</f>
        <v>5343.21</v>
      </c>
      <c r="DX306" s="217">
        <f t="shared" si="610"/>
        <v>0.15858070335996527</v>
      </c>
      <c r="DY306" s="217">
        <f>IF(DT306="Yes",VLOOKUP(B306,'ESA 112'!$B$3:$J$32,8,FALSE),MIN(0.15,DX306))</f>
        <v>0.15</v>
      </c>
      <c r="DZ306" s="156">
        <f t="shared" si="611"/>
        <v>801.48</v>
      </c>
      <c r="EA306" s="159">
        <f t="shared" si="612"/>
        <v>855.26</v>
      </c>
      <c r="EB306" s="18"/>
    </row>
    <row r="307" spans="1:132" ht="14.4" x14ac:dyDescent="0.3">
      <c r="A307" s="15" t="s">
        <v>912</v>
      </c>
      <c r="B307" s="15" t="s">
        <v>592</v>
      </c>
      <c r="C307" s="15" t="s">
        <v>593</v>
      </c>
      <c r="D307" s="127" t="s">
        <v>928</v>
      </c>
      <c r="E307" s="154">
        <f>IFERROR(VLOOKUP($B307,'0809_link'!$A$5:$D$319,2,FALSE),0)</f>
        <v>67.75</v>
      </c>
      <c r="F307" s="154">
        <f>IFERROR(VLOOKUP($B307,'0809_link'!$A$5:$D$319,3,FALSE),0)</f>
        <v>354.25</v>
      </c>
      <c r="G307" s="154">
        <f>IFERROR(VLOOKUP(B307,'0809_link'!$A$5:$D$319,4,FALSE),0)</f>
        <v>3121.32</v>
      </c>
      <c r="H307" s="50">
        <f t="shared" si="613"/>
        <v>0.1135</v>
      </c>
      <c r="I307" s="155">
        <f>IF(D307="yes",VLOOKUP(B307,'ESA 112'!$B$479:$K$503,8,FALSE),MIN(0.127,H307))</f>
        <v>0.1135</v>
      </c>
      <c r="J307" s="156">
        <f t="shared" si="614"/>
        <v>354.25</v>
      </c>
      <c r="K307" s="157">
        <f t="shared" si="615"/>
        <v>422</v>
      </c>
      <c r="L307" s="127" t="s">
        <v>928</v>
      </c>
      <c r="M307" s="43">
        <f>IFERROR(VLOOKUP(B307,'0910_link'!$A$5:$B$302,2,FALSE),0)</f>
        <v>67</v>
      </c>
      <c r="N307" s="43">
        <f>IFERROR(VLOOKUP(B307,'0910_link'!$A$5:$C$302,3,FALSE),0)</f>
        <v>358.75</v>
      </c>
      <c r="O307" s="43">
        <f>IFERROR(VLOOKUP($B307,'0910_link'!$A$5:$D$302,4,FALSE),0)</f>
        <v>3169.08</v>
      </c>
      <c r="P307" s="50">
        <f t="shared" si="616"/>
        <v>0.1132</v>
      </c>
      <c r="Q307" s="158">
        <f>IF(L307="Yes",VLOOKUP(B307,'ESA 112'!$B$449:$K$474,8,FALSE),MIN(0.127,P307))</f>
        <v>0.1132</v>
      </c>
      <c r="R307" s="156">
        <f t="shared" si="617"/>
        <v>358.75</v>
      </c>
      <c r="S307" s="157">
        <f t="shared" si="618"/>
        <v>425.75</v>
      </c>
      <c r="T307" s="127" t="s">
        <v>928</v>
      </c>
      <c r="U307" s="43">
        <f>IFERROR(VLOOKUP($B307,'1011_link'!$A$5:$D$309,2,FALSE),0)</f>
        <v>66.62</v>
      </c>
      <c r="V307" s="43">
        <f>IFERROR(VLOOKUP($B307,'1011_link'!$A$5:$D$309,3,FALSE),0)</f>
        <v>372</v>
      </c>
      <c r="W307" s="154">
        <f>IFERROR(VLOOKUP($B307,'1011_link'!$A$5:$D$319,4,FALSE),0)</f>
        <v>3172.77</v>
      </c>
      <c r="X307" s="50">
        <f t="shared" si="619"/>
        <v>0.1172</v>
      </c>
      <c r="Y307" s="158">
        <f>IF(T307="Yes",VLOOKUP(B307,'ESA 112'!$B$416:$J$444,8,FALSE),MIN(0.127,X307))</f>
        <v>0.1172</v>
      </c>
      <c r="Z307" s="156">
        <f t="shared" si="620"/>
        <v>372</v>
      </c>
      <c r="AA307" s="159">
        <f t="shared" si="621"/>
        <v>438.62</v>
      </c>
      <c r="AB307" s="127" t="s">
        <v>928</v>
      </c>
      <c r="AC307" s="43">
        <f>IFERROR(VLOOKUP($B307,'1112_link'!$A$5:$D$310,2,FALSE),0)</f>
        <v>62.78</v>
      </c>
      <c r="AD307" s="43">
        <f>IFERROR(VLOOKUP($B307,'1112_link'!$A$5:$D$310,3,FALSE),0)</f>
        <v>352.56</v>
      </c>
      <c r="AE307" s="154">
        <f>IFERROR(VLOOKUP($B307,'1112_link'!$A$5:$D$331,4,FALSE),0)</f>
        <v>3313.22</v>
      </c>
      <c r="AF307" s="50">
        <f t="shared" si="622"/>
        <v>0.10639999999999999</v>
      </c>
      <c r="AG307" s="158">
        <f>IF(AB307="Yes",VLOOKUP(B307,'ESA 112'!$B$383:$J$411,8,FALSE),MIN(0.127,AF307))</f>
        <v>0.10639999999999999</v>
      </c>
      <c r="AH307" s="156">
        <f t="shared" si="623"/>
        <v>352.56</v>
      </c>
      <c r="AI307" s="159">
        <f t="shared" si="624"/>
        <v>415.34000000000003</v>
      </c>
      <c r="AJ307" s="127" t="s">
        <v>928</v>
      </c>
      <c r="AK307" s="43">
        <f>IFERROR(VLOOKUP($B307,'1213_link'!$A$5:$D$310,2,FALSE),0)</f>
        <v>74.33</v>
      </c>
      <c r="AL307" s="43">
        <f>IFERROR(VLOOKUP($B307,'1213_link'!$A$5:$D$310,3,FALSE),0)</f>
        <v>355.22</v>
      </c>
      <c r="AM307" s="154">
        <f>IFERROR(VLOOKUP($B307,'1213_link'!$A$5:$D$331,4,FALSE),0)</f>
        <v>3376.2799999999997</v>
      </c>
      <c r="AN307" s="50">
        <f t="shared" si="625"/>
        <v>0.1052</v>
      </c>
      <c r="AO307" s="158">
        <f>IF(AJ307="Yes",VLOOKUP(B307,'ESA 112'!$B$350:$J$378,8,FALSE),MIN(0.127,AN307))</f>
        <v>0.1052</v>
      </c>
      <c r="AP307" s="156">
        <f t="shared" si="626"/>
        <v>355.22</v>
      </c>
      <c r="AQ307" s="159">
        <f t="shared" si="627"/>
        <v>429.55</v>
      </c>
      <c r="AR307" s="127" t="s">
        <v>928</v>
      </c>
      <c r="AS307" s="43">
        <f>IFERROR(VLOOKUP($B307,'1314_link'!$A$5:$D$310,2,FALSE),0)</f>
        <v>66.22</v>
      </c>
      <c r="AT307" s="43">
        <f>IFERROR(VLOOKUP($B307,'1314_link'!$A$5:$D$310,3,FALSE),0)</f>
        <v>351.67</v>
      </c>
      <c r="AU307" s="154">
        <f>IFERROR(VLOOKUP($B307,'1314_link'!$A$5:$D$331,4,FALSE),0)</f>
        <v>3342.78</v>
      </c>
      <c r="AV307" s="158">
        <f t="shared" si="628"/>
        <v>0.10520285510862216</v>
      </c>
      <c r="AW307" s="158">
        <f>IF(AR307="Yes",VLOOKUP(B307,'ESA 112'!$B$318:$J$345,8,FALSE),MIN(0.127,AV307))</f>
        <v>0.10520285510862216</v>
      </c>
      <c r="AX307" s="156">
        <f t="shared" si="629"/>
        <v>351.67</v>
      </c>
      <c r="AY307" s="159">
        <f t="shared" si="630"/>
        <v>417.89</v>
      </c>
      <c r="AZ307" s="127" t="s">
        <v>928</v>
      </c>
      <c r="BA307" s="43">
        <f>IFERROR(VLOOKUP($B307,'1415_link'!$A$5:$D$311,2,FALSE),0)</f>
        <v>59.769999999999996</v>
      </c>
      <c r="BB307" s="43">
        <f>IFERROR(VLOOKUP($B307,'1415_link'!$A$5:$D$311,3,FALSE),0)</f>
        <v>331</v>
      </c>
      <c r="BC307" s="160">
        <f>IFERROR(VLOOKUP($B307,'1415_link'!$A$5:$D$332,4,FALSE),0)</f>
        <v>3312.4399999999996</v>
      </c>
      <c r="BD307" s="158">
        <f t="shared" si="631"/>
        <v>9.9926338288391647E-2</v>
      </c>
      <c r="BE307" s="158">
        <f>IF(AZ307="Yes",VLOOKUP(B307,'ESA 112'!$B$286:$J$314,8,FALSE),MIN(0.127,BD307))</f>
        <v>9.9926338288391647E-2</v>
      </c>
      <c r="BF307" s="156">
        <f t="shared" si="632"/>
        <v>331</v>
      </c>
      <c r="BG307" s="159">
        <f t="shared" si="633"/>
        <v>390.77</v>
      </c>
      <c r="BH307" s="127" t="s">
        <v>928</v>
      </c>
      <c r="BI307" s="43">
        <f>IFERROR(VLOOKUP($B307,'1516_link'!$A$5:$D$351,2,FALSE),0)</f>
        <v>69.56</v>
      </c>
      <c r="BJ307" s="43">
        <f>IFERROR(VLOOKUP($B307,'1516_link'!$A$5:$D$351,3,FALSE),0)</f>
        <v>321</v>
      </c>
      <c r="BK307" s="160">
        <f>IFERROR(VLOOKUP($B307,'1516_link'!$A$5:$D$351,4,FALSE),0)</f>
        <v>3371.65</v>
      </c>
      <c r="BL307" s="217">
        <f t="shared" si="634"/>
        <v>9.5205611495855144E-2</v>
      </c>
      <c r="BM307" s="217">
        <f>IF(BH307="Yes",VLOOKUP(B307,'ESA 112'!$B$255:$J$282,8,FALSE),MIN(0.127,BL307))</f>
        <v>9.5205611495855144E-2</v>
      </c>
      <c r="BN307" s="156">
        <f t="shared" si="635"/>
        <v>321</v>
      </c>
      <c r="BO307" s="159">
        <f t="shared" si="636"/>
        <v>390.56</v>
      </c>
      <c r="BP307" s="127" t="s">
        <v>928</v>
      </c>
      <c r="BQ307" s="43">
        <f>IFERROR(VLOOKUP($B307,'1617_link'!$A$5:$D$351,2,FALSE),0)</f>
        <v>57.66</v>
      </c>
      <c r="BR307" s="43">
        <f>IFERROR(VLOOKUP($B307,'1617_link'!$A$5:$D$351,3,FALSE),0)</f>
        <v>333.78</v>
      </c>
      <c r="BS307" s="160">
        <f>IFERROR(VLOOKUP($B307,'1617_link'!$A$5:$D$351,4,FALSE),0)</f>
        <v>3328.9599999999996</v>
      </c>
      <c r="BT307" s="217">
        <f t="shared" si="637"/>
        <v>0.10026554839950015</v>
      </c>
      <c r="BU307" s="217">
        <f>IF(BP307="Yes",VLOOKUP(B307,'ESA 112'!$B$224:$J$250,8,FALSE),MIN(0.127,BT307))</f>
        <v>0.10026554839950015</v>
      </c>
      <c r="BV307" s="156">
        <f t="shared" si="638"/>
        <v>333.78</v>
      </c>
      <c r="BW307" s="223">
        <f t="shared" si="639"/>
        <v>391.43999999999994</v>
      </c>
      <c r="BX307" s="127" t="s">
        <v>928</v>
      </c>
      <c r="BY307" s="43">
        <f>IFERROR(VLOOKUP($B307,'1718_link'!$A$5:$D$351,2,FALSE),0)</f>
        <v>59.45</v>
      </c>
      <c r="BZ307" s="43">
        <f>IFERROR(VLOOKUP($B307,'1718_link'!$A$5:$D$351,3,FALSE),0)</f>
        <v>359.22</v>
      </c>
      <c r="CA307" s="43">
        <f>IFERROR(VLOOKUP($B307,'1718_link'!$A$5:$D$331,4,FALSE),0)</f>
        <v>3370.19</v>
      </c>
      <c r="CB307" s="217">
        <f t="shared" si="640"/>
        <v>0.10658746242793433</v>
      </c>
      <c r="CC307" s="217">
        <f>IF(BX307="Yes",VLOOKUP(B307,'ESA 112'!$B$194:$J$219,8,FALSE),MIN(0.135,CB307))</f>
        <v>0.10658746242793433</v>
      </c>
      <c r="CD307" s="156">
        <f t="shared" si="641"/>
        <v>359.22</v>
      </c>
      <c r="CE307" s="159">
        <f t="shared" si="642"/>
        <v>418.67</v>
      </c>
      <c r="CF307" s="127" t="s">
        <v>928</v>
      </c>
      <c r="CG307" s="43">
        <f>IFERROR(VLOOKUP($B307,'1819_link'!$A$5:$D$351,2,FALSE),0)</f>
        <v>71.23</v>
      </c>
      <c r="CH307" s="43">
        <f>IFERROR(VLOOKUP($B307,'1819_link'!$A$5:$D$351,3,FALSE),0)</f>
        <v>366.44</v>
      </c>
      <c r="CI307" s="43">
        <f>IFERROR(VLOOKUP($B307,'1819_link'!$A$5:$D$331,4,FALSE),0)</f>
        <v>3370.83</v>
      </c>
      <c r="CJ307" s="217">
        <f t="shared" si="643"/>
        <v>0.10870913098554362</v>
      </c>
      <c r="CK307" s="217">
        <f>IF(CF307="Yes",VLOOKUP(B307,'ESA 112'!$B$164:$J$190,8,FALSE),MIN(0.135,CJ307))</f>
        <v>0.10870913098554362</v>
      </c>
      <c r="CL307" s="156">
        <f t="shared" si="644"/>
        <v>366.44</v>
      </c>
      <c r="CM307" s="159">
        <f t="shared" si="645"/>
        <v>437.67</v>
      </c>
      <c r="CN307" s="127" t="s">
        <v>928</v>
      </c>
      <c r="CO307" s="43">
        <f>IFERROR(VLOOKUP($B307,'1920_link'!$A$5:$D$350,2,FALSE),0)</f>
        <v>69.34</v>
      </c>
      <c r="CP307" s="43">
        <f>IFERROR(VLOOKUP($B307,'1920_link'!$A$5:$D$350,3,FALSE),0)</f>
        <v>390.67</v>
      </c>
      <c r="CQ307" s="43">
        <f>IFERROR(VLOOKUP($B307,'1920_link'!$A$5:$D$330,4,FALSE),0)</f>
        <v>3290.97</v>
      </c>
      <c r="CR307" s="217">
        <f t="shared" si="598"/>
        <v>0.118709681340152</v>
      </c>
      <c r="CS307" s="217">
        <f>IF(CN307="Yes",VLOOKUP(B307,'ESA 112'!$B$134:$J$159,8,FALSE),MIN(0.135,CR307))</f>
        <v>0.118709681340152</v>
      </c>
      <c r="CT307" s="156">
        <f t="shared" si="599"/>
        <v>390.67</v>
      </c>
      <c r="CU307" s="159">
        <f t="shared" si="600"/>
        <v>460.01</v>
      </c>
      <c r="CV307" s="127" t="s">
        <v>928</v>
      </c>
      <c r="CW307" s="43">
        <f>IFERROR(VLOOKUP($B307,'2021_link'!$A$5:$D$351,2,FALSE),0)</f>
        <v>40.22</v>
      </c>
      <c r="CX307" s="43">
        <f>IFERROR(VLOOKUP($B307,'2021_link'!$A$5:$D$351,3,FALSE),0)</f>
        <v>386.33000000000004</v>
      </c>
      <c r="CY307" s="160">
        <f>IFERROR(VLOOKUP($B307,'2021_link'!$A$5:$D$351,4,FALSE),0)</f>
        <v>3161.14</v>
      </c>
      <c r="CZ307" s="217">
        <f t="shared" si="601"/>
        <v>0.12221223988814164</v>
      </c>
      <c r="DA307" s="217">
        <f>IF(CV307="Yes",VLOOKUP(B307,'ESA 112'!$B$102:$J$130,8,FALSE),MIN(0.135,CZ307))</f>
        <v>0.12221223988814164</v>
      </c>
      <c r="DB307" s="156">
        <f t="shared" si="602"/>
        <v>386.33</v>
      </c>
      <c r="DC307" s="159">
        <f t="shared" si="603"/>
        <v>426.54999999999995</v>
      </c>
      <c r="DD307" s="127" t="s">
        <v>928</v>
      </c>
      <c r="DE307" s="43">
        <f>IFERROR(VLOOKUP($B307,'2122_link'!$A$3:$D$352,2,FALSE),0)</f>
        <v>28</v>
      </c>
      <c r="DF307" s="43">
        <f>IFERROR(VLOOKUP($B307,'2122_link'!$A$3:$D$352,3,FALSE),0)</f>
        <v>379.56</v>
      </c>
      <c r="DG307" s="160">
        <f>IFERROR(VLOOKUP($B307,'2122_link'!$A$3:$D$352,4,FALSE),0)</f>
        <v>3082.97</v>
      </c>
      <c r="DH307" s="217">
        <f t="shared" si="604"/>
        <v>0.12311504815162004</v>
      </c>
      <c r="DI307" s="217">
        <f>IF(DD307="Yes",VLOOKUP(B307,'ESA 112'!$B$70:$J$99,8,FALSE),MIN(0.135,DH307))</f>
        <v>0.12311504815162004</v>
      </c>
      <c r="DJ307" s="156">
        <f t="shared" si="605"/>
        <v>379.56</v>
      </c>
      <c r="DK307" s="159">
        <f t="shared" si="606"/>
        <v>407.56</v>
      </c>
      <c r="DL307" s="127" t="s">
        <v>928</v>
      </c>
      <c r="DM307" s="43">
        <f>IFERROR(VLOOKUP($B307,'2223_link'!$A$3:$D$352,2,FALSE),0)</f>
        <v>14.89</v>
      </c>
      <c r="DN307" s="43">
        <f>IFERROR(VLOOKUP($B307,'2223_link'!$A$3:$D$352,3,FALSE),0)</f>
        <v>427.44999999999993</v>
      </c>
      <c r="DO307" s="160">
        <f>IFERROR(VLOOKUP($B307,'2223_link'!$A$3:$D$352,4,FALSE),0)</f>
        <v>3166.94</v>
      </c>
      <c r="DP307" s="217">
        <f t="shared" si="607"/>
        <v>0.13497256026321935</v>
      </c>
      <c r="DQ307" s="217">
        <f>IF(DL307="Yes",VLOOKUP(B307,'ESA 112'!$B$37:$J$65,8,FALSE),MIN(0.135,DP307))</f>
        <v>0.13497256026321935</v>
      </c>
      <c r="DR307" s="156">
        <f t="shared" si="608"/>
        <v>427.45</v>
      </c>
      <c r="DS307" s="159">
        <f t="shared" si="609"/>
        <v>442.34</v>
      </c>
      <c r="DT307" s="127" t="s">
        <v>928</v>
      </c>
      <c r="DU307" s="43">
        <f>IFERROR(VLOOKUP($B307,'2324_link'!$A$3:$D$352,2,FALSE),0)</f>
        <v>14.22</v>
      </c>
      <c r="DV307" s="43">
        <f>IFERROR(VLOOKUP($B307,'2324_link'!$A$3:$D$352,3,FALSE),0)</f>
        <v>390.67</v>
      </c>
      <c r="DW307" s="160">
        <f>IFERROR(VLOOKUP($B307,'2324_link'!$A$3:$D$352,4,FALSE),0)</f>
        <v>3161.5099999999998</v>
      </c>
      <c r="DX307" s="217">
        <f t="shared" si="610"/>
        <v>0.12357069881164381</v>
      </c>
      <c r="DY307" s="217">
        <f>IF(DT307="Yes",VLOOKUP(B307,'ESA 112'!$B$3:$J$32,8,FALSE),MIN(0.15,DX307))</f>
        <v>0.12357069881164381</v>
      </c>
      <c r="DZ307" s="156">
        <f t="shared" si="611"/>
        <v>390.67</v>
      </c>
      <c r="EA307" s="159">
        <f t="shared" si="612"/>
        <v>404.89000000000004</v>
      </c>
      <c r="EB307" s="18"/>
    </row>
    <row r="308" spans="1:132" ht="14.4" x14ac:dyDescent="0.3">
      <c r="A308" s="15" t="s">
        <v>912</v>
      </c>
      <c r="B308" s="15" t="s">
        <v>126</v>
      </c>
      <c r="C308" s="15" t="s">
        <v>127</v>
      </c>
      <c r="D308" s="127" t="s">
        <v>928</v>
      </c>
      <c r="E308" s="154">
        <f>IFERROR(VLOOKUP($B308,'0809_link'!$A$5:$D$319,2,FALSE),0)</f>
        <v>11.88</v>
      </c>
      <c r="F308" s="154">
        <f>IFERROR(VLOOKUP($B308,'0809_link'!$A$5:$D$319,3,FALSE),0)</f>
        <v>108.62</v>
      </c>
      <c r="G308" s="154">
        <f>IFERROR(VLOOKUP(B308,'0809_link'!$A$5:$D$319,4,FALSE),0)</f>
        <v>912.93</v>
      </c>
      <c r="H308" s="50">
        <f t="shared" si="613"/>
        <v>0.11899999999999999</v>
      </c>
      <c r="I308" s="155">
        <f>IF(D308="yes",VLOOKUP(B308,'ESA 112'!$B$479:$K$503,8,FALSE),MIN(0.127,H308))</f>
        <v>0.11899999999999999</v>
      </c>
      <c r="J308" s="156">
        <f t="shared" si="614"/>
        <v>108.62</v>
      </c>
      <c r="K308" s="157">
        <f t="shared" si="615"/>
        <v>120.5</v>
      </c>
      <c r="L308" s="127" t="s">
        <v>928</v>
      </c>
      <c r="M308" s="43">
        <f>IFERROR(VLOOKUP(B308,'0910_link'!$A$5:$B$302,2,FALSE),0)</f>
        <v>16.5</v>
      </c>
      <c r="N308" s="43">
        <f>IFERROR(VLOOKUP(B308,'0910_link'!$A$5:$C$302,3,FALSE),0)</f>
        <v>111.88</v>
      </c>
      <c r="O308" s="43">
        <f>IFERROR(VLOOKUP($B308,'0910_link'!$A$5:$D$302,4,FALSE),0)</f>
        <v>906.31</v>
      </c>
      <c r="P308" s="50">
        <f t="shared" si="616"/>
        <v>0.1234</v>
      </c>
      <c r="Q308" s="158">
        <f>IF(L308="Yes",VLOOKUP(B308,'ESA 112'!$B$449:$K$474,8,FALSE),MIN(0.127,P308))</f>
        <v>0.1234</v>
      </c>
      <c r="R308" s="156">
        <f t="shared" si="617"/>
        <v>111.88</v>
      </c>
      <c r="S308" s="157">
        <f t="shared" si="618"/>
        <v>128.38</v>
      </c>
      <c r="T308" s="127" t="s">
        <v>928</v>
      </c>
      <c r="U308" s="43">
        <f>IFERROR(VLOOKUP($B308,'1011_link'!$A$5:$D$309,2,FALSE),0)</f>
        <v>23.62</v>
      </c>
      <c r="V308" s="43">
        <f>IFERROR(VLOOKUP($B308,'1011_link'!$A$5:$D$309,3,FALSE),0)</f>
        <v>114.75</v>
      </c>
      <c r="W308" s="154">
        <f>IFERROR(VLOOKUP($B308,'1011_link'!$A$5:$D$319,4,FALSE),0)</f>
        <v>931.99</v>
      </c>
      <c r="X308" s="50">
        <f t="shared" si="619"/>
        <v>0.1231</v>
      </c>
      <c r="Y308" s="158">
        <f>IF(T308="Yes",VLOOKUP(B308,'ESA 112'!$B$416:$J$444,8,FALSE),MIN(0.127,X308))</f>
        <v>0.1231</v>
      </c>
      <c r="Z308" s="156">
        <f t="shared" si="620"/>
        <v>114.75</v>
      </c>
      <c r="AA308" s="159">
        <f t="shared" si="621"/>
        <v>138.37</v>
      </c>
      <c r="AB308" s="127" t="s">
        <v>928</v>
      </c>
      <c r="AC308" s="43">
        <f>IFERROR(VLOOKUP($B308,'1112_link'!$A$5:$D$310,2,FALSE),0)</f>
        <v>16</v>
      </c>
      <c r="AD308" s="43">
        <f>IFERROR(VLOOKUP($B308,'1112_link'!$A$5:$D$310,3,FALSE),0)</f>
        <v>116.44</v>
      </c>
      <c r="AE308" s="154">
        <f>IFERROR(VLOOKUP($B308,'1112_link'!$A$5:$D$331,4,FALSE),0)</f>
        <v>981.21</v>
      </c>
      <c r="AF308" s="50">
        <f t="shared" si="622"/>
        <v>0.1187</v>
      </c>
      <c r="AG308" s="158">
        <f>IF(AB308="Yes",VLOOKUP(B308,'ESA 112'!$B$383:$J$411,8,FALSE),MIN(0.127,AF308))</f>
        <v>0.1187</v>
      </c>
      <c r="AH308" s="156">
        <f t="shared" si="623"/>
        <v>116.44</v>
      </c>
      <c r="AI308" s="159">
        <f t="shared" si="624"/>
        <v>132.44</v>
      </c>
      <c r="AJ308" s="127" t="s">
        <v>928</v>
      </c>
      <c r="AK308" s="43">
        <f>IFERROR(VLOOKUP($B308,'1213_link'!$A$5:$D$310,2,FALSE),0)</f>
        <v>14.66</v>
      </c>
      <c r="AL308" s="43">
        <f>IFERROR(VLOOKUP($B308,'1213_link'!$A$5:$D$310,3,FALSE),0)</f>
        <v>119.22</v>
      </c>
      <c r="AM308" s="154">
        <f>IFERROR(VLOOKUP($B308,'1213_link'!$A$5:$D$331,4,FALSE),0)</f>
        <v>955.79000000000008</v>
      </c>
      <c r="AN308" s="50">
        <f t="shared" si="625"/>
        <v>0.12470000000000001</v>
      </c>
      <c r="AO308" s="158">
        <f>IF(AJ308="Yes",VLOOKUP(B308,'ESA 112'!$B$350:$J$378,8,FALSE),MIN(0.127,AN308))</f>
        <v>0.12470000000000001</v>
      </c>
      <c r="AP308" s="156">
        <f t="shared" si="626"/>
        <v>119.22</v>
      </c>
      <c r="AQ308" s="159">
        <f t="shared" si="627"/>
        <v>133.88</v>
      </c>
      <c r="AR308" s="127" t="s">
        <v>928</v>
      </c>
      <c r="AS308" s="43">
        <f>IFERROR(VLOOKUP($B308,'1314_link'!$A$5:$D$310,2,FALSE),0)</f>
        <v>16</v>
      </c>
      <c r="AT308" s="43">
        <f>IFERROR(VLOOKUP($B308,'1314_link'!$A$5:$D$310,3,FALSE),0)</f>
        <v>117.78</v>
      </c>
      <c r="AU308" s="154">
        <f>IFERROR(VLOOKUP($B308,'1314_link'!$A$5:$D$331,4,FALSE),0)</f>
        <v>951.82999999999993</v>
      </c>
      <c r="AV308" s="158">
        <f t="shared" si="628"/>
        <v>0.12374058392780224</v>
      </c>
      <c r="AW308" s="158">
        <f>IF(AR308="Yes",VLOOKUP(B308,'ESA 112'!$B$318:$J$345,8,FALSE),MIN(0.127,AV308))</f>
        <v>0.12374058392780224</v>
      </c>
      <c r="AX308" s="156">
        <f t="shared" si="629"/>
        <v>117.78</v>
      </c>
      <c r="AY308" s="159">
        <f t="shared" si="630"/>
        <v>133.78</v>
      </c>
      <c r="AZ308" s="127" t="s">
        <v>928</v>
      </c>
      <c r="BA308" s="43">
        <f>IFERROR(VLOOKUP($B308,'1415_link'!$A$5:$D$311,2,FALSE),0)</f>
        <v>13.67</v>
      </c>
      <c r="BB308" s="43">
        <f>IFERROR(VLOOKUP($B308,'1415_link'!$A$5:$D$311,3,FALSE),0)</f>
        <v>119.78</v>
      </c>
      <c r="BC308" s="160">
        <f>IFERROR(VLOOKUP($B308,'1415_link'!$A$5:$D$332,4,FALSE),0)</f>
        <v>959.88</v>
      </c>
      <c r="BD308" s="158">
        <f t="shared" si="631"/>
        <v>0.12478643163728799</v>
      </c>
      <c r="BE308" s="158">
        <f>IF(AZ308="Yes",VLOOKUP(B308,'ESA 112'!$B$286:$J$314,8,FALSE),MIN(0.127,BD308))</f>
        <v>0.12478643163728799</v>
      </c>
      <c r="BF308" s="156">
        <f t="shared" si="632"/>
        <v>119.78</v>
      </c>
      <c r="BG308" s="159">
        <f t="shared" si="633"/>
        <v>133.44999999999999</v>
      </c>
      <c r="BH308" s="127" t="s">
        <v>928</v>
      </c>
      <c r="BI308" s="43">
        <f>IFERROR(VLOOKUP($B308,'1516_link'!$A$5:$D$351,2,FALSE),0)</f>
        <v>17.89</v>
      </c>
      <c r="BJ308" s="43">
        <f>IFERROR(VLOOKUP($B308,'1516_link'!$A$5:$D$351,3,FALSE),0)</f>
        <v>115.11</v>
      </c>
      <c r="BK308" s="160">
        <f>IFERROR(VLOOKUP($B308,'1516_link'!$A$5:$D$351,4,FALSE),0)</f>
        <v>966.64</v>
      </c>
      <c r="BL308" s="217">
        <f t="shared" si="634"/>
        <v>0.11908259538194158</v>
      </c>
      <c r="BM308" s="217">
        <f>IF(BH308="Yes",VLOOKUP(B308,'ESA 112'!$B$255:$J$282,8,FALSE),MIN(0.127,BL308))</f>
        <v>0.11908259538194158</v>
      </c>
      <c r="BN308" s="156">
        <f t="shared" si="635"/>
        <v>115.11</v>
      </c>
      <c r="BO308" s="159">
        <f t="shared" si="636"/>
        <v>133</v>
      </c>
      <c r="BP308" s="127" t="s">
        <v>928</v>
      </c>
      <c r="BQ308" s="43">
        <f>IFERROR(VLOOKUP($B308,'1617_link'!$A$5:$D$351,2,FALSE),0)</f>
        <v>16.78</v>
      </c>
      <c r="BR308" s="43">
        <f>IFERROR(VLOOKUP($B308,'1617_link'!$A$5:$D$351,3,FALSE),0)</f>
        <v>133.22</v>
      </c>
      <c r="BS308" s="160">
        <f>IFERROR(VLOOKUP($B308,'1617_link'!$A$5:$D$351,4,FALSE),0)</f>
        <v>967.76</v>
      </c>
      <c r="BT308" s="217">
        <f t="shared" si="637"/>
        <v>0.13765809704885509</v>
      </c>
      <c r="BU308" s="217">
        <f>IF(BP308="Yes",VLOOKUP(B308,'ESA 112'!$B$224:$J$250,8,FALSE),MIN(0.127,BT308))</f>
        <v>0.127</v>
      </c>
      <c r="BV308" s="156">
        <f t="shared" si="638"/>
        <v>122.91</v>
      </c>
      <c r="BW308" s="159">
        <f t="shared" si="639"/>
        <v>139.69</v>
      </c>
      <c r="BX308" s="127" t="s">
        <v>928</v>
      </c>
      <c r="BY308" s="43">
        <f>IFERROR(VLOOKUP($B308,'1718_link'!$A$5:$D$351,2,FALSE),0)</f>
        <v>11.66</v>
      </c>
      <c r="BZ308" s="43">
        <f>IFERROR(VLOOKUP($B308,'1718_link'!$A$5:$D$351,3,FALSE),0)</f>
        <v>134.11000000000001</v>
      </c>
      <c r="CA308" s="43">
        <f>IFERROR(VLOOKUP($B308,'1718_link'!$A$5:$D$331,4,FALSE),0)</f>
        <v>965.70999999999992</v>
      </c>
      <c r="CB308" s="217">
        <f t="shared" si="640"/>
        <v>0.13887191807064236</v>
      </c>
      <c r="CC308" s="217">
        <f>IF(BX308="Yes",VLOOKUP(B308,'ESA 112'!$B$194:$J$219,8,FALSE),MIN(0.135,CB308))</f>
        <v>0.13500000000000001</v>
      </c>
      <c r="CD308" s="156">
        <f t="shared" si="641"/>
        <v>130.37</v>
      </c>
      <c r="CE308" s="159">
        <f t="shared" si="642"/>
        <v>142.03</v>
      </c>
      <c r="CF308" s="127" t="s">
        <v>928</v>
      </c>
      <c r="CG308" s="43">
        <f>IFERROR(VLOOKUP($B308,'1819_link'!$A$5:$D$351,2,FALSE),0)</f>
        <v>12.549999999999999</v>
      </c>
      <c r="CH308" s="43">
        <f>IFERROR(VLOOKUP($B308,'1819_link'!$A$5:$D$351,3,FALSE),0)</f>
        <v>134.44</v>
      </c>
      <c r="CI308" s="43">
        <f>IFERROR(VLOOKUP($B308,'1819_link'!$A$5:$D$331,4,FALSE),0)</f>
        <v>921.8</v>
      </c>
      <c r="CJ308" s="217">
        <f t="shared" si="643"/>
        <v>0.14584508570188762</v>
      </c>
      <c r="CK308" s="217">
        <f>IF(CF308="Yes",VLOOKUP(B308,'ESA 112'!$B$164:$J$190,8,FALSE),MIN(0.135,CJ308))</f>
        <v>0.13500000000000001</v>
      </c>
      <c r="CL308" s="156">
        <f t="shared" si="644"/>
        <v>124.44</v>
      </c>
      <c r="CM308" s="159">
        <f t="shared" si="645"/>
        <v>136.99</v>
      </c>
      <c r="CN308" s="127" t="s">
        <v>928</v>
      </c>
      <c r="CO308" s="43">
        <f>IFERROR(VLOOKUP($B308,'1920_link'!$A$5:$D$350,2,FALSE),0)</f>
        <v>13.66</v>
      </c>
      <c r="CP308" s="43">
        <f>IFERROR(VLOOKUP($B308,'1920_link'!$A$5:$D$350,3,FALSE),0)</f>
        <v>140.88999999999999</v>
      </c>
      <c r="CQ308" s="43">
        <f>IFERROR(VLOOKUP($B308,'1920_link'!$A$5:$D$330,4,FALSE),0)</f>
        <v>898.48</v>
      </c>
      <c r="CR308" s="217">
        <f t="shared" si="598"/>
        <v>0.15680927789155016</v>
      </c>
      <c r="CS308" s="217">
        <f>IF(CN308="Yes",VLOOKUP(B308,'ESA 112'!$B$134:$J$159,8,FALSE),MIN(0.135,CR308))</f>
        <v>0.13500000000000001</v>
      </c>
      <c r="CT308" s="156">
        <f t="shared" si="599"/>
        <v>121.29</v>
      </c>
      <c r="CU308" s="159">
        <f t="shared" si="600"/>
        <v>134.95000000000002</v>
      </c>
      <c r="CV308" s="127" t="s">
        <v>928</v>
      </c>
      <c r="CW308" s="43">
        <f>IFERROR(VLOOKUP($B308,'2021_link'!$A$5:$D$351,2,FALSE),0)</f>
        <v>6.11</v>
      </c>
      <c r="CX308" s="43">
        <f>IFERROR(VLOOKUP($B308,'2021_link'!$A$5:$D$351,3,FALSE),0)</f>
        <v>127.89</v>
      </c>
      <c r="CY308" s="160">
        <f>IFERROR(VLOOKUP($B308,'2021_link'!$A$5:$D$351,4,FALSE),0)</f>
        <v>872.96</v>
      </c>
      <c r="CZ308" s="217">
        <f t="shared" si="601"/>
        <v>0.14650155791788855</v>
      </c>
      <c r="DA308" s="217">
        <f>IF(CV308="Yes",VLOOKUP(B308,'ESA 112'!$B$102:$J$130,8,FALSE),MIN(0.135,CZ308))</f>
        <v>0.13500000000000001</v>
      </c>
      <c r="DB308" s="156">
        <f t="shared" si="602"/>
        <v>117.85</v>
      </c>
      <c r="DC308" s="159">
        <f t="shared" si="603"/>
        <v>123.96</v>
      </c>
      <c r="DD308" s="127" t="s">
        <v>928</v>
      </c>
      <c r="DE308" s="43">
        <f>IFERROR(VLOOKUP($B308,'2122_link'!$A$3:$D$352,2,FALSE),0)</f>
        <v>9.2200000000000006</v>
      </c>
      <c r="DF308" s="43">
        <f>IFERROR(VLOOKUP($B308,'2122_link'!$A$3:$D$352,3,FALSE),0)</f>
        <v>124.66</v>
      </c>
      <c r="DG308" s="160">
        <f>IFERROR(VLOOKUP($B308,'2122_link'!$A$3:$D$352,4,FALSE),0)</f>
        <v>882.32</v>
      </c>
      <c r="DH308" s="217">
        <f t="shared" si="604"/>
        <v>0.14128660803336657</v>
      </c>
      <c r="DI308" s="217">
        <f>IF(DD308="Yes",VLOOKUP(B308,'ESA 112'!$B$70:$J$99,8,FALSE),MIN(0.135,DH308))</f>
        <v>0.13500000000000001</v>
      </c>
      <c r="DJ308" s="156">
        <f t="shared" si="605"/>
        <v>119.11</v>
      </c>
      <c r="DK308" s="159">
        <f t="shared" si="606"/>
        <v>128.33000000000001</v>
      </c>
      <c r="DL308" s="127" t="s">
        <v>928</v>
      </c>
      <c r="DM308" s="43">
        <f>IFERROR(VLOOKUP($B308,'2223_link'!$A$3:$D$352,2,FALSE),0)</f>
        <v>11.56</v>
      </c>
      <c r="DN308" s="43">
        <f>IFERROR(VLOOKUP($B308,'2223_link'!$A$3:$D$352,3,FALSE),0)</f>
        <v>126.56</v>
      </c>
      <c r="DO308" s="160">
        <f>IFERROR(VLOOKUP($B308,'2223_link'!$A$3:$D$352,4,FALSE),0)</f>
        <v>864.38</v>
      </c>
      <c r="DP308" s="217">
        <f t="shared" si="607"/>
        <v>0.14641708507832205</v>
      </c>
      <c r="DQ308" s="217">
        <f>IF(DL308="Yes",VLOOKUP(B308,'ESA 112'!$B$37:$J$65,8,FALSE),MIN(0.135,DP308))</f>
        <v>0.13500000000000001</v>
      </c>
      <c r="DR308" s="156">
        <f t="shared" si="608"/>
        <v>116.69</v>
      </c>
      <c r="DS308" s="159">
        <f t="shared" si="609"/>
        <v>128.25</v>
      </c>
      <c r="DT308" s="127" t="s">
        <v>928</v>
      </c>
      <c r="DU308" s="43">
        <f>IFERROR(VLOOKUP($B308,'2324_link'!$A$3:$D$352,2,FALSE),0)</f>
        <v>10.56</v>
      </c>
      <c r="DV308" s="43">
        <f>IFERROR(VLOOKUP($B308,'2324_link'!$A$3:$D$352,3,FALSE),0)</f>
        <v>126.89</v>
      </c>
      <c r="DW308" s="160">
        <f>IFERROR(VLOOKUP($B308,'2324_link'!$A$3:$D$352,4,FALSE),0)</f>
        <v>917.57</v>
      </c>
      <c r="DX308" s="217">
        <f t="shared" si="610"/>
        <v>0.13828917684754297</v>
      </c>
      <c r="DY308" s="217">
        <f>IF(DT308="Yes",VLOOKUP(B308,'ESA 112'!$B$3:$J$32,8,FALSE),MIN(0.15,DX308))</f>
        <v>0.13828917684754297</v>
      </c>
      <c r="DZ308" s="156">
        <f t="shared" si="611"/>
        <v>126.89</v>
      </c>
      <c r="EA308" s="159">
        <f t="shared" si="612"/>
        <v>137.44999999999999</v>
      </c>
      <c r="EB308" s="18"/>
    </row>
    <row r="309" spans="1:132" ht="14.4" x14ac:dyDescent="0.3">
      <c r="A309" s="15" t="s">
        <v>912</v>
      </c>
      <c r="B309" s="15" t="s">
        <v>62</v>
      </c>
      <c r="C309" s="15" t="s">
        <v>63</v>
      </c>
      <c r="D309" s="127" t="s">
        <v>928</v>
      </c>
      <c r="E309" s="154">
        <f>IFERROR(VLOOKUP($B309,'0809_link'!$A$5:$D$319,2,FALSE),0)</f>
        <v>42.37</v>
      </c>
      <c r="F309" s="154">
        <f>IFERROR(VLOOKUP($B309,'0809_link'!$A$5:$D$319,3,FALSE),0)</f>
        <v>374.62</v>
      </c>
      <c r="G309" s="154">
        <f>IFERROR(VLOOKUP(B309,'0809_link'!$A$5:$D$319,4,FALSE),0)</f>
        <v>2886.6</v>
      </c>
      <c r="H309" s="50">
        <f t="shared" si="613"/>
        <v>0.1298</v>
      </c>
      <c r="I309" s="155">
        <f>IF(D309="yes",VLOOKUP(B309,'ESA 112'!$B$479:$K$503,8,FALSE),MIN(0.127,H309))</f>
        <v>0.127</v>
      </c>
      <c r="J309" s="156">
        <f t="shared" si="614"/>
        <v>366.6</v>
      </c>
      <c r="K309" s="157">
        <f t="shared" si="615"/>
        <v>408.90752000000003</v>
      </c>
      <c r="L309" s="127" t="s">
        <v>928</v>
      </c>
      <c r="M309" s="43">
        <f>IFERROR(VLOOKUP(B309,'0910_link'!$A$5:$B$302,2,FALSE),0)</f>
        <v>45.13</v>
      </c>
      <c r="N309" s="43">
        <f>IFERROR(VLOOKUP(B309,'0910_link'!$A$5:$C$302,3,FALSE),0)</f>
        <v>391.63</v>
      </c>
      <c r="O309" s="43">
        <f>IFERROR(VLOOKUP($B309,'0910_link'!$A$5:$D$302,4,FALSE),0)</f>
        <v>2869.85</v>
      </c>
      <c r="P309" s="50">
        <f t="shared" si="616"/>
        <v>0.13650000000000001</v>
      </c>
      <c r="Q309" s="158">
        <f>IF(L309="Yes",VLOOKUP(B309,'ESA 112'!$B$449:$K$474,8,FALSE),MIN(0.127,P309))</f>
        <v>0.127</v>
      </c>
      <c r="R309" s="156">
        <f t="shared" si="617"/>
        <v>364.47</v>
      </c>
      <c r="S309" s="157">
        <f t="shared" si="618"/>
        <v>409.49642499999999</v>
      </c>
      <c r="T309" s="127" t="s">
        <v>928</v>
      </c>
      <c r="U309" s="43">
        <f>IFERROR(VLOOKUP($B309,'1011_link'!$A$5:$D$309,2,FALSE),0)</f>
        <v>40.879999999999995</v>
      </c>
      <c r="V309" s="43">
        <f>IFERROR(VLOOKUP($B309,'1011_link'!$A$5:$D$309,3,FALSE),0)</f>
        <v>386</v>
      </c>
      <c r="W309" s="154">
        <f>IFERROR(VLOOKUP($B309,'1011_link'!$A$5:$D$319,4,FALSE),0)</f>
        <v>2836.98</v>
      </c>
      <c r="X309" s="50">
        <f t="shared" si="619"/>
        <v>0.1361</v>
      </c>
      <c r="Y309" s="158">
        <f>IF(T309="Yes",VLOOKUP(B309,'ESA 112'!$B$416:$J$444,8,FALSE),MIN(0.127,X309))</f>
        <v>0.127</v>
      </c>
      <c r="Z309" s="156">
        <f t="shared" si="620"/>
        <v>360.3</v>
      </c>
      <c r="AA309" s="159">
        <f t="shared" si="621"/>
        <v>401.18</v>
      </c>
      <c r="AB309" s="127" t="s">
        <v>928</v>
      </c>
      <c r="AC309" s="43">
        <f>IFERROR(VLOOKUP($B309,'1112_link'!$A$5:$D$310,2,FALSE),0)</f>
        <v>34.44</v>
      </c>
      <c r="AD309" s="43">
        <f>IFERROR(VLOOKUP($B309,'1112_link'!$A$5:$D$310,3,FALSE),0)</f>
        <v>410.11</v>
      </c>
      <c r="AE309" s="154">
        <f>IFERROR(VLOOKUP($B309,'1112_link'!$A$5:$D$331,4,FALSE),0)</f>
        <v>2903.24</v>
      </c>
      <c r="AF309" s="50">
        <f t="shared" si="622"/>
        <v>0.14130000000000001</v>
      </c>
      <c r="AG309" s="158">
        <f>IF(AB309="Yes",VLOOKUP(B309,'ESA 112'!$B$383:$J$411,8,FALSE),MIN(0.127,AF309))</f>
        <v>0.127</v>
      </c>
      <c r="AH309" s="156">
        <f t="shared" si="623"/>
        <v>368.71</v>
      </c>
      <c r="AI309" s="159">
        <f t="shared" si="624"/>
        <v>403.15</v>
      </c>
      <c r="AJ309" s="127" t="s">
        <v>928</v>
      </c>
      <c r="AK309" s="43">
        <f>IFERROR(VLOOKUP($B309,'1213_link'!$A$5:$D$310,2,FALSE),0)</f>
        <v>40.449999999999996</v>
      </c>
      <c r="AL309" s="43">
        <f>IFERROR(VLOOKUP($B309,'1213_link'!$A$5:$D$310,3,FALSE),0)</f>
        <v>416.65999999999997</v>
      </c>
      <c r="AM309" s="154">
        <f>IFERROR(VLOOKUP($B309,'1213_link'!$A$5:$D$331,4,FALSE),0)</f>
        <v>2965.4199999999996</v>
      </c>
      <c r="AN309" s="50">
        <f t="shared" si="625"/>
        <v>0.14050000000000001</v>
      </c>
      <c r="AO309" s="158">
        <f>IF(AJ309="Yes",VLOOKUP(B309,'ESA 112'!$B$350:$J$378,8,FALSE),MIN(0.127,AN309))</f>
        <v>0.127</v>
      </c>
      <c r="AP309" s="156">
        <f t="shared" si="626"/>
        <v>376.61</v>
      </c>
      <c r="AQ309" s="159">
        <f t="shared" si="627"/>
        <v>417.06</v>
      </c>
      <c r="AR309" s="127" t="s">
        <v>928</v>
      </c>
      <c r="AS309" s="43">
        <f>IFERROR(VLOOKUP($B309,'1314_link'!$A$5:$D$310,2,FALSE),0)</f>
        <v>44.44</v>
      </c>
      <c r="AT309" s="43">
        <f>IFERROR(VLOOKUP($B309,'1314_link'!$A$5:$D$310,3,FALSE),0)</f>
        <v>408.21999999999997</v>
      </c>
      <c r="AU309" s="154">
        <f>IFERROR(VLOOKUP($B309,'1314_link'!$A$5:$D$331,4,FALSE),0)</f>
        <v>3077.57</v>
      </c>
      <c r="AV309" s="158">
        <f t="shared" si="628"/>
        <v>0.13264361168064412</v>
      </c>
      <c r="AW309" s="158">
        <f>IF(AR309="Yes",VLOOKUP(B309,'ESA 112'!$B$318:$J$345,8,FALSE),MIN(0.127,AV309))</f>
        <v>0.127</v>
      </c>
      <c r="AX309" s="156">
        <f t="shared" si="629"/>
        <v>390.85</v>
      </c>
      <c r="AY309" s="159">
        <f t="shared" si="630"/>
        <v>435.29</v>
      </c>
      <c r="AZ309" s="127" t="s">
        <v>928</v>
      </c>
      <c r="BA309" s="43">
        <f>IFERROR(VLOOKUP($B309,'1415_link'!$A$5:$D$311,2,FALSE),0)</f>
        <v>31.549999999999997</v>
      </c>
      <c r="BB309" s="43">
        <f>IFERROR(VLOOKUP($B309,'1415_link'!$A$5:$D$311,3,FALSE),0)</f>
        <v>382.89</v>
      </c>
      <c r="BC309" s="160">
        <f>IFERROR(VLOOKUP($B309,'1415_link'!$A$5:$D$332,4,FALSE),0)</f>
        <v>3063.6699999999996</v>
      </c>
      <c r="BD309" s="158">
        <f t="shared" si="631"/>
        <v>0.12497755959355937</v>
      </c>
      <c r="BE309" s="158">
        <f>IF(AZ309="Yes",VLOOKUP(B309,'ESA 112'!$B$286:$J$314,8,FALSE),MIN(0.127,BD309))</f>
        <v>0.12497755959355937</v>
      </c>
      <c r="BF309" s="156">
        <f t="shared" si="632"/>
        <v>382.89</v>
      </c>
      <c r="BG309" s="159">
        <f t="shared" si="633"/>
        <v>414.44</v>
      </c>
      <c r="BH309" s="127" t="s">
        <v>928</v>
      </c>
      <c r="BI309" s="43">
        <f>IFERROR(VLOOKUP($B309,'1516_link'!$A$5:$D$351,2,FALSE),0)</f>
        <v>43.22</v>
      </c>
      <c r="BJ309" s="43">
        <f>IFERROR(VLOOKUP($B309,'1516_link'!$A$5:$D$351,3,FALSE),0)</f>
        <v>383.89</v>
      </c>
      <c r="BK309" s="160">
        <f>IFERROR(VLOOKUP($B309,'1516_link'!$A$5:$D$351,4,FALSE),0)</f>
        <v>3146.9599999999996</v>
      </c>
      <c r="BL309" s="217">
        <f t="shared" si="634"/>
        <v>0.12198756895543637</v>
      </c>
      <c r="BM309" s="217">
        <f>IF(BH309="Yes",VLOOKUP(B309,'ESA 112'!$B$255:$J$282,8,FALSE),MIN(0.127,BL309))</f>
        <v>0.12198756895543637</v>
      </c>
      <c r="BN309" s="156">
        <f t="shared" si="635"/>
        <v>383.89</v>
      </c>
      <c r="BO309" s="159">
        <f t="shared" si="636"/>
        <v>427.11</v>
      </c>
      <c r="BP309" s="127" t="s">
        <v>928</v>
      </c>
      <c r="BQ309" s="43">
        <f>IFERROR(VLOOKUP($B309,'1617_link'!$A$5:$D$351,2,FALSE),0)</f>
        <v>56</v>
      </c>
      <c r="BR309" s="43">
        <f>IFERROR(VLOOKUP($B309,'1617_link'!$A$5:$D$351,3,FALSE),0)</f>
        <v>397.77</v>
      </c>
      <c r="BS309" s="160">
        <f>IFERROR(VLOOKUP($B309,'1617_link'!$A$5:$D$351,4,FALSE),0)</f>
        <v>3194.7599999999998</v>
      </c>
      <c r="BT309" s="217">
        <f t="shared" si="637"/>
        <v>0.12450700522104947</v>
      </c>
      <c r="BU309" s="217">
        <f>IF(BP309="Yes",VLOOKUP(B309,'ESA 112'!$B$224:$J$250,8,FALSE),MIN(0.127,BT309))</f>
        <v>0.12450700522104947</v>
      </c>
      <c r="BV309" s="156">
        <f t="shared" si="638"/>
        <v>397.77</v>
      </c>
      <c r="BW309" s="159">
        <f t="shared" si="639"/>
        <v>453.77</v>
      </c>
      <c r="BX309" s="127" t="s">
        <v>928</v>
      </c>
      <c r="BY309" s="43">
        <f>IFERROR(VLOOKUP($B309,'1718_link'!$A$5:$D$351,2,FALSE),0)</f>
        <v>57.78</v>
      </c>
      <c r="BZ309" s="43">
        <f>IFERROR(VLOOKUP($B309,'1718_link'!$A$5:$D$351,3,FALSE),0)</f>
        <v>410.33</v>
      </c>
      <c r="CA309" s="43">
        <f>IFERROR(VLOOKUP($B309,'1718_link'!$A$5:$D$331,4,FALSE),0)</f>
        <v>3191.63</v>
      </c>
      <c r="CB309" s="217">
        <f t="shared" si="640"/>
        <v>0.12856440126205104</v>
      </c>
      <c r="CC309" s="217">
        <f>IF(BX309="Yes",VLOOKUP(B309,'ESA 112'!$B$194:$J$219,8,FALSE),MIN(0.135,CB309))</f>
        <v>0.12856440126205104</v>
      </c>
      <c r="CD309" s="156">
        <f t="shared" si="641"/>
        <v>410.33</v>
      </c>
      <c r="CE309" s="159">
        <f t="shared" si="642"/>
        <v>468.11</v>
      </c>
      <c r="CF309" s="127" t="s">
        <v>928</v>
      </c>
      <c r="CG309" s="43">
        <f>IFERROR(VLOOKUP($B309,'1819_link'!$A$5:$D$351,2,FALSE),0)</f>
        <v>48.89</v>
      </c>
      <c r="CH309" s="43">
        <f>IFERROR(VLOOKUP($B309,'1819_link'!$A$5:$D$351,3,FALSE),0)</f>
        <v>418.66999999999996</v>
      </c>
      <c r="CI309" s="43">
        <f>IFERROR(VLOOKUP($B309,'1819_link'!$A$5:$D$331,4,FALSE),0)</f>
        <v>3138.9</v>
      </c>
      <c r="CJ309" s="217">
        <f t="shared" si="643"/>
        <v>0.13338112077479369</v>
      </c>
      <c r="CK309" s="217">
        <f>IF(CF309="Yes",VLOOKUP(B309,'ESA 112'!$B$164:$J$190,8,FALSE),MIN(0.135,CJ309))</f>
        <v>0.13338112077479369</v>
      </c>
      <c r="CL309" s="156">
        <f t="shared" si="644"/>
        <v>418.67</v>
      </c>
      <c r="CM309" s="159">
        <f t="shared" si="645"/>
        <v>467.56</v>
      </c>
      <c r="CN309" s="127" t="s">
        <v>928</v>
      </c>
      <c r="CO309" s="43">
        <f>IFERROR(VLOOKUP($B309,'1920_link'!$A$5:$D$350,2,FALSE),0)</f>
        <v>61.89</v>
      </c>
      <c r="CP309" s="43">
        <f>IFERROR(VLOOKUP($B309,'1920_link'!$A$5:$D$350,3,FALSE),0)</f>
        <v>517.44999999999993</v>
      </c>
      <c r="CQ309" s="43">
        <f>IFERROR(VLOOKUP($B309,'1920_link'!$A$5:$D$330,4,FALSE),0)</f>
        <v>3206.67</v>
      </c>
      <c r="CR309" s="217">
        <f t="shared" si="598"/>
        <v>0.16136677612601233</v>
      </c>
      <c r="CS309" s="217">
        <f>IF(CN309="Yes",VLOOKUP(B309,'ESA 112'!$B$134:$J$159,8,FALSE),MIN(0.135,CR309))</f>
        <v>0.13500000000000001</v>
      </c>
      <c r="CT309" s="156">
        <f t="shared" si="599"/>
        <v>432.9</v>
      </c>
      <c r="CU309" s="159">
        <f t="shared" si="600"/>
        <v>494.78999999999996</v>
      </c>
      <c r="CV309" s="127" t="s">
        <v>928</v>
      </c>
      <c r="CW309" s="43">
        <f>IFERROR(VLOOKUP($B309,'2021_link'!$A$5:$D$351,2,FALSE),0)</f>
        <v>41.44</v>
      </c>
      <c r="CX309" s="43">
        <f>IFERROR(VLOOKUP($B309,'2021_link'!$A$5:$D$351,3,FALSE),0)</f>
        <v>434.45</v>
      </c>
      <c r="CY309" s="160">
        <f>IFERROR(VLOOKUP($B309,'2021_link'!$A$5:$D$351,4,FALSE),0)</f>
        <v>2924.6099999999997</v>
      </c>
      <c r="CZ309" s="217">
        <f t="shared" si="601"/>
        <v>0.14854972115940246</v>
      </c>
      <c r="DA309" s="217">
        <f>IF(CV309="Yes",VLOOKUP(B309,'ESA 112'!$B$102:$J$130,8,FALSE),MIN(0.135,CZ309))</f>
        <v>0.13500000000000001</v>
      </c>
      <c r="DB309" s="156">
        <f t="shared" si="602"/>
        <v>394.82</v>
      </c>
      <c r="DC309" s="159">
        <f t="shared" si="603"/>
        <v>436.26</v>
      </c>
      <c r="DD309" s="127" t="s">
        <v>928</v>
      </c>
      <c r="DE309" s="43">
        <f>IFERROR(VLOOKUP($B309,'2122_link'!$A$3:$D$352,2,FALSE),0)</f>
        <v>41.89</v>
      </c>
      <c r="DF309" s="43">
        <f>IFERROR(VLOOKUP($B309,'2122_link'!$A$3:$D$352,3,FALSE),0)</f>
        <v>444.78000000000003</v>
      </c>
      <c r="DG309" s="160">
        <f>IFERROR(VLOOKUP($B309,'2122_link'!$A$3:$D$352,4,FALSE),0)</f>
        <v>2932.1900000000005</v>
      </c>
      <c r="DH309" s="217">
        <f t="shared" si="604"/>
        <v>0.1516886695609766</v>
      </c>
      <c r="DI309" s="217">
        <f>IF(DD309="Yes",VLOOKUP(B309,'ESA 112'!$B$70:$J$99,8,FALSE),MIN(0.135,DH309))</f>
        <v>0.13500000000000001</v>
      </c>
      <c r="DJ309" s="156">
        <f t="shared" si="605"/>
        <v>395.85</v>
      </c>
      <c r="DK309" s="159">
        <f t="shared" si="606"/>
        <v>437.74</v>
      </c>
      <c r="DL309" s="127" t="s">
        <v>928</v>
      </c>
      <c r="DM309" s="43">
        <f>IFERROR(VLOOKUP($B309,'2223_link'!$A$3:$D$352,2,FALSE),0)</f>
        <v>39.33</v>
      </c>
      <c r="DN309" s="43">
        <f>IFERROR(VLOOKUP($B309,'2223_link'!$A$3:$D$352,3,FALSE),0)</f>
        <v>442.33</v>
      </c>
      <c r="DO309" s="160">
        <f>IFERROR(VLOOKUP($B309,'2223_link'!$A$3:$D$352,4,FALSE),0)</f>
        <v>2842.45</v>
      </c>
      <c r="DP309" s="217">
        <f t="shared" si="607"/>
        <v>0.15561575401502226</v>
      </c>
      <c r="DQ309" s="217">
        <f>IF(DL309="Yes",VLOOKUP(B309,'ESA 112'!$B$37:$J$65,8,FALSE),MIN(0.135,DP309))</f>
        <v>0.13500000000000001</v>
      </c>
      <c r="DR309" s="156">
        <f t="shared" si="608"/>
        <v>383.73</v>
      </c>
      <c r="DS309" s="159">
        <f t="shared" si="609"/>
        <v>423.06</v>
      </c>
      <c r="DT309" s="127" t="s">
        <v>928</v>
      </c>
      <c r="DU309" s="43">
        <f>IFERROR(VLOOKUP($B309,'2324_link'!$A$3:$D$352,2,FALSE),0)</f>
        <v>37.44</v>
      </c>
      <c r="DV309" s="43">
        <f>IFERROR(VLOOKUP($B309,'2324_link'!$A$3:$D$352,3,FALSE),0)</f>
        <v>465.34</v>
      </c>
      <c r="DW309" s="160">
        <f>IFERROR(VLOOKUP($B309,'2324_link'!$A$3:$D$352,4,FALSE),0)</f>
        <v>2781.73</v>
      </c>
      <c r="DX309" s="217">
        <f t="shared" si="610"/>
        <v>0.16728438777307647</v>
      </c>
      <c r="DY309" s="217">
        <f>IF(DT309="Yes",VLOOKUP(B309,'ESA 112'!$B$3:$J$32,8,FALSE),MIN(0.15,DX309))</f>
        <v>0.15</v>
      </c>
      <c r="DZ309" s="156">
        <f t="shared" si="611"/>
        <v>417.26</v>
      </c>
      <c r="EA309" s="159">
        <f t="shared" si="612"/>
        <v>454.7</v>
      </c>
      <c r="EB309" s="18"/>
    </row>
    <row r="310" spans="1:132" ht="14.4" x14ac:dyDescent="0.3">
      <c r="A310" s="15" t="s">
        <v>912</v>
      </c>
      <c r="B310" s="15" t="s">
        <v>4</v>
      </c>
      <c r="C310" s="15" t="s">
        <v>5</v>
      </c>
      <c r="D310" s="127" t="s">
        <v>928</v>
      </c>
      <c r="E310" s="154">
        <f>IFERROR(VLOOKUP($B310,'0809_link'!$A$5:$D$319,2,FALSE),0)</f>
        <v>1.62</v>
      </c>
      <c r="F310" s="154">
        <f>IFERROR(VLOOKUP($B310,'0809_link'!$A$5:$D$319,3,FALSE),0)</f>
        <v>3.75</v>
      </c>
      <c r="G310" s="154">
        <f>IFERROR(VLOOKUP($B310,'0809_link'!$A$5:$D$319,4,FALSE),0)</f>
        <v>56.49</v>
      </c>
      <c r="H310" s="50">
        <f t="shared" si="613"/>
        <v>6.6400000000000001E-2</v>
      </c>
      <c r="I310" s="155">
        <f>IF(D310="yes",VLOOKUP(B310,'ESA 112'!$B$479:$K$503,8,FALSE),MIN(0.127,H310))</f>
        <v>6.6400000000000001E-2</v>
      </c>
      <c r="J310" s="156">
        <f t="shared" si="614"/>
        <v>3.75</v>
      </c>
      <c r="K310" s="157">
        <f t="shared" si="615"/>
        <v>5.37</v>
      </c>
      <c r="L310" s="127" t="s">
        <v>928</v>
      </c>
      <c r="M310" s="43">
        <f>IFERROR(VLOOKUP($B310,'0910_link'!$A$5:$D$302,2,FALSE),0)</f>
        <v>0.62</v>
      </c>
      <c r="N310" s="43">
        <f>IFERROR(VLOOKUP($B310,'0910_link'!$A$5:$D$302,3,FALSE),0)</f>
        <v>5</v>
      </c>
      <c r="O310" s="43">
        <f>IFERROR(VLOOKUP($B310,'0910_link'!$A$5:$D$302,4,FALSE),0)</f>
        <v>58.56</v>
      </c>
      <c r="P310" s="50">
        <f t="shared" si="616"/>
        <v>8.5400000000000004E-2</v>
      </c>
      <c r="Q310" s="158">
        <f>IF(L310="Yes",VLOOKUP(B310,'ESA 112'!$B$449:$K$474,8,FALSE),MIN(0.127,P310))</f>
        <v>8.5400000000000004E-2</v>
      </c>
      <c r="R310" s="156">
        <f t="shared" si="617"/>
        <v>5</v>
      </c>
      <c r="S310" s="157">
        <f t="shared" si="618"/>
        <v>5.62</v>
      </c>
      <c r="T310" s="127" t="s">
        <v>928</v>
      </c>
      <c r="U310" s="43">
        <f>IFERROR(VLOOKUP($B310,'1011_link'!$A$5:$D$309,2,FALSE),0)</f>
        <v>0</v>
      </c>
      <c r="V310" s="43">
        <f>IFERROR(VLOOKUP($B310,'1011_link'!$A$5:$D$309,3,FALSE),0)</f>
        <v>6.38</v>
      </c>
      <c r="W310" s="154">
        <f>IFERROR(VLOOKUP($B310,'1011_link'!$A$5:$D$319,4,FALSE),0)</f>
        <v>55.97</v>
      </c>
      <c r="X310" s="50">
        <f t="shared" si="619"/>
        <v>0.114</v>
      </c>
      <c r="Y310" s="158">
        <f>IF(T310="Yes",VLOOKUP(B310,'ESA 112'!$B$416:$J$444,8,FALSE),MIN(0.127,X310))</f>
        <v>0.114</v>
      </c>
      <c r="Z310" s="156">
        <f t="shared" si="620"/>
        <v>6.38</v>
      </c>
      <c r="AA310" s="159">
        <f t="shared" si="621"/>
        <v>6.38</v>
      </c>
      <c r="AB310" s="127" t="s">
        <v>928</v>
      </c>
      <c r="AC310" s="43">
        <f>IFERROR(VLOOKUP($B310,'1112_link'!$A$5:$D$310,2,FALSE),0)</f>
        <v>0</v>
      </c>
      <c r="AD310" s="43">
        <f>IFERROR(VLOOKUP($B310,'1112_link'!$A$5:$D$310,3,FALSE),0)</f>
        <v>7.56</v>
      </c>
      <c r="AE310" s="154">
        <f>IFERROR(VLOOKUP($B310,'1112_link'!$A$5:$D$331,4,FALSE),0)</f>
        <v>68.680000000000007</v>
      </c>
      <c r="AF310" s="50">
        <f t="shared" si="622"/>
        <v>0.1101</v>
      </c>
      <c r="AG310" s="158">
        <f>IF(AB310="Yes",VLOOKUP(B310,'ESA 112'!$B$383:$J$411,8,FALSE),MIN(0.127,AF310))</f>
        <v>0.1101</v>
      </c>
      <c r="AH310" s="156">
        <f t="shared" si="623"/>
        <v>7.56</v>
      </c>
      <c r="AI310" s="159">
        <f t="shared" si="624"/>
        <v>7.56</v>
      </c>
      <c r="AJ310" s="127" t="s">
        <v>928</v>
      </c>
      <c r="AK310" s="43">
        <f>IFERROR(VLOOKUP($B310,'1213_link'!$A$5:$D$310,2,FALSE),0)</f>
        <v>0</v>
      </c>
      <c r="AL310" s="43">
        <f>IFERROR(VLOOKUP($B310,'1213_link'!$A$5:$D$310,3,FALSE),0)</f>
        <v>10.67</v>
      </c>
      <c r="AM310" s="154">
        <f>IFERROR(VLOOKUP($B310,'1213_link'!$A$5:$D$331,4,FALSE),0)</f>
        <v>66.98</v>
      </c>
      <c r="AN310" s="50">
        <f t="shared" si="625"/>
        <v>0.1593</v>
      </c>
      <c r="AO310" s="158">
        <f>IF(AJ310="Yes",VLOOKUP(B310,'ESA 112'!$B$350:$J$378,8,FALSE),MIN(0.127,AN310))</f>
        <v>0.127</v>
      </c>
      <c r="AP310" s="156">
        <f t="shared" si="626"/>
        <v>8.51</v>
      </c>
      <c r="AQ310" s="159">
        <f t="shared" si="627"/>
        <v>8.51</v>
      </c>
      <c r="AR310" s="127" t="s">
        <v>928</v>
      </c>
      <c r="AS310" s="43">
        <f>IFERROR(VLOOKUP($B310,'1314_link'!$A$5:$D$310,2,FALSE),0)</f>
        <v>1.1100000000000001</v>
      </c>
      <c r="AT310" s="43">
        <f>IFERROR(VLOOKUP($B310,'1314_link'!$A$5:$D$310,3,FALSE),0)</f>
        <v>13.33</v>
      </c>
      <c r="AU310" s="154">
        <f>IFERROR(VLOOKUP($B310,'1314_link'!$A$5:$D$331,4,FALSE),0)</f>
        <v>56.18</v>
      </c>
      <c r="AV310" s="158">
        <f t="shared" si="628"/>
        <v>0.23727305090779638</v>
      </c>
      <c r="AW310" s="158">
        <f>IF(AR310="Yes",VLOOKUP(B310,'ESA 112'!$B$318:$J$345,8,FALSE),MIN(0.127,AV310))</f>
        <v>0.127</v>
      </c>
      <c r="AX310" s="156">
        <f t="shared" si="629"/>
        <v>7.13</v>
      </c>
      <c r="AY310" s="159">
        <f t="shared" si="630"/>
        <v>8.24</v>
      </c>
      <c r="AZ310" s="127" t="s">
        <v>928</v>
      </c>
      <c r="BA310" s="43">
        <f>IFERROR(VLOOKUP($B310,'1415_link'!$A$5:$D$311,2,FALSE),0)</f>
        <v>2</v>
      </c>
      <c r="BB310" s="43">
        <f>IFERROR(VLOOKUP($B310,'1415_link'!$A$5:$D$311,3,FALSE),0)</f>
        <v>10</v>
      </c>
      <c r="BC310" s="160">
        <f>IFERROR(VLOOKUP($B310,'1415_link'!$A$5:$D$332,4,FALSE),0)</f>
        <v>40.5</v>
      </c>
      <c r="BD310" s="158">
        <f t="shared" si="631"/>
        <v>0.24691358024691357</v>
      </c>
      <c r="BE310" s="158">
        <f>IF(AZ310="Yes",VLOOKUP(B310,'ESA 112'!$B$286:$J$314,8,FALSE),MIN(0.127,BD310))</f>
        <v>0.127</v>
      </c>
      <c r="BF310" s="156">
        <f t="shared" si="632"/>
        <v>5.14</v>
      </c>
      <c r="BG310" s="159">
        <f t="shared" si="633"/>
        <v>7.14</v>
      </c>
      <c r="BH310" s="127" t="s">
        <v>928</v>
      </c>
      <c r="BI310" s="43">
        <f>IFERROR(VLOOKUP($B310,'1516_link'!$A$5:$D$351,2,FALSE),0)</f>
        <v>1.89</v>
      </c>
      <c r="BJ310" s="43">
        <f>IFERROR(VLOOKUP($B310,'1516_link'!$A$5:$D$351,3,FALSE),0)</f>
        <v>7.89</v>
      </c>
      <c r="BK310" s="160">
        <f>IFERROR(VLOOKUP($B310,'1516_link'!$A$5:$D$351,4,FALSE),0)</f>
        <v>44.599999999999994</v>
      </c>
      <c r="BL310" s="217">
        <f t="shared" si="634"/>
        <v>0.17690582959641257</v>
      </c>
      <c r="BM310" s="217">
        <f>IF(BH310="Yes",VLOOKUP(B310,'ESA 112'!$B$255:$J$282,8,FALSE),MIN(0.127,BL310))</f>
        <v>0.127</v>
      </c>
      <c r="BN310" s="156">
        <f t="shared" si="635"/>
        <v>5.66</v>
      </c>
      <c r="BO310" s="159">
        <f t="shared" si="636"/>
        <v>7.55</v>
      </c>
      <c r="BP310" s="127" t="s">
        <v>928</v>
      </c>
      <c r="BQ310" s="43">
        <f>IFERROR(VLOOKUP($B310,'1617_link'!$A$5:$D$351,2,FALSE),0)</f>
        <v>1</v>
      </c>
      <c r="BR310" s="43">
        <f>IFERROR(VLOOKUP($B310,'1617_link'!$A$5:$D$351,3,FALSE),0)</f>
        <v>6.44</v>
      </c>
      <c r="BS310" s="160">
        <f>IFERROR(VLOOKUP($B310,'1617_link'!$A$5:$D$351,4,FALSE),0)</f>
        <v>47.5</v>
      </c>
      <c r="BT310" s="217">
        <f t="shared" si="637"/>
        <v>0.13557894736842105</v>
      </c>
      <c r="BU310" s="217">
        <f>IF(BP310="Yes",VLOOKUP(B310,'ESA 112'!$B$224:$J$250,8,FALSE),MIN(0.127,BT310))</f>
        <v>0.127</v>
      </c>
      <c r="BV310" s="156">
        <f t="shared" si="638"/>
        <v>6.03</v>
      </c>
      <c r="BW310" s="159">
        <f t="shared" si="639"/>
        <v>7.03</v>
      </c>
      <c r="BX310" s="127" t="s">
        <v>928</v>
      </c>
      <c r="BY310" s="43">
        <f>IFERROR(VLOOKUP($B310,'1718_link'!$A$5:$D$351,2,FALSE),0)</f>
        <v>1.22</v>
      </c>
      <c r="BZ310" s="43">
        <f>IFERROR(VLOOKUP($B310,'1718_link'!$A$5:$D$351,3,FALSE),0)</f>
        <v>3.78</v>
      </c>
      <c r="CA310" s="43">
        <f>IFERROR(VLOOKUP($B310,'1718_link'!$A$5:$D$331,4,FALSE),0)</f>
        <v>47.64</v>
      </c>
      <c r="CB310" s="217">
        <f t="shared" si="640"/>
        <v>7.9345088161209068E-2</v>
      </c>
      <c r="CC310" s="217">
        <f>IF(BX310="Yes",VLOOKUP(B310,'ESA 112'!$B$194:$J$219,8,FALSE),MIN(0.135,CB310))</f>
        <v>7.9345088161209068E-2</v>
      </c>
      <c r="CD310" s="156">
        <f t="shared" si="641"/>
        <v>3.78</v>
      </c>
      <c r="CE310" s="159">
        <f t="shared" si="642"/>
        <v>5</v>
      </c>
      <c r="CF310" s="127" t="s">
        <v>928</v>
      </c>
      <c r="CG310" s="43">
        <f>IFERROR(VLOOKUP($B310,'1819_link'!$A$5:$D$351,2,FALSE),0)</f>
        <v>1</v>
      </c>
      <c r="CH310" s="43">
        <f>IFERROR(VLOOKUP($B310,'1819_link'!$A$5:$D$351,3,FALSE),0)</f>
        <v>3</v>
      </c>
      <c r="CI310" s="43">
        <f>IFERROR(VLOOKUP($B310,'1819_link'!$A$5:$D$331,4,FALSE),0)</f>
        <v>53.1</v>
      </c>
      <c r="CJ310" s="217">
        <f t="shared" si="643"/>
        <v>5.6497175141242938E-2</v>
      </c>
      <c r="CK310" s="217">
        <f>IF(CF310="Yes",VLOOKUP(B310,'ESA 112'!$B$164:$J$190,8,FALSE),MIN(0.135,CJ310))</f>
        <v>5.6497175141242938E-2</v>
      </c>
      <c r="CL310" s="156">
        <f t="shared" si="644"/>
        <v>3</v>
      </c>
      <c r="CM310" s="159">
        <f t="shared" si="645"/>
        <v>4</v>
      </c>
      <c r="CN310" s="127" t="s">
        <v>928</v>
      </c>
      <c r="CO310" s="43">
        <f>IFERROR(VLOOKUP($B310,'1920_link'!$A$5:$D$350,2,FALSE),0)</f>
        <v>0</v>
      </c>
      <c r="CP310" s="43">
        <f>IFERROR(VLOOKUP($B310,'1920_link'!$A$5:$D$350,3,FALSE),0)</f>
        <v>3.78</v>
      </c>
      <c r="CQ310" s="43">
        <f>IFERROR(VLOOKUP($B310,'1920_link'!$A$5:$D$330,4,FALSE),0)</f>
        <v>56.48</v>
      </c>
      <c r="CR310" s="217">
        <f t="shared" si="598"/>
        <v>6.6926345609065158E-2</v>
      </c>
      <c r="CS310" s="217">
        <f>IF(CN310="Yes",VLOOKUP(B310,'ESA 112'!$B$134:$J$159,8,FALSE),MIN(0.135,CR310))</f>
        <v>6.6926345609065158E-2</v>
      </c>
      <c r="CT310" s="156">
        <f t="shared" si="599"/>
        <v>3.78</v>
      </c>
      <c r="CU310" s="159">
        <f t="shared" si="600"/>
        <v>3.78</v>
      </c>
      <c r="CV310" s="127" t="s">
        <v>928</v>
      </c>
      <c r="CW310" s="43">
        <f>IFERROR(VLOOKUP($B310,'2021_link'!$A$5:$D$351,2,FALSE),0)</f>
        <v>0.44</v>
      </c>
      <c r="CX310" s="43">
        <f>IFERROR(VLOOKUP($B310,'2021_link'!$A$5:$D$351,3,FALSE),0)</f>
        <v>4.1100000000000003</v>
      </c>
      <c r="CY310" s="160">
        <f>IFERROR(VLOOKUP($B310,'2021_link'!$A$5:$D$351,4,FALSE),0)</f>
        <v>60.9</v>
      </c>
      <c r="CZ310" s="217">
        <f t="shared" si="601"/>
        <v>6.7487684729064051E-2</v>
      </c>
      <c r="DA310" s="217">
        <f>IF(CV310="Yes",VLOOKUP(B310,'ESA 112'!$B$102:$J$130,8,FALSE),MIN(0.135,CZ310))</f>
        <v>6.7487684729064051E-2</v>
      </c>
      <c r="DB310" s="156">
        <f t="shared" si="602"/>
        <v>4.1100000000000003</v>
      </c>
      <c r="DC310" s="159">
        <f t="shared" si="603"/>
        <v>4.5500000000000007</v>
      </c>
      <c r="DD310" s="127" t="s">
        <v>928</v>
      </c>
      <c r="DE310" s="43">
        <f>IFERROR(VLOOKUP($B310,'2122_link'!$A$3:$D$352,2,FALSE),0)</f>
        <v>1</v>
      </c>
      <c r="DF310" s="43">
        <f>IFERROR(VLOOKUP($B310,'2122_link'!$A$3:$D$352,3,FALSE),0)</f>
        <v>8.2200000000000006</v>
      </c>
      <c r="DG310" s="160">
        <f>IFERROR(VLOOKUP($B310,'2122_link'!$A$3:$D$352,4,FALSE),0)</f>
        <v>80.3</v>
      </c>
      <c r="DH310" s="217">
        <f t="shared" si="604"/>
        <v>0.10236612702366128</v>
      </c>
      <c r="DI310" s="217">
        <f>IF(DD310="Yes",VLOOKUP(B310,'ESA 112'!$B$70:$J$99,8,FALSE),MIN(0.135,DH310))</f>
        <v>0.10236612702366128</v>
      </c>
      <c r="DJ310" s="156">
        <f t="shared" si="605"/>
        <v>8.2200000000000006</v>
      </c>
      <c r="DK310" s="159">
        <f t="shared" si="606"/>
        <v>9.2200000000000006</v>
      </c>
      <c r="DL310" s="127" t="s">
        <v>928</v>
      </c>
      <c r="DM310" s="43">
        <f>IFERROR(VLOOKUP($B310,'2223_link'!$A$3:$D$352,2,FALSE),0)</f>
        <v>1.89</v>
      </c>
      <c r="DN310" s="43">
        <f>IFERROR(VLOOKUP($B310,'2223_link'!$A$3:$D$352,3,FALSE),0)</f>
        <v>11.56</v>
      </c>
      <c r="DO310" s="160">
        <f>IFERROR(VLOOKUP($B310,'2223_link'!$A$3:$D$352,4,FALSE),0)</f>
        <v>63.86</v>
      </c>
      <c r="DP310" s="217">
        <f t="shared" si="607"/>
        <v>0.18102098340119011</v>
      </c>
      <c r="DQ310" s="217">
        <f>IF(DL310="Yes",VLOOKUP(B310,'ESA 112'!$B$37:$J$65,8,FALSE),MIN(0.135,DP310))</f>
        <v>0.13500000000000001</v>
      </c>
      <c r="DR310" s="156">
        <f t="shared" si="608"/>
        <v>8.6199999999999992</v>
      </c>
      <c r="DS310" s="159">
        <f t="shared" si="609"/>
        <v>10.51</v>
      </c>
      <c r="DT310" s="127" t="s">
        <v>928</v>
      </c>
      <c r="DU310" s="43">
        <f>IFERROR(VLOOKUP($B310,'2324_link'!$A$3:$D$352,2,FALSE),0)</f>
        <v>0.89</v>
      </c>
      <c r="DV310" s="43">
        <f>IFERROR(VLOOKUP($B310,'2324_link'!$A$3:$D$352,3,FALSE),0)</f>
        <v>14.11</v>
      </c>
      <c r="DW310" s="160">
        <f>IFERROR(VLOOKUP($B310,'2324_link'!$A$3:$D$352,4,FALSE),0)</f>
        <v>65.710000000000008</v>
      </c>
      <c r="DX310" s="217">
        <f t="shared" si="610"/>
        <v>0.21473139552579512</v>
      </c>
      <c r="DY310" s="217">
        <f>IF(DT310="Yes",VLOOKUP(B310,'ESA 112'!$B$3:$J$32,8,FALSE),MIN(0.15,DX310))</f>
        <v>0.15</v>
      </c>
      <c r="DZ310" s="156">
        <f t="shared" si="611"/>
        <v>9.86</v>
      </c>
      <c r="EA310" s="159">
        <f t="shared" si="612"/>
        <v>10.75</v>
      </c>
      <c r="EB310" s="18"/>
    </row>
    <row r="311" spans="1:132" ht="14.4" x14ac:dyDescent="0.3">
      <c r="A311" s="15" t="s">
        <v>912</v>
      </c>
      <c r="B311" s="15" t="s">
        <v>100</v>
      </c>
      <c r="C311" s="15" t="s">
        <v>101</v>
      </c>
      <c r="D311" s="127" t="s">
        <v>929</v>
      </c>
      <c r="E311" s="154">
        <f>IFERROR(VLOOKUP($B311,'0809_link'!$A$5:$D$319,2,FALSE),0)</f>
        <v>4.38</v>
      </c>
      <c r="F311" s="154">
        <f>IFERROR(VLOOKUP($B311,'0809_link'!$A$5:$D$319,3,FALSE),0)</f>
        <v>44.5</v>
      </c>
      <c r="G311" s="154">
        <f>IFERROR(VLOOKUP(B311,'0809_link'!$A$5:$D$319,4,FALSE),0)</f>
        <v>282.95</v>
      </c>
      <c r="H311" s="50">
        <f t="shared" si="613"/>
        <v>0.1573</v>
      </c>
      <c r="I311" s="155">
        <f>IF(D311="yes",VLOOKUP(B311,'ESA 112'!$B$479:$K$503,8,FALSE),MIN(0.127,H311))</f>
        <v>0.15260000000000001</v>
      </c>
      <c r="J311" s="156">
        <f t="shared" si="614"/>
        <v>43.18</v>
      </c>
      <c r="K311" s="157">
        <f t="shared" si="615"/>
        <v>48.88</v>
      </c>
      <c r="L311" s="127" t="s">
        <v>929</v>
      </c>
      <c r="M311" s="43">
        <f>IFERROR(VLOOKUP(B311,'0910_link'!$A$5:$B$302,2,FALSE),0)</f>
        <v>3.5</v>
      </c>
      <c r="N311" s="43">
        <f>IFERROR(VLOOKUP(B311,'0910_link'!$A$5:$C$302,3,FALSE),0)</f>
        <v>46.25</v>
      </c>
      <c r="O311" s="43">
        <f>IFERROR(VLOOKUP($B311,'0910_link'!$A$5:$D$302,4,FALSE),0)</f>
        <v>276.98</v>
      </c>
      <c r="P311" s="50">
        <f t="shared" si="616"/>
        <v>0.16700000000000001</v>
      </c>
      <c r="Q311" s="158">
        <f>IF(L311="Yes",VLOOKUP(B311,'ESA 112'!$B$449:$K$474,8,FALSE),MIN(0.127,P311))</f>
        <v>0.16700000000000001</v>
      </c>
      <c r="R311" s="156">
        <f t="shared" si="617"/>
        <v>46.25</v>
      </c>
      <c r="S311" s="157">
        <f t="shared" si="618"/>
        <v>49.75</v>
      </c>
      <c r="T311" s="127" t="s">
        <v>929</v>
      </c>
      <c r="U311" s="43">
        <f>IFERROR(VLOOKUP($B311,'1011_link'!$A$5:$D$309,2,FALSE),0)</f>
        <v>3.62</v>
      </c>
      <c r="V311" s="43">
        <f>IFERROR(VLOOKUP($B311,'1011_link'!$A$5:$D$309,3,FALSE),0)</f>
        <v>49.5</v>
      </c>
      <c r="W311" s="154">
        <f>IFERROR(VLOOKUP($B311,'1011_link'!$A$5:$D$319,4,FALSE),0)</f>
        <v>269.85000000000002</v>
      </c>
      <c r="X311" s="50">
        <f t="shared" si="619"/>
        <v>0.18340000000000001</v>
      </c>
      <c r="Y311" s="158">
        <f>IF(T311="Yes",VLOOKUP(B311,'ESA 112'!$B$416:$J$444,8,FALSE),MIN(0.127,X311))</f>
        <v>0.18160000000000001</v>
      </c>
      <c r="Z311" s="156">
        <f t="shared" si="620"/>
        <v>49</v>
      </c>
      <c r="AA311" s="159">
        <f t="shared" si="621"/>
        <v>52.62</v>
      </c>
      <c r="AB311" s="127" t="s">
        <v>929</v>
      </c>
      <c r="AC311" s="43">
        <f>IFERROR(VLOOKUP($B311,'1112_link'!$A$5:$D$310,2,FALSE),0)</f>
        <v>1.4400000000000002</v>
      </c>
      <c r="AD311" s="43">
        <f>IFERROR(VLOOKUP($B311,'1112_link'!$A$5:$D$310,3,FALSE),0)</f>
        <v>48.67</v>
      </c>
      <c r="AE311" s="154">
        <f>IFERROR(VLOOKUP($B311,'1112_link'!$A$5:$D$331,4,FALSE),0)</f>
        <v>270.99</v>
      </c>
      <c r="AF311" s="50">
        <f t="shared" si="622"/>
        <v>0.17960000000000001</v>
      </c>
      <c r="AG311" s="158">
        <f>IF(AB311="Yes",VLOOKUP(B311,'ESA 112'!$B$383:$J$411,8,FALSE),MIN(0.127,AF311))</f>
        <v>0.1744</v>
      </c>
      <c r="AH311" s="156">
        <f t="shared" si="623"/>
        <v>47.26</v>
      </c>
      <c r="AI311" s="159">
        <f t="shared" si="624"/>
        <v>48.699999999999996</v>
      </c>
      <c r="AJ311" s="127" t="s">
        <v>929</v>
      </c>
      <c r="AK311" s="43">
        <f>IFERROR(VLOOKUP($B311,'1213_link'!$A$5:$D$310,2,FALSE),0)</f>
        <v>2.44</v>
      </c>
      <c r="AL311" s="43">
        <f>IFERROR(VLOOKUP($B311,'1213_link'!$A$5:$D$310,3,FALSE),0)</f>
        <v>50.44</v>
      </c>
      <c r="AM311" s="154">
        <f>IFERROR(VLOOKUP($B311,'1213_link'!$A$5:$D$331,4,FALSE),0)</f>
        <v>268.20000000000005</v>
      </c>
      <c r="AN311" s="50">
        <f t="shared" si="625"/>
        <v>0.18809999999999999</v>
      </c>
      <c r="AO311" s="158">
        <f>IF(AJ311="Yes",VLOOKUP(B311,'ESA 112'!$B$350:$J$378,8,FALSE),MIN(0.127,AN311))</f>
        <v>0.17829999999999999</v>
      </c>
      <c r="AP311" s="156">
        <f t="shared" si="626"/>
        <v>47.82</v>
      </c>
      <c r="AQ311" s="159">
        <f t="shared" si="627"/>
        <v>50.26</v>
      </c>
      <c r="AR311" s="127" t="s">
        <v>929</v>
      </c>
      <c r="AS311" s="43">
        <f>IFERROR(VLOOKUP($B311,'1314_link'!$A$5:$D$310,2,FALSE),0)</f>
        <v>4.2200000000000006</v>
      </c>
      <c r="AT311" s="43">
        <f>IFERROR(VLOOKUP($B311,'1314_link'!$A$5:$D$310,3,FALSE),0)</f>
        <v>44.78</v>
      </c>
      <c r="AU311" s="154">
        <f>IFERROR(VLOOKUP($B311,'1314_link'!$A$5:$D$331,4,FALSE),0)</f>
        <v>273.21000000000004</v>
      </c>
      <c r="AV311" s="158">
        <f t="shared" si="628"/>
        <v>0.16390322462574575</v>
      </c>
      <c r="AW311" s="158">
        <f>IF(AR311="Yes",VLOOKUP(B311,'ESA 112'!$B$318:$J$345,8,FALSE),MIN(0.127,AV311))</f>
        <v>0.15870000000000001</v>
      </c>
      <c r="AX311" s="156">
        <f t="shared" si="629"/>
        <v>43.36</v>
      </c>
      <c r="AY311" s="159">
        <f t="shared" si="630"/>
        <v>47.58</v>
      </c>
      <c r="AZ311" s="127" t="s">
        <v>929</v>
      </c>
      <c r="BA311" s="43">
        <f>IFERROR(VLOOKUP($B311,'1415_link'!$A$5:$D$311,2,FALSE),0)</f>
        <v>3.5500000000000003</v>
      </c>
      <c r="BB311" s="43">
        <f>IFERROR(VLOOKUP($B311,'1415_link'!$A$5:$D$311,3,FALSE),0)</f>
        <v>39.11</v>
      </c>
      <c r="BC311" s="160">
        <f>IFERROR(VLOOKUP($B311,'1415_link'!$A$5:$D$332,4,FALSE),0)</f>
        <v>266.04000000000002</v>
      </c>
      <c r="BD311" s="158">
        <f t="shared" si="631"/>
        <v>0.14700796872650729</v>
      </c>
      <c r="BE311" s="158">
        <f>IF(AZ311="Yes",VLOOKUP(B311,'ESA 112'!$B$286:$J$314,8,FALSE),MIN(0.127,BD311))</f>
        <v>0.14510000000000001</v>
      </c>
      <c r="BF311" s="156">
        <f t="shared" si="632"/>
        <v>38.6</v>
      </c>
      <c r="BG311" s="159">
        <f t="shared" si="633"/>
        <v>42.15</v>
      </c>
      <c r="BH311" s="127" t="s">
        <v>929</v>
      </c>
      <c r="BI311" s="43">
        <f>IFERROR(VLOOKUP($B311,'1516_link'!$A$5:$D$351,2,FALSE),0)</f>
        <v>0.78</v>
      </c>
      <c r="BJ311" s="43">
        <f>IFERROR(VLOOKUP($B311,'1516_link'!$A$5:$D$351,3,FALSE),0)</f>
        <v>42.67</v>
      </c>
      <c r="BK311" s="160">
        <f>IFERROR(VLOOKUP($B311,'1516_link'!$A$5:$D$351,4,FALSE),0)</f>
        <v>269.19</v>
      </c>
      <c r="BL311" s="217">
        <f t="shared" si="634"/>
        <v>0.158512574761321</v>
      </c>
      <c r="BM311" s="217">
        <f>IF(BH311="Yes",VLOOKUP(B311,'ESA 112'!$B$255:$J$282,8,FALSE),MIN(0.127,BL311))</f>
        <v>0.15620000000000001</v>
      </c>
      <c r="BN311" s="156">
        <f t="shared" si="635"/>
        <v>42.05</v>
      </c>
      <c r="BO311" s="159">
        <f t="shared" si="636"/>
        <v>42.83</v>
      </c>
      <c r="BP311" s="127" t="s">
        <v>929</v>
      </c>
      <c r="BQ311" s="43">
        <f>IFERROR(VLOOKUP($B311,'1617_link'!$A$5:$D$351,2,FALSE),0)</f>
        <v>1.78</v>
      </c>
      <c r="BR311" s="43">
        <f>IFERROR(VLOOKUP($B311,'1617_link'!$A$5:$D$351,3,FALSE),0)</f>
        <v>46.67</v>
      </c>
      <c r="BS311" s="160">
        <f>IFERROR(VLOOKUP($B311,'1617_link'!$A$5:$D$351,4,FALSE),0)</f>
        <v>277.8</v>
      </c>
      <c r="BT311" s="217">
        <f t="shared" si="637"/>
        <v>0.16799856011519079</v>
      </c>
      <c r="BU311" s="217">
        <f>IF(BP311="Yes",VLOOKUP(B311,'ESA 112'!$B$224:$J$250,8,FALSE),MIN(0.127,BT311))</f>
        <v>0.16439999999999999</v>
      </c>
      <c r="BV311" s="156">
        <f t="shared" si="638"/>
        <v>45.67</v>
      </c>
      <c r="BW311" s="159">
        <f t="shared" si="639"/>
        <v>47.45</v>
      </c>
      <c r="BX311" s="127" t="s">
        <v>929</v>
      </c>
      <c r="BY311" s="43">
        <f>IFERROR(VLOOKUP($B311,'1718_link'!$A$5:$D$351,2,FALSE),0)</f>
        <v>2</v>
      </c>
      <c r="BZ311" s="43">
        <f>IFERROR(VLOOKUP($B311,'1718_link'!$A$5:$D$351,3,FALSE),0)</f>
        <v>49.67</v>
      </c>
      <c r="CA311" s="43">
        <f>IFERROR(VLOOKUP($B311,'1718_link'!$A$5:$D$331,4,FALSE),0)</f>
        <v>282.60000000000002</v>
      </c>
      <c r="CB311" s="217">
        <f t="shared" si="640"/>
        <v>0.17576079263977351</v>
      </c>
      <c r="CC311" s="217">
        <f>IF(BX311="Yes",VLOOKUP(B311,'ESA 112'!$B$194:$J$219,8,FALSE),MIN(0.135,CB311))</f>
        <v>0.16880000000000001</v>
      </c>
      <c r="CD311" s="156">
        <f t="shared" si="641"/>
        <v>47.7</v>
      </c>
      <c r="CE311" s="159">
        <f t="shared" si="642"/>
        <v>49.7</v>
      </c>
      <c r="CF311" s="127" t="s">
        <v>929</v>
      </c>
      <c r="CG311" s="43">
        <f>IFERROR(VLOOKUP($B311,'1819_link'!$A$5:$D$351,2,FALSE),0)</f>
        <v>2.67</v>
      </c>
      <c r="CH311" s="43">
        <f>IFERROR(VLOOKUP($B311,'1819_link'!$A$5:$D$351,3,FALSE),0)</f>
        <v>50.33</v>
      </c>
      <c r="CI311" s="43">
        <f>IFERROR(VLOOKUP($B311,'1819_link'!$A$5:$D$331,4,FALSE),0)</f>
        <v>280.19</v>
      </c>
      <c r="CJ311" s="217">
        <f t="shared" si="643"/>
        <v>0.17962810949712696</v>
      </c>
      <c r="CK311" s="217">
        <f>IF(CF311="Yes",VLOOKUP(B311,'ESA 112'!$B$164:$J$190,8,FALSE),MIN(0.135,CJ311))</f>
        <v>0.1636</v>
      </c>
      <c r="CL311" s="156">
        <f t="shared" si="644"/>
        <v>45.84</v>
      </c>
      <c r="CM311" s="159">
        <f t="shared" si="645"/>
        <v>48.510000000000005</v>
      </c>
      <c r="CN311" s="127" t="s">
        <v>929</v>
      </c>
      <c r="CO311" s="43">
        <f>IFERROR(VLOOKUP($B311,'1920_link'!$A$5:$D$350,2,FALSE),0)</f>
        <v>3.1100000000000003</v>
      </c>
      <c r="CP311" s="43">
        <f>IFERROR(VLOOKUP($B311,'1920_link'!$A$5:$D$350,3,FALSE),0)</f>
        <v>45.78</v>
      </c>
      <c r="CQ311" s="43">
        <f>IFERROR(VLOOKUP($B311,'1920_link'!$A$5:$D$330,4,FALSE),0)</f>
        <v>265.86</v>
      </c>
      <c r="CR311" s="217">
        <f t="shared" si="598"/>
        <v>0.17219589257503948</v>
      </c>
      <c r="CS311" s="217">
        <f>IF(CN311="Yes",VLOOKUP(B311,'ESA 112'!$B$134:$J$159,8,FALSE),MIN(0.135,CR311))</f>
        <v>0.1537</v>
      </c>
      <c r="CT311" s="156">
        <f t="shared" si="599"/>
        <v>40.86</v>
      </c>
      <c r="CU311" s="159">
        <f t="shared" si="600"/>
        <v>43.97</v>
      </c>
      <c r="CV311" s="127" t="s">
        <v>929</v>
      </c>
      <c r="CW311" s="43">
        <f>IFERROR(VLOOKUP($B311,'2021_link'!$A$5:$D$351,2,FALSE),0)</f>
        <v>3.67</v>
      </c>
      <c r="CX311" s="43">
        <f>IFERROR(VLOOKUP($B311,'2021_link'!$A$5:$D$351,3,FALSE),0)</f>
        <v>40.11</v>
      </c>
      <c r="CY311" s="160">
        <f>IFERROR(VLOOKUP($B311,'2021_link'!$A$5:$D$351,4,FALSE),0)</f>
        <v>266.58</v>
      </c>
      <c r="CZ311" s="217">
        <f t="shared" si="601"/>
        <v>0.15046139995498536</v>
      </c>
      <c r="DA311" s="217">
        <f>IF(CV311="Yes",VLOOKUP(B311,'ESA 112'!$B$102:$J$130,8,FALSE),MIN(0.135,CZ311))</f>
        <v>0.1348</v>
      </c>
      <c r="DB311" s="156">
        <f t="shared" si="602"/>
        <v>35.93</v>
      </c>
      <c r="DC311" s="159">
        <f t="shared" si="603"/>
        <v>39.6</v>
      </c>
      <c r="DD311" s="127" t="s">
        <v>929</v>
      </c>
      <c r="DE311" s="43">
        <f>IFERROR(VLOOKUP($B311,'2122_link'!$A$3:$D$352,2,FALSE),0)</f>
        <v>1.44</v>
      </c>
      <c r="DF311" s="43">
        <f>IFERROR(VLOOKUP($B311,'2122_link'!$A$3:$D$352,3,FALSE),0)</f>
        <v>43.55</v>
      </c>
      <c r="DG311" s="160">
        <f>IFERROR(VLOOKUP($B311,'2122_link'!$A$3:$D$352,4,FALSE),0)</f>
        <v>258.02</v>
      </c>
      <c r="DH311" s="217">
        <f t="shared" si="604"/>
        <v>0.16878536547554454</v>
      </c>
      <c r="DI311" s="217">
        <f>IF(DD311="Yes",VLOOKUP(B311,'ESA 112'!$B$70:$J$99,8,FALSE),MIN(0.135,DH311))</f>
        <v>0.14910000000000001</v>
      </c>
      <c r="DJ311" s="156">
        <f t="shared" si="605"/>
        <v>38.47</v>
      </c>
      <c r="DK311" s="159">
        <f t="shared" si="606"/>
        <v>39.909999999999997</v>
      </c>
      <c r="DL311" s="127" t="s">
        <v>929</v>
      </c>
      <c r="DM311" s="43">
        <f>IFERROR(VLOOKUP($B311,'2223_link'!$A$3:$D$352,2,FALSE),0)</f>
        <v>2.11</v>
      </c>
      <c r="DN311" s="43">
        <f>IFERROR(VLOOKUP($B311,'2223_link'!$A$3:$D$352,3,FALSE),0)</f>
        <v>43.120000000000005</v>
      </c>
      <c r="DO311" s="160">
        <f>IFERROR(VLOOKUP($B311,'2223_link'!$A$3:$D$352,4,FALSE),0)</f>
        <v>261.94999999999993</v>
      </c>
      <c r="DP311" s="217">
        <f t="shared" si="607"/>
        <v>0.16461156709295674</v>
      </c>
      <c r="DQ311" s="217">
        <f>IF(DL311="Yes",VLOOKUP(B311,'ESA 112'!$B$37:$J$65,8,FALSE),MIN(0.135,DP311))</f>
        <v>0.14810000000000001</v>
      </c>
      <c r="DR311" s="156">
        <f t="shared" si="608"/>
        <v>38.79</v>
      </c>
      <c r="DS311" s="159">
        <f t="shared" si="609"/>
        <v>40.9</v>
      </c>
      <c r="DT311" s="127" t="s">
        <v>929</v>
      </c>
      <c r="DU311" s="43">
        <f>IFERROR(VLOOKUP($B311,'2324_link'!$A$3:$D$352,2,FALSE),0)</f>
        <v>3.89</v>
      </c>
      <c r="DV311" s="43">
        <f>IFERROR(VLOOKUP($B311,'2324_link'!$A$3:$D$352,3,FALSE),0)</f>
        <v>42.11</v>
      </c>
      <c r="DW311" s="160">
        <f>IFERROR(VLOOKUP($B311,'2324_link'!$A$3:$D$352,4,FALSE),0)</f>
        <v>255.77</v>
      </c>
      <c r="DX311" s="217">
        <f t="shared" si="610"/>
        <v>0.16464010634554482</v>
      </c>
      <c r="DY311" s="217">
        <f>IF(DT311="Yes",VLOOKUP(B311,'ESA 112'!$B$3:$J$32,8,FALSE),MIN(0.15,DX311))</f>
        <v>0.1646</v>
      </c>
      <c r="DZ311" s="156">
        <f t="shared" si="611"/>
        <v>42.1</v>
      </c>
      <c r="EA311" s="159">
        <f t="shared" si="612"/>
        <v>45.99</v>
      </c>
      <c r="EB311" s="18"/>
    </row>
    <row r="312" spans="1:132" ht="14.4" x14ac:dyDescent="0.3">
      <c r="A312" s="15" t="s">
        <v>912</v>
      </c>
      <c r="B312" s="15" t="s">
        <v>476</v>
      </c>
      <c r="C312" s="15" t="s">
        <v>477</v>
      </c>
      <c r="D312" s="127" t="s">
        <v>928</v>
      </c>
      <c r="E312" s="154">
        <f>IFERROR(VLOOKUP($B312,'0809_link'!$A$5:$D$319,2,FALSE),0)</f>
        <v>1.5</v>
      </c>
      <c r="F312" s="154">
        <f>IFERROR(VLOOKUP($B312,'0809_link'!$A$5:$D$319,3,FALSE),0)</f>
        <v>46.75</v>
      </c>
      <c r="G312" s="154">
        <f>IFERROR(VLOOKUP(B312,'0809_link'!$A$5:$D$319,4,FALSE),0)</f>
        <v>595.54</v>
      </c>
      <c r="H312" s="50">
        <f t="shared" si="613"/>
        <v>7.85E-2</v>
      </c>
      <c r="I312" s="155">
        <f>IF(D312="yes",VLOOKUP(B312,'ESA 112'!$B$479:$K$503,8,FALSE),MIN(0.127,H312))</f>
        <v>7.85E-2</v>
      </c>
      <c r="J312" s="156">
        <f t="shared" si="614"/>
        <v>46.75</v>
      </c>
      <c r="K312" s="157">
        <f t="shared" si="615"/>
        <v>48.25</v>
      </c>
      <c r="L312" s="127" t="s">
        <v>928</v>
      </c>
      <c r="M312" s="43">
        <f>IFERROR(VLOOKUP(B312,'0910_link'!$A$5:$B$302,2,FALSE),0)</f>
        <v>6.12</v>
      </c>
      <c r="N312" s="43">
        <f>IFERROR(VLOOKUP(B312,'0910_link'!$A$5:$C$302,3,FALSE),0)</f>
        <v>44.88</v>
      </c>
      <c r="O312" s="43">
        <f>IFERROR(VLOOKUP($B312,'0910_link'!$A$5:$D$302,4,FALSE),0)</f>
        <v>599.19000000000005</v>
      </c>
      <c r="P312" s="50">
        <f t="shared" si="616"/>
        <v>7.4899999999999994E-2</v>
      </c>
      <c r="Q312" s="158">
        <f>IF(L312="Yes",VLOOKUP(B312,'ESA 112'!$B$449:$K$474,8,FALSE),MIN(0.127,P312))</f>
        <v>7.4899999999999994E-2</v>
      </c>
      <c r="R312" s="156">
        <f t="shared" si="617"/>
        <v>44.88</v>
      </c>
      <c r="S312" s="157">
        <f t="shared" si="618"/>
        <v>51</v>
      </c>
      <c r="T312" s="127" t="s">
        <v>928</v>
      </c>
      <c r="U312" s="43">
        <f>IFERROR(VLOOKUP($B312,'1011_link'!$A$5:$D$309,2,FALSE),0)</f>
        <v>5.88</v>
      </c>
      <c r="V312" s="43">
        <f>IFERROR(VLOOKUP($B312,'1011_link'!$A$5:$D$309,3,FALSE),0)</f>
        <v>47</v>
      </c>
      <c r="W312" s="154">
        <f>IFERROR(VLOOKUP($B312,'1011_link'!$A$5:$D$319,4,FALSE),0)</f>
        <v>628.08000000000004</v>
      </c>
      <c r="X312" s="50">
        <f t="shared" si="619"/>
        <v>7.4800000000000005E-2</v>
      </c>
      <c r="Y312" s="158">
        <f>IF(T312="Yes",VLOOKUP(B312,'ESA 112'!$B$416:$J$444,8,FALSE),MIN(0.127,X312))</f>
        <v>7.4800000000000005E-2</v>
      </c>
      <c r="Z312" s="156">
        <f t="shared" si="620"/>
        <v>47</v>
      </c>
      <c r="AA312" s="159">
        <f t="shared" si="621"/>
        <v>52.88</v>
      </c>
      <c r="AB312" s="127" t="s">
        <v>928</v>
      </c>
      <c r="AC312" s="43">
        <f>IFERROR(VLOOKUP($B312,'1112_link'!$A$5:$D$310,2,FALSE),0)</f>
        <v>10.559999999999999</v>
      </c>
      <c r="AD312" s="43">
        <f>IFERROR(VLOOKUP($B312,'1112_link'!$A$5:$D$310,3,FALSE),0)</f>
        <v>46.11</v>
      </c>
      <c r="AE312" s="154">
        <f>IFERROR(VLOOKUP($B312,'1112_link'!$A$5:$D$331,4,FALSE),0)</f>
        <v>572.79999999999995</v>
      </c>
      <c r="AF312" s="50">
        <f t="shared" si="622"/>
        <v>8.0500000000000002E-2</v>
      </c>
      <c r="AG312" s="158">
        <f>IF(AB312="Yes",VLOOKUP(B312,'ESA 112'!$B$383:$J$411,8,FALSE),MIN(0.127,AF312))</f>
        <v>8.0500000000000002E-2</v>
      </c>
      <c r="AH312" s="156">
        <f t="shared" si="623"/>
        <v>46.11</v>
      </c>
      <c r="AI312" s="159">
        <f t="shared" si="624"/>
        <v>56.67</v>
      </c>
      <c r="AJ312" s="127" t="s">
        <v>928</v>
      </c>
      <c r="AK312" s="43">
        <f>IFERROR(VLOOKUP($B312,'1213_link'!$A$5:$D$310,2,FALSE),0)</f>
        <v>4.2300000000000004</v>
      </c>
      <c r="AL312" s="43">
        <f>IFERROR(VLOOKUP($B312,'1213_link'!$A$5:$D$310,3,FALSE),0)</f>
        <v>45.56</v>
      </c>
      <c r="AM312" s="154">
        <f>IFERROR(VLOOKUP($B312,'1213_link'!$A$5:$D$331,4,FALSE),0)</f>
        <v>523.70000000000005</v>
      </c>
      <c r="AN312" s="50">
        <f t="shared" si="625"/>
        <v>8.6999999999999994E-2</v>
      </c>
      <c r="AO312" s="158">
        <f>IF(AJ312="Yes",VLOOKUP(B312,'ESA 112'!$B$350:$J$378,8,FALSE),MIN(0.127,AN312))</f>
        <v>8.6999999999999994E-2</v>
      </c>
      <c r="AP312" s="156">
        <f t="shared" si="626"/>
        <v>45.56</v>
      </c>
      <c r="AQ312" s="159">
        <f t="shared" si="627"/>
        <v>49.790000000000006</v>
      </c>
      <c r="AR312" s="127" t="s">
        <v>928</v>
      </c>
      <c r="AS312" s="43">
        <f>IFERROR(VLOOKUP($B312,'1314_link'!$A$5:$D$310,2,FALSE),0)</f>
        <v>6.8900000000000006</v>
      </c>
      <c r="AT312" s="43">
        <f>IFERROR(VLOOKUP($B312,'1314_link'!$A$5:$D$310,3,FALSE),0)</f>
        <v>50.22</v>
      </c>
      <c r="AU312" s="154">
        <f>IFERROR(VLOOKUP($B312,'1314_link'!$A$5:$D$331,4,FALSE),0)</f>
        <v>505.86</v>
      </c>
      <c r="AV312" s="158">
        <f t="shared" si="628"/>
        <v>9.9276479658403499E-2</v>
      </c>
      <c r="AW312" s="158">
        <f>IF(AR312="Yes",VLOOKUP(B312,'ESA 112'!$B$318:$J$345,8,FALSE),MIN(0.127,AV312))</f>
        <v>9.9276479658403499E-2</v>
      </c>
      <c r="AX312" s="156">
        <f t="shared" si="629"/>
        <v>50.22</v>
      </c>
      <c r="AY312" s="159">
        <f t="shared" si="630"/>
        <v>57.11</v>
      </c>
      <c r="AZ312" s="127" t="s">
        <v>928</v>
      </c>
      <c r="BA312" s="43">
        <f>IFERROR(VLOOKUP($B312,'1415_link'!$A$5:$D$311,2,FALSE),0)</f>
        <v>4.22</v>
      </c>
      <c r="BB312" s="43">
        <f>IFERROR(VLOOKUP($B312,'1415_link'!$A$5:$D$311,3,FALSE),0)</f>
        <v>58</v>
      </c>
      <c r="BC312" s="160">
        <f>IFERROR(VLOOKUP($B312,'1415_link'!$A$5:$D$332,4,FALSE),0)</f>
        <v>553.31000000000006</v>
      </c>
      <c r="BD312" s="158">
        <f t="shared" si="631"/>
        <v>0.10482369738482947</v>
      </c>
      <c r="BE312" s="158">
        <f>IF(AZ312="Yes",VLOOKUP(B312,'ESA 112'!$B$286:$J$314,8,FALSE),MIN(0.127,BD312))</f>
        <v>0.10482369738482947</v>
      </c>
      <c r="BF312" s="156">
        <f t="shared" si="632"/>
        <v>58</v>
      </c>
      <c r="BG312" s="159">
        <f t="shared" si="633"/>
        <v>62.22</v>
      </c>
      <c r="BH312" s="127" t="s">
        <v>928</v>
      </c>
      <c r="BI312" s="43">
        <f>IFERROR(VLOOKUP($B312,'1516_link'!$A$5:$D$351,2,FALSE),0)</f>
        <v>3.89</v>
      </c>
      <c r="BJ312" s="43">
        <f>IFERROR(VLOOKUP($B312,'1516_link'!$A$5:$D$351,3,FALSE),0)</f>
        <v>61</v>
      </c>
      <c r="BK312" s="160">
        <f>IFERROR(VLOOKUP($B312,'1516_link'!$A$5:$D$351,4,FALSE),0)</f>
        <v>446.64</v>
      </c>
      <c r="BL312" s="217">
        <f t="shared" si="634"/>
        <v>0.13657531792942862</v>
      </c>
      <c r="BM312" s="217">
        <f>IF(BH312="Yes",VLOOKUP(B312,'ESA 112'!$B$255:$J$282,8,FALSE),MIN(0.127,BL312))</f>
        <v>0.127</v>
      </c>
      <c r="BN312" s="156">
        <f t="shared" si="635"/>
        <v>56.72</v>
      </c>
      <c r="BO312" s="159">
        <f t="shared" si="636"/>
        <v>60.61</v>
      </c>
      <c r="BP312" s="127" t="s">
        <v>928</v>
      </c>
      <c r="BQ312" s="43">
        <f>IFERROR(VLOOKUP($B312,'1617_link'!$A$5:$D$351,2,FALSE),0)</f>
        <v>2.33</v>
      </c>
      <c r="BR312" s="43">
        <f>IFERROR(VLOOKUP($B312,'1617_link'!$A$5:$D$351,3,FALSE),0)</f>
        <v>52.56</v>
      </c>
      <c r="BS312" s="160">
        <f>IFERROR(VLOOKUP($B312,'1617_link'!$A$5:$D$351,4,FALSE),0)</f>
        <v>409.06</v>
      </c>
      <c r="BT312" s="217">
        <f t="shared" si="637"/>
        <v>0.12848970811127952</v>
      </c>
      <c r="BU312" s="217">
        <f>IF(BP312="Yes",VLOOKUP(B312,'ESA 112'!$B$224:$J$250,8,FALSE),MIN(0.127,BT312))</f>
        <v>0.127</v>
      </c>
      <c r="BV312" s="156">
        <f t="shared" si="638"/>
        <v>51.95</v>
      </c>
      <c r="BW312" s="223">
        <f t="shared" si="639"/>
        <v>54.28</v>
      </c>
      <c r="BX312" s="127" t="s">
        <v>928</v>
      </c>
      <c r="BY312" s="43">
        <f>IFERROR(VLOOKUP($B312,'1718_link'!$A$5:$D$351,2,FALSE),0)</f>
        <v>4.22</v>
      </c>
      <c r="BZ312" s="43">
        <f>IFERROR(VLOOKUP($B312,'1718_link'!$A$5:$D$351,3,FALSE),0)</f>
        <v>59.11</v>
      </c>
      <c r="CA312" s="43">
        <f>IFERROR(VLOOKUP($B312,'1718_link'!$A$5:$D$331,4,FALSE),0)</f>
        <v>401.2</v>
      </c>
      <c r="CB312" s="217">
        <f t="shared" si="640"/>
        <v>0.14733300099700897</v>
      </c>
      <c r="CC312" s="217">
        <f>IF(BX312="Yes",VLOOKUP(B312,'ESA 112'!$B$194:$J$219,8,FALSE),MIN(0.135,CB312))</f>
        <v>0.13500000000000001</v>
      </c>
      <c r="CD312" s="156">
        <f t="shared" si="641"/>
        <v>54.16</v>
      </c>
      <c r="CE312" s="159">
        <f t="shared" si="642"/>
        <v>58.379999999999995</v>
      </c>
      <c r="CF312" s="127" t="s">
        <v>928</v>
      </c>
      <c r="CG312" s="43">
        <f>IFERROR(VLOOKUP($B312,'1819_link'!$A$5:$D$351,2,FALSE),0)</f>
        <v>8.5500000000000007</v>
      </c>
      <c r="CH312" s="43">
        <f>IFERROR(VLOOKUP($B312,'1819_link'!$A$5:$D$351,3,FALSE),0)</f>
        <v>60.78</v>
      </c>
      <c r="CI312" s="43">
        <f>IFERROR(VLOOKUP($B312,'1819_link'!$A$5:$D$331,4,FALSE),0)</f>
        <v>432.20000000000005</v>
      </c>
      <c r="CJ312" s="217">
        <f t="shared" si="643"/>
        <v>0.14062933826931975</v>
      </c>
      <c r="CK312" s="217">
        <f>IF(CF312="Yes",VLOOKUP(B312,'ESA 112'!$B$164:$J$190,8,FALSE),MIN(0.135,CJ312))</f>
        <v>0.13500000000000001</v>
      </c>
      <c r="CL312" s="156">
        <f t="shared" si="644"/>
        <v>58.35</v>
      </c>
      <c r="CM312" s="159">
        <f t="shared" si="645"/>
        <v>66.900000000000006</v>
      </c>
      <c r="CN312" s="127" t="s">
        <v>928</v>
      </c>
      <c r="CO312" s="43">
        <f>IFERROR(VLOOKUP($B312,'1920_link'!$A$5:$D$350,2,FALSE),0)</f>
        <v>7.11</v>
      </c>
      <c r="CP312" s="43">
        <f>IFERROR(VLOOKUP($B312,'1920_link'!$A$5:$D$350,3,FALSE),0)</f>
        <v>67.44</v>
      </c>
      <c r="CQ312" s="43">
        <f>IFERROR(VLOOKUP($B312,'1920_link'!$A$5:$D$330,4,FALSE),0)</f>
        <v>440.09999999999997</v>
      </c>
      <c r="CR312" s="217">
        <f t="shared" si="598"/>
        <v>0.15323790047716429</v>
      </c>
      <c r="CS312" s="217">
        <f>IF(CN312="Yes",VLOOKUP(B312,'ESA 112'!$B$134:$J$159,8,FALSE),MIN(0.135,CR312))</f>
        <v>0.13500000000000001</v>
      </c>
      <c r="CT312" s="156">
        <f t="shared" si="599"/>
        <v>59.41</v>
      </c>
      <c r="CU312" s="159">
        <f t="shared" si="600"/>
        <v>66.52</v>
      </c>
      <c r="CV312" s="127" t="s">
        <v>928</v>
      </c>
      <c r="CW312" s="43">
        <f>IFERROR(VLOOKUP($B312,'2021_link'!$A$5:$D$351,2,FALSE),0)</f>
        <v>2.67</v>
      </c>
      <c r="CX312" s="43">
        <f>IFERROR(VLOOKUP($B312,'2021_link'!$A$5:$D$351,3,FALSE),0)</f>
        <v>74.45</v>
      </c>
      <c r="CY312" s="160">
        <f>IFERROR(VLOOKUP($B312,'2021_link'!$A$5:$D$351,4,FALSE),0)</f>
        <v>430.43</v>
      </c>
      <c r="CZ312" s="217">
        <f t="shared" si="601"/>
        <v>0.17296656831540552</v>
      </c>
      <c r="DA312" s="217">
        <f>IF(CV312="Yes",VLOOKUP(B312,'ESA 112'!$B$102:$J$130,8,FALSE),MIN(0.135,CZ312))</f>
        <v>0.13500000000000001</v>
      </c>
      <c r="DB312" s="156">
        <f t="shared" si="602"/>
        <v>58.11</v>
      </c>
      <c r="DC312" s="159">
        <f t="shared" si="603"/>
        <v>60.78</v>
      </c>
      <c r="DD312" s="127" t="s">
        <v>928</v>
      </c>
      <c r="DE312" s="43">
        <f>IFERROR(VLOOKUP($B312,'2122_link'!$A$3:$D$352,2,FALSE),0)</f>
        <v>5.1100000000000003</v>
      </c>
      <c r="DF312" s="43">
        <f>IFERROR(VLOOKUP($B312,'2122_link'!$A$3:$D$352,3,FALSE),0)</f>
        <v>61.55</v>
      </c>
      <c r="DG312" s="160">
        <f>IFERROR(VLOOKUP($B312,'2122_link'!$A$3:$D$352,4,FALSE),0)</f>
        <v>388.25</v>
      </c>
      <c r="DH312" s="217">
        <f t="shared" si="604"/>
        <v>0.15853187379265937</v>
      </c>
      <c r="DI312" s="217">
        <f>IF(DD312="Yes",VLOOKUP(B312,'ESA 112'!$B$70:$J$99,8,FALSE),MIN(0.135,DH312))</f>
        <v>0.13500000000000001</v>
      </c>
      <c r="DJ312" s="156">
        <f t="shared" si="605"/>
        <v>52.41</v>
      </c>
      <c r="DK312" s="159">
        <f t="shared" si="606"/>
        <v>57.519999999999996</v>
      </c>
      <c r="DL312" s="127" t="s">
        <v>928</v>
      </c>
      <c r="DM312" s="43">
        <f>IFERROR(VLOOKUP($B312,'2223_link'!$A$3:$D$352,2,FALSE),0)</f>
        <v>4.67</v>
      </c>
      <c r="DN312" s="43">
        <f>IFERROR(VLOOKUP($B312,'2223_link'!$A$3:$D$352,3,FALSE),0)</f>
        <v>61.67</v>
      </c>
      <c r="DO312" s="160">
        <f>IFERROR(VLOOKUP($B312,'2223_link'!$A$3:$D$352,4,FALSE),0)</f>
        <v>389.61</v>
      </c>
      <c r="DP312" s="217">
        <f t="shared" si="607"/>
        <v>0.15828649161982494</v>
      </c>
      <c r="DQ312" s="217">
        <f>IF(DL312="Yes",VLOOKUP(B312,'ESA 112'!$B$37:$J$65,8,FALSE),MIN(0.135,DP312))</f>
        <v>0.13500000000000001</v>
      </c>
      <c r="DR312" s="156">
        <f t="shared" si="608"/>
        <v>52.6</v>
      </c>
      <c r="DS312" s="159">
        <f t="shared" si="609"/>
        <v>57.27</v>
      </c>
      <c r="DT312" s="127" t="s">
        <v>928</v>
      </c>
      <c r="DU312" s="43">
        <f>IFERROR(VLOOKUP($B312,'2324_link'!$A$3:$D$352,2,FALSE),0)</f>
        <v>5.33</v>
      </c>
      <c r="DV312" s="43">
        <f>IFERROR(VLOOKUP($B312,'2324_link'!$A$3:$D$352,3,FALSE),0)</f>
        <v>66.66</v>
      </c>
      <c r="DW312" s="160">
        <f>IFERROR(VLOOKUP($B312,'2324_link'!$A$3:$D$352,4,FALSE),0)</f>
        <v>412.15999999999997</v>
      </c>
      <c r="DX312" s="217">
        <f t="shared" si="610"/>
        <v>0.16173330745341616</v>
      </c>
      <c r="DY312" s="217">
        <f>IF(DT312="Yes",VLOOKUP(B312,'ESA 112'!$B$3:$J$32,8,FALSE),MIN(0.15,DX312))</f>
        <v>0.15</v>
      </c>
      <c r="DZ312" s="156">
        <f t="shared" si="611"/>
        <v>61.82</v>
      </c>
      <c r="EA312" s="159">
        <f t="shared" si="612"/>
        <v>67.150000000000006</v>
      </c>
      <c r="EB312" s="18"/>
    </row>
    <row r="313" spans="1:132" ht="14.4" x14ac:dyDescent="0.3">
      <c r="A313" s="15" t="s">
        <v>912</v>
      </c>
      <c r="B313" s="15" t="s">
        <v>42</v>
      </c>
      <c r="C313" s="15" t="s">
        <v>43</v>
      </c>
      <c r="D313" s="127" t="s">
        <v>928</v>
      </c>
      <c r="E313" s="154">
        <f>IFERROR(VLOOKUP($B313,'0809_link'!$A$5:$D$319,2,FALSE),0)</f>
        <v>119</v>
      </c>
      <c r="F313" s="154">
        <f>IFERROR(VLOOKUP($B313,'0809_link'!$A$5:$D$319,3,FALSE),0)</f>
        <v>699.12</v>
      </c>
      <c r="G313" s="154">
        <f>IFERROR(VLOOKUP(B313,'0809_link'!$A$5:$D$319,4,FALSE),0)</f>
        <v>7231.5000000000009</v>
      </c>
      <c r="H313" s="50">
        <f t="shared" si="613"/>
        <v>9.6699999999999994E-2</v>
      </c>
      <c r="I313" s="155">
        <f>IF(D313="yes",VLOOKUP(B313,'ESA 112'!$B$479:$K$503,8,FALSE),MIN(0.127,H313))</f>
        <v>9.6699999999999994E-2</v>
      </c>
      <c r="J313" s="156">
        <f t="shared" si="614"/>
        <v>699.12</v>
      </c>
      <c r="K313" s="157">
        <f t="shared" si="615"/>
        <v>818.12</v>
      </c>
      <c r="L313" s="127" t="s">
        <v>928</v>
      </c>
      <c r="M313" s="43">
        <f>IFERROR(VLOOKUP(B313,'0910_link'!$A$5:$B$302,2,FALSE),0)</f>
        <v>123.25</v>
      </c>
      <c r="N313" s="43">
        <f>IFERROR(VLOOKUP(B313,'0910_link'!$A$5:$C$302,3,FALSE),0)</f>
        <v>718.38</v>
      </c>
      <c r="O313" s="43">
        <f>IFERROR(VLOOKUP($B313,'0910_link'!$A$5:$D$302,4,FALSE),0)</f>
        <v>7381.39</v>
      </c>
      <c r="P313" s="50">
        <f t="shared" si="616"/>
        <v>9.7299999999999998E-2</v>
      </c>
      <c r="Q313" s="158">
        <f>IF(L313="Yes",VLOOKUP(B313,'ESA 112'!$B$449:$K$474,8,FALSE),MIN(0.127,P313))</f>
        <v>9.7299999999999998E-2</v>
      </c>
      <c r="R313" s="156">
        <f t="shared" si="617"/>
        <v>718.38</v>
      </c>
      <c r="S313" s="157">
        <f t="shared" si="618"/>
        <v>841.63</v>
      </c>
      <c r="T313" s="127" t="s">
        <v>928</v>
      </c>
      <c r="U313" s="43">
        <f>IFERROR(VLOOKUP($B313,'1011_link'!$A$5:$D$309,2,FALSE),0)</f>
        <v>119.62</v>
      </c>
      <c r="V313" s="43">
        <f>IFERROR(VLOOKUP($B313,'1011_link'!$A$5:$D$309,3,FALSE),0)</f>
        <v>716.12</v>
      </c>
      <c r="W313" s="154">
        <f>IFERROR(VLOOKUP($B313,'1011_link'!$A$5:$D$319,4,FALSE),0)</f>
        <v>7348.079999999999</v>
      </c>
      <c r="X313" s="50">
        <f t="shared" si="619"/>
        <v>9.7500000000000003E-2</v>
      </c>
      <c r="Y313" s="158">
        <f>IF(T313="Yes",VLOOKUP(B313,'ESA 112'!$B$416:$J$444,8,FALSE),MIN(0.127,X313))</f>
        <v>9.7500000000000003E-2</v>
      </c>
      <c r="Z313" s="156">
        <f t="shared" si="620"/>
        <v>716.12</v>
      </c>
      <c r="AA313" s="159">
        <f t="shared" si="621"/>
        <v>835.74</v>
      </c>
      <c r="AB313" s="127" t="s">
        <v>928</v>
      </c>
      <c r="AC313" s="43">
        <f>IFERROR(VLOOKUP($B313,'1112_link'!$A$5:$D$310,2,FALSE),0)</f>
        <v>122.22</v>
      </c>
      <c r="AD313" s="43">
        <f>IFERROR(VLOOKUP($B313,'1112_link'!$A$5:$D$310,3,FALSE),0)</f>
        <v>722.33</v>
      </c>
      <c r="AE313" s="154">
        <f>IFERROR(VLOOKUP($B313,'1112_link'!$A$5:$D$331,4,FALSE),0)</f>
        <v>7504.7199999999993</v>
      </c>
      <c r="AF313" s="50">
        <f t="shared" si="622"/>
        <v>9.6299999999999997E-2</v>
      </c>
      <c r="AG313" s="158">
        <f>IF(AB313="Yes",VLOOKUP(B313,'ESA 112'!$B$383:$J$411,8,FALSE),MIN(0.127,AF313))</f>
        <v>9.6299999999999997E-2</v>
      </c>
      <c r="AH313" s="156">
        <f t="shared" si="623"/>
        <v>722.33</v>
      </c>
      <c r="AI313" s="159">
        <f t="shared" si="624"/>
        <v>844.55000000000007</v>
      </c>
      <c r="AJ313" s="127" t="s">
        <v>928</v>
      </c>
      <c r="AK313" s="43">
        <f>IFERROR(VLOOKUP($B313,'1213_link'!$A$5:$D$310,2,FALSE),0)</f>
        <v>121</v>
      </c>
      <c r="AL313" s="43">
        <f>IFERROR(VLOOKUP($B313,'1213_link'!$A$5:$D$310,3,FALSE),0)</f>
        <v>755.89</v>
      </c>
      <c r="AM313" s="154">
        <f>IFERROR(VLOOKUP($B313,'1213_link'!$A$5:$D$331,4,FALSE),0)</f>
        <v>7584.2899999999991</v>
      </c>
      <c r="AN313" s="50">
        <f t="shared" si="625"/>
        <v>9.9699999999999997E-2</v>
      </c>
      <c r="AO313" s="158">
        <f>IF(AJ313="Yes",VLOOKUP(B313,'ESA 112'!$B$350:$J$378,8,FALSE),MIN(0.127,AN313))</f>
        <v>9.9699999999999997E-2</v>
      </c>
      <c r="AP313" s="156">
        <f t="shared" si="626"/>
        <v>755.89</v>
      </c>
      <c r="AQ313" s="159">
        <f t="shared" si="627"/>
        <v>876.89</v>
      </c>
      <c r="AR313" s="127" t="s">
        <v>928</v>
      </c>
      <c r="AS313" s="43">
        <f>IFERROR(VLOOKUP($B313,'1314_link'!$A$5:$D$310,2,FALSE),0)</f>
        <v>111</v>
      </c>
      <c r="AT313" s="43">
        <f>IFERROR(VLOOKUP($B313,'1314_link'!$A$5:$D$310,3,FALSE),0)</f>
        <v>776.22</v>
      </c>
      <c r="AU313" s="154">
        <f>IFERROR(VLOOKUP($B313,'1314_link'!$A$5:$D$331,4,FALSE),0)</f>
        <v>7686.491</v>
      </c>
      <c r="AV313" s="158">
        <f t="shared" si="628"/>
        <v>0.10098496179856323</v>
      </c>
      <c r="AW313" s="158">
        <f>IF(AR313="Yes",VLOOKUP(B313,'ESA 112'!$B$318:$J$345,8,FALSE),MIN(0.127,AV313))</f>
        <v>0.10098496179856323</v>
      </c>
      <c r="AX313" s="156">
        <f t="shared" si="629"/>
        <v>776.22</v>
      </c>
      <c r="AY313" s="159">
        <f t="shared" si="630"/>
        <v>887.22</v>
      </c>
      <c r="AZ313" s="127" t="s">
        <v>928</v>
      </c>
      <c r="BA313" s="43">
        <f>IFERROR(VLOOKUP($B313,'1415_link'!$A$5:$D$311,2,FALSE),0)</f>
        <v>108.11</v>
      </c>
      <c r="BB313" s="43">
        <f>IFERROR(VLOOKUP($B313,'1415_link'!$A$5:$D$311,3,FALSE),0)</f>
        <v>772</v>
      </c>
      <c r="BC313" s="160">
        <f>IFERROR(VLOOKUP($B313,'1415_link'!$A$5:$D$332,4,FALSE),0)</f>
        <v>7757.2399999999989</v>
      </c>
      <c r="BD313" s="158">
        <f t="shared" si="631"/>
        <v>9.9519932347071904E-2</v>
      </c>
      <c r="BE313" s="158">
        <f>IF(AZ313="Yes",VLOOKUP(B313,'ESA 112'!$B$286:$J$314,8,FALSE),MIN(0.127,BD313))</f>
        <v>9.9519932347071904E-2</v>
      </c>
      <c r="BF313" s="156">
        <f t="shared" si="632"/>
        <v>772</v>
      </c>
      <c r="BG313" s="159">
        <f t="shared" si="633"/>
        <v>880.11</v>
      </c>
      <c r="BH313" s="127" t="s">
        <v>928</v>
      </c>
      <c r="BI313" s="43">
        <f>IFERROR(VLOOKUP($B313,'1516_link'!$A$5:$D$351,2,FALSE),0)</f>
        <v>125.67</v>
      </c>
      <c r="BJ313" s="43">
        <f>IFERROR(VLOOKUP($B313,'1516_link'!$A$5:$D$351,3,FALSE),0)</f>
        <v>784.11</v>
      </c>
      <c r="BK313" s="160">
        <f>IFERROR(VLOOKUP($B313,'1516_link'!$A$5:$D$351,4,FALSE),0)</f>
        <v>7851.3499999999995</v>
      </c>
      <c r="BL313" s="217">
        <f t="shared" si="634"/>
        <v>9.9869449203003308E-2</v>
      </c>
      <c r="BM313" s="217">
        <f>IF(BH313="Yes",VLOOKUP(B313,'ESA 112'!$B$255:$J$282,8,FALSE),MIN(0.127,BL313))</f>
        <v>9.9869449203003308E-2</v>
      </c>
      <c r="BN313" s="156">
        <f t="shared" si="635"/>
        <v>784.11</v>
      </c>
      <c r="BO313" s="159">
        <f t="shared" si="636"/>
        <v>909.78</v>
      </c>
      <c r="BP313" s="127" t="s">
        <v>928</v>
      </c>
      <c r="BQ313" s="43">
        <f>IFERROR(VLOOKUP($B313,'1617_link'!$A$5:$D$351,2,FALSE),0)</f>
        <v>112.78</v>
      </c>
      <c r="BR313" s="43">
        <f>IFERROR(VLOOKUP($B313,'1617_link'!$A$5:$D$351,3,FALSE),0)</f>
        <v>795.56</v>
      </c>
      <c r="BS313" s="160">
        <f>IFERROR(VLOOKUP($B313,'1617_link'!$A$5:$D$351,4,FALSE),0)</f>
        <v>7681.42</v>
      </c>
      <c r="BT313" s="217">
        <f t="shared" si="637"/>
        <v>0.10356939211760324</v>
      </c>
      <c r="BU313" s="217">
        <f>IF(BP313="Yes",VLOOKUP(B313,'ESA 112'!$B$224:$J$250,8,FALSE),MIN(0.127,BT313))</f>
        <v>0.10356939211760324</v>
      </c>
      <c r="BV313" s="156">
        <f t="shared" si="638"/>
        <v>795.56</v>
      </c>
      <c r="BW313" s="159">
        <f t="shared" si="639"/>
        <v>908.33999999999992</v>
      </c>
      <c r="BX313" s="127" t="s">
        <v>928</v>
      </c>
      <c r="BY313" s="43">
        <f>IFERROR(VLOOKUP($B313,'1718_link'!$A$5:$D$351,2,FALSE),0)</f>
        <v>120.88</v>
      </c>
      <c r="BZ313" s="43">
        <f>IFERROR(VLOOKUP($B313,'1718_link'!$A$5:$D$351,3,FALSE),0)</f>
        <v>804.44</v>
      </c>
      <c r="CA313" s="43">
        <f>IFERROR(VLOOKUP($B313,'1718_link'!$A$5:$D$331,4,FALSE),0)</f>
        <v>7650.4800000000005</v>
      </c>
      <c r="CB313" s="217">
        <f t="shared" si="640"/>
        <v>0.10514895797387877</v>
      </c>
      <c r="CC313" s="217">
        <f>IF(BX313="Yes",VLOOKUP(B313,'ESA 112'!$B$194:$J$219,8,FALSE),MIN(0.135,CB313))</f>
        <v>0.10514895797387877</v>
      </c>
      <c r="CD313" s="156">
        <f t="shared" si="641"/>
        <v>804.44</v>
      </c>
      <c r="CE313" s="159">
        <f t="shared" si="642"/>
        <v>925.32</v>
      </c>
      <c r="CF313" s="127" t="s">
        <v>928</v>
      </c>
      <c r="CG313" s="43">
        <f>IFERROR(VLOOKUP($B313,'1819_link'!$A$5:$D$351,2,FALSE),0)</f>
        <v>159.88999999999999</v>
      </c>
      <c r="CH313" s="43">
        <f>IFERROR(VLOOKUP($B313,'1819_link'!$A$5:$D$351,3,FALSE),0)</f>
        <v>842.11</v>
      </c>
      <c r="CI313" s="43">
        <f>IFERROR(VLOOKUP($B313,'1819_link'!$A$5:$D$331,4,FALSE),0)</f>
        <v>7597.72</v>
      </c>
      <c r="CJ313" s="217">
        <f t="shared" si="643"/>
        <v>0.11083719852797945</v>
      </c>
      <c r="CK313" s="217">
        <f>IF(CF313="Yes",VLOOKUP(B313,'ESA 112'!$B$164:$J$190,8,FALSE),MIN(0.135,CJ313))</f>
        <v>0.11083719852797945</v>
      </c>
      <c r="CL313" s="156">
        <f t="shared" si="644"/>
        <v>842.11</v>
      </c>
      <c r="CM313" s="159">
        <f t="shared" si="645"/>
        <v>1002</v>
      </c>
      <c r="CN313" s="127" t="s">
        <v>928</v>
      </c>
      <c r="CO313" s="43">
        <f>IFERROR(VLOOKUP($B313,'1920_link'!$A$5:$D$350,2,FALSE),0)</f>
        <v>151.66</v>
      </c>
      <c r="CP313" s="43">
        <f>IFERROR(VLOOKUP($B313,'1920_link'!$A$5:$D$350,3,FALSE),0)</f>
        <v>890.33</v>
      </c>
      <c r="CQ313" s="43">
        <f>IFERROR(VLOOKUP($B313,'1920_link'!$A$5:$D$330,4,FALSE),0)</f>
        <v>7613.8</v>
      </c>
      <c r="CR313" s="217">
        <f t="shared" si="598"/>
        <v>0.11693635241272426</v>
      </c>
      <c r="CS313" s="217">
        <f>IF(CN313="Yes",VLOOKUP(B313,'ESA 112'!$B$134:$J$159,8,FALSE),MIN(0.135,CR313))</f>
        <v>0.11693635241272426</v>
      </c>
      <c r="CT313" s="156">
        <f t="shared" si="599"/>
        <v>890.33</v>
      </c>
      <c r="CU313" s="159">
        <f t="shared" si="600"/>
        <v>1041.99</v>
      </c>
      <c r="CV313" s="127" t="s">
        <v>928</v>
      </c>
      <c r="CW313" s="43">
        <f>IFERROR(VLOOKUP($B313,'2021_link'!$A$5:$D$351,2,FALSE),0)</f>
        <v>74.22</v>
      </c>
      <c r="CX313" s="43">
        <f>IFERROR(VLOOKUP($B313,'2021_link'!$A$5:$D$351,3,FALSE),0)</f>
        <v>962.78</v>
      </c>
      <c r="CY313" s="160">
        <f>IFERROR(VLOOKUP($B313,'2021_link'!$A$5:$D$351,4,FALSE),0)</f>
        <v>7274.82</v>
      </c>
      <c r="CZ313" s="217">
        <f t="shared" si="601"/>
        <v>0.13234416796566789</v>
      </c>
      <c r="DA313" s="217">
        <f>IF(CV313="Yes",VLOOKUP(B313,'ESA 112'!$B$102:$J$130,8,FALSE),MIN(0.135,CZ313))</f>
        <v>0.13234416796566789</v>
      </c>
      <c r="DB313" s="156">
        <f t="shared" si="602"/>
        <v>962.78</v>
      </c>
      <c r="DC313" s="159">
        <f t="shared" si="603"/>
        <v>1037</v>
      </c>
      <c r="DD313" s="127" t="s">
        <v>928</v>
      </c>
      <c r="DE313" s="43">
        <f>IFERROR(VLOOKUP($B313,'2122_link'!$A$3:$D$352,2,FALSE),0)</f>
        <v>94.56</v>
      </c>
      <c r="DF313" s="43">
        <f>IFERROR(VLOOKUP($B313,'2122_link'!$A$3:$D$352,3,FALSE),0)</f>
        <v>954</v>
      </c>
      <c r="DG313" s="160">
        <f>IFERROR(VLOOKUP($B313,'2122_link'!$A$3:$D$352,4,FALSE),0)</f>
        <v>7227.37</v>
      </c>
      <c r="DH313" s="217">
        <f t="shared" si="604"/>
        <v>0.13199822342013762</v>
      </c>
      <c r="DI313" s="217">
        <f>IF(DD313="Yes",VLOOKUP(B313,'ESA 112'!$B$70:$J$99,8,FALSE),MIN(0.135,DH313))</f>
        <v>0.13199822342013762</v>
      </c>
      <c r="DJ313" s="156">
        <f t="shared" si="605"/>
        <v>954</v>
      </c>
      <c r="DK313" s="159">
        <f t="shared" si="606"/>
        <v>1048.56</v>
      </c>
      <c r="DL313" s="127" t="s">
        <v>928</v>
      </c>
      <c r="DM313" s="43">
        <f>IFERROR(VLOOKUP($B313,'2223_link'!$A$3:$D$352,2,FALSE),0)</f>
        <v>104.67</v>
      </c>
      <c r="DN313" s="43">
        <f>IFERROR(VLOOKUP($B313,'2223_link'!$A$3:$D$352,3,FALSE),0)</f>
        <v>985.56</v>
      </c>
      <c r="DO313" s="160">
        <f>IFERROR(VLOOKUP($B313,'2223_link'!$A$3:$D$352,4,FALSE),0)</f>
        <v>7121.3499999999995</v>
      </c>
      <c r="DP313" s="217">
        <f t="shared" si="607"/>
        <v>0.13839510766919194</v>
      </c>
      <c r="DQ313" s="217">
        <f>IF(DL313="Yes",VLOOKUP(B313,'ESA 112'!$B$37:$J$65,8,FALSE),MIN(0.135,DP313))</f>
        <v>0.13500000000000001</v>
      </c>
      <c r="DR313" s="156">
        <f t="shared" si="608"/>
        <v>961.38</v>
      </c>
      <c r="DS313" s="159">
        <f t="shared" si="609"/>
        <v>1066.05</v>
      </c>
      <c r="DT313" s="127" t="s">
        <v>928</v>
      </c>
      <c r="DU313" s="43">
        <f>IFERROR(VLOOKUP($B313,'2324_link'!$A$3:$D$352,2,FALSE),0)</f>
        <v>103</v>
      </c>
      <c r="DV313" s="43">
        <f>IFERROR(VLOOKUP($B313,'2324_link'!$A$3:$D$352,3,FALSE),0)</f>
        <v>1020.7800000000001</v>
      </c>
      <c r="DW313" s="160">
        <f>IFERROR(VLOOKUP($B313,'2324_link'!$A$3:$D$352,4,FALSE),0)</f>
        <v>6990.9800000000005</v>
      </c>
      <c r="DX313" s="217">
        <f t="shared" si="610"/>
        <v>0.14601386357849686</v>
      </c>
      <c r="DY313" s="217">
        <f>IF(DT313="Yes",VLOOKUP(B313,'ESA 112'!$B$3:$J$32,8,FALSE),MIN(0.15,DX313))</f>
        <v>0.14601386357849686</v>
      </c>
      <c r="DZ313" s="156">
        <f t="shared" si="611"/>
        <v>1020.78</v>
      </c>
      <c r="EA313" s="159">
        <f t="shared" si="612"/>
        <v>1123.78</v>
      </c>
      <c r="EB313" s="18"/>
    </row>
    <row r="314" spans="1:132" ht="14.4" x14ac:dyDescent="0.3">
      <c r="A314" s="15" t="s">
        <v>912</v>
      </c>
      <c r="B314" s="15" t="s">
        <v>466</v>
      </c>
      <c r="C314" s="15" t="s">
        <v>467</v>
      </c>
      <c r="D314" s="127" t="s">
        <v>928</v>
      </c>
      <c r="E314" s="154">
        <f>IFERROR(VLOOKUP($B314,'0809_link'!$A$5:$D$319,2,FALSE),0)</f>
        <v>55.38</v>
      </c>
      <c r="F314" s="154">
        <f>IFERROR(VLOOKUP($B314,'0809_link'!$A$5:$D$319,3,FALSE),0)</f>
        <v>445</v>
      </c>
      <c r="G314" s="154">
        <f>IFERROR(VLOOKUP(B314,'0809_link'!$A$5:$D$319,4,FALSE),0)</f>
        <v>3446.37</v>
      </c>
      <c r="H314" s="50">
        <f t="shared" si="613"/>
        <v>0.12909999999999999</v>
      </c>
      <c r="I314" s="155">
        <f>IF(D314="yes",VLOOKUP(B314,'ESA 112'!$B$479:$K$503,8,FALSE),MIN(0.127,H314))</f>
        <v>0.127</v>
      </c>
      <c r="J314" s="156">
        <f t="shared" si="614"/>
        <v>437.69</v>
      </c>
      <c r="K314" s="157">
        <f t="shared" si="615"/>
        <v>493.14262300000001</v>
      </c>
      <c r="L314" s="127" t="s">
        <v>928</v>
      </c>
      <c r="M314" s="43">
        <f>IFERROR(VLOOKUP(B314,'0910_link'!$A$5:$B$302,2,FALSE),0)</f>
        <v>57.38</v>
      </c>
      <c r="N314" s="43">
        <f>IFERROR(VLOOKUP(B314,'0910_link'!$A$5:$C$302,3,FALSE),0)</f>
        <v>464</v>
      </c>
      <c r="O314" s="43">
        <f>IFERROR(VLOOKUP($B314,'0910_link'!$A$5:$D$302,4,FALSE),0)</f>
        <v>3518.32</v>
      </c>
      <c r="P314" s="50">
        <f t="shared" si="616"/>
        <v>0.13189999999999999</v>
      </c>
      <c r="Q314" s="158">
        <f>IF(L314="Yes",VLOOKUP(B314,'ESA 112'!$B$449:$K$474,8,FALSE),MIN(0.127,P314))</f>
        <v>0.127</v>
      </c>
      <c r="R314" s="156">
        <f t="shared" si="617"/>
        <v>446.83</v>
      </c>
      <c r="S314" s="157">
        <f t="shared" si="618"/>
        <v>504.14023200000003</v>
      </c>
      <c r="T314" s="127" t="s">
        <v>928</v>
      </c>
      <c r="U314" s="43">
        <f>IFERROR(VLOOKUP($B314,'1011_link'!$A$5:$D$309,2,FALSE),0)</f>
        <v>67.62</v>
      </c>
      <c r="V314" s="43">
        <f>IFERROR(VLOOKUP($B314,'1011_link'!$A$5:$D$309,3,FALSE),0)</f>
        <v>465</v>
      </c>
      <c r="W314" s="154">
        <f>IFERROR(VLOOKUP($B314,'1011_link'!$A$5:$D$319,4,FALSE),0)</f>
        <v>3479.54</v>
      </c>
      <c r="X314" s="50">
        <f t="shared" si="619"/>
        <v>0.1336</v>
      </c>
      <c r="Y314" s="158">
        <f>IF(T314="Yes",VLOOKUP(B314,'ESA 112'!$B$416:$J$444,8,FALSE),MIN(0.127,X314))</f>
        <v>0.127</v>
      </c>
      <c r="Z314" s="156">
        <f t="shared" si="620"/>
        <v>441.9</v>
      </c>
      <c r="AA314" s="159">
        <f t="shared" si="621"/>
        <v>509.52</v>
      </c>
      <c r="AB314" s="127" t="s">
        <v>928</v>
      </c>
      <c r="AC314" s="43">
        <f>IFERROR(VLOOKUP($B314,'1112_link'!$A$5:$D$310,2,FALSE),0)</f>
        <v>65.66</v>
      </c>
      <c r="AD314" s="43">
        <f>IFERROR(VLOOKUP($B314,'1112_link'!$A$5:$D$310,3,FALSE),0)</f>
        <v>484.11</v>
      </c>
      <c r="AE314" s="154">
        <f>IFERROR(VLOOKUP($B314,'1112_link'!$A$5:$D$331,4,FALSE),0)</f>
        <v>3446.93</v>
      </c>
      <c r="AF314" s="50">
        <f t="shared" si="622"/>
        <v>0.1404</v>
      </c>
      <c r="AG314" s="158">
        <f>IF(AB314="Yes",VLOOKUP(B314,'ESA 112'!$B$383:$J$411,8,FALSE),MIN(0.127,AF314))</f>
        <v>0.127</v>
      </c>
      <c r="AH314" s="156">
        <f t="shared" si="623"/>
        <v>437.76</v>
      </c>
      <c r="AI314" s="159">
        <f t="shared" si="624"/>
        <v>503.41999999999996</v>
      </c>
      <c r="AJ314" s="127" t="s">
        <v>928</v>
      </c>
      <c r="AK314" s="43">
        <f>IFERROR(VLOOKUP($B314,'1213_link'!$A$5:$D$310,2,FALSE),0)</f>
        <v>62.11</v>
      </c>
      <c r="AL314" s="43">
        <f>IFERROR(VLOOKUP($B314,'1213_link'!$A$5:$D$310,3,FALSE),0)</f>
        <v>458.33</v>
      </c>
      <c r="AM314" s="154">
        <f>IFERROR(VLOOKUP($B314,'1213_link'!$A$5:$D$331,4,FALSE),0)</f>
        <v>3439.4500000000003</v>
      </c>
      <c r="AN314" s="50">
        <f t="shared" si="625"/>
        <v>0.1333</v>
      </c>
      <c r="AO314" s="158">
        <f>IF(AJ314="Yes",VLOOKUP(B314,'ESA 112'!$B$350:$J$378,8,FALSE),MIN(0.127,AN314))</f>
        <v>0.127</v>
      </c>
      <c r="AP314" s="156">
        <f t="shared" si="626"/>
        <v>436.81</v>
      </c>
      <c r="AQ314" s="159">
        <f t="shared" si="627"/>
        <v>498.92</v>
      </c>
      <c r="AR314" s="127" t="s">
        <v>928</v>
      </c>
      <c r="AS314" s="43">
        <f>IFERROR(VLOOKUP($B314,'1314_link'!$A$5:$D$310,2,FALSE),0)</f>
        <v>62.11</v>
      </c>
      <c r="AT314" s="43">
        <f>IFERROR(VLOOKUP($B314,'1314_link'!$A$5:$D$310,3,FALSE),0)</f>
        <v>460.22</v>
      </c>
      <c r="AU314" s="154">
        <f>IFERROR(VLOOKUP($B314,'1314_link'!$A$5:$D$331,4,FALSE),0)</f>
        <v>3507.47</v>
      </c>
      <c r="AV314" s="158">
        <f t="shared" si="628"/>
        <v>0.13121138598476967</v>
      </c>
      <c r="AW314" s="158">
        <f>IF(AR314="Yes",VLOOKUP(B314,'ESA 112'!$B$318:$J$345,8,FALSE),MIN(0.127,AV314))</f>
        <v>0.127</v>
      </c>
      <c r="AX314" s="156">
        <f t="shared" si="629"/>
        <v>445.45</v>
      </c>
      <c r="AY314" s="159">
        <f t="shared" si="630"/>
        <v>507.56</v>
      </c>
      <c r="AZ314" s="127" t="s">
        <v>928</v>
      </c>
      <c r="BA314" s="43">
        <f>IFERROR(VLOOKUP($B314,'1415_link'!$A$5:$D$311,2,FALSE),0)</f>
        <v>72.66</v>
      </c>
      <c r="BB314" s="43">
        <f>IFERROR(VLOOKUP($B314,'1415_link'!$A$5:$D$311,3,FALSE),0)</f>
        <v>466.11</v>
      </c>
      <c r="BC314" s="160">
        <f>IFERROR(VLOOKUP($B314,'1415_link'!$A$5:$D$332,4,FALSE),0)</f>
        <v>3540.4600000000005</v>
      </c>
      <c r="BD314" s="158">
        <f t="shared" si="631"/>
        <v>0.13165238415347158</v>
      </c>
      <c r="BE314" s="158">
        <f>IF(AZ314="Yes",VLOOKUP(B314,'ESA 112'!$B$286:$J$314,8,FALSE),MIN(0.127,BD314))</f>
        <v>0.127</v>
      </c>
      <c r="BF314" s="156">
        <f t="shared" si="632"/>
        <v>449.64</v>
      </c>
      <c r="BG314" s="159">
        <f t="shared" si="633"/>
        <v>522.29999999999995</v>
      </c>
      <c r="BH314" s="127" t="s">
        <v>928</v>
      </c>
      <c r="BI314" s="43">
        <f>IFERROR(VLOOKUP($B314,'1516_link'!$A$5:$D$351,2,FALSE),0)</f>
        <v>65.11</v>
      </c>
      <c r="BJ314" s="43">
        <f>IFERROR(VLOOKUP($B314,'1516_link'!$A$5:$D$351,3,FALSE),0)</f>
        <v>467.22</v>
      </c>
      <c r="BK314" s="160">
        <f>IFERROR(VLOOKUP($B314,'1516_link'!$A$5:$D$351,4,FALSE),0)</f>
        <v>3476.29</v>
      </c>
      <c r="BL314" s="217">
        <f t="shared" si="634"/>
        <v>0.13440190547969244</v>
      </c>
      <c r="BM314" s="217">
        <f>IF(BH314="Yes",VLOOKUP(B314,'ESA 112'!$B$255:$J$282,8,FALSE),MIN(0.127,BL314))</f>
        <v>0.127</v>
      </c>
      <c r="BN314" s="156">
        <f t="shared" si="635"/>
        <v>441.49</v>
      </c>
      <c r="BO314" s="159">
        <f t="shared" si="636"/>
        <v>506.6</v>
      </c>
      <c r="BP314" s="127" t="s">
        <v>928</v>
      </c>
      <c r="BQ314" s="43">
        <f>IFERROR(VLOOKUP($B314,'1617_link'!$A$5:$D$351,2,FALSE),0)</f>
        <v>87</v>
      </c>
      <c r="BR314" s="43">
        <f>IFERROR(VLOOKUP($B314,'1617_link'!$A$5:$D$351,3,FALSE),0)</f>
        <v>465.22</v>
      </c>
      <c r="BS314" s="160">
        <f>IFERROR(VLOOKUP($B314,'1617_link'!$A$5:$D$351,4,FALSE),0)</f>
        <v>3468.9100000000003</v>
      </c>
      <c r="BT314" s="217">
        <f t="shared" si="637"/>
        <v>0.13411129144313344</v>
      </c>
      <c r="BU314" s="217">
        <f>IF(BP314="Yes",VLOOKUP(B314,'ESA 112'!$B$224:$J$250,8,FALSE),MIN(0.127,BT314))</f>
        <v>0.127</v>
      </c>
      <c r="BV314" s="156">
        <f t="shared" si="638"/>
        <v>440.55</v>
      </c>
      <c r="BW314" s="223">
        <f t="shared" si="639"/>
        <v>527.54999999999995</v>
      </c>
      <c r="BX314" s="127" t="s">
        <v>928</v>
      </c>
      <c r="BY314" s="43">
        <f>IFERROR(VLOOKUP($B314,'1718_link'!$A$5:$D$351,2,FALSE),0)</f>
        <v>90.78</v>
      </c>
      <c r="BZ314" s="43">
        <f>IFERROR(VLOOKUP($B314,'1718_link'!$A$5:$D$351,3,FALSE),0)</f>
        <v>465.89</v>
      </c>
      <c r="CA314" s="43">
        <f>IFERROR(VLOOKUP($B314,'1718_link'!$A$5:$D$331,4,FALSE),0)</f>
        <v>3512.33</v>
      </c>
      <c r="CB314" s="217">
        <f t="shared" si="640"/>
        <v>0.13264414220759438</v>
      </c>
      <c r="CC314" s="217">
        <f>IF(BX314="Yes",VLOOKUP(B314,'ESA 112'!$B$194:$J$219,8,FALSE),MIN(0.135,CB314))</f>
        <v>0.13264414220759438</v>
      </c>
      <c r="CD314" s="156">
        <f t="shared" si="641"/>
        <v>465.89</v>
      </c>
      <c r="CE314" s="159">
        <f t="shared" si="642"/>
        <v>556.66999999999996</v>
      </c>
      <c r="CF314" s="127" t="s">
        <v>928</v>
      </c>
      <c r="CG314" s="43">
        <f>IFERROR(VLOOKUP($B314,'1819_link'!$A$5:$D$351,2,FALSE),0)</f>
        <v>77.78</v>
      </c>
      <c r="CH314" s="43">
        <f>IFERROR(VLOOKUP($B314,'1819_link'!$A$5:$D$351,3,FALSE),0)</f>
        <v>467.22</v>
      </c>
      <c r="CI314" s="43">
        <f>IFERROR(VLOOKUP($B314,'1819_link'!$A$5:$D$331,4,FALSE),0)</f>
        <v>3439.12</v>
      </c>
      <c r="CJ314" s="217">
        <f t="shared" si="643"/>
        <v>0.13585452092395731</v>
      </c>
      <c r="CK314" s="217">
        <f>IF(CF314="Yes",VLOOKUP(B314,'ESA 112'!$B$164:$J$190,8,FALSE),MIN(0.135,CJ314))</f>
        <v>0.13500000000000001</v>
      </c>
      <c r="CL314" s="156">
        <f t="shared" si="644"/>
        <v>464.28</v>
      </c>
      <c r="CM314" s="159">
        <f t="shared" si="645"/>
        <v>542.05999999999995</v>
      </c>
      <c r="CN314" s="127" t="s">
        <v>928</v>
      </c>
      <c r="CO314" s="43">
        <f>IFERROR(VLOOKUP($B314,'1920_link'!$A$5:$D$350,2,FALSE),0)</f>
        <v>87.34</v>
      </c>
      <c r="CP314" s="43">
        <f>IFERROR(VLOOKUP($B314,'1920_link'!$A$5:$D$350,3,FALSE),0)</f>
        <v>454</v>
      </c>
      <c r="CQ314" s="43">
        <f>IFERROR(VLOOKUP($B314,'1920_link'!$A$5:$D$330,4,FALSE),0)</f>
        <v>3407.1200000000003</v>
      </c>
      <c r="CR314" s="217">
        <f t="shared" si="598"/>
        <v>0.13325036981380167</v>
      </c>
      <c r="CS314" s="217">
        <f>IF(CN314="Yes",VLOOKUP(B314,'ESA 112'!$B$134:$J$159,8,FALSE),MIN(0.135,CR314))</f>
        <v>0.13325036981380167</v>
      </c>
      <c r="CT314" s="156">
        <f t="shared" si="599"/>
        <v>454</v>
      </c>
      <c r="CU314" s="159">
        <f t="shared" si="600"/>
        <v>541.34</v>
      </c>
      <c r="CV314" s="127" t="s">
        <v>928</v>
      </c>
      <c r="CW314" s="43">
        <f>IFERROR(VLOOKUP($B314,'2021_link'!$A$5:$D$351,2,FALSE),0)</f>
        <v>41.89</v>
      </c>
      <c r="CX314" s="43">
        <f>IFERROR(VLOOKUP($B314,'2021_link'!$A$5:$D$351,3,FALSE),0)</f>
        <v>404.55</v>
      </c>
      <c r="CY314" s="160">
        <f>IFERROR(VLOOKUP($B314,'2021_link'!$A$5:$D$351,4,FALSE),0)</f>
        <v>3153.4900000000002</v>
      </c>
      <c r="CZ314" s="217">
        <f t="shared" si="601"/>
        <v>0.12828643820021626</v>
      </c>
      <c r="DA314" s="217">
        <f>IF(CV314="Yes",VLOOKUP(B314,'ESA 112'!$B$102:$J$130,8,FALSE),MIN(0.135,CZ314))</f>
        <v>0.12828643820021626</v>
      </c>
      <c r="DB314" s="156">
        <f t="shared" si="602"/>
        <v>404.55</v>
      </c>
      <c r="DC314" s="159">
        <f t="shared" si="603"/>
        <v>446.44</v>
      </c>
      <c r="DD314" s="127" t="s">
        <v>928</v>
      </c>
      <c r="DE314" s="43">
        <f>IFERROR(VLOOKUP($B314,'2122_link'!$A$3:$D$352,2,FALSE),0)</f>
        <v>41.78</v>
      </c>
      <c r="DF314" s="43">
        <f>IFERROR(VLOOKUP($B314,'2122_link'!$A$3:$D$352,3,FALSE),0)</f>
        <v>398.23</v>
      </c>
      <c r="DG314" s="160">
        <f>IFERROR(VLOOKUP($B314,'2122_link'!$A$3:$D$352,4,FALSE),0)</f>
        <v>3168.4400000000005</v>
      </c>
      <c r="DH314" s="217">
        <f t="shared" si="604"/>
        <v>0.12568645768895734</v>
      </c>
      <c r="DI314" s="217">
        <f>IF(DD314="Yes",VLOOKUP(B314,'ESA 112'!$B$70:$J$99,8,FALSE),MIN(0.135,DH314))</f>
        <v>0.12568645768895734</v>
      </c>
      <c r="DJ314" s="156">
        <f t="shared" si="605"/>
        <v>398.23</v>
      </c>
      <c r="DK314" s="159">
        <f t="shared" si="606"/>
        <v>440.01</v>
      </c>
      <c r="DL314" s="127" t="s">
        <v>928</v>
      </c>
      <c r="DM314" s="43">
        <f>IFERROR(VLOOKUP($B314,'2223_link'!$A$3:$D$352,2,FALSE),0)</f>
        <v>47.33</v>
      </c>
      <c r="DN314" s="43">
        <f>IFERROR(VLOOKUP($B314,'2223_link'!$A$3:$D$352,3,FALSE),0)</f>
        <v>458</v>
      </c>
      <c r="DO314" s="160">
        <f>IFERROR(VLOOKUP($B314,'2223_link'!$A$3:$D$352,4,FALSE),0)</f>
        <v>3186.5399999999995</v>
      </c>
      <c r="DP314" s="217">
        <f t="shared" si="607"/>
        <v>0.14372956247214849</v>
      </c>
      <c r="DQ314" s="217">
        <f>IF(DL314="Yes",VLOOKUP(B314,'ESA 112'!$B$37:$J$65,8,FALSE),MIN(0.135,DP314))</f>
        <v>0.13500000000000001</v>
      </c>
      <c r="DR314" s="156">
        <f t="shared" si="608"/>
        <v>430.18</v>
      </c>
      <c r="DS314" s="159">
        <f t="shared" si="609"/>
        <v>477.51</v>
      </c>
      <c r="DT314" s="127" t="s">
        <v>928</v>
      </c>
      <c r="DU314" s="43">
        <f>IFERROR(VLOOKUP($B314,'2324_link'!$A$3:$D$352,2,FALSE),0)</f>
        <v>50.89</v>
      </c>
      <c r="DV314" s="43">
        <f>IFERROR(VLOOKUP($B314,'2324_link'!$A$3:$D$352,3,FALSE),0)</f>
        <v>451.44000000000005</v>
      </c>
      <c r="DW314" s="160">
        <f>IFERROR(VLOOKUP($B314,'2324_link'!$A$3:$D$352,4,FALSE),0)</f>
        <v>3163.8099999999995</v>
      </c>
      <c r="DX314" s="217">
        <f t="shared" si="610"/>
        <v>0.14268872024552678</v>
      </c>
      <c r="DY314" s="217">
        <f>IF(DT314="Yes",VLOOKUP(B314,'ESA 112'!$B$3:$J$32,8,FALSE),MIN(0.15,DX314))</f>
        <v>0.14268872024552678</v>
      </c>
      <c r="DZ314" s="156">
        <f t="shared" si="611"/>
        <v>451.44</v>
      </c>
      <c r="EA314" s="159">
        <f t="shared" si="612"/>
        <v>502.33</v>
      </c>
      <c r="EB314" s="18"/>
    </row>
    <row r="315" spans="1:132" ht="14.4" x14ac:dyDescent="0.3">
      <c r="A315" s="15" t="s">
        <v>912</v>
      </c>
      <c r="B315" s="15" t="s">
        <v>594</v>
      </c>
      <c r="C315" s="15" t="s">
        <v>595</v>
      </c>
      <c r="D315" s="127" t="s">
        <v>928</v>
      </c>
      <c r="E315" s="154">
        <f>IFERROR(VLOOKUP($B315,'0809_link'!$A$5:$D$319,2,FALSE),0)</f>
        <v>57.5</v>
      </c>
      <c r="F315" s="154">
        <f>IFERROR(VLOOKUP($B315,'0809_link'!$A$5:$D$319,3,FALSE),0)</f>
        <v>601.75</v>
      </c>
      <c r="G315" s="154">
        <f>IFERROR(VLOOKUP(B315,'0809_link'!$A$5:$D$319,4,FALSE),0)</f>
        <v>4674.9800000000005</v>
      </c>
      <c r="H315" s="50">
        <f t="shared" si="613"/>
        <v>0.12870000000000001</v>
      </c>
      <c r="I315" s="155">
        <f>IF(D315="yes",VLOOKUP(B315,'ESA 112'!$B$479:$K$503,8,FALSE),MIN(0.127,H315))</f>
        <v>0.127</v>
      </c>
      <c r="J315" s="156">
        <f t="shared" si="614"/>
        <v>593.72</v>
      </c>
      <c r="K315" s="157">
        <f t="shared" si="615"/>
        <v>651.30253399999992</v>
      </c>
      <c r="L315" s="127" t="s">
        <v>928</v>
      </c>
      <c r="M315" s="43">
        <f>IFERROR(VLOOKUP(B315,'0910_link'!$A$5:$B$302,2,FALSE),0)</f>
        <v>54.75</v>
      </c>
      <c r="N315" s="43">
        <f>IFERROR(VLOOKUP(B315,'0910_link'!$A$5:$C$302,3,FALSE),0)</f>
        <v>636.38</v>
      </c>
      <c r="O315" s="43">
        <f>IFERROR(VLOOKUP($B315,'0910_link'!$A$5:$D$302,4,FALSE),0)</f>
        <v>4755.99</v>
      </c>
      <c r="P315" s="50">
        <f t="shared" si="616"/>
        <v>0.1338</v>
      </c>
      <c r="Q315" s="158">
        <f>IF(L315="Yes",VLOOKUP(B315,'ESA 112'!$B$449:$K$474,8,FALSE),MIN(0.127,P315))</f>
        <v>0.127</v>
      </c>
      <c r="R315" s="156">
        <f t="shared" si="617"/>
        <v>604.01</v>
      </c>
      <c r="S315" s="157">
        <f t="shared" si="618"/>
        <v>658.78926799999999</v>
      </c>
      <c r="T315" s="127" t="s">
        <v>928</v>
      </c>
      <c r="U315" s="43">
        <f>IFERROR(VLOOKUP($B315,'1011_link'!$A$5:$D$309,2,FALSE),0)</f>
        <v>51.75</v>
      </c>
      <c r="V315" s="43">
        <f>IFERROR(VLOOKUP($B315,'1011_link'!$A$5:$D$309,3,FALSE),0)</f>
        <v>618.25</v>
      </c>
      <c r="W315" s="154">
        <f>IFERROR(VLOOKUP($B315,'1011_link'!$A$5:$D$319,4,FALSE),0)</f>
        <v>4756.6499999999996</v>
      </c>
      <c r="X315" s="50">
        <f t="shared" si="619"/>
        <v>0.13</v>
      </c>
      <c r="Y315" s="158">
        <f>IF(T315="Yes",VLOOKUP(B315,'ESA 112'!$B$416:$J$444,8,FALSE),MIN(0.127,X315))</f>
        <v>0.127</v>
      </c>
      <c r="Z315" s="156">
        <f t="shared" si="620"/>
        <v>604.09</v>
      </c>
      <c r="AA315" s="159">
        <f t="shared" si="621"/>
        <v>655.84</v>
      </c>
      <c r="AB315" s="127" t="s">
        <v>928</v>
      </c>
      <c r="AC315" s="43">
        <f>IFERROR(VLOOKUP($B315,'1112_link'!$A$5:$D$310,2,FALSE),0)</f>
        <v>50</v>
      </c>
      <c r="AD315" s="43">
        <f>IFERROR(VLOOKUP($B315,'1112_link'!$A$5:$D$310,3,FALSE),0)</f>
        <v>572.66999999999996</v>
      </c>
      <c r="AE315" s="154">
        <f>IFERROR(VLOOKUP($B315,'1112_link'!$A$5:$D$331,4,FALSE),0)</f>
        <v>4668.12</v>
      </c>
      <c r="AF315" s="50">
        <f t="shared" si="622"/>
        <v>0.1227</v>
      </c>
      <c r="AG315" s="158">
        <f>IF(AB315="Yes",VLOOKUP(B315,'ESA 112'!$B$383:$J$411,8,FALSE),MIN(0.127,AF315))</f>
        <v>0.1227</v>
      </c>
      <c r="AH315" s="156">
        <f t="shared" si="623"/>
        <v>572.66999999999996</v>
      </c>
      <c r="AI315" s="159">
        <f t="shared" si="624"/>
        <v>622.66999999999996</v>
      </c>
      <c r="AJ315" s="127" t="s">
        <v>928</v>
      </c>
      <c r="AK315" s="43">
        <f>IFERROR(VLOOKUP($B315,'1213_link'!$A$5:$D$310,2,FALSE),0)</f>
        <v>63.22</v>
      </c>
      <c r="AL315" s="43">
        <f>IFERROR(VLOOKUP($B315,'1213_link'!$A$5:$D$310,3,FALSE),0)</f>
        <v>565.89</v>
      </c>
      <c r="AM315" s="154">
        <f>IFERROR(VLOOKUP($B315,'1213_link'!$A$5:$D$331,4,FALSE),0)</f>
        <v>4713.66</v>
      </c>
      <c r="AN315" s="50">
        <f t="shared" si="625"/>
        <v>0.1201</v>
      </c>
      <c r="AO315" s="158">
        <f>IF(AJ315="Yes",VLOOKUP(B315,'ESA 112'!$B$350:$J$378,8,FALSE),MIN(0.127,AN315))</f>
        <v>0.1201</v>
      </c>
      <c r="AP315" s="156">
        <f t="shared" si="626"/>
        <v>565.89</v>
      </c>
      <c r="AQ315" s="159">
        <f t="shared" si="627"/>
        <v>629.11</v>
      </c>
      <c r="AR315" s="127" t="s">
        <v>928</v>
      </c>
      <c r="AS315" s="43">
        <f>IFERROR(VLOOKUP($B315,'1314_link'!$A$5:$D$310,2,FALSE),0)</f>
        <v>68.88</v>
      </c>
      <c r="AT315" s="43">
        <f>IFERROR(VLOOKUP($B315,'1314_link'!$A$5:$D$310,3,FALSE),0)</f>
        <v>564.78</v>
      </c>
      <c r="AU315" s="154">
        <f>IFERROR(VLOOKUP($B315,'1314_link'!$A$5:$D$331,4,FALSE),0)</f>
        <v>4744.13</v>
      </c>
      <c r="AV315" s="158">
        <f t="shared" si="628"/>
        <v>0.11904817110829592</v>
      </c>
      <c r="AW315" s="158">
        <f>IF(AR315="Yes",VLOOKUP(B315,'ESA 112'!$B$318:$J$345,8,FALSE),MIN(0.127,AV315))</f>
        <v>0.11904817110829592</v>
      </c>
      <c r="AX315" s="156">
        <f t="shared" si="629"/>
        <v>564.78</v>
      </c>
      <c r="AY315" s="159">
        <f t="shared" si="630"/>
        <v>633.66</v>
      </c>
      <c r="AZ315" s="127" t="s">
        <v>928</v>
      </c>
      <c r="BA315" s="43">
        <f>IFERROR(VLOOKUP($B315,'1415_link'!$A$5:$D$311,2,FALSE),0)</f>
        <v>77.11</v>
      </c>
      <c r="BB315" s="43">
        <f>IFERROR(VLOOKUP($B315,'1415_link'!$A$5:$D$311,3,FALSE),0)</f>
        <v>566.44000000000005</v>
      </c>
      <c r="BC315" s="160">
        <f>IFERROR(VLOOKUP($B315,'1415_link'!$A$5:$D$332,4,FALSE),0)</f>
        <v>4831.87</v>
      </c>
      <c r="BD315" s="158">
        <f t="shared" si="631"/>
        <v>0.11722997514419885</v>
      </c>
      <c r="BE315" s="158">
        <f>IF(AZ315="Yes",VLOOKUP(B315,'ESA 112'!$B$286:$J$314,8,FALSE),MIN(0.127,BD315))</f>
        <v>0.11722997514419885</v>
      </c>
      <c r="BF315" s="156">
        <f t="shared" si="632"/>
        <v>566.44000000000005</v>
      </c>
      <c r="BG315" s="159">
        <f t="shared" si="633"/>
        <v>643.55000000000007</v>
      </c>
      <c r="BH315" s="127" t="s">
        <v>928</v>
      </c>
      <c r="BI315" s="43">
        <f>IFERROR(VLOOKUP($B315,'1516_link'!$A$5:$D$351,2,FALSE),0)</f>
        <v>76.67</v>
      </c>
      <c r="BJ315" s="43">
        <f>IFERROR(VLOOKUP($B315,'1516_link'!$A$5:$D$351,3,FALSE),0)</f>
        <v>592.66999999999996</v>
      </c>
      <c r="BK315" s="160">
        <f>IFERROR(VLOOKUP($B315,'1516_link'!$A$5:$D$351,4,FALSE),0)</f>
        <v>4946.84</v>
      </c>
      <c r="BL315" s="217">
        <f t="shared" si="634"/>
        <v>0.11980779649230619</v>
      </c>
      <c r="BM315" s="217">
        <f>IF(BH315="Yes",VLOOKUP(B315,'ESA 112'!$B$255:$J$282,8,FALSE),MIN(0.127,BL315))</f>
        <v>0.11980779649230619</v>
      </c>
      <c r="BN315" s="156">
        <f t="shared" si="635"/>
        <v>592.66999999999996</v>
      </c>
      <c r="BO315" s="159">
        <f t="shared" si="636"/>
        <v>669.33999999999992</v>
      </c>
      <c r="BP315" s="127" t="s">
        <v>928</v>
      </c>
      <c r="BQ315" s="43">
        <f>IFERROR(VLOOKUP($B315,'1617_link'!$A$5:$D$351,2,FALSE),0)</f>
        <v>98.89</v>
      </c>
      <c r="BR315" s="43">
        <f>IFERROR(VLOOKUP($B315,'1617_link'!$A$5:$D$351,3,FALSE),0)</f>
        <v>628.33000000000004</v>
      </c>
      <c r="BS315" s="160">
        <f>IFERROR(VLOOKUP($B315,'1617_link'!$A$5:$D$351,4,FALSE),0)</f>
        <v>5201.9000000000005</v>
      </c>
      <c r="BT315" s="217">
        <f t="shared" si="637"/>
        <v>0.12078855802687478</v>
      </c>
      <c r="BU315" s="217">
        <f>IF(BP315="Yes",VLOOKUP(B315,'ESA 112'!$B$224:$J$250,8,FALSE),MIN(0.127,BT315))</f>
        <v>0.12078855802687478</v>
      </c>
      <c r="BV315" s="156">
        <f t="shared" si="638"/>
        <v>628.33000000000004</v>
      </c>
      <c r="BW315" s="223">
        <f t="shared" si="639"/>
        <v>727.22</v>
      </c>
      <c r="BX315" s="127" t="s">
        <v>928</v>
      </c>
      <c r="BY315" s="43">
        <f>IFERROR(VLOOKUP($B315,'1718_link'!$A$5:$D$351,2,FALSE),0)</f>
        <v>98.67</v>
      </c>
      <c r="BZ315" s="43">
        <f>IFERROR(VLOOKUP($B315,'1718_link'!$A$5:$D$351,3,FALSE),0)</f>
        <v>675.89</v>
      </c>
      <c r="CA315" s="43">
        <f>IFERROR(VLOOKUP($B315,'1718_link'!$A$5:$D$331,4,FALSE),0)</f>
        <v>5318.59</v>
      </c>
      <c r="CB315" s="217">
        <f t="shared" si="640"/>
        <v>0.12708067363718578</v>
      </c>
      <c r="CC315" s="217">
        <f>IF(BX315="Yes",VLOOKUP(B315,'ESA 112'!$B$194:$J$219,8,FALSE),MIN(0.135,CB315))</f>
        <v>0.12708067363718578</v>
      </c>
      <c r="CD315" s="156">
        <f t="shared" si="641"/>
        <v>675.89</v>
      </c>
      <c r="CE315" s="159">
        <f t="shared" si="642"/>
        <v>774.56</v>
      </c>
      <c r="CF315" s="127" t="s">
        <v>928</v>
      </c>
      <c r="CG315" s="43">
        <f>IFERROR(VLOOKUP($B315,'1819_link'!$A$5:$D$351,2,FALSE),0)</f>
        <v>96.45</v>
      </c>
      <c r="CH315" s="43">
        <f>IFERROR(VLOOKUP($B315,'1819_link'!$A$5:$D$351,3,FALSE),0)</f>
        <v>687.11</v>
      </c>
      <c r="CI315" s="43">
        <f>IFERROR(VLOOKUP($B315,'1819_link'!$A$5:$D$331,4,FALSE),0)</f>
        <v>5343.9999999999991</v>
      </c>
      <c r="CJ315" s="217">
        <f t="shared" si="643"/>
        <v>0.12857597305389223</v>
      </c>
      <c r="CK315" s="217">
        <f>IF(CF315="Yes",VLOOKUP(B315,'ESA 112'!$B$164:$J$190,8,FALSE),MIN(0.135,CJ315))</f>
        <v>0.12857597305389223</v>
      </c>
      <c r="CL315" s="156">
        <f t="shared" si="644"/>
        <v>687.11</v>
      </c>
      <c r="CM315" s="159">
        <f t="shared" si="645"/>
        <v>783.56000000000006</v>
      </c>
      <c r="CN315" s="127" t="s">
        <v>928</v>
      </c>
      <c r="CO315" s="43">
        <f>IFERROR(VLOOKUP($B315,'1920_link'!$A$5:$D$350,2,FALSE),0)</f>
        <v>109.11</v>
      </c>
      <c r="CP315" s="43">
        <f>IFERROR(VLOOKUP($B315,'1920_link'!$A$5:$D$350,3,FALSE),0)</f>
        <v>691.78</v>
      </c>
      <c r="CQ315" s="43">
        <f>IFERROR(VLOOKUP($B315,'1920_link'!$A$5:$D$330,4,FALSE),0)</f>
        <v>5376.4400000000005</v>
      </c>
      <c r="CR315" s="217">
        <f t="shared" si="598"/>
        <v>0.12866878454888364</v>
      </c>
      <c r="CS315" s="217">
        <f>IF(CN315="Yes",VLOOKUP(B315,'ESA 112'!$B$134:$J$159,8,FALSE),MIN(0.135,CR315))</f>
        <v>0.12866878454888364</v>
      </c>
      <c r="CT315" s="156">
        <f t="shared" si="599"/>
        <v>691.78</v>
      </c>
      <c r="CU315" s="159">
        <f t="shared" si="600"/>
        <v>800.89</v>
      </c>
      <c r="CV315" s="127" t="s">
        <v>928</v>
      </c>
      <c r="CW315" s="43">
        <f>IFERROR(VLOOKUP($B315,'2021_link'!$A$5:$D$351,2,FALSE),0)</f>
        <v>63</v>
      </c>
      <c r="CX315" s="43">
        <f>IFERROR(VLOOKUP($B315,'2021_link'!$A$5:$D$351,3,FALSE),0)</f>
        <v>718.44</v>
      </c>
      <c r="CY315" s="160">
        <f>IFERROR(VLOOKUP($B315,'2021_link'!$A$5:$D$351,4,FALSE),0)</f>
        <v>5167.9000000000005</v>
      </c>
      <c r="CZ315" s="217">
        <f t="shared" si="601"/>
        <v>0.13901971787379785</v>
      </c>
      <c r="DA315" s="217">
        <f>IF(CV315="Yes",VLOOKUP(B315,'ESA 112'!$B$102:$J$130,8,FALSE),MIN(0.135,CZ315))</f>
        <v>0.13500000000000001</v>
      </c>
      <c r="DB315" s="156">
        <f t="shared" si="602"/>
        <v>697.67</v>
      </c>
      <c r="DC315" s="159">
        <f t="shared" si="603"/>
        <v>760.67</v>
      </c>
      <c r="DD315" s="127" t="s">
        <v>928</v>
      </c>
      <c r="DE315" s="43">
        <f>IFERROR(VLOOKUP($B315,'2122_link'!$A$3:$D$352,2,FALSE),0)</f>
        <v>65.78</v>
      </c>
      <c r="DF315" s="43">
        <f>IFERROR(VLOOKUP($B315,'2122_link'!$A$3:$D$352,3,FALSE),0)</f>
        <v>718.44</v>
      </c>
      <c r="DG315" s="160">
        <f>IFERROR(VLOOKUP($B315,'2122_link'!$A$3:$D$352,4,FALSE),0)</f>
        <v>5268.9099999999989</v>
      </c>
      <c r="DH315" s="217">
        <f t="shared" si="604"/>
        <v>0.13635457808161464</v>
      </c>
      <c r="DI315" s="217">
        <f>IF(DD315="Yes",VLOOKUP(B315,'ESA 112'!$B$70:$J$99,8,FALSE),MIN(0.135,DH315))</f>
        <v>0.13500000000000001</v>
      </c>
      <c r="DJ315" s="156">
        <f t="shared" si="605"/>
        <v>711.3</v>
      </c>
      <c r="DK315" s="159">
        <f t="shared" si="606"/>
        <v>777.07999999999993</v>
      </c>
      <c r="DL315" s="127" t="s">
        <v>928</v>
      </c>
      <c r="DM315" s="43">
        <f>IFERROR(VLOOKUP($B315,'2223_link'!$A$3:$D$352,2,FALSE),0)</f>
        <v>55.33</v>
      </c>
      <c r="DN315" s="43">
        <f>IFERROR(VLOOKUP($B315,'2223_link'!$A$3:$D$352,3,FALSE),0)</f>
        <v>741.22</v>
      </c>
      <c r="DO315" s="160">
        <f>IFERROR(VLOOKUP($B315,'2223_link'!$A$3:$D$352,4,FALSE),0)</f>
        <v>5395</v>
      </c>
      <c r="DP315" s="217">
        <f t="shared" si="607"/>
        <v>0.13739017608897128</v>
      </c>
      <c r="DQ315" s="217">
        <f>IF(DL315="Yes",VLOOKUP(B315,'ESA 112'!$B$37:$J$65,8,FALSE),MIN(0.135,DP315))</f>
        <v>0.13500000000000001</v>
      </c>
      <c r="DR315" s="156">
        <f t="shared" si="608"/>
        <v>728.33</v>
      </c>
      <c r="DS315" s="159">
        <f t="shared" si="609"/>
        <v>783.66000000000008</v>
      </c>
      <c r="DT315" s="127" t="s">
        <v>928</v>
      </c>
      <c r="DU315" s="43">
        <f>IFERROR(VLOOKUP($B315,'2324_link'!$A$3:$D$352,2,FALSE),0)</f>
        <v>61.89</v>
      </c>
      <c r="DV315" s="43">
        <f>IFERROR(VLOOKUP($B315,'2324_link'!$A$3:$D$352,3,FALSE),0)</f>
        <v>754.66000000000008</v>
      </c>
      <c r="DW315" s="160">
        <f>IFERROR(VLOOKUP($B315,'2324_link'!$A$3:$D$352,4,FALSE),0)</f>
        <v>5445.42</v>
      </c>
      <c r="DX315" s="217">
        <f t="shared" si="610"/>
        <v>0.13858618802590067</v>
      </c>
      <c r="DY315" s="217">
        <f>IF(DT315="Yes",VLOOKUP(B315,'ESA 112'!$B$3:$J$32,8,FALSE),MIN(0.15,DX315))</f>
        <v>0.13858618802590067</v>
      </c>
      <c r="DZ315" s="156">
        <f t="shared" si="611"/>
        <v>754.66</v>
      </c>
      <c r="EA315" s="159">
        <f t="shared" si="612"/>
        <v>816.55</v>
      </c>
      <c r="EB315" s="18"/>
    </row>
    <row r="316" spans="1:132" ht="15.6" x14ac:dyDescent="0.3">
      <c r="A316" s="15" t="s">
        <v>912</v>
      </c>
      <c r="B316" s="240" t="s">
        <v>1067</v>
      </c>
      <c r="C316" s="249" t="s">
        <v>1072</v>
      </c>
      <c r="E316" s="260"/>
      <c r="F316" s="260"/>
      <c r="G316" s="260"/>
      <c r="M316" s="18"/>
      <c r="N316" s="18"/>
      <c r="R316" s="15"/>
      <c r="U316" s="15"/>
      <c r="V316" s="15"/>
      <c r="W316" s="260"/>
      <c r="AE316" s="260"/>
      <c r="AJ316" s="33"/>
      <c r="AK316" s="33"/>
      <c r="AL316" s="33"/>
      <c r="AM316" s="254"/>
      <c r="AN316" s="33"/>
      <c r="AO316" s="33"/>
      <c r="AP316" s="33"/>
      <c r="AQ316" s="33"/>
      <c r="AR316" s="33"/>
      <c r="AS316" s="33"/>
      <c r="AT316" s="33"/>
      <c r="AU316" s="254"/>
      <c r="AV316" s="33"/>
      <c r="AW316" s="33"/>
      <c r="AX316" s="33"/>
      <c r="AY316" s="33"/>
      <c r="AZ316" s="33"/>
      <c r="BA316" s="33"/>
      <c r="BB316" s="33"/>
      <c r="BC316" s="254"/>
      <c r="BD316" s="33"/>
      <c r="BE316" s="33"/>
      <c r="BF316" s="33"/>
      <c r="BG316" s="33"/>
      <c r="BH316" s="33"/>
      <c r="BI316" s="33"/>
      <c r="BJ316" s="33"/>
      <c r="BK316" s="254"/>
      <c r="BL316" s="33"/>
      <c r="BM316" s="33"/>
      <c r="BN316" s="33"/>
      <c r="BO316" s="33"/>
      <c r="BP316" s="33"/>
      <c r="BQ316" s="33"/>
      <c r="BR316" s="33"/>
      <c r="BS316" s="254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254"/>
      <c r="CZ316" s="33"/>
      <c r="DA316" s="33"/>
      <c r="DB316" s="33"/>
      <c r="DC316" s="33"/>
      <c r="DD316" s="127" t="s">
        <v>928</v>
      </c>
      <c r="DE316" s="43">
        <f>IFERROR(VLOOKUP($B316,'2122_link'!$A$3:$D$352,2,FALSE),0)</f>
        <v>0</v>
      </c>
      <c r="DF316" s="43">
        <f>IFERROR(VLOOKUP($B316,'2122_link'!$A$3:$D$352,3,FALSE),0)</f>
        <v>9.33</v>
      </c>
      <c r="DG316" s="160">
        <f>IFERROR(VLOOKUP($B316,'2122_link'!$A$3:$D$352,4,FALSE),0)</f>
        <v>49.42</v>
      </c>
      <c r="DH316" s="217">
        <f t="shared" si="604"/>
        <v>0.18878996357749897</v>
      </c>
      <c r="DI316" s="217">
        <f>IF(DD316="Yes",VLOOKUP(B316,'ESA 112'!$B$70:$J$99,8,FALSE),MIN(0.135,DH316))</f>
        <v>0.13500000000000001</v>
      </c>
      <c r="DJ316" s="156">
        <f t="shared" si="605"/>
        <v>6.67</v>
      </c>
      <c r="DK316" s="159">
        <f t="shared" si="606"/>
        <v>6.67</v>
      </c>
      <c r="DL316" s="127" t="s">
        <v>928</v>
      </c>
      <c r="DM316" s="43">
        <f>IFERROR(VLOOKUP($B316,'2223_link'!$A$3:$D$352,2,FALSE),0)</f>
        <v>0</v>
      </c>
      <c r="DN316" s="43">
        <f>IFERROR(VLOOKUP($B316,'2223_link'!$A$3:$D$352,3,FALSE),0)</f>
        <v>13.33</v>
      </c>
      <c r="DO316" s="160">
        <f>IFERROR(VLOOKUP($B316,'2223_link'!$A$3:$D$352,4,FALSE),0)</f>
        <v>73.61</v>
      </c>
      <c r="DP316" s="217">
        <f t="shared" si="607"/>
        <v>0.18108952587963592</v>
      </c>
      <c r="DQ316" s="217">
        <f>IF(DL316="Yes",VLOOKUP(B316,'ESA 112'!$B$37:$J$65,8,FALSE),MIN(0.135,DP316))</f>
        <v>0.13500000000000001</v>
      </c>
      <c r="DR316" s="156">
        <f t="shared" si="608"/>
        <v>9.94</v>
      </c>
      <c r="DS316" s="159">
        <f t="shared" si="609"/>
        <v>9.94</v>
      </c>
      <c r="DT316" s="127" t="s">
        <v>928</v>
      </c>
      <c r="DU316" s="43">
        <f>IFERROR(VLOOKUP($B316,'2324_link'!$A$3:$D$352,2,FALSE),0)</f>
        <v>0</v>
      </c>
      <c r="DV316" s="43">
        <f>IFERROR(VLOOKUP($B316,'2324_link'!$A$3:$D$352,3,FALSE),0)</f>
        <v>22.11</v>
      </c>
      <c r="DW316" s="160">
        <f>IFERROR(VLOOKUP($B316,'2324_link'!$A$3:$D$352,4,FALSE),0)</f>
        <v>74.95</v>
      </c>
      <c r="DX316" s="217">
        <f t="shared" si="610"/>
        <v>0.29499666444296196</v>
      </c>
      <c r="DY316" s="217">
        <f>IF(DT316="Yes",VLOOKUP(B316,'ESA 112'!$B$3:$J$32,8,FALSE),MIN(0.15,DX316))</f>
        <v>0.15</v>
      </c>
      <c r="DZ316" s="156">
        <f t="shared" si="611"/>
        <v>11.24</v>
      </c>
      <c r="EA316" s="159">
        <f t="shared" si="612"/>
        <v>11.24</v>
      </c>
      <c r="EB316" s="18"/>
    </row>
    <row r="317" spans="1:132" ht="14.4" x14ac:dyDescent="0.3">
      <c r="A317" s="15" t="s">
        <v>912</v>
      </c>
      <c r="B317" s="15" t="s">
        <v>288</v>
      </c>
      <c r="C317" s="15" t="s">
        <v>289</v>
      </c>
      <c r="D317" s="127" t="s">
        <v>928</v>
      </c>
      <c r="E317" s="154">
        <f>IFERROR(VLOOKUP($B317,'0809_link'!$A$5:$D$319,2,FALSE),0)</f>
        <v>7.13</v>
      </c>
      <c r="F317" s="154">
        <f>IFERROR(VLOOKUP($B317,'0809_link'!$A$5:$D$319,3,FALSE),0)</f>
        <v>44.5</v>
      </c>
      <c r="G317" s="154">
        <f>IFERROR(VLOOKUP(B317,'0809_link'!$A$5:$D$319,4,FALSE),0)</f>
        <v>404.41999999999996</v>
      </c>
      <c r="H317" s="50">
        <f>IF(F317=0,0,ROUND((F317/G317),4))</f>
        <v>0.11</v>
      </c>
      <c r="I317" s="155">
        <f>IF(D317="yes",VLOOKUP(B317,'ESA 112'!$B$479:$K$503,8,FALSE),MIN(0.127,H317))</f>
        <v>0.11</v>
      </c>
      <c r="J317" s="156">
        <f>ROUND(IF(H317=I317,F317,G317*I317),2)</f>
        <v>44.5</v>
      </c>
      <c r="K317" s="157">
        <f>IF(I317=0.127,((E317+F317)-((H317-I317)*G317)),E317+F317)</f>
        <v>51.63</v>
      </c>
      <c r="L317" s="127" t="s">
        <v>928</v>
      </c>
      <c r="M317" s="43">
        <f>IFERROR(VLOOKUP(B317,'0910_link'!$A$5:$B$302,2,FALSE),0)</f>
        <v>4</v>
      </c>
      <c r="N317" s="43">
        <f>IFERROR(VLOOKUP(B317,'0910_link'!$A$5:$C$302,3,FALSE),0)</f>
        <v>46.38</v>
      </c>
      <c r="O317" s="43">
        <f>IFERROR(VLOOKUP($B317,'0910_link'!$A$5:$D$302,4,FALSE),0)</f>
        <v>382.89</v>
      </c>
      <c r="P317" s="50">
        <f>IF(N317=0,0,ROUND((N317/O317),4))</f>
        <v>0.1211</v>
      </c>
      <c r="Q317" s="158">
        <f>IF(L317="Yes",VLOOKUP(B317,'ESA 112'!$B$449:$K$474,8,FALSE),MIN(0.127,P317))</f>
        <v>0.1211</v>
      </c>
      <c r="R317" s="156">
        <f>ROUND(IF(P317=Q317,N317,O317*Q317),2)</f>
        <v>46.38</v>
      </c>
      <c r="S317" s="157">
        <f>IF(Q317=0.127,((M317+N317)-((P317-Q317)*O317)),M317+N317)</f>
        <v>50.38</v>
      </c>
      <c r="T317" s="127" t="s">
        <v>928</v>
      </c>
      <c r="U317" s="43">
        <f>IFERROR(VLOOKUP($B317,'1011_link'!$A$5:$D$309,2,FALSE),0)</f>
        <v>3.12</v>
      </c>
      <c r="V317" s="43">
        <f>IFERROR(VLOOKUP($B317,'1011_link'!$A$5:$D$309,3,FALSE),0)</f>
        <v>54.5</v>
      </c>
      <c r="W317" s="154">
        <f>IFERROR(VLOOKUP($B317,'1011_link'!$A$5:$D$319,4,FALSE),0)</f>
        <v>403.31</v>
      </c>
      <c r="X317" s="50">
        <f>IF(V317=0,0,ROUND((V317/W317),4))</f>
        <v>0.1351</v>
      </c>
      <c r="Y317" s="158">
        <f>IF(T317="Yes",VLOOKUP(B317,'ESA 112'!$B$416:$J$444,8,FALSE),MIN(0.127,X317))</f>
        <v>0.127</v>
      </c>
      <c r="Z317" s="156">
        <f>ROUND(IF(X317=Y317,V317,W317*Y317),2)</f>
        <v>51.22</v>
      </c>
      <c r="AA317" s="159">
        <f>Z317+U317</f>
        <v>54.339999999999996</v>
      </c>
      <c r="AB317" s="127" t="s">
        <v>928</v>
      </c>
      <c r="AC317" s="43">
        <f>IFERROR(VLOOKUP($B317,'1112_link'!$A$5:$D$310,2,FALSE),0)</f>
        <v>1.77</v>
      </c>
      <c r="AD317" s="43">
        <f>IFERROR(VLOOKUP($B317,'1112_link'!$A$5:$D$310,3,FALSE),0)</f>
        <v>56.78</v>
      </c>
      <c r="AE317" s="154">
        <f>IFERROR(VLOOKUP($B317,'1112_link'!$A$5:$D$331,4,FALSE),0)</f>
        <v>401.24</v>
      </c>
      <c r="AF317" s="50">
        <f>IF(AD317=0,0,ROUND((AD317/AE317),4))</f>
        <v>0.14149999999999999</v>
      </c>
      <c r="AG317" s="158">
        <f>IF(AB317="Yes",VLOOKUP(B317,'ESA 112'!$B$383:$J$411,8,FALSE),MIN(0.127,AF317))</f>
        <v>0.127</v>
      </c>
      <c r="AH317" s="156">
        <f>ROUND(IF(AF317=AG317,AD317,AE317*AG317),2)</f>
        <v>50.96</v>
      </c>
      <c r="AI317" s="159">
        <f>AH317+AC317</f>
        <v>52.730000000000004</v>
      </c>
      <c r="AJ317" s="127" t="s">
        <v>928</v>
      </c>
      <c r="AK317" s="43">
        <f>IFERROR(VLOOKUP($B317,'1213_link'!$A$5:$D$310,2,FALSE),0)</f>
        <v>4.22</v>
      </c>
      <c r="AL317" s="43">
        <f>IFERROR(VLOOKUP($B317,'1213_link'!$A$5:$D$310,3,FALSE),0)</f>
        <v>54.11</v>
      </c>
      <c r="AM317" s="154">
        <f>IFERROR(VLOOKUP($B317,'1213_link'!$A$5:$D$331,4,FALSE),0)</f>
        <v>393.72999999999996</v>
      </c>
      <c r="AN317" s="50">
        <f>IF(AL317=0,0,ROUND((AL317/AM317),4))</f>
        <v>0.13739999999999999</v>
      </c>
      <c r="AO317" s="158">
        <f>IF(AJ317="Yes",VLOOKUP(B317,'ESA 112'!$B$350:$J$378,8,FALSE),MIN(0.127,AN317))</f>
        <v>0.127</v>
      </c>
      <c r="AP317" s="156">
        <f>ROUND(IF(AN317=AO317,AL317,AM317*AO317),2)</f>
        <v>50</v>
      </c>
      <c r="AQ317" s="159">
        <f>AP317+AK317</f>
        <v>54.22</v>
      </c>
      <c r="AR317" s="127" t="s">
        <v>928</v>
      </c>
      <c r="AS317" s="43">
        <f>IFERROR(VLOOKUP($B317,'1314_link'!$A$5:$D$310,2,FALSE),0)</f>
        <v>4</v>
      </c>
      <c r="AT317" s="43">
        <f>IFERROR(VLOOKUP($B317,'1314_link'!$A$5:$D$310,3,FALSE),0)</f>
        <v>67.78</v>
      </c>
      <c r="AU317" s="154">
        <f>IFERROR(VLOOKUP($B317,'1314_link'!$A$5:$D$331,4,FALSE),0)</f>
        <v>423.67999999999995</v>
      </c>
      <c r="AV317" s="158">
        <f>AT317/AU317</f>
        <v>0.15997922960725078</v>
      </c>
      <c r="AW317" s="158">
        <f>IF(AR317="Yes",VLOOKUP(B317,'ESA 112'!$B$318:$J$345,8,FALSE),MIN(0.127,AV317))</f>
        <v>0.127</v>
      </c>
      <c r="AX317" s="156">
        <f>ROUND(IF(AV317=AW317,AT317,AU317*AW317),2)</f>
        <v>53.81</v>
      </c>
      <c r="AY317" s="159">
        <f>AX317+AS317</f>
        <v>57.81</v>
      </c>
      <c r="AZ317" s="127" t="s">
        <v>928</v>
      </c>
      <c r="BA317" s="43">
        <f>IFERROR(VLOOKUP($B317,'1415_link'!$A$5:$D$311,2,FALSE),0)</f>
        <v>4.45</v>
      </c>
      <c r="BB317" s="43">
        <f>IFERROR(VLOOKUP($B317,'1415_link'!$A$5:$D$311,3,FALSE),0)</f>
        <v>64.11</v>
      </c>
      <c r="BC317" s="160">
        <f>IFERROR(VLOOKUP($B317,'1415_link'!$A$5:$D$332,4,FALSE),0)</f>
        <v>424.22999999999996</v>
      </c>
      <c r="BD317" s="158">
        <f>BB317/BC317</f>
        <v>0.15112085425358887</v>
      </c>
      <c r="BE317" s="158">
        <f>IF(AZ317="Yes",VLOOKUP(B317,'ESA 112'!$B$286:$J$314,8,FALSE),MIN(0.127,BD317))</f>
        <v>0.127</v>
      </c>
      <c r="BF317" s="156">
        <f>ROUND(IF(BD317=BE317,BB317,BC317*BE317),2)</f>
        <v>53.88</v>
      </c>
      <c r="BG317" s="159">
        <f>BF317+BA317</f>
        <v>58.330000000000005</v>
      </c>
      <c r="BH317" s="127" t="s">
        <v>928</v>
      </c>
      <c r="BI317" s="43">
        <f>IFERROR(VLOOKUP($B317,'1516_link'!$A$5:$D$351,2,FALSE),0)</f>
        <v>3</v>
      </c>
      <c r="BJ317" s="43">
        <f>IFERROR(VLOOKUP($B317,'1516_link'!$A$5:$D$351,3,FALSE),0)</f>
        <v>81.89</v>
      </c>
      <c r="BK317" s="160">
        <f>IFERROR(VLOOKUP($B317,'1516_link'!$A$5:$D$351,4,FALSE),0)</f>
        <v>443.12</v>
      </c>
      <c r="BL317" s="217">
        <f>BJ317/BK317</f>
        <v>0.18480321357645785</v>
      </c>
      <c r="BM317" s="217">
        <f>IF(BH317="Yes",VLOOKUP(B317,'ESA 112'!$B$255:$J$282,8,FALSE),MIN(0.127,BL317))</f>
        <v>0.127</v>
      </c>
      <c r="BN317" s="156">
        <f>ROUND(IF(BL317=BM317,BJ317,BK317*BM317),2)</f>
        <v>56.28</v>
      </c>
      <c r="BO317" s="159">
        <f>BN317+BI317</f>
        <v>59.28</v>
      </c>
      <c r="BP317" s="127" t="s">
        <v>928</v>
      </c>
      <c r="BQ317" s="43">
        <f>IFERROR(VLOOKUP($B317,'1617_link'!$A$5:$D$351,2,FALSE),0)</f>
        <v>7.1099999999999994</v>
      </c>
      <c r="BR317" s="43">
        <f>IFERROR(VLOOKUP($B317,'1617_link'!$A$5:$D$351,3,FALSE),0)</f>
        <v>82.33</v>
      </c>
      <c r="BS317" s="160">
        <f>IFERROR(VLOOKUP($B317,'1617_link'!$A$5:$D$351,4,FALSE),0)</f>
        <v>417.39</v>
      </c>
      <c r="BT317" s="217">
        <f>BR317/BS317</f>
        <v>0.19724957473825439</v>
      </c>
      <c r="BU317" s="217">
        <f>IF(BP317="Yes",VLOOKUP(B317,'ESA 112'!$B$224:$J$250,8,FALSE),MIN(0.127,BT317))</f>
        <v>0.127</v>
      </c>
      <c r="BV317" s="156">
        <f>ROUND(IF(BT317=BU317,BR317,BS317*BU317),2)</f>
        <v>53.01</v>
      </c>
      <c r="BW317" s="223">
        <f>BV317+BQ317</f>
        <v>60.12</v>
      </c>
      <c r="BX317" s="127" t="s">
        <v>928</v>
      </c>
      <c r="BY317" s="43">
        <f>IFERROR(VLOOKUP($B317,'1718_link'!$A$5:$D$351,2,FALSE),0)</f>
        <v>5.33</v>
      </c>
      <c r="BZ317" s="43">
        <f>IFERROR(VLOOKUP($B317,'1718_link'!$A$5:$D$351,3,FALSE),0)</f>
        <v>72.33</v>
      </c>
      <c r="CA317" s="43">
        <f>IFERROR(VLOOKUP($B317,'1718_link'!$A$5:$D$331,4,FALSE),0)</f>
        <v>398.68</v>
      </c>
      <c r="CB317" s="217">
        <f>BZ317/CA317</f>
        <v>0.18142369820407345</v>
      </c>
      <c r="CC317" s="217">
        <f>IF(BX317="Yes",VLOOKUP(B317,'ESA 112'!$B$194:$J$219,8,FALSE),MIN(0.135,CB317))</f>
        <v>0.13500000000000001</v>
      </c>
      <c r="CD317" s="156">
        <f>ROUND(IF(CB317=CC317,BZ317,CA317*CC317),2)</f>
        <v>53.82</v>
      </c>
      <c r="CE317" s="159">
        <f>CD317+BY317</f>
        <v>59.15</v>
      </c>
      <c r="CF317" s="127" t="s">
        <v>928</v>
      </c>
      <c r="CG317" s="43">
        <f>IFERROR(VLOOKUP($B317,'1819_link'!$A$5:$D$351,2,FALSE),0)</f>
        <v>5.33</v>
      </c>
      <c r="CH317" s="43">
        <f>IFERROR(VLOOKUP($B317,'1819_link'!$A$5:$D$351,3,FALSE),0)</f>
        <v>70.78</v>
      </c>
      <c r="CI317" s="43">
        <f>IFERROR(VLOOKUP($B317,'1819_link'!$A$5:$D$331,4,FALSE),0)</f>
        <v>385.65</v>
      </c>
      <c r="CJ317" s="217">
        <f>IFERROR((CH317/CI317),0)</f>
        <v>0.1835342927524958</v>
      </c>
      <c r="CK317" s="217">
        <f>IF(CF317="Yes",VLOOKUP(B317,'ESA 112'!$B$164:$J$190,8,FALSE),MIN(0.135,CJ317))</f>
        <v>0.13500000000000001</v>
      </c>
      <c r="CL317" s="156">
        <f>ROUND(IF(CJ317=CK317,CH317,CI317*CK317),2)</f>
        <v>52.06</v>
      </c>
      <c r="CM317" s="159">
        <f>CL317+CG317</f>
        <v>57.39</v>
      </c>
      <c r="CN317" s="127" t="s">
        <v>928</v>
      </c>
      <c r="CO317" s="43">
        <f>IFERROR(VLOOKUP($B317,'1920_link'!$A$5:$D$350,2,FALSE),0)</f>
        <v>3.33</v>
      </c>
      <c r="CP317" s="43">
        <f>IFERROR(VLOOKUP($B317,'1920_link'!$A$5:$D$350,3,FALSE),0)</f>
        <v>63.22</v>
      </c>
      <c r="CQ317" s="43">
        <f>IFERROR(VLOOKUP($B317,'1920_link'!$A$5:$D$330,4,FALSE),0)</f>
        <v>370.28000000000003</v>
      </c>
      <c r="CR317" s="217">
        <f>IFERROR((CP317/CQ317),0)</f>
        <v>0.17073565950091821</v>
      </c>
      <c r="CS317" s="217">
        <f>IF(CN317="Yes",VLOOKUP(B317,'ESA 112'!$B$134:$J$159,8,FALSE),MIN(0.135,CR317))</f>
        <v>0.13500000000000001</v>
      </c>
      <c r="CT317" s="156">
        <f>ROUND(IF(CR317=CS317,CP317,CQ317*CS317),2)</f>
        <v>49.99</v>
      </c>
      <c r="CU317" s="159">
        <f>CT317+CO317</f>
        <v>53.32</v>
      </c>
      <c r="CV317" s="127" t="s">
        <v>928</v>
      </c>
      <c r="CW317" s="43">
        <f>IFERROR(VLOOKUP($B317,'2021_link'!$A$5:$D$351,2,FALSE),0)</f>
        <v>3.44</v>
      </c>
      <c r="CX317" s="43">
        <f>IFERROR(VLOOKUP($B317,'2021_link'!$A$5:$D$351,3,FALSE),0)</f>
        <v>57.67</v>
      </c>
      <c r="CY317" s="160">
        <f>IFERROR(VLOOKUP($B317,'2021_link'!$A$5:$D$351,4,FALSE),0)</f>
        <v>337.47</v>
      </c>
      <c r="CZ317" s="217">
        <f>CX317/CY317</f>
        <v>0.17088926423089459</v>
      </c>
      <c r="DA317" s="217">
        <f>IF(CV317="Yes",VLOOKUP(B317,'ESA 112'!$B$102:$J$130,8,FALSE),MIN(0.135,CZ317))</f>
        <v>0.13500000000000001</v>
      </c>
      <c r="DB317" s="156">
        <f>ROUND(IF(CZ317=DA317,CX317,CY317*DA317),2)</f>
        <v>45.56</v>
      </c>
      <c r="DC317" s="159">
        <f>DB317+CW317</f>
        <v>49</v>
      </c>
      <c r="DD317" s="127" t="s">
        <v>928</v>
      </c>
      <c r="DE317" s="43">
        <f>IFERROR(VLOOKUP($B317,'2122_link'!$A$3:$D$352,2,FALSE),0)</f>
        <v>1</v>
      </c>
      <c r="DF317" s="43">
        <f>IFERROR(VLOOKUP($B317,'2122_link'!$A$3:$D$352,3,FALSE),0)</f>
        <v>61.67</v>
      </c>
      <c r="DG317" s="160">
        <f>IFERROR(VLOOKUP($B317,'2122_link'!$A$3:$D$352,4,FALSE),0)</f>
        <v>320.81</v>
      </c>
      <c r="DH317" s="217">
        <f t="shared" si="604"/>
        <v>0.19223216233907922</v>
      </c>
      <c r="DI317" s="217">
        <f>IF(DD317="Yes",VLOOKUP(B317,'ESA 112'!$B$70:$J$99,8,FALSE),MIN(0.135,DH317))</f>
        <v>0.13500000000000001</v>
      </c>
      <c r="DJ317" s="156">
        <f t="shared" si="605"/>
        <v>43.31</v>
      </c>
      <c r="DK317" s="159">
        <f t="shared" si="606"/>
        <v>44.31</v>
      </c>
      <c r="DL317" s="127" t="s">
        <v>928</v>
      </c>
      <c r="DM317" s="43">
        <f>IFERROR(VLOOKUP($B317,'2223_link'!$A$3:$D$352,2,FALSE),0)</f>
        <v>1.56</v>
      </c>
      <c r="DN317" s="43">
        <f>IFERROR(VLOOKUP($B317,'2223_link'!$A$3:$D$352,3,FALSE),0)</f>
        <v>68.33</v>
      </c>
      <c r="DO317" s="160">
        <f>IFERROR(VLOOKUP($B317,'2223_link'!$A$3:$D$352,4,FALSE),0)</f>
        <v>354.46</v>
      </c>
      <c r="DP317" s="217">
        <f t="shared" si="607"/>
        <v>0.19277210404559048</v>
      </c>
      <c r="DQ317" s="217">
        <f>IF(DL317="Yes",VLOOKUP(B317,'ESA 112'!$B$37:$J$65,8,FALSE),MIN(0.135,DP317))</f>
        <v>0.13500000000000001</v>
      </c>
      <c r="DR317" s="156">
        <f t="shared" si="608"/>
        <v>47.85</v>
      </c>
      <c r="DS317" s="159">
        <f t="shared" si="609"/>
        <v>49.410000000000004</v>
      </c>
      <c r="DT317" s="127" t="s">
        <v>928</v>
      </c>
      <c r="DU317" s="43">
        <f>IFERROR(VLOOKUP($B317,'2324_link'!$A$3:$D$352,2,FALSE),0)</f>
        <v>0.89</v>
      </c>
      <c r="DV317" s="43">
        <f>IFERROR(VLOOKUP($B317,'2324_link'!$A$3:$D$352,3,FALSE),0)</f>
        <v>57</v>
      </c>
      <c r="DW317" s="160">
        <f>IFERROR(VLOOKUP($B317,'2324_link'!$A$3:$D$352,4,FALSE),0)</f>
        <v>335.22</v>
      </c>
      <c r="DX317" s="217">
        <f t="shared" si="610"/>
        <v>0.1700375872561303</v>
      </c>
      <c r="DY317" s="217">
        <f>IF(DT317="Yes",VLOOKUP(B317,'ESA 112'!$B$3:$J$32,8,FALSE),MIN(0.15,DX317))</f>
        <v>0.15</v>
      </c>
      <c r="DZ317" s="156">
        <f t="shared" si="611"/>
        <v>50.28</v>
      </c>
      <c r="EA317" s="159">
        <f t="shared" si="612"/>
        <v>51.17</v>
      </c>
      <c r="EB317" s="18"/>
    </row>
    <row r="318" spans="1:132" ht="14.4" x14ac:dyDescent="0.3">
      <c r="A318" s="15" t="s">
        <v>912</v>
      </c>
      <c r="B318" s="15" t="s">
        <v>382</v>
      </c>
      <c r="C318" s="15" t="s">
        <v>383</v>
      </c>
      <c r="D318" s="127" t="s">
        <v>928</v>
      </c>
      <c r="E318" s="154">
        <f>IFERROR(VLOOKUP($B318,'0809_link'!$A$5:$D$319,2,FALSE),0)</f>
        <v>48</v>
      </c>
      <c r="F318" s="154">
        <f>IFERROR(VLOOKUP($B318,'0809_link'!$A$5:$D$319,3,FALSE),0)</f>
        <v>511.88</v>
      </c>
      <c r="G318" s="154">
        <f>IFERROR(VLOOKUP(B318,'0809_link'!$A$5:$D$319,4,FALSE),0)</f>
        <v>3965.9300000000003</v>
      </c>
      <c r="H318" s="50">
        <f>IF(F318=0,0,ROUND((F318/G318),4))</f>
        <v>0.12909999999999999</v>
      </c>
      <c r="I318" s="155">
        <f>IF(D318="yes",VLOOKUP(B318,'ESA 112'!$B$479:$K$503,8,FALSE),MIN(0.127,H318))</f>
        <v>0.127</v>
      </c>
      <c r="J318" s="156">
        <f>ROUND(IF(H318=I318,F318,G318*I318),2)</f>
        <v>503.67</v>
      </c>
      <c r="K318" s="157">
        <f>IF(I318=0.127,((E318+F318)-((H318-I318)*G318)),E318+F318)</f>
        <v>551.55154700000003</v>
      </c>
      <c r="L318" s="127" t="s">
        <v>928</v>
      </c>
      <c r="M318" s="43">
        <f>IFERROR(VLOOKUP(B318,'0910_link'!$A$5:$B$302,2,FALSE),0)</f>
        <v>53.12</v>
      </c>
      <c r="N318" s="43">
        <f>IFERROR(VLOOKUP(B318,'0910_link'!$A$5:$C$302,3,FALSE),0)</f>
        <v>490.5</v>
      </c>
      <c r="O318" s="43">
        <f>IFERROR(VLOOKUP($B318,'0910_link'!$A$5:$D$302,4,FALSE),0)</f>
        <v>3866.94</v>
      </c>
      <c r="P318" s="50">
        <f>IF(N318=0,0,ROUND((N318/O318),4))</f>
        <v>0.1268</v>
      </c>
      <c r="Q318" s="158">
        <f>IF(L318="Yes",VLOOKUP(B318,'ESA 112'!$B$449:$K$474,8,FALSE),MIN(0.127,P318))</f>
        <v>0.1268</v>
      </c>
      <c r="R318" s="156">
        <f>ROUND(IF(P318=Q318,N318,O318*Q318),2)</f>
        <v>490.5</v>
      </c>
      <c r="S318" s="157">
        <f>IF(Q318=0.127,((M318+N318)-((P318-Q318)*O318)),M318+N318)</f>
        <v>543.62</v>
      </c>
      <c r="T318" s="127" t="s">
        <v>928</v>
      </c>
      <c r="U318" s="43">
        <f>IFERROR(VLOOKUP($B318,'1011_link'!$A$5:$D$309,2,FALSE),0)</f>
        <v>50.75</v>
      </c>
      <c r="V318" s="43">
        <f>IFERROR(VLOOKUP($B318,'1011_link'!$A$5:$D$309,3,FALSE),0)</f>
        <v>487.88</v>
      </c>
      <c r="W318" s="154">
        <f>IFERROR(VLOOKUP($B318,'1011_link'!$A$5:$D$319,4,FALSE),0)</f>
        <v>3704.8199999999997</v>
      </c>
      <c r="X318" s="50">
        <f>IF(V318=0,0,ROUND((V318/W318),4))</f>
        <v>0.13170000000000001</v>
      </c>
      <c r="Y318" s="158">
        <f>IF(T318="Yes",VLOOKUP(B318,'ESA 112'!$B$416:$J$444,8,FALSE),MIN(0.127,X318))</f>
        <v>0.127</v>
      </c>
      <c r="Z318" s="156">
        <f>ROUND(IF(X318=Y318,V318,W318*Y318),2)</f>
        <v>470.51</v>
      </c>
      <c r="AA318" s="159">
        <f>Z318+U318</f>
        <v>521.26</v>
      </c>
      <c r="AB318" s="127" t="s">
        <v>928</v>
      </c>
      <c r="AC318" s="43">
        <f>IFERROR(VLOOKUP($B318,'1112_link'!$A$5:$D$310,2,FALSE),0)</f>
        <v>48.56</v>
      </c>
      <c r="AD318" s="43">
        <f>IFERROR(VLOOKUP($B318,'1112_link'!$A$5:$D$310,3,FALSE),0)</f>
        <v>476.22</v>
      </c>
      <c r="AE318" s="154">
        <f>IFERROR(VLOOKUP($B318,'1112_link'!$A$5:$D$331,4,FALSE),0)</f>
        <v>3602.1099999999997</v>
      </c>
      <c r="AF318" s="50">
        <f>IF(AD318=0,0,ROUND((AD318/AE318),4))</f>
        <v>0.13220000000000001</v>
      </c>
      <c r="AG318" s="158">
        <f>IF(AB318="Yes",VLOOKUP(B318,'ESA 112'!$B$383:$J$411,8,FALSE),MIN(0.127,AF318))</f>
        <v>0.127</v>
      </c>
      <c r="AH318" s="156">
        <f>ROUND(IF(AF318=AG318,AD318,AE318*AG318),2)</f>
        <v>457.47</v>
      </c>
      <c r="AI318" s="159">
        <f>AH318+AC318</f>
        <v>506.03000000000003</v>
      </c>
      <c r="AJ318" s="127" t="s">
        <v>928</v>
      </c>
      <c r="AK318" s="43">
        <f>IFERROR(VLOOKUP($B318,'1213_link'!$A$5:$D$310,2,FALSE),0)</f>
        <v>50</v>
      </c>
      <c r="AL318" s="43">
        <f>IFERROR(VLOOKUP($B318,'1213_link'!$A$5:$D$310,3,FALSE),0)</f>
        <v>446.33</v>
      </c>
      <c r="AM318" s="154">
        <f>IFERROR(VLOOKUP($B318,'1213_link'!$A$5:$D$331,4,FALSE),0)</f>
        <v>3543.54</v>
      </c>
      <c r="AN318" s="50">
        <f>IF(AL318=0,0,ROUND((AL318/AM318),4))</f>
        <v>0.126</v>
      </c>
      <c r="AO318" s="158">
        <f>IF(AJ318="Yes",VLOOKUP(B318,'ESA 112'!$B$350:$J$378,8,FALSE),MIN(0.127,AN318))</f>
        <v>0.126</v>
      </c>
      <c r="AP318" s="156">
        <f>ROUND(IF(AN318=AO318,AL318,AM318*AO318),2)</f>
        <v>446.33</v>
      </c>
      <c r="AQ318" s="159">
        <f>AP318+AK318</f>
        <v>496.33</v>
      </c>
      <c r="AR318" s="127" t="s">
        <v>928</v>
      </c>
      <c r="AS318" s="43">
        <f>IFERROR(VLOOKUP($B318,'1314_link'!$A$5:$D$310,2,FALSE),0)</f>
        <v>40.67</v>
      </c>
      <c r="AT318" s="43">
        <f>IFERROR(VLOOKUP($B318,'1314_link'!$A$5:$D$310,3,FALSE),0)</f>
        <v>455.89</v>
      </c>
      <c r="AU318" s="154">
        <f>IFERROR(VLOOKUP($B318,'1314_link'!$A$5:$D$331,4,FALSE),0)</f>
        <v>3438.36</v>
      </c>
      <c r="AV318" s="158">
        <f>AT318/AU318</f>
        <v>0.13258937400388557</v>
      </c>
      <c r="AW318" s="158">
        <f>IF(AR318="Yes",VLOOKUP(B318,'ESA 112'!$B$318:$J$345,8,FALSE),MIN(0.127,AV318))</f>
        <v>0.127</v>
      </c>
      <c r="AX318" s="156">
        <f>ROUND(IF(AV318=AW318,AT318,AU318*AW318),2)</f>
        <v>436.67</v>
      </c>
      <c r="AY318" s="159">
        <f>AX318+AS318</f>
        <v>477.34000000000003</v>
      </c>
      <c r="AZ318" s="127" t="s">
        <v>928</v>
      </c>
      <c r="BA318" s="43">
        <f>IFERROR(VLOOKUP($B318,'1415_link'!$A$5:$D$311,2,FALSE),0)</f>
        <v>46.45</v>
      </c>
      <c r="BB318" s="43">
        <f>IFERROR(VLOOKUP($B318,'1415_link'!$A$5:$D$311,3,FALSE),0)</f>
        <v>462</v>
      </c>
      <c r="BC318" s="160">
        <f>IFERROR(VLOOKUP($B318,'1415_link'!$A$5:$D$332,4,FALSE),0)</f>
        <v>3442.3900000000003</v>
      </c>
      <c r="BD318" s="158">
        <f>BB318/BC318</f>
        <v>0.13420908148118021</v>
      </c>
      <c r="BE318" s="158">
        <f>IF(AZ318="Yes",VLOOKUP(B318,'ESA 112'!$B$286:$J$314,8,FALSE),MIN(0.127,BD318))</f>
        <v>0.127</v>
      </c>
      <c r="BF318" s="156">
        <f>ROUND(IF(BD318=BE318,BB318,BC318*BE318),2)</f>
        <v>437.18</v>
      </c>
      <c r="BG318" s="159">
        <f>BF318+BA318</f>
        <v>483.63</v>
      </c>
      <c r="BH318" s="127" t="s">
        <v>928</v>
      </c>
      <c r="BI318" s="43">
        <f>IFERROR(VLOOKUP($B318,'1516_link'!$A$5:$D$351,2,FALSE),0)</f>
        <v>49.45</v>
      </c>
      <c r="BJ318" s="43">
        <f>IFERROR(VLOOKUP($B318,'1516_link'!$A$5:$D$351,3,FALSE),0)</f>
        <v>456.33</v>
      </c>
      <c r="BK318" s="160">
        <f>IFERROR(VLOOKUP($B318,'1516_link'!$A$5:$D$351,4,FALSE),0)</f>
        <v>3534.7</v>
      </c>
      <c r="BL318" s="217">
        <f>BJ318/BK318</f>
        <v>0.12910006506917135</v>
      </c>
      <c r="BM318" s="217">
        <f>IF(BH318="Yes",VLOOKUP(B318,'ESA 112'!$B$255:$J$282,8,FALSE),MIN(0.127,BL318))</f>
        <v>0.127</v>
      </c>
      <c r="BN318" s="156">
        <f>ROUND(IF(BL318=BM318,BJ318,BK318*BM318),2)</f>
        <v>448.91</v>
      </c>
      <c r="BO318" s="159">
        <f>BN318+BI318</f>
        <v>498.36</v>
      </c>
      <c r="BP318" s="127" t="s">
        <v>928</v>
      </c>
      <c r="BQ318" s="43">
        <f>IFERROR(VLOOKUP($B318,'1617_link'!$A$5:$D$351,2,FALSE),0)</f>
        <v>56</v>
      </c>
      <c r="BR318" s="43">
        <f>IFERROR(VLOOKUP($B318,'1617_link'!$A$5:$D$351,3,FALSE),0)</f>
        <v>457.11</v>
      </c>
      <c r="BS318" s="160">
        <f>IFERROR(VLOOKUP($B318,'1617_link'!$A$5:$D$351,4,FALSE),0)</f>
        <v>3658.48</v>
      </c>
      <c r="BT318" s="217">
        <f>BR318/BS318</f>
        <v>0.12494533248780915</v>
      </c>
      <c r="BU318" s="217">
        <f>IF(BP318="Yes",VLOOKUP(B318,'ESA 112'!$B$224:$J$250,8,FALSE),MIN(0.127,BT318))</f>
        <v>0.12494533248780915</v>
      </c>
      <c r="BV318" s="156">
        <f>ROUND(IF(BT318=BU318,BR318,BS318*BU318),2)</f>
        <v>457.11</v>
      </c>
      <c r="BW318" s="223">
        <f>BV318+BQ318</f>
        <v>513.11</v>
      </c>
      <c r="BX318" s="127" t="s">
        <v>928</v>
      </c>
      <c r="BY318" s="43">
        <f>IFERROR(VLOOKUP($B318,'1718_link'!$A$5:$D$351,2,FALSE),0)</f>
        <v>61.34</v>
      </c>
      <c r="BZ318" s="43">
        <f>IFERROR(VLOOKUP($B318,'1718_link'!$A$5:$D$351,3,FALSE),0)</f>
        <v>486.33000000000004</v>
      </c>
      <c r="CA318" s="43">
        <f>IFERROR(VLOOKUP($B318,'1718_link'!$A$5:$D$331,4,FALSE),0)</f>
        <v>3810.829999999999</v>
      </c>
      <c r="CB318" s="217">
        <f>BZ318/CA318</f>
        <v>0.12761786802350147</v>
      </c>
      <c r="CC318" s="217">
        <f>IF(BX318="Yes",VLOOKUP(B318,'ESA 112'!$B$194:$J$219,8,FALSE),MIN(0.135,CB318))</f>
        <v>0.12761786802350147</v>
      </c>
      <c r="CD318" s="156">
        <f>ROUND(IF(CB318=CC318,BZ318,CA318*CC318),2)</f>
        <v>486.33</v>
      </c>
      <c r="CE318" s="159">
        <f>CD318+BY318</f>
        <v>547.66999999999996</v>
      </c>
      <c r="CF318" s="127" t="s">
        <v>928</v>
      </c>
      <c r="CG318" s="43">
        <f>IFERROR(VLOOKUP($B318,'1819_link'!$A$5:$D$351,2,FALSE),0)</f>
        <v>66.11</v>
      </c>
      <c r="CH318" s="43">
        <f>IFERROR(VLOOKUP($B318,'1819_link'!$A$5:$D$351,3,FALSE),0)</f>
        <v>492.33</v>
      </c>
      <c r="CI318" s="43">
        <f>IFERROR(VLOOKUP($B318,'1819_link'!$A$5:$D$331,4,FALSE),0)</f>
        <v>3928.18</v>
      </c>
      <c r="CJ318" s="217">
        <f>IFERROR((CH318/CI318),0)</f>
        <v>0.12533285134591593</v>
      </c>
      <c r="CK318" s="217">
        <f>IF(CF318="Yes",VLOOKUP(B318,'ESA 112'!$B$164:$J$190,8,FALSE),MIN(0.135,CJ318))</f>
        <v>0.12533285134591593</v>
      </c>
      <c r="CL318" s="156">
        <f>ROUND(IF(CJ318=CK318,CH318,CI318*CK318),2)</f>
        <v>492.33</v>
      </c>
      <c r="CM318" s="159">
        <f>CL318+CG318</f>
        <v>558.43999999999994</v>
      </c>
      <c r="CN318" s="127" t="s">
        <v>928</v>
      </c>
      <c r="CO318" s="43">
        <f>IFERROR(VLOOKUP($B318,'1920_link'!$A$5:$D$350,2,FALSE),0)</f>
        <v>71.88</v>
      </c>
      <c r="CP318" s="43">
        <f>IFERROR(VLOOKUP($B318,'1920_link'!$A$5:$D$350,3,FALSE),0)</f>
        <v>527.66999999999996</v>
      </c>
      <c r="CQ318" s="43">
        <f>IFERROR(VLOOKUP($B318,'1920_link'!$A$5:$D$330,4,FALSE),0)</f>
        <v>3988.13</v>
      </c>
      <c r="CR318" s="217">
        <f>IFERROR((CP318/CQ318),0)</f>
        <v>0.13231013031169997</v>
      </c>
      <c r="CS318" s="217">
        <f>IF(CN318="Yes",VLOOKUP(B318,'ESA 112'!$B$134:$J$159,8,FALSE),MIN(0.135,CR318))</f>
        <v>0.13231013031169997</v>
      </c>
      <c r="CT318" s="156">
        <f>ROUND(IF(CR318=CS318,CP318,CQ318*CS318),2)</f>
        <v>527.66999999999996</v>
      </c>
      <c r="CU318" s="159">
        <f>CT318+CO318</f>
        <v>599.54999999999995</v>
      </c>
      <c r="CV318" s="127" t="s">
        <v>928</v>
      </c>
      <c r="CW318" s="43">
        <f>IFERROR(VLOOKUP($B318,'2021_link'!$A$5:$D$351,2,FALSE),0)</f>
        <v>46</v>
      </c>
      <c r="CX318" s="43">
        <f>IFERROR(VLOOKUP($B318,'2021_link'!$A$5:$D$351,3,FALSE),0)</f>
        <v>521.66999999999996</v>
      </c>
      <c r="CY318" s="160">
        <f>IFERROR(VLOOKUP($B318,'2021_link'!$A$5:$D$351,4,FALSE),0)</f>
        <v>3940.5299999999997</v>
      </c>
      <c r="CZ318" s="217">
        <f>CX318/CY318</f>
        <v>0.13238574506475018</v>
      </c>
      <c r="DA318" s="217">
        <f>IF(CV318="Yes",VLOOKUP(B318,'ESA 112'!$B$102:$J$130,8,FALSE),MIN(0.135,CZ318))</f>
        <v>0.13238574506475018</v>
      </c>
      <c r="DB318" s="156">
        <f>ROUND(IF(CZ318=DA318,CX318,CY318*DA318),2)</f>
        <v>521.66999999999996</v>
      </c>
      <c r="DC318" s="159">
        <f>DB318+CW318</f>
        <v>567.66999999999996</v>
      </c>
      <c r="DD318" s="127" t="s">
        <v>928</v>
      </c>
      <c r="DE318" s="43">
        <f>IFERROR(VLOOKUP($B318,'2122_link'!$A$3:$D$352,2,FALSE),0)</f>
        <v>52.22</v>
      </c>
      <c r="DF318" s="43">
        <f>IFERROR(VLOOKUP($B318,'2122_link'!$A$3:$D$352,3,FALSE),0)</f>
        <v>566.67000000000007</v>
      </c>
      <c r="DG318" s="160">
        <f>IFERROR(VLOOKUP($B318,'2122_link'!$A$3:$D$352,4,FALSE),0)</f>
        <v>4152.01</v>
      </c>
      <c r="DH318" s="217">
        <f t="shared" si="604"/>
        <v>0.13648088516164461</v>
      </c>
      <c r="DI318" s="217">
        <f>IF(DD318="Yes",VLOOKUP(B318,'ESA 112'!$B$70:$J$99,8,FALSE),MIN(0.135,DH318))</f>
        <v>0.13500000000000001</v>
      </c>
      <c r="DJ318" s="156">
        <f t="shared" si="605"/>
        <v>560.52</v>
      </c>
      <c r="DK318" s="159">
        <f t="shared" si="606"/>
        <v>612.74</v>
      </c>
      <c r="DL318" s="127" t="s">
        <v>928</v>
      </c>
      <c r="DM318" s="43">
        <f>IFERROR(VLOOKUP($B318,'2223_link'!$A$3:$D$352,2,FALSE),0)</f>
        <v>57.33</v>
      </c>
      <c r="DN318" s="43">
        <f>IFERROR(VLOOKUP($B318,'2223_link'!$A$3:$D$352,3,FALSE),0)</f>
        <v>569.34</v>
      </c>
      <c r="DO318" s="160">
        <f>IFERROR(VLOOKUP($B318,'2223_link'!$A$3:$D$352,4,FALSE),0)</f>
        <v>4231.03</v>
      </c>
      <c r="DP318" s="217">
        <f t="shared" si="607"/>
        <v>0.13456297875458223</v>
      </c>
      <c r="DQ318" s="217">
        <f>IF(DL318="Yes",VLOOKUP(B318,'ESA 112'!$B$37:$J$65,8,FALSE),MIN(0.135,DP318))</f>
        <v>0.13456297875458223</v>
      </c>
      <c r="DR318" s="156">
        <f t="shared" si="608"/>
        <v>569.34</v>
      </c>
      <c r="DS318" s="159">
        <f t="shared" si="609"/>
        <v>626.67000000000007</v>
      </c>
      <c r="DT318" s="127" t="s">
        <v>928</v>
      </c>
      <c r="DU318" s="43">
        <f>IFERROR(VLOOKUP($B318,'2324_link'!$A$3:$D$352,2,FALSE),0)</f>
        <v>56.89</v>
      </c>
      <c r="DV318" s="43">
        <f>IFERROR(VLOOKUP($B318,'2324_link'!$A$3:$D$352,3,FALSE),0)</f>
        <v>574.55000000000007</v>
      </c>
      <c r="DW318" s="160">
        <f>IFERROR(VLOOKUP($B318,'2324_link'!$A$3:$D$352,4,FALSE),0)</f>
        <v>4321.68</v>
      </c>
      <c r="DX318" s="217">
        <f t="shared" si="610"/>
        <v>0.13294598396919718</v>
      </c>
      <c r="DY318" s="217">
        <f>IF(DT318="Yes",VLOOKUP(B318,'ESA 112'!$B$3:$J$32,8,FALSE),MIN(0.15,DX318))</f>
        <v>0.13294598396919718</v>
      </c>
      <c r="DZ318" s="156">
        <f t="shared" si="611"/>
        <v>574.54999999999995</v>
      </c>
      <c r="EA318" s="159">
        <f t="shared" si="612"/>
        <v>631.43999999999994</v>
      </c>
      <c r="EB318" s="18"/>
    </row>
    <row r="319" spans="1:132" ht="14.4" x14ac:dyDescent="0.3">
      <c r="A319" s="15" t="s">
        <v>912</v>
      </c>
      <c r="B319" s="15" t="s">
        <v>260</v>
      </c>
      <c r="C319" s="15" t="s">
        <v>261</v>
      </c>
      <c r="D319" s="127" t="s">
        <v>929</v>
      </c>
      <c r="E319" s="154">
        <f>IFERROR(VLOOKUP($B319,'0809_link'!$A$5:$D$319,2,FALSE),0)</f>
        <v>28.12</v>
      </c>
      <c r="F319" s="154">
        <f>IFERROR(VLOOKUP($B319,'0809_link'!$A$5:$D$319,3,FALSE),0)</f>
        <v>175</v>
      </c>
      <c r="G319" s="154">
        <f>IFERROR(VLOOKUP(B319,'0809_link'!$A$5:$D$319,4,FALSE),0)</f>
        <v>1140.8799999999999</v>
      </c>
      <c r="H319" s="50">
        <f>IF(F319=0,0,ROUND((F319/G319),4))</f>
        <v>0.15340000000000001</v>
      </c>
      <c r="I319" s="155">
        <f>IF(D319="yes",VLOOKUP(B319,'ESA 112'!$B$479:$K$503,8,FALSE),MIN(0.127,H319))</f>
        <v>0.14879999999999999</v>
      </c>
      <c r="J319" s="156">
        <f>ROUND(IF(H319=I319,F319,G319*I319),2)</f>
        <v>169.76</v>
      </c>
      <c r="K319" s="157">
        <f>IF(I319=0.127,((E319+F319)-((H319-I319)*G319)),E319+F319)</f>
        <v>203.12</v>
      </c>
      <c r="L319" s="127" t="s">
        <v>929</v>
      </c>
      <c r="M319" s="43">
        <f>IFERROR(VLOOKUP(B319,'0910_link'!$A$5:$B$302,2,FALSE),0)</f>
        <v>27.25</v>
      </c>
      <c r="N319" s="43">
        <f>IFERROR(VLOOKUP(B319,'0910_link'!$A$5:$C$302,3,FALSE),0)</f>
        <v>190.75</v>
      </c>
      <c r="O319" s="43">
        <f>IFERROR(VLOOKUP($B319,'0910_link'!$A$5:$D$302,4,FALSE),0)</f>
        <v>1133.52</v>
      </c>
      <c r="P319" s="50">
        <f>IF(N319=0,0,ROUND((N319/O319),4))</f>
        <v>0.16830000000000001</v>
      </c>
      <c r="Q319" s="158">
        <f>IF(L319="Yes",VLOOKUP(B319,'ESA 112'!$B$449:$K$474,8,FALSE),MIN(0.127,P319))</f>
        <v>0.16830000000000001</v>
      </c>
      <c r="R319" s="156">
        <f>ROUND(IF(P319=Q319,N319,O319*Q319),2)</f>
        <v>190.75</v>
      </c>
      <c r="S319" s="157">
        <f>IF(Q319=0.127,((M319+N319)-((P319-Q319)*O319)),M319+N319)</f>
        <v>218</v>
      </c>
      <c r="T319" s="127" t="s">
        <v>929</v>
      </c>
      <c r="U319" s="43">
        <f>IFERROR(VLOOKUP($B319,'1011_link'!$A$5:$D$309,2,FALSE),0)</f>
        <v>32.75</v>
      </c>
      <c r="V319" s="43">
        <f>IFERROR(VLOOKUP($B319,'1011_link'!$A$5:$D$309,3,FALSE),0)</f>
        <v>185.12</v>
      </c>
      <c r="W319" s="154">
        <f>IFERROR(VLOOKUP($B319,'1011_link'!$A$5:$D$319,4,FALSE),0)</f>
        <v>1164.3899999999999</v>
      </c>
      <c r="X319" s="50">
        <f>IF(V319=0,0,ROUND((V319/W319),4))</f>
        <v>0.159</v>
      </c>
      <c r="Y319" s="158">
        <f>IF(T319="Yes",VLOOKUP(B319,'ESA 112'!$B$416:$J$444,8,FALSE),MIN(0.127,X319))</f>
        <v>0.15740000000000001</v>
      </c>
      <c r="Z319" s="156">
        <f>ROUND(IF(X319=Y319,V319,W319*Y319),2)</f>
        <v>183.27</v>
      </c>
      <c r="AA319" s="159">
        <f>Z319+U319</f>
        <v>216.02</v>
      </c>
      <c r="AB319" s="127" t="s">
        <v>929</v>
      </c>
      <c r="AC319" s="43">
        <f>IFERROR(VLOOKUP($B319,'1112_link'!$A$5:$D$310,2,FALSE),0)</f>
        <v>32</v>
      </c>
      <c r="AD319" s="43">
        <f>IFERROR(VLOOKUP($B319,'1112_link'!$A$5:$D$310,3,FALSE),0)</f>
        <v>197.22</v>
      </c>
      <c r="AE319" s="154">
        <f>IFERROR(VLOOKUP($B319,'1112_link'!$A$5:$D$331,4,FALSE),0)</f>
        <v>1181.1199999999999</v>
      </c>
      <c r="AF319" s="50">
        <f>IF(AD319=0,0,ROUND((AD319/AE319),4))</f>
        <v>0.16700000000000001</v>
      </c>
      <c r="AG319" s="158">
        <f>IF(AB319="Yes",VLOOKUP(B319,'ESA 112'!$B$383:$J$411,8,FALSE),MIN(0.127,AF319))</f>
        <v>0.16209999999999999</v>
      </c>
      <c r="AH319" s="156">
        <f>ROUND(IF(AF319=AG319,AD319,AE319*AG319),2)</f>
        <v>191.46</v>
      </c>
      <c r="AI319" s="159">
        <f>AH319+AC319</f>
        <v>223.46</v>
      </c>
      <c r="AJ319" s="127" t="s">
        <v>929</v>
      </c>
      <c r="AK319" s="43">
        <f>IFERROR(VLOOKUP($B319,'1213_link'!$A$5:$D$310,2,FALSE),0)</f>
        <v>34</v>
      </c>
      <c r="AL319" s="43">
        <f>IFERROR(VLOOKUP($B319,'1213_link'!$A$5:$D$310,3,FALSE),0)</f>
        <v>208.55</v>
      </c>
      <c r="AM319" s="154">
        <f>IFERROR(VLOOKUP($B319,'1213_link'!$A$5:$D$331,4,FALSE),0)</f>
        <v>1226.47</v>
      </c>
      <c r="AN319" s="50">
        <f>IF(AL319=0,0,ROUND((AL319/AM319),4))</f>
        <v>0.17</v>
      </c>
      <c r="AO319" s="158">
        <f>IF(AJ319="Yes",VLOOKUP(B319,'ESA 112'!$B$350:$J$378,8,FALSE),MIN(0.127,AN319))</f>
        <v>0.16120000000000001</v>
      </c>
      <c r="AP319" s="156">
        <f>ROUND(IF(AN319=AO319,AL319,AM319*AO319),2)</f>
        <v>197.71</v>
      </c>
      <c r="AQ319" s="159">
        <f>AP319+AK319</f>
        <v>231.71</v>
      </c>
      <c r="AR319" s="127" t="s">
        <v>929</v>
      </c>
      <c r="AS319" s="43">
        <f>IFERROR(VLOOKUP($B319,'1314_link'!$A$5:$D$310,2,FALSE),0)</f>
        <v>37.67</v>
      </c>
      <c r="AT319" s="43">
        <f>IFERROR(VLOOKUP($B319,'1314_link'!$A$5:$D$310,3,FALSE),0)</f>
        <v>208.67</v>
      </c>
      <c r="AU319" s="154">
        <f>IFERROR(VLOOKUP($B319,'1314_link'!$A$5:$D$331,4,FALSE),0)</f>
        <v>1243.76</v>
      </c>
      <c r="AV319" s="158">
        <f>AT319/AU319</f>
        <v>0.16777352543899143</v>
      </c>
      <c r="AW319" s="158">
        <f>IF(AR319="Yes",VLOOKUP(B319,'ESA 112'!$B$318:$J$345,8,FALSE),MIN(0.127,AV319))</f>
        <v>0.16239999999999999</v>
      </c>
      <c r="AX319" s="156">
        <f>ROUND(IF(AV319=AW319,AT319,AU319*AW319),2)</f>
        <v>201.99</v>
      </c>
      <c r="AY319" s="159">
        <f>AX319+AS319</f>
        <v>239.66000000000003</v>
      </c>
      <c r="AZ319" s="127" t="s">
        <v>929</v>
      </c>
      <c r="BA319" s="43">
        <f>IFERROR(VLOOKUP($B319,'1415_link'!$A$5:$D$311,2,FALSE),0)</f>
        <v>32.880000000000003</v>
      </c>
      <c r="BB319" s="43">
        <f>IFERROR(VLOOKUP($B319,'1415_link'!$A$5:$D$311,3,FALSE),0)</f>
        <v>192.22</v>
      </c>
      <c r="BC319" s="160">
        <f>IFERROR(VLOOKUP($B319,'1415_link'!$A$5:$D$332,4,FALSE),0)</f>
        <v>1230.1000000000001</v>
      </c>
      <c r="BD319" s="158">
        <f>BB319/BC319</f>
        <v>0.15626371839687828</v>
      </c>
      <c r="BE319" s="158">
        <f>IF(AZ319="Yes",VLOOKUP(B319,'ESA 112'!$B$286:$J$314,8,FALSE),MIN(0.127,BD319))</f>
        <v>0.15429999999999999</v>
      </c>
      <c r="BF319" s="156">
        <f>ROUND(IF(BD319=BE319,BB319,BC319*BE319),2)</f>
        <v>189.8</v>
      </c>
      <c r="BG319" s="159">
        <f>BF319+BA319</f>
        <v>222.68</v>
      </c>
      <c r="BH319" s="127" t="s">
        <v>929</v>
      </c>
      <c r="BI319" s="43">
        <f>IFERROR(VLOOKUP($B319,'1516_link'!$A$5:$D$351,2,FALSE),0)</f>
        <v>32.11</v>
      </c>
      <c r="BJ319" s="43">
        <f>IFERROR(VLOOKUP($B319,'1516_link'!$A$5:$D$351,3,FALSE),0)</f>
        <v>178.10999999999999</v>
      </c>
      <c r="BK319" s="160">
        <f>IFERROR(VLOOKUP($B319,'1516_link'!$A$5:$D$351,4,FALSE),0)</f>
        <v>1253.8300000000002</v>
      </c>
      <c r="BL319" s="217">
        <f>BJ319/BK319</f>
        <v>0.14205275037285753</v>
      </c>
      <c r="BM319" s="217">
        <f>IF(BH319="Yes",VLOOKUP(B319,'ESA 112'!$B$255:$J$282,8,FALSE),MIN(0.127,BL319))</f>
        <v>0.14000000000000001</v>
      </c>
      <c r="BN319" s="156">
        <f>ROUND(IF(BL319=BM319,BJ319,BK319*BM319),2)</f>
        <v>175.54</v>
      </c>
      <c r="BO319" s="159">
        <f>BN319+BI319</f>
        <v>207.64999999999998</v>
      </c>
      <c r="BP319" s="127" t="s">
        <v>929</v>
      </c>
      <c r="BQ319" s="43">
        <f>IFERROR(VLOOKUP($B319,'1617_link'!$A$5:$D$351,2,FALSE),0)</f>
        <v>40.89</v>
      </c>
      <c r="BR319" s="43">
        <f>IFERROR(VLOOKUP($B319,'1617_link'!$A$5:$D$351,3,FALSE),0)</f>
        <v>174.89</v>
      </c>
      <c r="BS319" s="160">
        <f>IFERROR(VLOOKUP($B319,'1617_link'!$A$5:$D$351,4,FALSE),0)</f>
        <v>1259.8599999999999</v>
      </c>
      <c r="BT319" s="217">
        <f>BR319/BS319</f>
        <v>0.13881701141396663</v>
      </c>
      <c r="BU319" s="217">
        <f>IF(BP319="Yes",VLOOKUP(B319,'ESA 112'!$B$224:$J$250,8,FALSE),MIN(0.127,BT319))</f>
        <v>0.13589999999999999</v>
      </c>
      <c r="BV319" s="156">
        <f>ROUND(IF(BT319=BU319,BR319,BS319*BU319),2)</f>
        <v>171.21</v>
      </c>
      <c r="BW319" s="223">
        <f>BV319+BQ319</f>
        <v>212.10000000000002</v>
      </c>
      <c r="BX319" s="127" t="s">
        <v>929</v>
      </c>
      <c r="BY319" s="43">
        <f>IFERROR(VLOOKUP($B319,'1718_link'!$A$5:$D$351,2,FALSE),0)</f>
        <v>45.33</v>
      </c>
      <c r="BZ319" s="43">
        <f>IFERROR(VLOOKUP($B319,'1718_link'!$A$5:$D$351,3,FALSE),0)</f>
        <v>177.11</v>
      </c>
      <c r="CA319" s="43">
        <f>IFERROR(VLOOKUP($B319,'1718_link'!$A$5:$D$331,4,FALSE),0)</f>
        <v>1272.9000000000001</v>
      </c>
      <c r="CB319" s="217">
        <f>BZ319/CA319</f>
        <v>0.13913897399638619</v>
      </c>
      <c r="CC319" s="217">
        <f>IF(BX319="Yes",VLOOKUP(B319,'ESA 112'!$B$194:$J$219,8,FALSE),MIN(0.135,CB319))</f>
        <v>0.13370000000000001</v>
      </c>
      <c r="CD319" s="156">
        <f>ROUND(IF(CB319=CC319,BZ319,CA319*CC319),2)</f>
        <v>170.19</v>
      </c>
      <c r="CE319" s="159">
        <f>CD319+BY319</f>
        <v>215.51999999999998</v>
      </c>
      <c r="CF319" s="127" t="s">
        <v>929</v>
      </c>
      <c r="CG319" s="43">
        <f>IFERROR(VLOOKUP($B319,'1819_link'!$A$5:$D$351,2,FALSE),0)</f>
        <v>33</v>
      </c>
      <c r="CH319" s="43">
        <f>IFERROR(VLOOKUP($B319,'1819_link'!$A$5:$D$351,3,FALSE),0)</f>
        <v>189.44</v>
      </c>
      <c r="CI319" s="43">
        <f>IFERROR(VLOOKUP($B319,'1819_link'!$A$5:$D$331,4,FALSE),0)</f>
        <v>1269.0899999999999</v>
      </c>
      <c r="CJ319" s="217">
        <f>IFERROR((CH319/CI319),0)</f>
        <v>0.14927231323231607</v>
      </c>
      <c r="CK319" s="217">
        <f>IF(CF319="Yes",VLOOKUP(B319,'ESA 112'!$B$164:$J$190,8,FALSE),MIN(0.135,CJ319))</f>
        <v>0.13600000000000001</v>
      </c>
      <c r="CL319" s="156">
        <f>ROUND(IF(CJ319=CK319,CH319,CI319*CK319),2)</f>
        <v>172.6</v>
      </c>
      <c r="CM319" s="159">
        <f>CL319+CG319</f>
        <v>205.6</v>
      </c>
      <c r="CN319" s="127" t="s">
        <v>929</v>
      </c>
      <c r="CO319" s="43">
        <f>IFERROR(VLOOKUP($B319,'1920_link'!$A$5:$D$350,2,FALSE),0)</f>
        <v>26.880000000000003</v>
      </c>
      <c r="CP319" s="43">
        <f>IFERROR(VLOOKUP($B319,'1920_link'!$A$5:$D$350,3,FALSE),0)</f>
        <v>178.11</v>
      </c>
      <c r="CQ319" s="43">
        <f>IFERROR(VLOOKUP($B319,'1920_link'!$A$5:$D$330,4,FALSE),0)</f>
        <v>1243.7</v>
      </c>
      <c r="CR319" s="217">
        <f>IFERROR((CP319/CQ319),0)</f>
        <v>0.14320977727747849</v>
      </c>
      <c r="CS319" s="217">
        <f>IF(CN319="Yes",VLOOKUP(B319,'ESA 112'!$B$134:$J$159,8,FALSE),MIN(0.135,CR319))</f>
        <v>0.1278</v>
      </c>
      <c r="CT319" s="156">
        <f>ROUND(IF(CR319=CS319,CP319,CQ319*CS319),2)</f>
        <v>158.94</v>
      </c>
      <c r="CU319" s="159">
        <f>CT319+CO319</f>
        <v>185.82</v>
      </c>
      <c r="CV319" s="127" t="s">
        <v>929</v>
      </c>
      <c r="CW319" s="43">
        <f>IFERROR(VLOOKUP($B319,'2021_link'!$A$5:$D$351,2,FALSE),0)</f>
        <v>12.56</v>
      </c>
      <c r="CX319" s="43">
        <f>IFERROR(VLOOKUP($B319,'2021_link'!$A$5:$D$351,3,FALSE),0)</f>
        <v>158.22</v>
      </c>
      <c r="CY319" s="160">
        <f>IFERROR(VLOOKUP($B319,'2021_link'!$A$5:$D$351,4,FALSE),0)</f>
        <v>1125.6000000000001</v>
      </c>
      <c r="CZ319" s="217">
        <f>CX319/CY319</f>
        <v>0.1405650319829424</v>
      </c>
      <c r="DA319" s="217">
        <f>IF(CV319="Yes",VLOOKUP(B319,'ESA 112'!$B$102:$J$130,8,FALSE),MIN(0.135,CZ319))</f>
        <v>0.12590000000000001</v>
      </c>
      <c r="DB319" s="156">
        <f>ROUND(IF(CZ319=DA319,CX319,CY319*DA319),2)</f>
        <v>141.71</v>
      </c>
      <c r="DC319" s="159">
        <f>DB319+CW319</f>
        <v>154.27000000000001</v>
      </c>
      <c r="DD319" s="127" t="s">
        <v>929</v>
      </c>
      <c r="DE319" s="43">
        <f>IFERROR(VLOOKUP($B319,'2122_link'!$A$3:$D$352,2,FALSE),0)</f>
        <v>4.5599999999999996</v>
      </c>
      <c r="DF319" s="43">
        <f>IFERROR(VLOOKUP($B319,'2122_link'!$A$3:$D$352,3,FALSE),0)</f>
        <v>147</v>
      </c>
      <c r="DG319" s="160">
        <f>IFERROR(VLOOKUP($B319,'2122_link'!$A$3:$D$352,4,FALSE),0)</f>
        <v>1103.1499999999999</v>
      </c>
      <c r="DH319" s="217">
        <f t="shared" si="604"/>
        <v>0.13325477043013192</v>
      </c>
      <c r="DI319" s="217">
        <f>IF(DD319="Yes",VLOOKUP(B319,'ESA 112'!$B$70:$J$99,8,FALSE),MIN(0.135,DH319))</f>
        <v>0.1177</v>
      </c>
      <c r="DJ319" s="156">
        <f t="shared" si="605"/>
        <v>129.84</v>
      </c>
      <c r="DK319" s="159">
        <f t="shared" si="606"/>
        <v>134.4</v>
      </c>
      <c r="DL319" s="127" t="s">
        <v>929</v>
      </c>
      <c r="DM319" s="43">
        <f>IFERROR(VLOOKUP($B319,'2223_link'!$A$3:$D$352,2,FALSE),0)</f>
        <v>9.33</v>
      </c>
      <c r="DN319" s="43">
        <f>IFERROR(VLOOKUP($B319,'2223_link'!$A$3:$D$352,3,FALSE),0)</f>
        <v>145.22</v>
      </c>
      <c r="DO319" s="160">
        <f>IFERROR(VLOOKUP($B319,'2223_link'!$A$3:$D$352,4,FALSE),0)</f>
        <v>1099.98</v>
      </c>
      <c r="DP319" s="217">
        <f t="shared" si="607"/>
        <v>0.13202058219240351</v>
      </c>
      <c r="DQ319" s="217">
        <f>IF(DL319="Yes",VLOOKUP(B319,'ESA 112'!$B$37:$J$65,8,FALSE),MIN(0.135,DP319))</f>
        <v>0.1188</v>
      </c>
      <c r="DR319" s="156">
        <f t="shared" si="608"/>
        <v>130.68</v>
      </c>
      <c r="DS319" s="159">
        <f t="shared" si="609"/>
        <v>140.01000000000002</v>
      </c>
      <c r="DT319" s="127" t="s">
        <v>929</v>
      </c>
      <c r="DU319" s="43">
        <f>IFERROR(VLOOKUP($B319,'2324_link'!$A$3:$D$352,2,FALSE),0)</f>
        <v>7.67</v>
      </c>
      <c r="DV319" s="43">
        <f>IFERROR(VLOOKUP($B319,'2324_link'!$A$3:$D$352,3,FALSE),0)</f>
        <v>157.34</v>
      </c>
      <c r="DW319" s="160">
        <f>IFERROR(VLOOKUP($B319,'2324_link'!$A$3:$D$352,4,FALSE),0)</f>
        <v>1084.3</v>
      </c>
      <c r="DX319" s="217">
        <f t="shared" si="610"/>
        <v>0.14510744258968922</v>
      </c>
      <c r="DY319" s="217">
        <f>IF(DT319="Yes",VLOOKUP(B319,'ESA 112'!$B$3:$J$32,8,FALSE),MIN(0.15,DX319))</f>
        <v>0.13200000000000001</v>
      </c>
      <c r="DZ319" s="156">
        <f t="shared" si="611"/>
        <v>143.13</v>
      </c>
      <c r="EA319" s="159">
        <f t="shared" si="612"/>
        <v>150.79999999999998</v>
      </c>
      <c r="EB319" s="18"/>
    </row>
    <row r="320" spans="1:132" ht="15.6" x14ac:dyDescent="0.3">
      <c r="A320" s="15" t="s">
        <v>912</v>
      </c>
      <c r="B320" s="240" t="s">
        <v>1068</v>
      </c>
      <c r="C320" s="249" t="s">
        <v>1073</v>
      </c>
      <c r="E320" s="260"/>
      <c r="F320" s="260"/>
      <c r="G320" s="260"/>
      <c r="M320" s="18"/>
      <c r="N320" s="18"/>
      <c r="R320" s="15"/>
      <c r="U320" s="15"/>
      <c r="V320" s="15"/>
      <c r="W320" s="260"/>
      <c r="AE320" s="260"/>
      <c r="AJ320" s="33"/>
      <c r="AK320" s="33"/>
      <c r="AL320" s="33"/>
      <c r="AM320" s="254"/>
      <c r="AN320" s="33"/>
      <c r="AO320" s="33"/>
      <c r="AP320" s="33"/>
      <c r="AQ320" s="33"/>
      <c r="AR320" s="33"/>
      <c r="AS320" s="33"/>
      <c r="AT320" s="33"/>
      <c r="AU320" s="254"/>
      <c r="AV320" s="33"/>
      <c r="AW320" s="33"/>
      <c r="AX320" s="33"/>
      <c r="AY320" s="33"/>
      <c r="AZ320" s="33"/>
      <c r="BA320" s="33"/>
      <c r="BB320" s="33"/>
      <c r="BC320" s="254"/>
      <c r="BD320" s="33"/>
      <c r="BE320" s="33"/>
      <c r="BF320" s="33"/>
      <c r="BG320" s="33"/>
      <c r="BH320" s="33"/>
      <c r="BI320" s="33"/>
      <c r="BJ320" s="33"/>
      <c r="BK320" s="254"/>
      <c r="BL320" s="33"/>
      <c r="BM320" s="33"/>
      <c r="BN320" s="33"/>
      <c r="BO320" s="33"/>
      <c r="BP320" s="33"/>
      <c r="BQ320" s="33"/>
      <c r="BR320" s="33"/>
      <c r="BS320" s="254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254"/>
      <c r="CZ320" s="33"/>
      <c r="DA320" s="33"/>
      <c r="DB320" s="33"/>
      <c r="DC320" s="33"/>
      <c r="DD320" s="127" t="s">
        <v>928</v>
      </c>
      <c r="DE320" s="43">
        <f>IFERROR(VLOOKUP($B320,'2122_link'!$A$3:$D$352,2,FALSE),0)</f>
        <v>0</v>
      </c>
      <c r="DF320" s="43">
        <f>IFERROR(VLOOKUP($B320,'2122_link'!$A$3:$D$352,3,FALSE),0)</f>
        <v>17.45</v>
      </c>
      <c r="DG320" s="160">
        <f>IFERROR(VLOOKUP($B320,'2122_link'!$A$3:$D$352,4,FALSE),0)</f>
        <v>99.8</v>
      </c>
      <c r="DH320" s="217">
        <f t="shared" si="604"/>
        <v>0.1748496993987976</v>
      </c>
      <c r="DI320" s="217">
        <f>IF(DD320="Yes",VLOOKUP(B320,'ESA 112'!$B$70:$J$99,8,FALSE),MIN(0.135,DH320))</f>
        <v>0.13500000000000001</v>
      </c>
      <c r="DJ320" s="156">
        <f t="shared" si="605"/>
        <v>13.47</v>
      </c>
      <c r="DK320" s="159">
        <f t="shared" si="606"/>
        <v>13.47</v>
      </c>
      <c r="DL320" s="127" t="s">
        <v>928</v>
      </c>
      <c r="DM320" s="43">
        <f>IFERROR(VLOOKUP($B320,'2223_link'!$A$3:$D$352,2,FALSE),0)</f>
        <v>0</v>
      </c>
      <c r="DN320" s="43">
        <f>IFERROR(VLOOKUP($B320,'2223_link'!$A$3:$D$352,3,FALSE),0)</f>
        <v>23.89</v>
      </c>
      <c r="DO320" s="160">
        <f>IFERROR(VLOOKUP($B320,'2223_link'!$A$3:$D$352,4,FALSE),0)</f>
        <v>141.62</v>
      </c>
      <c r="DP320" s="217">
        <f t="shared" si="607"/>
        <v>0.16869086287247564</v>
      </c>
      <c r="DQ320" s="217">
        <f>IF(DL320="Yes",VLOOKUP(B320,'ESA 112'!$B$37:$J$65,8,FALSE),MIN(0.135,DP320))</f>
        <v>0.13500000000000001</v>
      </c>
      <c r="DR320" s="156">
        <f t="shared" si="608"/>
        <v>19.12</v>
      </c>
      <c r="DS320" s="159">
        <f t="shared" si="609"/>
        <v>19.12</v>
      </c>
      <c r="DT320" s="127" t="s">
        <v>928</v>
      </c>
      <c r="DU320" s="43">
        <f>IFERROR(VLOOKUP($B320,'2324_link'!$A$3:$D$352,2,FALSE),0)</f>
        <v>0</v>
      </c>
      <c r="DV320" s="43">
        <f>IFERROR(VLOOKUP($B320,'2324_link'!$A$3:$D$352,3,FALSE),0)</f>
        <v>28.55</v>
      </c>
      <c r="DW320" s="160">
        <f>IFERROR(VLOOKUP($B320,'2324_link'!$A$3:$D$352,4,FALSE),0)</f>
        <v>164.91</v>
      </c>
      <c r="DX320" s="217">
        <f t="shared" si="610"/>
        <v>0.17312473470377782</v>
      </c>
      <c r="DY320" s="217">
        <f>IF(DT320="Yes",VLOOKUP(B320,'ESA 112'!$B$3:$J$32,8,FALSE),MIN(0.15,DX320))</f>
        <v>0.15</v>
      </c>
      <c r="DZ320" s="156">
        <f t="shared" si="611"/>
        <v>24.74</v>
      </c>
      <c r="EA320" s="159">
        <f t="shared" si="612"/>
        <v>24.74</v>
      </c>
      <c r="EB320" s="18"/>
    </row>
    <row r="321" spans="1:132" ht="14.4" x14ac:dyDescent="0.3">
      <c r="A321" s="15" t="s">
        <v>952</v>
      </c>
      <c r="B321" s="15" t="s">
        <v>302</v>
      </c>
      <c r="C321" s="15" t="s">
        <v>303</v>
      </c>
      <c r="D321" s="127" t="s">
        <v>928</v>
      </c>
      <c r="E321" s="156">
        <f>IFERROR(VLOOKUP($B321,'0809_link'!$A$5:$D$319,2,FALSE),0)</f>
        <v>1.25</v>
      </c>
      <c r="F321" s="156">
        <f>IFERROR(VLOOKUP($B321,'0809_link'!$A$5:$D$319,3,FALSE),0)</f>
        <v>20.88</v>
      </c>
      <c r="G321" s="156">
        <f>IFERROR(VLOOKUP(B321,'0809_link'!$A$5:$D$319,4,FALSE),0)</f>
        <v>236.21</v>
      </c>
      <c r="H321" s="50">
        <f>IF(F321=0,0,ROUND((F321/G321),4))</f>
        <v>8.8400000000000006E-2</v>
      </c>
      <c r="I321" s="155">
        <f>IF(D321="yes",VLOOKUP(B321,'ESA 112'!$B$479:$K$503,8,FALSE),MIN(0.127,H321))</f>
        <v>8.8400000000000006E-2</v>
      </c>
      <c r="J321" s="156">
        <f>ROUND(IF(H321=I321,F321,G321*I321),2)</f>
        <v>20.88</v>
      </c>
      <c r="K321" s="157">
        <f>IF(I321=0.127,((E321+F321)-((H321-I321)*G321)),E321+F321)</f>
        <v>22.13</v>
      </c>
      <c r="L321" s="127" t="s">
        <v>928</v>
      </c>
      <c r="M321" s="43">
        <f>IFERROR(VLOOKUP(B321,'0910_link'!$A$5:$B$302,2,FALSE),0)</f>
        <v>1</v>
      </c>
      <c r="N321" s="43">
        <f>IFERROR(VLOOKUP(B321,'0910_link'!$A$5:$C$302,3,FALSE),0)</f>
        <v>22.38</v>
      </c>
      <c r="O321" s="255">
        <f>IFERROR(VLOOKUP($B321,'0910_link'!$A$5:$D$302,4,FALSE),0)</f>
        <v>240.85</v>
      </c>
      <c r="P321" s="50">
        <f>IF(N321=0,0,ROUND((N321/O321),4))</f>
        <v>9.2899999999999996E-2</v>
      </c>
      <c r="Q321" s="158">
        <f>IF(L321="Yes",VLOOKUP(B321,'ESA 112'!$B$449:$K$474,8,FALSE),MIN(0.127,P321))</f>
        <v>9.2899999999999996E-2</v>
      </c>
      <c r="R321" s="156">
        <f>ROUND(IF(P321=Q321,N321,O321*Q321),2)</f>
        <v>22.38</v>
      </c>
      <c r="S321" s="157">
        <f>IF(Q321=0.127,((M321+N321)-((P321-Q321)*O321)),M321+N321)</f>
        <v>23.38</v>
      </c>
      <c r="T321" s="127" t="s">
        <v>928</v>
      </c>
      <c r="U321" s="43">
        <f>IFERROR(VLOOKUP($B321,'1011_link'!$A$5:$D$309,2,FALSE),0)</f>
        <v>1</v>
      </c>
      <c r="V321" s="43">
        <f>IFERROR(VLOOKUP($B321,'1011_link'!$A$5:$D$309,3,FALSE),0)</f>
        <v>23.88</v>
      </c>
      <c r="W321" s="154">
        <f>IFERROR(VLOOKUP($B321,'1011_link'!$A$5:$D$319,4,FALSE),0)</f>
        <v>250.47</v>
      </c>
      <c r="X321" s="50">
        <f>IF(V321=0,0,ROUND((V321/W321),4))</f>
        <v>9.5299999999999996E-2</v>
      </c>
      <c r="Y321" s="158">
        <f>IF(T321="Yes",VLOOKUP(B321,'ESA 112'!$B$416:$J$444,8,FALSE),MIN(0.127,X321))</f>
        <v>9.5299999999999996E-2</v>
      </c>
      <c r="Z321" s="156">
        <f>ROUND(IF(X321=Y321,V321,W321*Y321),2)</f>
        <v>23.88</v>
      </c>
      <c r="AA321" s="159">
        <f>Z321+U321</f>
        <v>24.88</v>
      </c>
      <c r="AB321" s="127" t="s">
        <v>928</v>
      </c>
      <c r="AC321" s="43">
        <f>IFERROR(VLOOKUP($B321,'1112_link'!$A$5:$D$310,2,FALSE),0)</f>
        <v>0.89</v>
      </c>
      <c r="AD321" s="43">
        <f>IFERROR(VLOOKUP($B321,'1112_link'!$A$5:$D$310,3,FALSE),0)</f>
        <v>23.78</v>
      </c>
      <c r="AE321" s="154">
        <f>IFERROR(VLOOKUP($B321,'1112_link'!$A$5:$D$331,4,FALSE),0)</f>
        <v>256.74</v>
      </c>
      <c r="AF321" s="50">
        <f>IF(AD321=0,0,ROUND((AD321/AE321),4))</f>
        <v>9.2600000000000002E-2</v>
      </c>
      <c r="AG321" s="158">
        <f>IF(AB321="Yes",VLOOKUP(B321,'ESA 112'!$B$383:$J$411,8,FALSE),MIN(0.127,AF321))</f>
        <v>9.2600000000000002E-2</v>
      </c>
      <c r="AH321" s="156">
        <f>ROUND(IF(AF321=AG321,AD321,AE321*AG321),2)</f>
        <v>23.78</v>
      </c>
      <c r="AI321" s="159">
        <f>AH321+AC321</f>
        <v>24.67</v>
      </c>
      <c r="AJ321" s="127" t="s">
        <v>928</v>
      </c>
      <c r="AK321" s="43">
        <f>IFERROR(VLOOKUP($B321,'1213_link'!$A$5:$D$310,2,FALSE),0)</f>
        <v>0.33</v>
      </c>
      <c r="AL321" s="43">
        <f>IFERROR(VLOOKUP($B321,'1213_link'!$A$5:$D$310,3,FALSE),0)</f>
        <v>24.56</v>
      </c>
      <c r="AM321" s="154">
        <f>IFERROR(VLOOKUP($B321,'1213_link'!$A$5:$D$331,4,FALSE),0)</f>
        <v>263.08999999999997</v>
      </c>
      <c r="AN321" s="50">
        <f>IF(AL321=0,0,ROUND((AL321/AM321),4))</f>
        <v>9.3399999999999997E-2</v>
      </c>
      <c r="AO321" s="158">
        <f>IF(AJ321="Yes",VLOOKUP(B321,'ESA 112'!$B$350:$J$378,8,FALSE),MIN(0.127,AN321))</f>
        <v>9.3399999999999997E-2</v>
      </c>
      <c r="AP321" s="156">
        <f>ROUND(IF(AN321=AO321,AL321,AM321*AO321),2)</f>
        <v>24.56</v>
      </c>
      <c r="AQ321" s="159">
        <f>AP321+AK321</f>
        <v>24.889999999999997</v>
      </c>
      <c r="AR321" s="127" t="s">
        <v>928</v>
      </c>
      <c r="AS321" s="43">
        <f>IFERROR(VLOOKUP($B321,'1314_link'!$A$5:$D$310,2,FALSE),0)</f>
        <v>0.89</v>
      </c>
      <c r="AT321" s="43">
        <f>IFERROR(VLOOKUP($B321,'1314_link'!$A$5:$D$310,3,FALSE),0)</f>
        <v>32.22</v>
      </c>
      <c r="AU321" s="154">
        <f>IFERROR(VLOOKUP($B321,'1314_link'!$A$5:$D$331,4,FALSE),0)</f>
        <v>268.05</v>
      </c>
      <c r="AV321" s="158">
        <f>AT321/AU321</f>
        <v>0.12020145495243424</v>
      </c>
      <c r="AW321" s="158">
        <f>IF(AR321="Yes",VLOOKUP(B321,'ESA 112'!$B$318:$J$345,8,FALSE),MIN(0.127,AV321))</f>
        <v>0.12020145495243424</v>
      </c>
      <c r="AX321" s="156">
        <f>ROUND(IF(AV321=AW321,AT321,AU321*AW321),2)</f>
        <v>32.22</v>
      </c>
      <c r="AY321" s="159">
        <f>AX321+AS321</f>
        <v>33.11</v>
      </c>
      <c r="AZ321" s="127" t="s">
        <v>928</v>
      </c>
      <c r="BA321" s="43">
        <f>IFERROR(VLOOKUP($B321,'1415_link'!$A$5:$D$311,2,FALSE),0)</f>
        <v>1</v>
      </c>
      <c r="BB321" s="43">
        <f>IFERROR(VLOOKUP($B321,'1415_link'!$A$5:$D$311,3,FALSE),0)</f>
        <v>34.67</v>
      </c>
      <c r="BC321" s="160">
        <f>IFERROR(VLOOKUP($B321,'1415_link'!$A$5:$D$332,4,FALSE),0)</f>
        <v>273.56</v>
      </c>
      <c r="BD321" s="158">
        <f>BB321/BC321</f>
        <v>0.12673636496563825</v>
      </c>
      <c r="BE321" s="158">
        <f>IF(AZ321="Yes",VLOOKUP(B321,'ESA 112'!$B$286:$J$314,8,FALSE),MIN(0.127,BD321))</f>
        <v>0.12673636496563825</v>
      </c>
      <c r="BF321" s="156">
        <f>ROUND(IF(BD321=BE321,BB321,BC321*BE321),2)</f>
        <v>34.67</v>
      </c>
      <c r="BG321" s="159">
        <f>BF321+BA321</f>
        <v>35.67</v>
      </c>
      <c r="BH321" s="127" t="s">
        <v>928</v>
      </c>
      <c r="BI321" s="43">
        <f>IFERROR(VLOOKUP($B321,'1516_link'!$A$5:$D$351,2,FALSE),0)</f>
        <v>0.67</v>
      </c>
      <c r="BJ321" s="43">
        <f>IFERROR(VLOOKUP($B321,'1516_link'!$A$5:$D$351,3,FALSE),0)</f>
        <v>40.78</v>
      </c>
      <c r="BK321" s="160">
        <f>IFERROR(VLOOKUP($B321,'1516_link'!$A$5:$D$351,4,FALSE),0)</f>
        <v>273.89999999999998</v>
      </c>
      <c r="BL321" s="217">
        <f>BJ321/BK321</f>
        <v>0.1488864549105513</v>
      </c>
      <c r="BM321" s="217">
        <f>IF(BH321="Yes",VLOOKUP(B321,'ESA 112'!$B$255:$J$282,8,FALSE),MIN(0.127,BL321))</f>
        <v>0.127</v>
      </c>
      <c r="BN321" s="156">
        <f>ROUND(IF(BL321=BM321,BJ321,BK321*BM321),2)</f>
        <v>34.79</v>
      </c>
      <c r="BO321" s="159">
        <f>BN321+BI321</f>
        <v>35.46</v>
      </c>
      <c r="BP321" s="127" t="s">
        <v>928</v>
      </c>
      <c r="BQ321" s="43">
        <f>IFERROR(VLOOKUP($B321,'1617_link'!$A$5:$D$351,2,FALSE),0)</f>
        <v>1.22</v>
      </c>
      <c r="BR321" s="43">
        <f>IFERROR(VLOOKUP($B321,'1617_link'!$A$5:$D$351,3,FALSE),0)</f>
        <v>34.67</v>
      </c>
      <c r="BS321" s="160">
        <f>IFERROR(VLOOKUP($B321,'1617_link'!$A$5:$D$351,4,FALSE),0)</f>
        <v>271.14</v>
      </c>
      <c r="BT321" s="217">
        <f>BR321/BS321</f>
        <v>0.12786752231319615</v>
      </c>
      <c r="BU321" s="217">
        <f>IF(BP321="Yes",VLOOKUP(B321,'ESA 112'!$B$224:$J$250,8,FALSE),MIN(0.127,BT321))</f>
        <v>0.127</v>
      </c>
      <c r="BV321" s="156">
        <f>ROUND(IF(BT321=BU321,BR321,BS321*BU321),2)</f>
        <v>34.43</v>
      </c>
      <c r="BW321" s="223">
        <f>BV321+BQ321</f>
        <v>35.65</v>
      </c>
      <c r="BX321" s="127" t="s">
        <v>928</v>
      </c>
      <c r="BY321" s="43">
        <f>IFERROR(VLOOKUP($B321,'1718_link'!$A$5:$D$351,2,FALSE),0)</f>
        <v>0</v>
      </c>
      <c r="BZ321" s="43">
        <f>IFERROR(VLOOKUP($B321,'1718_link'!$A$5:$D$351,3,FALSE),0)</f>
        <v>41</v>
      </c>
      <c r="CA321" s="43">
        <f>IFERROR(VLOOKUP($B321,'1718_link'!$A$5:$D$331,4,FALSE),0)</f>
        <v>259.51</v>
      </c>
      <c r="CB321" s="217">
        <f>BZ321/CA321</f>
        <v>0.1579900581865824</v>
      </c>
      <c r="CC321" s="217">
        <f>IF(BX321="Yes",VLOOKUP(B321,'ESA 112'!$B$194:$J$219,8,FALSE),MIN(0.135,CB321))</f>
        <v>0.13500000000000001</v>
      </c>
      <c r="CD321" s="156">
        <f>ROUND(IF(CB321=CC321,BZ321,CA321*CC321),2)</f>
        <v>35.03</v>
      </c>
      <c r="CE321" s="159">
        <f>CD321+BY321</f>
        <v>35.03</v>
      </c>
      <c r="CF321" s="127" t="s">
        <v>928</v>
      </c>
      <c r="CG321" s="43">
        <f>IFERROR(VLOOKUP($B321,'1819_link'!$A$5:$D$351,2,FALSE),0)</f>
        <v>0.78</v>
      </c>
      <c r="CH321" s="43">
        <f>IFERROR(VLOOKUP($B321,'1819_link'!$A$5:$D$351,3,FALSE),0)</f>
        <v>38.22</v>
      </c>
      <c r="CI321" s="43">
        <f>IFERROR(VLOOKUP($B321,'1819_link'!$A$5:$D$331,4,FALSE),0)</f>
        <v>243.49</v>
      </c>
      <c r="CJ321" s="217">
        <f t="shared" ref="CJ321:CJ332" si="646">IFERROR((CH321/CI321),0)</f>
        <v>0.15696743192738921</v>
      </c>
      <c r="CK321" s="217">
        <f>IF(CF321="Yes",VLOOKUP(B321,'ESA 112'!$B$164:$J$190,8,FALSE),MIN(0.135,CJ321))</f>
        <v>0.13500000000000001</v>
      </c>
      <c r="CL321" s="156">
        <f t="shared" ref="CL321:CL332" si="647">ROUND(IF(CJ321=CK321,CH321,CI321*CK321),2)</f>
        <v>32.869999999999997</v>
      </c>
      <c r="CM321" s="159">
        <f t="shared" ref="CM321:CM332" si="648">CL321+CG321</f>
        <v>33.65</v>
      </c>
      <c r="CN321" s="127" t="s">
        <v>928</v>
      </c>
      <c r="CO321" s="43">
        <f>IFERROR(VLOOKUP($B321,'1920_link'!$A$5:$D$350,2,FALSE),0)</f>
        <v>2.2200000000000002</v>
      </c>
      <c r="CP321" s="43">
        <f>IFERROR(VLOOKUP($B321,'1920_link'!$A$5:$D$350,3,FALSE),0)</f>
        <v>37.56</v>
      </c>
      <c r="CQ321" s="43">
        <f>IFERROR(VLOOKUP($B321,'1920_link'!$A$5:$D$330,4,FALSE),0)</f>
        <v>224.22</v>
      </c>
      <c r="CR321" s="217">
        <f t="shared" ref="CR321:CR332" si="649">IFERROR((CP321/CQ321),0)</f>
        <v>0.16751404870216752</v>
      </c>
      <c r="CS321" s="217">
        <f>IF(CN321="Yes",VLOOKUP(B321,'ESA 112'!$B$134:$J$159,8,FALSE),MIN(0.135,CR321))</f>
        <v>0.13500000000000001</v>
      </c>
      <c r="CT321" s="156">
        <f t="shared" ref="CT321:CT332" si="650">ROUND(IF(CR321=CS321,CP321,CQ321*CS321),2)</f>
        <v>30.27</v>
      </c>
      <c r="CU321" s="159">
        <f t="shared" ref="CU321:CU332" si="651">CT321+CO321</f>
        <v>32.49</v>
      </c>
      <c r="CV321" s="127" t="s">
        <v>928</v>
      </c>
      <c r="CW321" s="43">
        <f>IFERROR(VLOOKUP($B321,'2021_link'!$A$5:$D$351,2,FALSE),0)</f>
        <v>1</v>
      </c>
      <c r="CX321" s="43">
        <f>IFERROR(VLOOKUP($B321,'2021_link'!$A$5:$D$351,3,FALSE),0)</f>
        <v>40.89</v>
      </c>
      <c r="CY321" s="160">
        <f>IFERROR(VLOOKUP($B321,'2021_link'!$A$5:$D$351,4,FALSE),0)</f>
        <v>219.88</v>
      </c>
      <c r="CZ321" s="217">
        <f t="shared" ref="CZ321:CZ332" si="652">CX321/CY321</f>
        <v>0.18596507185737676</v>
      </c>
      <c r="DA321" s="217">
        <f>IF(CV321="Yes",VLOOKUP(B321,'ESA 112'!$B$102:$J$130,8,FALSE),MIN(0.135,CZ321))</f>
        <v>0.13500000000000001</v>
      </c>
      <c r="DB321" s="156">
        <f t="shared" ref="DB321:DB332" si="653">ROUND(IF(CZ321=DA321,CX321,CY321*DA321),2)</f>
        <v>29.68</v>
      </c>
      <c r="DC321" s="159">
        <f t="shared" ref="DC321:DC332" si="654">DB321+CW321</f>
        <v>30.68</v>
      </c>
      <c r="DD321" s="127" t="s">
        <v>928</v>
      </c>
      <c r="DE321" s="43">
        <f>IFERROR(VLOOKUP($B321,'2122_link'!$A$3:$D$352,2,FALSE),0)</f>
        <v>1.78</v>
      </c>
      <c r="DF321" s="43">
        <f>IFERROR(VLOOKUP($B321,'2122_link'!$A$3:$D$352,3,FALSE),0)</f>
        <v>42.55</v>
      </c>
      <c r="DG321" s="160">
        <f>IFERROR(VLOOKUP($B321,'2122_link'!$A$3:$D$352,4,FALSE),0)</f>
        <v>220.58</v>
      </c>
      <c r="DH321" s="217">
        <f t="shared" si="604"/>
        <v>0.19290053495330489</v>
      </c>
      <c r="DI321" s="217">
        <f>IF(DD321="Yes",VLOOKUP(B321,'ESA 112'!$B$70:$J$99,8,FALSE),MIN(0.135,DH321))</f>
        <v>0.13500000000000001</v>
      </c>
      <c r="DJ321" s="156">
        <f t="shared" si="605"/>
        <v>29.78</v>
      </c>
      <c r="DK321" s="159">
        <f t="shared" si="606"/>
        <v>31.560000000000002</v>
      </c>
      <c r="DL321" s="127" t="s">
        <v>928</v>
      </c>
      <c r="DM321" s="43">
        <f>IFERROR(VLOOKUP($B321,'2223_link'!$A$3:$D$352,2,FALSE),0)</f>
        <v>0.22</v>
      </c>
      <c r="DN321" s="43">
        <f>IFERROR(VLOOKUP($B321,'2223_link'!$A$3:$D$352,3,FALSE),0)</f>
        <v>41.78</v>
      </c>
      <c r="DO321" s="160">
        <f>IFERROR(VLOOKUP($B321,'2223_link'!$A$3:$D$352,4,FALSE),0)</f>
        <v>218.82999999999998</v>
      </c>
      <c r="DP321" s="217">
        <f t="shared" si="607"/>
        <v>0.19092446191107254</v>
      </c>
      <c r="DQ321" s="217">
        <f>IF(DL321="Yes",VLOOKUP(B321,'ESA 112'!$B$37:$J$65,8,FALSE),MIN(0.135,DP321))</f>
        <v>0.13500000000000001</v>
      </c>
      <c r="DR321" s="156">
        <f t="shared" si="608"/>
        <v>29.54</v>
      </c>
      <c r="DS321" s="159">
        <f t="shared" si="609"/>
        <v>29.759999999999998</v>
      </c>
      <c r="DT321" s="127" t="s">
        <v>928</v>
      </c>
      <c r="DU321" s="43">
        <f>IFERROR(VLOOKUP($B321,'2324_link'!$A$3:$D$352,2,FALSE),0)</f>
        <v>0</v>
      </c>
      <c r="DV321" s="43">
        <f>IFERROR(VLOOKUP($B321,'2324_link'!$A$3:$D$352,3,FALSE),0)</f>
        <v>41.89</v>
      </c>
      <c r="DW321" s="160">
        <f>IFERROR(VLOOKUP($B321,'2324_link'!$A$3:$D$352,4,FALSE),0)</f>
        <v>225.65</v>
      </c>
      <c r="DX321" s="217">
        <f t="shared" si="610"/>
        <v>0.1856414801684024</v>
      </c>
      <c r="DY321" s="217">
        <f>IF(DT321="Yes",VLOOKUP(B321,'ESA 112'!$B$3:$J$32,8,FALSE),MIN(0.15,DX321))</f>
        <v>0.15</v>
      </c>
      <c r="DZ321" s="156">
        <f t="shared" si="611"/>
        <v>33.85</v>
      </c>
      <c r="EA321" s="159">
        <f t="shared" si="612"/>
        <v>33.85</v>
      </c>
      <c r="EB321" s="18"/>
    </row>
    <row r="322" spans="1:132" ht="15" customHeight="1" x14ac:dyDescent="0.3">
      <c r="B322" s="15" t="s">
        <v>346</v>
      </c>
      <c r="C322" s="15" t="s">
        <v>347</v>
      </c>
      <c r="D322" s="127" t="s">
        <v>928</v>
      </c>
      <c r="E322" s="156">
        <f>IFERROR(VLOOKUP($B322,'0809_link'!$A$5:$D$319,2,FALSE),0)</f>
        <v>1.88</v>
      </c>
      <c r="F322" s="156">
        <f>IFERROR(VLOOKUP($B322,'0809_link'!$A$5:$D$319,3,FALSE),0)</f>
        <v>43</v>
      </c>
      <c r="G322" s="156">
        <f>IFERROR(VLOOKUP(B322,'0809_link'!$A$5:$D$319,4,FALSE),0)</f>
        <v>315.57</v>
      </c>
      <c r="H322" s="50">
        <f>IF(F322=0,0,ROUND((F322/G322),4))</f>
        <v>0.1363</v>
      </c>
      <c r="I322" s="155">
        <f>IF(D322="yes",VLOOKUP(B322,'ESA 112'!$B$479:$K$503,8,FALSE),MIN(0.127,H322))</f>
        <v>0.127</v>
      </c>
      <c r="J322" s="156">
        <f>ROUND(IF(H322=I322,F322,G322*I322),2)</f>
        <v>40.08</v>
      </c>
      <c r="K322" s="157">
        <f>IF(I322=0.127,((E322+F322)-((H322-I322)*G322)),E322+F322)</f>
        <v>41.945199000000002</v>
      </c>
      <c r="L322" s="127" t="s">
        <v>928</v>
      </c>
      <c r="M322" s="43">
        <f>IFERROR(VLOOKUP(B322,'0910_link'!$A$5:$B$302,2,FALSE),0)</f>
        <v>1.75</v>
      </c>
      <c r="N322" s="43">
        <f>IFERROR(VLOOKUP(B322,'0910_link'!$A$5:$C$302,3,FALSE),0)</f>
        <v>44.75</v>
      </c>
      <c r="O322" s="43">
        <f>IFERROR(VLOOKUP($B322,'0910_link'!$A$5:$D$302,4,FALSE),0)</f>
        <v>302.14</v>
      </c>
      <c r="P322" s="50">
        <f>IF(N322=0,0,ROUND((N322/O322),4))</f>
        <v>0.14810000000000001</v>
      </c>
      <c r="Q322" s="158">
        <f>IF(L322="Yes",VLOOKUP(B322,'ESA 112'!$B$449:$K$474,8,FALSE),MIN(0.127,P322))</f>
        <v>0.127</v>
      </c>
      <c r="R322" s="156">
        <f>ROUND(IF(P322=Q322,N322,O322*Q322),2)</f>
        <v>38.369999999999997</v>
      </c>
      <c r="S322" s="157">
        <f>IF(Q322=0.127,((M322+N322)-((P322-Q322)*O322)),M322+N322)</f>
        <v>40.124845999999998</v>
      </c>
      <c r="T322" s="127" t="s">
        <v>928</v>
      </c>
      <c r="U322" s="43">
        <f>IFERROR(VLOOKUP($B322,'1011_link'!$A$5:$D$309,2,FALSE),0)</f>
        <v>2.75</v>
      </c>
      <c r="V322" s="43">
        <f>IFERROR(VLOOKUP($B322,'1011_link'!$A$5:$D$309,3,FALSE),0)</f>
        <v>35.619999999999997</v>
      </c>
      <c r="W322" s="156">
        <f>IFERROR(VLOOKUP($B322,'1011_link'!$A$5:$D$319,4,FALSE),0)</f>
        <v>301.89</v>
      </c>
      <c r="X322" s="50">
        <f>IF(V322=0,0,ROUND((V322/W322),4))</f>
        <v>0.11799999999999999</v>
      </c>
      <c r="Y322" s="158">
        <f>IF(T322="Yes",VLOOKUP(B322,'ESA 112'!$B$416:$J$444,8,FALSE),MIN(0.127,X322))</f>
        <v>0.11799999999999999</v>
      </c>
      <c r="Z322" s="156">
        <f>ROUND(IF(X322=Y322,V322,W322*Y322),2)</f>
        <v>35.619999999999997</v>
      </c>
      <c r="AA322" s="159">
        <f>Z322+U322</f>
        <v>38.369999999999997</v>
      </c>
      <c r="AB322" s="127" t="s">
        <v>928</v>
      </c>
      <c r="AC322" s="43">
        <f>IFERROR(VLOOKUP($B322,'1112_link'!$A$5:$D$310,2,FALSE),0)</f>
        <v>4.78</v>
      </c>
      <c r="AD322" s="43">
        <f>IFERROR(VLOOKUP($B322,'1112_link'!$A$5:$D$310,3,FALSE),0)</f>
        <v>40</v>
      </c>
      <c r="AE322" s="156">
        <f>IFERROR(VLOOKUP($B322,'1112_link'!$A$5:$D$331,4,FALSE),0)</f>
        <v>302.67</v>
      </c>
      <c r="AF322" s="50">
        <f>IF(AD322=0,0,ROUND((AD322/AE322),4))</f>
        <v>0.13220000000000001</v>
      </c>
      <c r="AG322" s="158">
        <f>IF(AB322="Yes",VLOOKUP(B322,'ESA 112'!$B$383:$J$411,8,FALSE),MIN(0.127,AF322))</f>
        <v>0.127</v>
      </c>
      <c r="AH322" s="156">
        <f>ROUND(IF(AF322=AG322,AD322,AE322*AG322),2)</f>
        <v>38.44</v>
      </c>
      <c r="AI322" s="159">
        <f>AH322+AC322</f>
        <v>43.22</v>
      </c>
      <c r="AJ322" s="127" t="s">
        <v>928</v>
      </c>
      <c r="AK322" s="43">
        <f>IFERROR(VLOOKUP($B322,'1213_link'!$A$5:$D$310,2,FALSE),0)</f>
        <v>2</v>
      </c>
      <c r="AL322" s="43">
        <f>IFERROR(VLOOKUP($B322,'1213_link'!$A$5:$D$310,3,FALSE),0)</f>
        <v>42.44</v>
      </c>
      <c r="AM322" s="156">
        <f>IFERROR(VLOOKUP($B322,'1213_link'!$A$5:$D$331,4,FALSE),0)</f>
        <v>318.27</v>
      </c>
      <c r="AN322" s="50">
        <f>IF(AL322=0,0,ROUND((AL322/AM322),4))</f>
        <v>0.1333</v>
      </c>
      <c r="AO322" s="158">
        <f>IF(AJ322="Yes",VLOOKUP(B322,'ESA 112'!$B$350:$J$378,8,FALSE),MIN(0.127,AN322))</f>
        <v>0.127</v>
      </c>
      <c r="AP322" s="156">
        <f>ROUND(IF(AN322=AO322,AL322,AM322*AO322),2)</f>
        <v>40.42</v>
      </c>
      <c r="AQ322" s="159">
        <f>AP322+AK322</f>
        <v>42.42</v>
      </c>
      <c r="AR322" s="127" t="s">
        <v>928</v>
      </c>
      <c r="AS322" s="43">
        <f>IFERROR(VLOOKUP($B322,'1314_link'!$A$5:$D$310,2,FALSE),0)</f>
        <v>1.56</v>
      </c>
      <c r="AT322" s="43">
        <f>IFERROR(VLOOKUP($B322,'1314_link'!$A$5:$D$310,3,FALSE),0)</f>
        <v>36.22</v>
      </c>
      <c r="AU322" s="156">
        <f>IFERROR(VLOOKUP($B322,'1314_link'!$A$5:$D$331,4,FALSE),0)</f>
        <v>319.83</v>
      </c>
      <c r="AV322" s="158">
        <f>AT322/AU322</f>
        <v>0.11324766282087359</v>
      </c>
      <c r="AW322" s="158">
        <f>IF(AR322="Yes",VLOOKUP(B322,'ESA 112'!$B$318:$J$345,8,FALSE),MIN(0.127,AV322))</f>
        <v>0.11324766282087359</v>
      </c>
      <c r="AX322" s="156">
        <f>ROUND(IF(AV322=AW322,AT322,AU322*AW322),2)</f>
        <v>36.22</v>
      </c>
      <c r="AY322" s="159">
        <f>AX322+AS322</f>
        <v>37.78</v>
      </c>
      <c r="AZ322" s="127" t="s">
        <v>928</v>
      </c>
      <c r="BA322" s="43">
        <f>IFERROR(VLOOKUP($B322,'1415_link'!$A$5:$D$311,2,FALSE),0)</f>
        <v>2</v>
      </c>
      <c r="BB322" s="43">
        <f>IFERROR(VLOOKUP($B322,'1415_link'!$A$5:$D$311,3,FALSE),0)</f>
        <v>36.56</v>
      </c>
      <c r="BC322" s="256">
        <f>IFERROR(VLOOKUP($B322,'1415_link'!$A$5:$D$332,4,FALSE),0)</f>
        <v>333.4</v>
      </c>
      <c r="BD322" s="158">
        <f>BB322/BC322</f>
        <v>0.10965806838632275</v>
      </c>
      <c r="BE322" s="158">
        <f>IF(AZ322="Yes",VLOOKUP(B322,'ESA 112'!$B$286:$J$314,8,FALSE),MIN(0.127,BD322))</f>
        <v>0.10965806838632275</v>
      </c>
      <c r="BF322" s="156">
        <f>ROUND(IF(BD322=BE322,BB322,BC322*BE322),2)</f>
        <v>36.56</v>
      </c>
      <c r="BG322" s="159">
        <f>BF322+BA322</f>
        <v>38.56</v>
      </c>
      <c r="BH322" s="127" t="s">
        <v>928</v>
      </c>
      <c r="BI322" s="43">
        <f>IFERROR(VLOOKUP($B322,'1516_link'!$A$5:$D$351,2,FALSE),0)</f>
        <v>2.56</v>
      </c>
      <c r="BJ322" s="43">
        <f>IFERROR(VLOOKUP($B322,'1516_link'!$A$5:$D$351,3,FALSE),0)</f>
        <v>42.22</v>
      </c>
      <c r="BK322" s="256">
        <f>IFERROR(VLOOKUP($B322,'1516_link'!$A$5:$D$351,4,FALSE),0)</f>
        <v>331.8</v>
      </c>
      <c r="BL322" s="217">
        <f>BJ322/BK322</f>
        <v>0.12724532851115128</v>
      </c>
      <c r="BM322" s="217">
        <f>IF(BH322="Yes",VLOOKUP(B322,'ESA 112'!$B$255:$J$282,8,FALSE),MIN(0.127,BL322))</f>
        <v>0.127</v>
      </c>
      <c r="BN322" s="156">
        <f>ROUND(IF(BL322=BM322,BJ322,BK322*BM322),2)</f>
        <v>42.14</v>
      </c>
      <c r="BO322" s="159">
        <f>BN322+BI322</f>
        <v>44.7</v>
      </c>
      <c r="BP322" s="127" t="s">
        <v>928</v>
      </c>
      <c r="BQ322" s="43">
        <f>IFERROR(VLOOKUP($B322,'1617_link'!$A$5:$D$351,2,FALSE),0)</f>
        <v>3.11</v>
      </c>
      <c r="BR322" s="43">
        <f>IFERROR(VLOOKUP($B322,'1617_link'!$A$5:$D$351,3,FALSE),0)</f>
        <v>47.22</v>
      </c>
      <c r="BS322" s="256">
        <f>IFERROR(VLOOKUP($B322,'1617_link'!$A$5:$D$351,4,FALSE),0)</f>
        <v>332.01</v>
      </c>
      <c r="BT322" s="217">
        <f>BR322/BS322</f>
        <v>0.14222463178819916</v>
      </c>
      <c r="BU322" s="217">
        <f>IF(BP322="Yes",VLOOKUP(B322,'ESA 112'!$B$224:$J$250,8,FALSE),MIN(0.127,BT322))</f>
        <v>0.127</v>
      </c>
      <c r="BV322" s="156">
        <f>ROUND(IF(BT322=BU322,BR322,BS322*BU322),2)</f>
        <v>42.17</v>
      </c>
      <c r="BW322" s="223">
        <f>BV322+BQ322</f>
        <v>45.28</v>
      </c>
      <c r="BX322" s="127" t="s">
        <v>928</v>
      </c>
      <c r="BY322" s="43">
        <f>IFERROR(VLOOKUP($B322,'1718_link'!$A$5:$D$351,2,FALSE),0)</f>
        <v>2.5499999999999998</v>
      </c>
      <c r="BZ322" s="43">
        <f>IFERROR(VLOOKUP($B322,'1718_link'!$A$5:$D$351,3,FALSE),0)</f>
        <v>42.56</v>
      </c>
      <c r="CA322" s="43">
        <f>IFERROR(VLOOKUP($B322,'1718_link'!$A$5:$D$331,4,FALSE),0)</f>
        <v>356.9</v>
      </c>
      <c r="CB322" s="217">
        <f>BZ322/CA322</f>
        <v>0.11924908938077894</v>
      </c>
      <c r="CC322" s="217">
        <f>IF(BX322="Yes",VLOOKUP(B322,'ESA 112'!$B$194:$J$219,8,FALSE),MIN(0.135,CB322))</f>
        <v>0.11924908938077894</v>
      </c>
      <c r="CD322" s="156">
        <f>ROUND(IF(CB322=CC322,BZ322,CA322*CC322),2)</f>
        <v>42.56</v>
      </c>
      <c r="CE322" s="159">
        <f>CD322+BY322</f>
        <v>45.11</v>
      </c>
      <c r="CF322" s="127" t="s">
        <v>928</v>
      </c>
      <c r="CG322" s="43">
        <f>IFERROR(VLOOKUP($B322,'1819_link'!$A$5:$D$351,2,FALSE),0)</f>
        <v>5.2200000000000006</v>
      </c>
      <c r="CH322" s="43">
        <f>IFERROR(VLOOKUP($B322,'1819_link'!$A$5:$D$351,3,FALSE),0)</f>
        <v>46.44</v>
      </c>
      <c r="CI322" s="43">
        <f>IFERROR(VLOOKUP($B322,'1819_link'!$A$5:$D$331,4,FALSE),0)</f>
        <v>354.92</v>
      </c>
      <c r="CJ322" s="217">
        <f t="shared" si="646"/>
        <v>0.13084638791840414</v>
      </c>
      <c r="CK322" s="217">
        <f>IF(CF322="Yes",VLOOKUP(B322,'ESA 112'!$B$164:$J$190,8,FALSE),MIN(0.135,CJ322))</f>
        <v>0.13084638791840414</v>
      </c>
      <c r="CL322" s="156">
        <f t="shared" si="647"/>
        <v>46.44</v>
      </c>
      <c r="CM322" s="159">
        <f t="shared" si="648"/>
        <v>51.66</v>
      </c>
      <c r="CN322" s="127" t="s">
        <v>928</v>
      </c>
      <c r="CO322" s="43">
        <f>IFERROR(VLOOKUP($B322,'1920_link'!$A$5:$D$350,2,FALSE),0)</f>
        <v>6.33</v>
      </c>
      <c r="CP322" s="43">
        <f>IFERROR(VLOOKUP($B322,'1920_link'!$A$5:$D$350,3,FALSE),0)</f>
        <v>46.44</v>
      </c>
      <c r="CQ322" s="43">
        <f>IFERROR(VLOOKUP($B322,'1920_link'!$A$5:$D$330,4,FALSE),0)</f>
        <v>346.05</v>
      </c>
      <c r="CR322" s="217">
        <f t="shared" si="649"/>
        <v>0.13420026007802341</v>
      </c>
      <c r="CS322" s="217">
        <f>IF(CN322="Yes",VLOOKUP(B322,'ESA 112'!$B$134:$J$159,8,FALSE),MIN(0.135,CR322))</f>
        <v>0.13420026007802341</v>
      </c>
      <c r="CT322" s="156">
        <f t="shared" si="650"/>
        <v>46.44</v>
      </c>
      <c r="CU322" s="159">
        <f t="shared" si="651"/>
        <v>52.769999999999996</v>
      </c>
      <c r="CV322" s="127" t="s">
        <v>928</v>
      </c>
      <c r="CW322" s="43">
        <f>IFERROR(VLOOKUP($B322,'2021_link'!$A$5:$D$351,2,FALSE),0)</f>
        <v>3.33</v>
      </c>
      <c r="CX322" s="43">
        <f>IFERROR(VLOOKUP($B322,'2021_link'!$A$5:$D$351,3,FALSE),0)</f>
        <v>41.769999999999996</v>
      </c>
      <c r="CY322" s="160">
        <f>IFERROR(VLOOKUP($B322,'2021_link'!$A$5:$D$351,4,FALSE),0)</f>
        <v>345.41</v>
      </c>
      <c r="CZ322" s="217">
        <f t="shared" si="652"/>
        <v>0.12092875133898842</v>
      </c>
      <c r="DA322" s="217">
        <f>IF(CV322="Yes",VLOOKUP(B322,'ESA 112'!$B$102:$J$130,8,FALSE),MIN(0.135,CZ322))</f>
        <v>0.12092875133898842</v>
      </c>
      <c r="DB322" s="156">
        <f t="shared" si="653"/>
        <v>41.77</v>
      </c>
      <c r="DC322" s="159">
        <f t="shared" si="654"/>
        <v>45.1</v>
      </c>
      <c r="DD322" s="127" t="s">
        <v>928</v>
      </c>
      <c r="DE322" s="43">
        <f>IFERROR(VLOOKUP($B322,'2122_link'!$A$3:$D$352,2,FALSE),0)</f>
        <v>1.67</v>
      </c>
      <c r="DF322" s="43">
        <f>IFERROR(VLOOKUP($B322,'2122_link'!$A$3:$D$352,3,FALSE),0)</f>
        <v>46</v>
      </c>
      <c r="DG322" s="160">
        <f>IFERROR(VLOOKUP($B322,'2122_link'!$A$3:$D$352,4,FALSE),0)</f>
        <v>360.25</v>
      </c>
      <c r="DH322" s="217">
        <f t="shared" si="604"/>
        <v>0.12768910478834142</v>
      </c>
      <c r="DI322" s="217">
        <f>IF(DD322="Yes",VLOOKUP(B322,'ESA 112'!$B$70:$J$99,8,FALSE),MIN(0.135,DH322))</f>
        <v>0.12768910478834142</v>
      </c>
      <c r="DJ322" s="156">
        <f t="shared" si="605"/>
        <v>46</v>
      </c>
      <c r="DK322" s="159">
        <f t="shared" si="606"/>
        <v>47.67</v>
      </c>
      <c r="DL322" s="127" t="s">
        <v>928</v>
      </c>
      <c r="DM322" s="43">
        <f>IFERROR(VLOOKUP($B322,'2223_link'!$A$3:$D$352,2,FALSE),0)</f>
        <v>3.89</v>
      </c>
      <c r="DN322" s="43">
        <f>IFERROR(VLOOKUP($B322,'2223_link'!$A$3:$D$352,3,FALSE),0)</f>
        <v>43.11</v>
      </c>
      <c r="DO322" s="160">
        <f>IFERROR(VLOOKUP($B322,'2223_link'!$A$3:$D$352,4,FALSE),0)</f>
        <v>343.24</v>
      </c>
      <c r="DP322" s="217">
        <f t="shared" si="607"/>
        <v>0.12559724973779279</v>
      </c>
      <c r="DQ322" s="217">
        <f>IF(DL322="Yes",VLOOKUP(B322,'ESA 112'!$B$37:$J$65,8,FALSE),MIN(0.135,DP322))</f>
        <v>0.12559724973779279</v>
      </c>
      <c r="DR322" s="156">
        <f t="shared" si="608"/>
        <v>43.11</v>
      </c>
      <c r="DS322" s="159">
        <f t="shared" si="609"/>
        <v>47</v>
      </c>
      <c r="DT322" s="127" t="s">
        <v>928</v>
      </c>
      <c r="DU322" s="43">
        <f>IFERROR(VLOOKUP($B322,'2324_link'!$A$3:$D$352,2,FALSE),0)</f>
        <v>5.33</v>
      </c>
      <c r="DV322" s="43">
        <f>IFERROR(VLOOKUP($B322,'2324_link'!$A$3:$D$352,3,FALSE),0)</f>
        <v>50.67</v>
      </c>
      <c r="DW322" s="160">
        <f>IFERROR(VLOOKUP($B322,'2324_link'!$A$3:$D$352,4,FALSE),0)</f>
        <v>338.38</v>
      </c>
      <c r="DX322" s="217">
        <f t="shared" si="610"/>
        <v>0.14974289260594598</v>
      </c>
      <c r="DY322" s="217">
        <f>IF(DT322="Yes",VLOOKUP(B322,'ESA 112'!$B$3:$J$32,8,FALSE),MIN(0.15,DX322))</f>
        <v>0.14974289260594598</v>
      </c>
      <c r="DZ322" s="156">
        <f t="shared" si="611"/>
        <v>50.67</v>
      </c>
      <c r="EA322" s="159">
        <f t="shared" si="612"/>
        <v>56</v>
      </c>
      <c r="EB322" s="18"/>
    </row>
    <row r="323" spans="1:132" ht="15" customHeight="1" x14ac:dyDescent="0.3">
      <c r="B323" s="15" t="s">
        <v>1025</v>
      </c>
      <c r="C323" s="15" t="s">
        <v>1034</v>
      </c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127" t="s">
        <v>928</v>
      </c>
      <c r="CG323" s="43">
        <f>IFERROR(VLOOKUP($B323,'1819_link'!$A$5:$D$351,2,FALSE),0)</f>
        <v>0</v>
      </c>
      <c r="CH323" s="43">
        <f>IFERROR(VLOOKUP($B323,'1819_link'!$A$5:$D$351,3,FALSE),0)</f>
        <v>15.44</v>
      </c>
      <c r="CI323" s="43">
        <f>IFERROR(VLOOKUP($B323,'1819_link'!$A$5:$D$331,4,FALSE),0)</f>
        <v>93.8</v>
      </c>
      <c r="CJ323" s="217">
        <f t="shared" si="646"/>
        <v>0.16460554371002131</v>
      </c>
      <c r="CK323" s="217">
        <f>IF(CF323="Yes",VLOOKUP(B323,'ESA 112'!$B$164:$J$190,8,FALSE),MIN(0.135,CJ323))</f>
        <v>0.13500000000000001</v>
      </c>
      <c r="CL323" s="156">
        <f t="shared" si="647"/>
        <v>12.66</v>
      </c>
      <c r="CM323" s="159">
        <f t="shared" si="648"/>
        <v>12.66</v>
      </c>
      <c r="CN323" s="127" t="s">
        <v>928</v>
      </c>
      <c r="CO323" s="43">
        <f>IFERROR(VLOOKUP($B323,'1920_link'!$A$5:$D$350,2,FALSE),0)</f>
        <v>0</v>
      </c>
      <c r="CP323" s="43">
        <f>IFERROR(VLOOKUP($B323,'1920_link'!$A$5:$D$350,3,FALSE),0)</f>
        <v>9.2200000000000006</v>
      </c>
      <c r="CQ323" s="43">
        <f>IFERROR(VLOOKUP($B323,'1920_link'!$A$5:$D$330,4,FALSE),0)</f>
        <v>48.4</v>
      </c>
      <c r="CR323" s="217">
        <f t="shared" si="649"/>
        <v>0.19049586776859506</v>
      </c>
      <c r="CS323" s="217">
        <f>IF(CN323="Yes",VLOOKUP(B323,'ESA 112'!$B$134:$J$159,8,FALSE),MIN(0.135,CR323))</f>
        <v>0.13500000000000001</v>
      </c>
      <c r="CT323" s="156">
        <f t="shared" si="650"/>
        <v>6.53</v>
      </c>
      <c r="CU323" s="159">
        <f t="shared" si="651"/>
        <v>6.53</v>
      </c>
      <c r="CV323" s="127" t="s">
        <v>928</v>
      </c>
      <c r="CW323" s="43">
        <f>IFERROR(VLOOKUP($B323,'2021_link'!$A$5:$D$351,2,FALSE),0)</f>
        <v>0</v>
      </c>
      <c r="CX323" s="43">
        <f>IFERROR(VLOOKUP($B323,'2021_link'!$A$5:$D$351,3,FALSE),0)</f>
        <v>16.23</v>
      </c>
      <c r="CY323" s="160">
        <f>IFERROR(VLOOKUP($B323,'2021_link'!$A$5:$D$351,4,FALSE),0)</f>
        <v>55.62</v>
      </c>
      <c r="CZ323" s="217">
        <f t="shared" si="652"/>
        <v>0.29180151024811218</v>
      </c>
      <c r="DA323" s="217">
        <f>IF(CV323="Yes",VLOOKUP(B323,'ESA 112'!$B$102:$J$130,8,FALSE),MIN(0.135,CZ323))</f>
        <v>0.13500000000000001</v>
      </c>
      <c r="DB323" s="156">
        <f t="shared" si="653"/>
        <v>7.51</v>
      </c>
      <c r="DC323" s="159">
        <f t="shared" si="654"/>
        <v>7.51</v>
      </c>
      <c r="DD323" s="33"/>
      <c r="DE323" s="33"/>
      <c r="DF323" s="33"/>
      <c r="DG323" s="254"/>
      <c r="DH323" s="33"/>
      <c r="DI323" s="33"/>
      <c r="DJ323" s="33"/>
      <c r="DK323" s="33"/>
      <c r="DL323" s="33"/>
      <c r="DM323" s="33"/>
      <c r="DN323" s="33"/>
      <c r="DO323" s="254"/>
      <c r="DP323" s="33"/>
      <c r="DQ323" s="33"/>
      <c r="DR323" s="33"/>
      <c r="DS323" s="33"/>
      <c r="DT323" s="33"/>
      <c r="DU323" s="33"/>
      <c r="DV323" s="33"/>
      <c r="DW323" s="254"/>
      <c r="DX323" s="33"/>
      <c r="DY323" s="33"/>
      <c r="DZ323" s="33"/>
      <c r="EA323" s="33"/>
      <c r="EB323" s="18"/>
    </row>
    <row r="324" spans="1:132" ht="15" customHeight="1" x14ac:dyDescent="0.3">
      <c r="B324" s="15" t="s">
        <v>138</v>
      </c>
      <c r="C324" s="15" t="s">
        <v>139</v>
      </c>
      <c r="D324" s="127" t="s">
        <v>928</v>
      </c>
      <c r="E324" s="156">
        <f>IFERROR(VLOOKUP($B324,'0809_link'!$A$5:$D$319,2,FALSE),0)</f>
        <v>0</v>
      </c>
      <c r="F324" s="156">
        <f>IFERROR(VLOOKUP($B324,'0809_link'!$A$5:$D$319,3,FALSE),0)</f>
        <v>13.88</v>
      </c>
      <c r="G324" s="156">
        <f>IFERROR(VLOOKUP(B324,'0809_link'!$A$5:$D$319,4,FALSE),0)</f>
        <v>119.1</v>
      </c>
      <c r="H324" s="50">
        <f>IF(F324=0,0,ROUND((F324/G324),4))</f>
        <v>0.11650000000000001</v>
      </c>
      <c r="I324" s="155">
        <f>IF(D324="yes",VLOOKUP(B324,'ESA 112'!$B$479:$K$503,8,FALSE),MIN(0.127,H324))</f>
        <v>0.11650000000000001</v>
      </c>
      <c r="J324" s="156">
        <f>ROUND(IF(H324=I324,F324,G324*I324),2)</f>
        <v>13.88</v>
      </c>
      <c r="K324" s="157">
        <f>IF(I324=0.127,((E324+F324)-((H324-I324)*G324)),E324+F324)</f>
        <v>13.88</v>
      </c>
      <c r="L324" s="127" t="s">
        <v>928</v>
      </c>
      <c r="M324" s="43">
        <f>IFERROR(VLOOKUP(B324,'0910_link'!$A$5:$B$302,2,FALSE),0)</f>
        <v>0</v>
      </c>
      <c r="N324" s="43">
        <f>IFERROR(VLOOKUP(B324,'0910_link'!$A$5:$C$302,3,FALSE),0)</f>
        <v>10.5</v>
      </c>
      <c r="O324" s="51">
        <f>IFERROR(VLOOKUP($B324,'0910_link'!$A$5:$D$302,4,FALSE),0)</f>
        <v>118.24</v>
      </c>
      <c r="P324" s="50">
        <f>IF(N324=0,0,ROUND((N324/O324),4))</f>
        <v>8.8800000000000004E-2</v>
      </c>
      <c r="Q324" s="158">
        <f>IF(L324="Yes",VLOOKUP(B324,'ESA 112'!$B$449:$K$474,8,FALSE),MIN(0.127,P324))</f>
        <v>8.8800000000000004E-2</v>
      </c>
      <c r="R324" s="156">
        <f>ROUND(IF(P324=Q324,N324,O324*Q324),2)</f>
        <v>10.5</v>
      </c>
      <c r="S324" s="157">
        <f>IF(Q324=0.127,((M324+N324)-((P324-Q324)*O324)),M324+N324)</f>
        <v>10.5</v>
      </c>
      <c r="T324" s="127" t="s">
        <v>928</v>
      </c>
      <c r="U324" s="43">
        <f>IFERROR(VLOOKUP($B324,'1011_link'!$A$5:$D$309,2,FALSE),0)</f>
        <v>0</v>
      </c>
      <c r="V324" s="43">
        <f>IFERROR(VLOOKUP($B324,'1011_link'!$A$5:$D$309,3,FALSE),0)</f>
        <v>13.25</v>
      </c>
      <c r="W324" s="156">
        <f>IFERROR(VLOOKUP($B324,'1011_link'!$A$5:$D$319,4,FALSE),0)</f>
        <v>121.11</v>
      </c>
      <c r="X324" s="50">
        <f>IF(V324=0,0,ROUND((V324/W324),4))</f>
        <v>0.1094</v>
      </c>
      <c r="Y324" s="158">
        <f>IF(T324="Yes",VLOOKUP(B324,'ESA 112'!$B$416:$J$444,8,FALSE),MIN(0.127,X324))</f>
        <v>0.1094</v>
      </c>
      <c r="Z324" s="156">
        <f>ROUND(IF(X324=Y324,V324,W324*Y324),2)</f>
        <v>13.25</v>
      </c>
      <c r="AA324" s="159">
        <f>Z324+U324</f>
        <v>13.25</v>
      </c>
      <c r="AB324" s="127" t="s">
        <v>928</v>
      </c>
      <c r="AC324" s="43">
        <f>IFERROR(VLOOKUP($B324,'1112_link'!$A$5:$D$310,2,FALSE),0)</f>
        <v>0</v>
      </c>
      <c r="AD324" s="43">
        <f>IFERROR(VLOOKUP($B324,'1112_link'!$A$5:$D$310,3,FALSE),0)</f>
        <v>16.11</v>
      </c>
      <c r="AE324" s="156">
        <f>IFERROR(VLOOKUP($B324,'1112_link'!$A$5:$D$331,4,FALSE),0)</f>
        <v>132.09</v>
      </c>
      <c r="AF324" s="50">
        <f>IF(AD324=0,0,ROUND((AD324/AE324),4))</f>
        <v>0.122</v>
      </c>
      <c r="AG324" s="158">
        <f>IF(AB324="Yes",VLOOKUP(B324,'ESA 112'!$B$383:$J$411,8,FALSE),MIN(0.127,AF324))</f>
        <v>0.122</v>
      </c>
      <c r="AH324" s="156">
        <f>ROUND(IF(AF324=AG324,AD324,AE324*AG324),2)</f>
        <v>16.11</v>
      </c>
      <c r="AI324" s="159">
        <f>AH324+AC324</f>
        <v>16.11</v>
      </c>
      <c r="AJ324" s="127" t="s">
        <v>928</v>
      </c>
      <c r="AK324" s="43">
        <f>IFERROR(VLOOKUP($B324,'1213_link'!$A$5:$D$310,2,FALSE),0)</f>
        <v>0.67</v>
      </c>
      <c r="AL324" s="43">
        <f>IFERROR(VLOOKUP($B324,'1213_link'!$A$5:$D$310,3,FALSE),0)</f>
        <v>19.329999999999998</v>
      </c>
      <c r="AM324" s="156">
        <f>IFERROR(VLOOKUP($B324,'1213_link'!$A$5:$D$331,4,FALSE),0)</f>
        <v>141.98999999999998</v>
      </c>
      <c r="AN324" s="50">
        <f>IF(AL324=0,0,ROUND((AL324/AM324),4))</f>
        <v>0.1361</v>
      </c>
      <c r="AO324" s="158">
        <f>IF(AJ324="Yes",VLOOKUP(B324,'ESA 112'!$B$350:$J$378,8,FALSE),MIN(0.127,AN324))</f>
        <v>0.127</v>
      </c>
      <c r="AP324" s="156">
        <f>ROUND(IF(AN324=AO324,AL324,AM324*AO324),2)</f>
        <v>18.03</v>
      </c>
      <c r="AQ324" s="159">
        <f>AP324+AK324</f>
        <v>18.700000000000003</v>
      </c>
      <c r="AR324" s="127" t="s">
        <v>928</v>
      </c>
      <c r="AS324" s="43">
        <f>IFERROR(VLOOKUP($B324,'1314_link'!$A$5:$D$310,2,FALSE),0)</f>
        <v>0</v>
      </c>
      <c r="AT324" s="43">
        <f>IFERROR(VLOOKUP($B324,'1314_link'!$A$5:$D$310,3,FALSE),0)</f>
        <v>20.67</v>
      </c>
      <c r="AU324" s="156">
        <f>IFERROR(VLOOKUP($B324,'1314_link'!$A$5:$D$331,4,FALSE),0)</f>
        <v>140.57</v>
      </c>
      <c r="AV324" s="158">
        <f>AT324/AU324</f>
        <v>0.14704417727822439</v>
      </c>
      <c r="AW324" s="158">
        <f>IF(AR324="Yes",VLOOKUP(B324,'ESA 112'!$B$318:$J$345,8,FALSE),MIN(0.127,AV324))</f>
        <v>0.127</v>
      </c>
      <c r="AX324" s="156">
        <f>ROUND(IF(AV324=AW324,AT324,AU324*AW324),2)</f>
        <v>17.850000000000001</v>
      </c>
      <c r="AY324" s="159">
        <f>AX324+AS324</f>
        <v>17.850000000000001</v>
      </c>
      <c r="AZ324" s="127" t="s">
        <v>928</v>
      </c>
      <c r="BA324" s="43">
        <f>IFERROR(VLOOKUP($B324,'1415_link'!$A$5:$D$311,2,FALSE),0)</f>
        <v>0.44</v>
      </c>
      <c r="BB324" s="43">
        <f>IFERROR(VLOOKUP($B324,'1415_link'!$A$5:$D$311,3,FALSE),0)</f>
        <v>18.559999999999999</v>
      </c>
      <c r="BC324" s="256">
        <f>IFERROR(VLOOKUP($B324,'1415_link'!$A$5:$D$332,4,FALSE),0)</f>
        <v>150.35999999999999</v>
      </c>
      <c r="BD324" s="158">
        <f>BB324/BC324</f>
        <v>0.12343708433093908</v>
      </c>
      <c r="BE324" s="158">
        <f>IF(AZ324="Yes",VLOOKUP(B324,'ESA 112'!$B$286:$J$314,8,FALSE),MIN(0.127,BD324))</f>
        <v>0.12343708433093908</v>
      </c>
      <c r="BF324" s="156">
        <f>ROUND(IF(BD324=BE324,BB324,BC324*BE324),2)</f>
        <v>18.559999999999999</v>
      </c>
      <c r="BG324" s="159">
        <f>BF324+BA324</f>
        <v>19</v>
      </c>
      <c r="BH324" s="127" t="s">
        <v>928</v>
      </c>
      <c r="BI324" s="43">
        <f>IFERROR(VLOOKUP($B324,'1516_link'!$A$5:$D$351,2,FALSE),0)</f>
        <v>0.33</v>
      </c>
      <c r="BJ324" s="43">
        <f>IFERROR(VLOOKUP($B324,'1516_link'!$A$5:$D$351,3,FALSE),0)</f>
        <v>17</v>
      </c>
      <c r="BK324" s="256">
        <f>IFERROR(VLOOKUP($B324,'1516_link'!$A$5:$D$351,4,FALSE),0)</f>
        <v>153.96999999999997</v>
      </c>
      <c r="BL324" s="217">
        <f>BJ324/BK324</f>
        <v>0.11041111904916544</v>
      </c>
      <c r="BM324" s="217">
        <f>IF(BH324="Yes",VLOOKUP(B324,'ESA 112'!$B$255:$J$282,8,FALSE),MIN(0.127,BL324))</f>
        <v>0.11041111904916544</v>
      </c>
      <c r="BN324" s="156">
        <f>ROUND(IF(BL324=BM324,BJ324,BK324*BM324),2)</f>
        <v>17</v>
      </c>
      <c r="BO324" s="159">
        <f>BN324+BI324</f>
        <v>17.329999999999998</v>
      </c>
      <c r="BP324" s="127" t="s">
        <v>928</v>
      </c>
      <c r="BQ324" s="43">
        <f>IFERROR(VLOOKUP($B324,'1617_link'!$A$5:$D$351,2,FALSE),0)</f>
        <v>1</v>
      </c>
      <c r="BR324" s="43">
        <f>IFERROR(VLOOKUP($B324,'1617_link'!$A$5:$D$351,3,FALSE),0)</f>
        <v>8.89</v>
      </c>
      <c r="BS324" s="256">
        <f>IFERROR(VLOOKUP($B324,'1617_link'!$A$5:$D$351,4,FALSE),0)</f>
        <v>147.22</v>
      </c>
      <c r="BT324" s="217">
        <f>BR324/BS324</f>
        <v>6.0385817144409729E-2</v>
      </c>
      <c r="BU324" s="217">
        <f>IF(BP324="Yes",VLOOKUP(B324,'ESA 112'!$B$224:$J$250,8,FALSE),MIN(0.127,BT324))</f>
        <v>6.0385817144409729E-2</v>
      </c>
      <c r="BV324" s="156">
        <f>ROUND(IF(BT324=BU324,BR324,BS324*BU324),2)</f>
        <v>8.89</v>
      </c>
      <c r="BW324" s="159">
        <f>BV324+BQ324</f>
        <v>9.89</v>
      </c>
      <c r="BX324" s="127" t="s">
        <v>928</v>
      </c>
      <c r="BY324" s="43">
        <f>IFERROR(VLOOKUP($B324,'1718_link'!$A$5:$D$351,2,FALSE),0)</f>
        <v>0</v>
      </c>
      <c r="BZ324" s="43">
        <f>IFERROR(VLOOKUP($B324,'1718_link'!$A$5:$D$351,3,FALSE),0)</f>
        <v>10.89</v>
      </c>
      <c r="CA324" s="43">
        <f>IFERROR(VLOOKUP($B324,'1718_link'!$A$5:$D$331,4,FALSE),0)</f>
        <v>142.12000000000003</v>
      </c>
      <c r="CB324" s="217">
        <f>BZ324/CA324</f>
        <v>7.6625386996904007E-2</v>
      </c>
      <c r="CC324" s="217">
        <f>IF(BX324="Yes",VLOOKUP(B324,'ESA 112'!$B$194:$J$219,8,FALSE),MIN(0.135,CB324))</f>
        <v>7.6625386996904007E-2</v>
      </c>
      <c r="CD324" s="156">
        <f>ROUND(IF(CB324=CC324,BZ324,CA324*CC324),2)</f>
        <v>10.89</v>
      </c>
      <c r="CE324" s="159">
        <f>CD324+BY324</f>
        <v>10.89</v>
      </c>
      <c r="CF324" s="127" t="s">
        <v>928</v>
      </c>
      <c r="CG324" s="43">
        <f>IFERROR(VLOOKUP($B324,'1819_link'!$A$5:$D$351,2,FALSE),0)</f>
        <v>1.44</v>
      </c>
      <c r="CH324" s="43">
        <f>IFERROR(VLOOKUP($B324,'1819_link'!$A$5:$D$351,3,FALSE),0)</f>
        <v>13.89</v>
      </c>
      <c r="CI324" s="43">
        <f>IFERROR(VLOOKUP($B324,'1819_link'!$A$5:$D$331,4,FALSE),0)</f>
        <v>147.96</v>
      </c>
      <c r="CJ324" s="217">
        <f t="shared" si="646"/>
        <v>9.387672343876724E-2</v>
      </c>
      <c r="CK324" s="217">
        <f>IF(CF324="Yes",VLOOKUP(B324,'ESA 112'!$B$164:$J$190,8,FALSE),MIN(0.135,CJ324))</f>
        <v>9.387672343876724E-2</v>
      </c>
      <c r="CL324" s="156">
        <f t="shared" si="647"/>
        <v>13.89</v>
      </c>
      <c r="CM324" s="159">
        <f t="shared" si="648"/>
        <v>15.33</v>
      </c>
      <c r="CN324" s="127" t="s">
        <v>928</v>
      </c>
      <c r="CO324" s="43">
        <f>IFERROR(VLOOKUP($B324,'1920_link'!$A$5:$D$350,2,FALSE),0)</f>
        <v>2.89</v>
      </c>
      <c r="CP324" s="43">
        <f>IFERROR(VLOOKUP($B324,'1920_link'!$A$5:$D$350,3,FALSE),0)</f>
        <v>13</v>
      </c>
      <c r="CQ324" s="43">
        <f>IFERROR(VLOOKUP($B324,'1920_link'!$A$5:$D$330,4,FALSE),0)</f>
        <v>143.43999999999997</v>
      </c>
      <c r="CR324" s="217">
        <f t="shared" si="649"/>
        <v>9.0630228667038501E-2</v>
      </c>
      <c r="CS324" s="217">
        <f>IF(CN324="Yes",VLOOKUP(B324,'ESA 112'!$B$134:$J$159,8,FALSE),MIN(0.135,CR324))</f>
        <v>9.0630228667038501E-2</v>
      </c>
      <c r="CT324" s="156">
        <f t="shared" si="650"/>
        <v>13</v>
      </c>
      <c r="CU324" s="159">
        <f t="shared" si="651"/>
        <v>15.89</v>
      </c>
      <c r="CV324" s="127" t="s">
        <v>928</v>
      </c>
      <c r="CW324" s="43">
        <f>IFERROR(VLOOKUP($B324,'2021_link'!$A$5:$D$351,2,FALSE),0)</f>
        <v>0</v>
      </c>
      <c r="CX324" s="43">
        <f>IFERROR(VLOOKUP($B324,'2021_link'!$A$5:$D$351,3,FALSE),0)</f>
        <v>18</v>
      </c>
      <c r="CY324" s="160">
        <f>IFERROR(VLOOKUP($B324,'2021_link'!$A$5:$D$351,4,FALSE),0)</f>
        <v>133.42999999999998</v>
      </c>
      <c r="CZ324" s="217">
        <f t="shared" si="652"/>
        <v>0.13490219590796673</v>
      </c>
      <c r="DA324" s="217">
        <f>IF(CV324="Yes",VLOOKUP(B324,'ESA 112'!$B$102:$J$130,8,FALSE),MIN(0.135,CZ324))</f>
        <v>0.13490219590796673</v>
      </c>
      <c r="DB324" s="156">
        <f t="shared" si="653"/>
        <v>18</v>
      </c>
      <c r="DC324" s="159">
        <f t="shared" si="654"/>
        <v>18</v>
      </c>
      <c r="DD324" s="127" t="s">
        <v>928</v>
      </c>
      <c r="DE324" s="43">
        <f>IFERROR(VLOOKUP($B324,'2122_link'!$A$3:$D$352,2,FALSE),0)</f>
        <v>0</v>
      </c>
      <c r="DF324" s="43">
        <f>IFERROR(VLOOKUP($B324,'2122_link'!$A$3:$D$352,3,FALSE),0)</f>
        <v>16.89</v>
      </c>
      <c r="DG324" s="160">
        <f>IFERROR(VLOOKUP($B324,'2122_link'!$A$3:$D$352,4,FALSE),0)</f>
        <v>115.62</v>
      </c>
      <c r="DH324" s="217">
        <f t="shared" ref="DH324:DH332" si="655">DF324/DG324</f>
        <v>0.14608199273482098</v>
      </c>
      <c r="DI324" s="217">
        <f>IF(DD324="Yes",VLOOKUP(B324,'ESA 112'!$B$70:$J$99,8,FALSE),MIN(0.135,DH324))</f>
        <v>0.13500000000000001</v>
      </c>
      <c r="DJ324" s="156">
        <f t="shared" ref="DJ324:DJ332" si="656">ROUND(IF(DH324=DI324,DF324,DG324*DI324),2)</f>
        <v>15.61</v>
      </c>
      <c r="DK324" s="159">
        <f t="shared" ref="DK324:DK332" si="657">DJ324+DE324</f>
        <v>15.61</v>
      </c>
      <c r="DL324" s="127" t="s">
        <v>928</v>
      </c>
      <c r="DM324" s="43">
        <f>IFERROR(VLOOKUP($B324,'2223_link'!$A$3:$D$352,2,FALSE),0)</f>
        <v>1</v>
      </c>
      <c r="DN324" s="43">
        <f>IFERROR(VLOOKUP($B324,'2223_link'!$A$3:$D$352,3,FALSE),0)</f>
        <v>17.670000000000002</v>
      </c>
      <c r="DO324" s="160">
        <f>IFERROR(VLOOKUP($B324,'2223_link'!$A$3:$D$352,4,FALSE),0)</f>
        <v>115.46000000000001</v>
      </c>
      <c r="DP324" s="217">
        <f t="shared" ref="DP324:DP332" si="658">DN324/DO324</f>
        <v>0.15304001385761304</v>
      </c>
      <c r="DQ324" s="217">
        <f>IF(DL324="Yes",VLOOKUP(B324,'ESA 112'!$B$37:$J$65,8,FALSE),MIN(0.135,DP324))</f>
        <v>0.13500000000000001</v>
      </c>
      <c r="DR324" s="156">
        <f t="shared" ref="DR324:DR332" si="659">ROUND(IF(DP324=DQ324,DN324,DO324*DQ324),2)</f>
        <v>15.59</v>
      </c>
      <c r="DS324" s="159">
        <f t="shared" ref="DS324:DS332" si="660">DR324+DM324</f>
        <v>16.59</v>
      </c>
      <c r="DT324" s="127" t="s">
        <v>928</v>
      </c>
      <c r="DU324" s="43">
        <f>IFERROR(VLOOKUP($B324,'2324_link'!$A$3:$D$352,2,FALSE),0)</f>
        <v>0</v>
      </c>
      <c r="DV324" s="43">
        <f>IFERROR(VLOOKUP($B324,'2324_link'!$A$3:$D$352,3,FALSE),0)</f>
        <v>17.22</v>
      </c>
      <c r="DW324" s="160">
        <f>IFERROR(VLOOKUP($B324,'2324_link'!$A$3:$D$352,4,FALSE),0)</f>
        <v>118.58</v>
      </c>
      <c r="DX324" s="217">
        <f t="shared" ref="DX324:DX332" si="661">DV324/DW324</f>
        <v>0.14521841794569065</v>
      </c>
      <c r="DY324" s="217">
        <f>IF(DT324="Yes",VLOOKUP(B324,'ESA 112'!$B$3:$J$32,8,FALSE),MIN(0.15,DX324))</f>
        <v>0.14521841794569065</v>
      </c>
      <c r="DZ324" s="156">
        <f t="shared" ref="DZ324:DZ332" si="662">ROUND(IF(DX324=DY324,DV324,DW324*DY324),2)</f>
        <v>17.22</v>
      </c>
      <c r="EA324" s="159">
        <f t="shared" ref="EA324:EA332" si="663">DZ324+DU324</f>
        <v>17.22</v>
      </c>
      <c r="EB324" s="18"/>
    </row>
    <row r="325" spans="1:132" ht="15" customHeight="1" x14ac:dyDescent="0.3">
      <c r="B325" s="15" t="s">
        <v>276</v>
      </c>
      <c r="C325" s="15" t="s">
        <v>277</v>
      </c>
      <c r="D325" s="127" t="s">
        <v>928</v>
      </c>
      <c r="E325" s="156">
        <f>IFERROR(VLOOKUP($B325,'0809_link'!$A$5:$D$319,2,FALSE),0)</f>
        <v>10.879999999999999</v>
      </c>
      <c r="F325" s="156">
        <f>IFERROR(VLOOKUP($B325,'0809_link'!$A$5:$D$319,3,FALSE),0)</f>
        <v>109.63</v>
      </c>
      <c r="G325" s="156">
        <f>IFERROR(VLOOKUP(B325,'0809_link'!$A$5:$D$319,4,FALSE),0)</f>
        <v>739.06</v>
      </c>
      <c r="H325" s="50">
        <f>IF(F325=0,0,ROUND((F325/G325),4))</f>
        <v>0.14829999999999999</v>
      </c>
      <c r="I325" s="155">
        <f>IF(D325="yes",VLOOKUP(B325,'ESA 112'!$B$479:$K$503,8,FALSE),MIN(0.127,H325))</f>
        <v>0.127</v>
      </c>
      <c r="J325" s="156">
        <f>ROUND(IF(H325=I325,F325,G325*I325),2)</f>
        <v>93.86</v>
      </c>
      <c r="K325" s="157">
        <f>IF(I325=0.127,((E325+F325)-((H325-I325)*G325)),E325+F325)</f>
        <v>104.768022</v>
      </c>
      <c r="L325" s="127" t="s">
        <v>928</v>
      </c>
      <c r="M325" s="43">
        <f>IFERROR(VLOOKUP(B325,'0910_link'!$A$5:$B$302,2,FALSE),0)</f>
        <v>11.12</v>
      </c>
      <c r="N325" s="43">
        <f>IFERROR(VLOOKUP(B325,'0910_link'!$A$5:$C$302,3,FALSE),0)</f>
        <v>108.38</v>
      </c>
      <c r="O325" s="43">
        <f>IFERROR(VLOOKUP($B325,'0910_link'!$A$5:$D$302,4,FALSE),0)</f>
        <v>743.4</v>
      </c>
      <c r="P325" s="50">
        <f>IF(N325=0,0,ROUND((N325/O325),4))</f>
        <v>0.14580000000000001</v>
      </c>
      <c r="Q325" s="158">
        <f>IF(L325="Yes",VLOOKUP(B325,'ESA 112'!$B$449:$K$474,8,FALSE),MIN(0.127,P325))</f>
        <v>0.127</v>
      </c>
      <c r="R325" s="156">
        <f>ROUND(IF(P325=Q325,N325,O325*Q325),2)</f>
        <v>94.41</v>
      </c>
      <c r="S325" s="157">
        <f>IF(Q325=0.127,((M325+N325)-((P325-Q325)*O325)),M325+N325)</f>
        <v>105.52408</v>
      </c>
      <c r="T325" s="127" t="s">
        <v>928</v>
      </c>
      <c r="U325" s="43">
        <f>IFERROR(VLOOKUP($B325,'1011_link'!$A$5:$D$309,2,FALSE),0)</f>
        <v>8</v>
      </c>
      <c r="V325" s="43">
        <f>IFERROR(VLOOKUP($B325,'1011_link'!$A$5:$D$309,3,FALSE),0)</f>
        <v>115.63</v>
      </c>
      <c r="W325" s="156">
        <f>IFERROR(VLOOKUP($B325,'1011_link'!$A$5:$D$319,4,FALSE),0)</f>
        <v>745.65</v>
      </c>
      <c r="X325" s="50">
        <f>IF(V325=0,0,ROUND((V325/W325),4))</f>
        <v>0.15509999999999999</v>
      </c>
      <c r="Y325" s="158">
        <f>IF(T325="Yes",VLOOKUP(B325,'ESA 112'!$B$416:$J$444,8,FALSE),MIN(0.127,X325))</f>
        <v>0.127</v>
      </c>
      <c r="Z325" s="156">
        <f>ROUND(IF(X325=Y325,V325,W325*Y325),2)</f>
        <v>94.7</v>
      </c>
      <c r="AA325" s="159">
        <f>Z325+U325</f>
        <v>102.7</v>
      </c>
      <c r="AB325" s="127" t="s">
        <v>928</v>
      </c>
      <c r="AC325" s="43">
        <f>IFERROR(VLOOKUP($B325,'1112_link'!$A$5:$D$310,2,FALSE),0)</f>
        <v>13.33</v>
      </c>
      <c r="AD325" s="43">
        <f>IFERROR(VLOOKUP($B325,'1112_link'!$A$5:$D$310,3,FALSE),0)</f>
        <v>116.22</v>
      </c>
      <c r="AE325" s="156">
        <f>IFERROR(VLOOKUP($B325,'1112_link'!$A$5:$D$331,4,FALSE),0)</f>
        <v>705.29999999999984</v>
      </c>
      <c r="AF325" s="50">
        <f>IF(AD325=0,0,ROUND((AD325/AE325),4))</f>
        <v>0.1648</v>
      </c>
      <c r="AG325" s="158">
        <f>IF(AB325="Yes",VLOOKUP(B325,'ESA 112'!$B$383:$J$411,8,FALSE),MIN(0.127,AF325))</f>
        <v>0.127</v>
      </c>
      <c r="AH325" s="156">
        <f>ROUND(IF(AF325=AG325,AD325,AE325*AG325),2)</f>
        <v>89.57</v>
      </c>
      <c r="AI325" s="159">
        <f>AH325+AC325</f>
        <v>102.89999999999999</v>
      </c>
      <c r="AJ325" s="127" t="s">
        <v>928</v>
      </c>
      <c r="AK325" s="43">
        <f>IFERROR(VLOOKUP($B325,'1213_link'!$A$5:$D$310,2,FALSE),0)</f>
        <v>11.44</v>
      </c>
      <c r="AL325" s="43">
        <f>IFERROR(VLOOKUP($B325,'1213_link'!$A$5:$D$310,3,FALSE),0)</f>
        <v>130.78</v>
      </c>
      <c r="AM325" s="154">
        <f>IFERROR(VLOOKUP($B325,'1213_link'!$A$5:$D$331,4,FALSE),0)</f>
        <v>666.63</v>
      </c>
      <c r="AN325" s="50">
        <f>IF(AL325=0,0,ROUND((AL325/AM325),4))</f>
        <v>0.19620000000000001</v>
      </c>
      <c r="AO325" s="158">
        <f>IF(AJ325="Yes",VLOOKUP(B325,'ESA 112'!$B$350:$J$378,8,FALSE),MIN(0.127,AN325))</f>
        <v>0.127</v>
      </c>
      <c r="AP325" s="156">
        <f>ROUND(IF(AN325=AO325,AL325,AM325*AO325),2)</f>
        <v>84.66</v>
      </c>
      <c r="AQ325" s="159">
        <f>AP325+AK325</f>
        <v>96.1</v>
      </c>
      <c r="AR325" s="127" t="s">
        <v>928</v>
      </c>
      <c r="AS325" s="43">
        <f>IFERROR(VLOOKUP($B325,'1314_link'!$A$5:$D$310,2,FALSE),0)</f>
        <v>13.45</v>
      </c>
      <c r="AT325" s="43">
        <f>IFERROR(VLOOKUP($B325,'1314_link'!$A$5:$D$310,3,FALSE),0)</f>
        <v>132.55000000000001</v>
      </c>
      <c r="AU325" s="154">
        <f>IFERROR(VLOOKUP($B325,'1314_link'!$A$5:$D$331,4,FALSE),0)</f>
        <v>676.90999999999985</v>
      </c>
      <c r="AV325" s="158">
        <f>AT325/AU325</f>
        <v>0.19581628281455443</v>
      </c>
      <c r="AW325" s="158">
        <f>IF(AR325="Yes",VLOOKUP(B325,'ESA 112'!$B$318:$J$345,8,FALSE),MIN(0.127,AV325))</f>
        <v>0.127</v>
      </c>
      <c r="AX325" s="156">
        <f>ROUND(IF(AV325=AW325,AT325,AU325*AW325),2)</f>
        <v>85.97</v>
      </c>
      <c r="AY325" s="159">
        <f>AX325+AS325</f>
        <v>99.42</v>
      </c>
      <c r="AZ325" s="127" t="s">
        <v>928</v>
      </c>
      <c r="BA325" s="43">
        <f>IFERROR(VLOOKUP($B325,'1415_link'!$A$5:$D$311,2,FALSE),0)</f>
        <v>19.560000000000002</v>
      </c>
      <c r="BB325" s="43">
        <f>IFERROR(VLOOKUP($B325,'1415_link'!$A$5:$D$311,3,FALSE),0)</f>
        <v>115</v>
      </c>
      <c r="BC325" s="160">
        <f>IFERROR(VLOOKUP($B325,'1415_link'!$A$5:$D$332,4,FALSE),0)</f>
        <v>654.86</v>
      </c>
      <c r="BD325" s="158">
        <f>BB325/BC325</f>
        <v>0.17561005405735577</v>
      </c>
      <c r="BE325" s="158">
        <f>IF(AZ325="Yes",VLOOKUP(B325,'ESA 112'!$B$286:$J$314,8,FALSE),MIN(0.127,BD325))</f>
        <v>0.127</v>
      </c>
      <c r="BF325" s="156">
        <f>ROUND(IF(BD325=BE325,BB325,BC325*BE325),2)</f>
        <v>83.17</v>
      </c>
      <c r="BG325" s="159">
        <f>BF325+BA325</f>
        <v>102.73</v>
      </c>
      <c r="BH325" s="127" t="s">
        <v>928</v>
      </c>
      <c r="BI325" s="43">
        <f>IFERROR(VLOOKUP($B325,'1516_link'!$A$5:$D$351,2,FALSE),0)</f>
        <v>18.78</v>
      </c>
      <c r="BJ325" s="43">
        <f>IFERROR(VLOOKUP($B325,'1516_link'!$A$5:$D$351,3,FALSE),0)</f>
        <v>122.34</v>
      </c>
      <c r="BK325" s="160">
        <f>IFERROR(VLOOKUP($B325,'1516_link'!$A$5:$D$351,4,FALSE),0)</f>
        <v>665.43999999999994</v>
      </c>
      <c r="BL325" s="217">
        <f>BJ325/BK325</f>
        <v>0.18384828083673962</v>
      </c>
      <c r="BM325" s="217">
        <f>IF(BH325="Yes",VLOOKUP(B325,'ESA 112'!$B$255:$J$282,8,FALSE),MIN(0.127,BL325))</f>
        <v>0.127</v>
      </c>
      <c r="BN325" s="156">
        <f>ROUND(IF(BL325=BM325,BJ325,BK325*BM325),2)</f>
        <v>84.51</v>
      </c>
      <c r="BO325" s="159">
        <f>BN325+BI325</f>
        <v>103.29</v>
      </c>
      <c r="BP325" s="127" t="s">
        <v>928</v>
      </c>
      <c r="BQ325" s="43">
        <f>IFERROR(VLOOKUP($B325,'1617_link'!$A$5:$D$351,2,FALSE),0)</f>
        <v>13.559999999999999</v>
      </c>
      <c r="BR325" s="43">
        <f>IFERROR(VLOOKUP($B325,'1617_link'!$A$5:$D$351,3,FALSE),0)</f>
        <v>133.22</v>
      </c>
      <c r="BS325" s="160">
        <f>IFERROR(VLOOKUP($B325,'1617_link'!$A$5:$D$351,4,FALSE),0)</f>
        <v>680.8</v>
      </c>
      <c r="BT325" s="217">
        <f>BR325/BS325</f>
        <v>0.19568155111633373</v>
      </c>
      <c r="BU325" s="217">
        <f>IF(BP325="Yes",VLOOKUP(B325,'ESA 112'!$B$224:$J$250,8,FALSE),MIN(0.127,BT325))</f>
        <v>0.127</v>
      </c>
      <c r="BV325" s="156">
        <f>ROUND(IF(BT325=BU325,BR325,BS325*BU325),2)</f>
        <v>86.46</v>
      </c>
      <c r="BW325" s="223">
        <f>BV325+BQ325</f>
        <v>100.02</v>
      </c>
      <c r="BX325" s="127" t="s">
        <v>928</v>
      </c>
      <c r="BY325" s="43">
        <f>IFERROR(VLOOKUP($B325,'1718_link'!$A$5:$D$351,2,FALSE),0)</f>
        <v>17.670000000000002</v>
      </c>
      <c r="BZ325" s="43">
        <f>IFERROR(VLOOKUP($B325,'1718_link'!$A$5:$D$351,3,FALSE),0)</f>
        <v>142.66999999999999</v>
      </c>
      <c r="CA325" s="255">
        <f>IFERROR(VLOOKUP($B325,'1718_link'!$A$5:$D$331,4,FALSE),0)</f>
        <v>710.09</v>
      </c>
      <c r="CB325" s="217">
        <f>BZ325/CA325</f>
        <v>0.20091819346843356</v>
      </c>
      <c r="CC325" s="217">
        <f>IF(BX325="Yes",VLOOKUP(B325,'ESA 112'!$B$194:$J$219,8,FALSE),MIN(0.135,CB325))</f>
        <v>0.13500000000000001</v>
      </c>
      <c r="CD325" s="156">
        <f>ROUND(IF(CB325=CC325,BZ325,CA325*CC325),2)</f>
        <v>95.86</v>
      </c>
      <c r="CE325" s="159">
        <f>CD325+BY325</f>
        <v>113.53</v>
      </c>
      <c r="CF325" s="127" t="s">
        <v>928</v>
      </c>
      <c r="CG325" s="43">
        <f>IFERROR(VLOOKUP($B325,'1819_link'!$A$5:$D$351,2,FALSE),0)</f>
        <v>17</v>
      </c>
      <c r="CH325" s="43">
        <f>IFERROR(VLOOKUP($B325,'1819_link'!$A$5:$D$351,3,FALSE),0)</f>
        <v>149</v>
      </c>
      <c r="CI325" s="255">
        <f>IFERROR(VLOOKUP($B325,'1819_link'!$A$5:$D$331,4,FALSE),0)</f>
        <v>711.07999999999993</v>
      </c>
      <c r="CJ325" s="217">
        <f t="shared" si="646"/>
        <v>0.20954041739326099</v>
      </c>
      <c r="CK325" s="217">
        <f>IF(CF325="Yes",VLOOKUP(B325,'ESA 112'!$B$164:$J$190,8,FALSE),MIN(0.135,CJ325))</f>
        <v>0.13500000000000001</v>
      </c>
      <c r="CL325" s="156">
        <f t="shared" si="647"/>
        <v>96</v>
      </c>
      <c r="CM325" s="159">
        <f t="shared" si="648"/>
        <v>113</v>
      </c>
      <c r="CN325" s="127" t="s">
        <v>928</v>
      </c>
      <c r="CO325" s="43">
        <f>IFERROR(VLOOKUP($B325,'1920_link'!$A$5:$D$350,2,FALSE),0)</f>
        <v>18.670000000000002</v>
      </c>
      <c r="CP325" s="43">
        <f>IFERROR(VLOOKUP($B325,'1920_link'!$A$5:$D$350,3,FALSE),0)</f>
        <v>137.77000000000001</v>
      </c>
      <c r="CQ325" s="255">
        <f>IFERROR(VLOOKUP($B325,'1920_link'!$A$5:$D$330,4,FALSE),0)</f>
        <v>678.18000000000006</v>
      </c>
      <c r="CR325" s="217">
        <f t="shared" si="649"/>
        <v>0.20314665722964403</v>
      </c>
      <c r="CS325" s="217">
        <f>IF(CN325="Yes",VLOOKUP(B325,'ESA 112'!$B$134:$J$159,8,FALSE),MIN(0.135,CR325))</f>
        <v>0.13500000000000001</v>
      </c>
      <c r="CT325" s="156">
        <f t="shared" si="650"/>
        <v>91.55</v>
      </c>
      <c r="CU325" s="159">
        <f t="shared" si="651"/>
        <v>110.22</v>
      </c>
      <c r="CV325" s="127" t="s">
        <v>928</v>
      </c>
      <c r="CW325" s="43">
        <f>IFERROR(VLOOKUP($B325,'2021_link'!$A$5:$D$351,2,FALSE),0)</f>
        <v>4.33</v>
      </c>
      <c r="CX325" s="43">
        <f>IFERROR(VLOOKUP($B325,'2021_link'!$A$5:$D$351,3,FALSE),0)</f>
        <v>133</v>
      </c>
      <c r="CY325" s="160">
        <f>IFERROR(VLOOKUP($B325,'2021_link'!$A$5:$D$351,4,FALSE),0)</f>
        <v>693.06000000000006</v>
      </c>
      <c r="CZ325" s="217">
        <f t="shared" si="652"/>
        <v>0.19190257697746224</v>
      </c>
      <c r="DA325" s="217">
        <f>IF(CV325="Yes",VLOOKUP(B325,'ESA 112'!$B$102:$J$130,8,FALSE),MIN(0.135,CZ325))</f>
        <v>0.13500000000000001</v>
      </c>
      <c r="DB325" s="156">
        <f t="shared" si="653"/>
        <v>93.56</v>
      </c>
      <c r="DC325" s="159">
        <f t="shared" si="654"/>
        <v>97.89</v>
      </c>
      <c r="DD325" s="127" t="s">
        <v>928</v>
      </c>
      <c r="DE325" s="43">
        <f>IFERROR(VLOOKUP($B325,'2122_link'!$A$3:$D$352,2,FALSE),0)</f>
        <v>9</v>
      </c>
      <c r="DF325" s="43">
        <f>IFERROR(VLOOKUP($B325,'2122_link'!$A$3:$D$352,3,FALSE),0)</f>
        <v>116.11</v>
      </c>
      <c r="DG325" s="160">
        <f>IFERROR(VLOOKUP($B325,'2122_link'!$A$3:$D$352,4,FALSE),0)</f>
        <v>739.31</v>
      </c>
      <c r="DH325" s="217">
        <f t="shared" si="655"/>
        <v>0.15705184563985339</v>
      </c>
      <c r="DI325" s="217">
        <f>IF(DD325="Yes",VLOOKUP(B325,'ESA 112'!$B$70:$J$99,8,FALSE),MIN(0.135,DH325))</f>
        <v>0.13500000000000001</v>
      </c>
      <c r="DJ325" s="156">
        <f t="shared" si="656"/>
        <v>99.81</v>
      </c>
      <c r="DK325" s="159">
        <f t="shared" si="657"/>
        <v>108.81</v>
      </c>
      <c r="DL325" s="127" t="s">
        <v>928</v>
      </c>
      <c r="DM325" s="43">
        <f>IFERROR(VLOOKUP($B325,'2223_link'!$A$3:$D$352,2,FALSE),0)</f>
        <v>12.78</v>
      </c>
      <c r="DN325" s="43">
        <f>IFERROR(VLOOKUP($B325,'2223_link'!$A$3:$D$352,3,FALSE),0)</f>
        <v>122.89</v>
      </c>
      <c r="DO325" s="160">
        <f>IFERROR(VLOOKUP($B325,'2223_link'!$A$3:$D$352,4,FALSE),0)</f>
        <v>790.57999999999993</v>
      </c>
      <c r="DP325" s="217">
        <f t="shared" si="658"/>
        <v>0.15544283943433937</v>
      </c>
      <c r="DQ325" s="217">
        <f>IF(DL325="Yes",VLOOKUP(B325,'ESA 112'!$B$37:$J$65,8,FALSE),MIN(0.135,DP325))</f>
        <v>0.13500000000000001</v>
      </c>
      <c r="DR325" s="156">
        <f t="shared" si="659"/>
        <v>106.73</v>
      </c>
      <c r="DS325" s="159">
        <f t="shared" si="660"/>
        <v>119.51</v>
      </c>
      <c r="DT325" s="127" t="s">
        <v>928</v>
      </c>
      <c r="DU325" s="43">
        <f>IFERROR(VLOOKUP($B325,'2324_link'!$A$3:$D$352,2,FALSE),0)</f>
        <v>11.89</v>
      </c>
      <c r="DV325" s="43">
        <f>IFERROR(VLOOKUP($B325,'2324_link'!$A$3:$D$352,3,FALSE),0)</f>
        <v>119.55</v>
      </c>
      <c r="DW325" s="160">
        <f>IFERROR(VLOOKUP($B325,'2324_link'!$A$3:$D$352,4,FALSE),0)</f>
        <v>804.71</v>
      </c>
      <c r="DX325" s="217">
        <f t="shared" si="661"/>
        <v>0.14856283630127623</v>
      </c>
      <c r="DY325" s="217">
        <f>IF(DT325="Yes",VLOOKUP(B325,'ESA 112'!$B$3:$J$32,8,FALSE),MIN(0.15,DX325))</f>
        <v>0.14856283630127623</v>
      </c>
      <c r="DZ325" s="156">
        <f t="shared" si="662"/>
        <v>119.55</v>
      </c>
      <c r="EA325" s="159">
        <f t="shared" si="663"/>
        <v>131.44</v>
      </c>
      <c r="EB325" s="18"/>
    </row>
    <row r="326" spans="1:132" ht="15" customHeight="1" x14ac:dyDescent="0.3">
      <c r="B326" s="15" t="s">
        <v>162</v>
      </c>
      <c r="C326" s="15" t="s">
        <v>163</v>
      </c>
      <c r="D326" s="127" t="s">
        <v>928</v>
      </c>
      <c r="E326" s="156">
        <f>IFERROR(VLOOKUP($B326,'0809_link'!$A$5:$D$319,2,FALSE),0)</f>
        <v>0.38</v>
      </c>
      <c r="F326" s="156">
        <f>IFERROR(VLOOKUP($B326,'0809_link'!$A$5:$D$319,3,FALSE),0)</f>
        <v>14.12</v>
      </c>
      <c r="G326" s="156">
        <f>IFERROR(VLOOKUP(B326,'0809_link'!$A$5:$D$319,4,FALSE),0)</f>
        <v>144.31</v>
      </c>
      <c r="H326" s="50">
        <f>IF(F326=0,0,ROUND((F326/G326),4))</f>
        <v>9.7799999999999998E-2</v>
      </c>
      <c r="I326" s="155">
        <f>IF(D326="yes",VLOOKUP(B326,'ESA 112'!$B$479:$K$503,8,FALSE),MIN(0.127,H326))</f>
        <v>9.7799999999999998E-2</v>
      </c>
      <c r="J326" s="156">
        <f>ROUND(IF(H326=I326,F326,G326*I326),2)</f>
        <v>14.12</v>
      </c>
      <c r="K326" s="157">
        <f>IF(I326=0.127,((E326+F326)-((H326-I326)*G326)),E326+F326)</f>
        <v>14.5</v>
      </c>
      <c r="L326" s="127" t="s">
        <v>928</v>
      </c>
      <c r="M326" s="43">
        <f>IFERROR(VLOOKUP(B326,'0910_link'!$A$5:$B$302,2,FALSE),0)</f>
        <v>0</v>
      </c>
      <c r="N326" s="43">
        <f>IFERROR(VLOOKUP(B326,'0910_link'!$A$5:$C$302,3,FALSE),0)</f>
        <v>12.12</v>
      </c>
      <c r="O326" s="43">
        <f>IFERROR(VLOOKUP($B326,'0910_link'!$A$5:$D$302,4,FALSE),0)</f>
        <v>127.99</v>
      </c>
      <c r="P326" s="50">
        <f>IF(N326=0,0,ROUND((N326/O326),4))</f>
        <v>9.4700000000000006E-2</v>
      </c>
      <c r="Q326" s="158">
        <f>IF(L326="Yes",VLOOKUP(B326,'ESA 112'!$B$449:$K$474,8,FALSE),MIN(0.127,P326))</f>
        <v>9.4700000000000006E-2</v>
      </c>
      <c r="R326" s="156">
        <f>ROUND(IF(P326=Q326,N326,O326*Q326),2)</f>
        <v>12.12</v>
      </c>
      <c r="S326" s="157">
        <f>IF(Q326=0.127,((M326+N326)-((P326-Q326)*O326)),M326+N326)</f>
        <v>12.12</v>
      </c>
      <c r="T326" s="127" t="s">
        <v>928</v>
      </c>
      <c r="U326" s="43">
        <f>IFERROR(VLOOKUP($B326,'1011_link'!$A$5:$D$309,2,FALSE),0)</f>
        <v>0</v>
      </c>
      <c r="V326" s="43">
        <f>IFERROR(VLOOKUP($B326,'1011_link'!$A$5:$D$309,3,FALSE),0)</f>
        <v>10.5</v>
      </c>
      <c r="W326" s="156">
        <f>IFERROR(VLOOKUP($B326,'1011_link'!$A$5:$D$319,4,FALSE),0)</f>
        <v>119.12</v>
      </c>
      <c r="X326" s="50">
        <f>IF(V326=0,0,ROUND((V326/W326),4))</f>
        <v>8.8099999999999998E-2</v>
      </c>
      <c r="Y326" s="158">
        <f>IF(T326="Yes",VLOOKUP(B326,'ESA 112'!$B$416:$J$444,8,FALSE),MIN(0.127,X326))</f>
        <v>8.8099999999999998E-2</v>
      </c>
      <c r="Z326" s="156">
        <f>ROUND(IF(X326=Y326,V326,W326*Y326),2)</f>
        <v>10.5</v>
      </c>
      <c r="AA326" s="159">
        <f>Z326+U326</f>
        <v>10.5</v>
      </c>
      <c r="AB326" s="127" t="s">
        <v>928</v>
      </c>
      <c r="AC326" s="43">
        <f>IFERROR(VLOOKUP($B326,'1112_link'!$A$5:$D$310,2,FALSE),0)</f>
        <v>0</v>
      </c>
      <c r="AD326" s="43">
        <f>IFERROR(VLOOKUP($B326,'1112_link'!$A$5:$D$310,3,FALSE),0)</f>
        <v>10.56</v>
      </c>
      <c r="AE326" s="156">
        <f>IFERROR(VLOOKUP($B326,'1112_link'!$A$5:$D$331,4,FALSE),0)</f>
        <v>136.91999999999999</v>
      </c>
      <c r="AF326" s="50">
        <f>IF(AD326=0,0,ROUND((AD326/AE326),4))</f>
        <v>7.7100000000000002E-2</v>
      </c>
      <c r="AG326" s="158">
        <f>IF(AB326="Yes",VLOOKUP(B326,'ESA 112'!$B$383:$J$411,8,FALSE),MIN(0.127,AF326))</f>
        <v>7.7100000000000002E-2</v>
      </c>
      <c r="AH326" s="156">
        <f>ROUND(IF(AF326=AG326,AD326,AE326*AG326),2)</f>
        <v>10.56</v>
      </c>
      <c r="AI326" s="159">
        <f>AH326+AC326</f>
        <v>10.56</v>
      </c>
      <c r="AJ326" s="127" t="s">
        <v>928</v>
      </c>
      <c r="AK326" s="43">
        <f>IFERROR(VLOOKUP($B326,'1213_link'!$A$5:$D$310,2,FALSE),0)</f>
        <v>0</v>
      </c>
      <c r="AL326" s="43">
        <f>IFERROR(VLOOKUP($B326,'1213_link'!$A$5:$D$310,3,FALSE),0)</f>
        <v>13.22</v>
      </c>
      <c r="AM326" s="154">
        <f>IFERROR(VLOOKUP($B326,'1213_link'!$A$5:$D$331,4,FALSE),0)</f>
        <v>142.06</v>
      </c>
      <c r="AN326" s="50">
        <f>IF(AL326=0,0,ROUND((AL326/AM326),4))</f>
        <v>9.3100000000000002E-2</v>
      </c>
      <c r="AO326" s="158">
        <f>IF(AJ326="Yes",VLOOKUP(B326,'ESA 112'!$B$350:$J$378,8,FALSE),MIN(0.127,AN326))</f>
        <v>9.3100000000000002E-2</v>
      </c>
      <c r="AP326" s="156">
        <f>ROUND(IF(AN326=AO326,AL326,AM326*AO326),2)</f>
        <v>13.22</v>
      </c>
      <c r="AQ326" s="159">
        <f>AP326+AK326</f>
        <v>13.22</v>
      </c>
      <c r="AR326" s="127" t="s">
        <v>928</v>
      </c>
      <c r="AS326" s="43">
        <f>IFERROR(VLOOKUP($B326,'1314_link'!$A$5:$D$310,2,FALSE),0)</f>
        <v>0</v>
      </c>
      <c r="AT326" s="43">
        <f>IFERROR(VLOOKUP($B326,'1314_link'!$A$5:$D$310,3,FALSE),0)</f>
        <v>11.67</v>
      </c>
      <c r="AU326" s="154">
        <f>IFERROR(VLOOKUP($B326,'1314_link'!$A$5:$D$331,4,FALSE),0)</f>
        <v>142.65</v>
      </c>
      <c r="AV326" s="158">
        <f>AT326/AU326</f>
        <v>8.1808622502628811E-2</v>
      </c>
      <c r="AW326" s="158">
        <f>IF(AR326="Yes",VLOOKUP(B326,'ESA 112'!$B$318:$J$345,8,FALSE),MIN(0.127,AV326))</f>
        <v>8.1808622502628811E-2</v>
      </c>
      <c r="AX326" s="156">
        <f>ROUND(IF(AV326=AW326,AT326,AU326*AW326),2)</f>
        <v>11.67</v>
      </c>
      <c r="AY326" s="159">
        <f>AX326+AS326</f>
        <v>11.67</v>
      </c>
      <c r="AZ326" s="127" t="s">
        <v>928</v>
      </c>
      <c r="BA326" s="43">
        <f>IFERROR(VLOOKUP($B326,'1415_link'!$A$5:$D$311,2,FALSE),0)</f>
        <v>0</v>
      </c>
      <c r="BB326" s="43">
        <f>IFERROR(VLOOKUP($B326,'1415_link'!$A$5:$D$311,3,FALSE),0)</f>
        <v>14.78</v>
      </c>
      <c r="BC326" s="160">
        <f>IFERROR(VLOOKUP($B326,'1415_link'!$A$5:$D$332,4,FALSE),0)</f>
        <v>146.08000000000001</v>
      </c>
      <c r="BD326" s="158">
        <f>BB326/BC326</f>
        <v>0.1011774370208105</v>
      </c>
      <c r="BE326" s="158">
        <f>IF(AZ326="Yes",VLOOKUP(B326,'ESA 112'!$B$286:$J$314,8,FALSE),MIN(0.127,BD326))</f>
        <v>0.1011774370208105</v>
      </c>
      <c r="BF326" s="156">
        <f>ROUND(IF(BD326=BE326,BB326,BC326*BE326),2)</f>
        <v>14.78</v>
      </c>
      <c r="BG326" s="159">
        <f>BF326+BA326</f>
        <v>14.78</v>
      </c>
      <c r="BH326" s="127" t="s">
        <v>928</v>
      </c>
      <c r="BI326" s="43">
        <f>IFERROR(VLOOKUP($B326,'1516_link'!$A$5:$D$351,2,FALSE),0)</f>
        <v>0</v>
      </c>
      <c r="BJ326" s="43">
        <f>IFERROR(VLOOKUP($B326,'1516_link'!$A$5:$D$351,3,FALSE),0)</f>
        <v>15.78</v>
      </c>
      <c r="BK326" s="160">
        <f>IFERROR(VLOOKUP($B326,'1516_link'!$A$5:$D$351,4,FALSE),0)</f>
        <v>150.49</v>
      </c>
      <c r="BL326" s="217">
        <f>BJ326/BK326</f>
        <v>0.10485746561233303</v>
      </c>
      <c r="BM326" s="217">
        <f>IF(BH326="Yes",VLOOKUP(B326,'ESA 112'!$B$255:$J$282,8,FALSE),MIN(0.127,BL326))</f>
        <v>0.10485746561233303</v>
      </c>
      <c r="BN326" s="156">
        <f>ROUND(IF(BL326=BM326,BJ326,BK326*BM326),2)</f>
        <v>15.78</v>
      </c>
      <c r="BO326" s="159">
        <f>BN326+BI326</f>
        <v>15.78</v>
      </c>
      <c r="BP326" s="127" t="s">
        <v>928</v>
      </c>
      <c r="BQ326" s="43">
        <f>IFERROR(VLOOKUP($B326,'1617_link'!$A$5:$D$351,2,FALSE),0)</f>
        <v>0</v>
      </c>
      <c r="BR326" s="43">
        <f>IFERROR(VLOOKUP($B326,'1617_link'!$A$5:$D$351,3,FALSE),0)</f>
        <v>20.67</v>
      </c>
      <c r="BS326" s="160">
        <f>IFERROR(VLOOKUP($B326,'1617_link'!$A$5:$D$351,4,FALSE),0)</f>
        <v>161.14000000000001</v>
      </c>
      <c r="BT326" s="217">
        <f>BR326/BS326</f>
        <v>0.12827355094948492</v>
      </c>
      <c r="BU326" s="217">
        <f>IF(BP326="Yes",VLOOKUP(B326,'ESA 112'!$B$224:$J$250,8,FALSE),MIN(0.127,BT326))</f>
        <v>0.127</v>
      </c>
      <c r="BV326" s="156">
        <f>ROUND(IF(BT326=BU326,BR326,BS326*BU326),2)</f>
        <v>20.46</v>
      </c>
      <c r="BW326" s="159">
        <f>BV326+BQ326</f>
        <v>20.46</v>
      </c>
      <c r="BX326" s="127" t="s">
        <v>928</v>
      </c>
      <c r="BY326" s="43">
        <f>IFERROR(VLOOKUP($B326,'1718_link'!$A$5:$D$351,2,FALSE),0)</f>
        <v>0</v>
      </c>
      <c r="BZ326" s="43">
        <f>IFERROR(VLOOKUP($B326,'1718_link'!$A$5:$D$351,3,FALSE),0)</f>
        <v>18.78</v>
      </c>
      <c r="CA326" s="255">
        <f>IFERROR(VLOOKUP($B326,'1718_link'!$A$5:$D$331,4,FALSE),0)</f>
        <v>146.9</v>
      </c>
      <c r="CB326" s="217">
        <f>BZ326/CA326</f>
        <v>0.1278420694349898</v>
      </c>
      <c r="CC326" s="217">
        <f>IF(BX326="Yes",VLOOKUP(B326,'ESA 112'!$B$194:$J$219,8,FALSE),MIN(0.135,CB326))</f>
        <v>0.1278420694349898</v>
      </c>
      <c r="CD326" s="156">
        <f>ROUND(IF(CB326=CC326,BZ326,CA326*CC326),2)</f>
        <v>18.78</v>
      </c>
      <c r="CE326" s="159">
        <f>CD326+BY326</f>
        <v>18.78</v>
      </c>
      <c r="CF326" s="127" t="s">
        <v>928</v>
      </c>
      <c r="CG326" s="43">
        <f>IFERROR(VLOOKUP($B326,'1819_link'!$A$5:$D$351,2,FALSE),0)</f>
        <v>0</v>
      </c>
      <c r="CH326" s="43">
        <f>IFERROR(VLOOKUP($B326,'1819_link'!$A$5:$D$351,3,FALSE),0)</f>
        <v>15.44</v>
      </c>
      <c r="CI326" s="255">
        <f>IFERROR(VLOOKUP($B326,'1819_link'!$A$5:$D$331,4,FALSE),0)</f>
        <v>145.99</v>
      </c>
      <c r="CJ326" s="217">
        <f t="shared" si="646"/>
        <v>0.10576066853894102</v>
      </c>
      <c r="CK326" s="217">
        <f>IF(CF326="Yes",VLOOKUP(B326,'ESA 112'!$B$164:$J$190,8,FALSE),MIN(0.135,CJ326))</f>
        <v>0.10576066853894102</v>
      </c>
      <c r="CL326" s="156">
        <f t="shared" si="647"/>
        <v>15.44</v>
      </c>
      <c r="CM326" s="159">
        <f t="shared" si="648"/>
        <v>15.44</v>
      </c>
      <c r="CN326" s="127" t="s">
        <v>928</v>
      </c>
      <c r="CO326" s="43">
        <f>IFERROR(VLOOKUP($B326,'1920_link'!$A$5:$D$350,2,FALSE),0)</f>
        <v>0</v>
      </c>
      <c r="CP326" s="43">
        <f>IFERROR(VLOOKUP($B326,'1920_link'!$A$5:$D$350,3,FALSE),0)</f>
        <v>25.44</v>
      </c>
      <c r="CQ326" s="255">
        <f>IFERROR(VLOOKUP($B326,'1920_link'!$A$5:$D$330,4,FALSE),0)</f>
        <v>154.01999999999998</v>
      </c>
      <c r="CR326" s="217">
        <f t="shared" si="649"/>
        <v>0.1651733541098559</v>
      </c>
      <c r="CS326" s="217">
        <f>IF(CN326="Yes",VLOOKUP(B326,'ESA 112'!$B$134:$J$159,8,FALSE),MIN(0.135,CR326))</f>
        <v>0.13500000000000001</v>
      </c>
      <c r="CT326" s="156">
        <f t="shared" si="650"/>
        <v>20.79</v>
      </c>
      <c r="CU326" s="159">
        <f t="shared" si="651"/>
        <v>20.79</v>
      </c>
      <c r="CV326" s="127" t="s">
        <v>928</v>
      </c>
      <c r="CW326" s="43">
        <f>IFERROR(VLOOKUP($B326,'2021_link'!$A$5:$D$351,2,FALSE),0)</f>
        <v>0</v>
      </c>
      <c r="CX326" s="43">
        <f>IFERROR(VLOOKUP($B326,'2021_link'!$A$5:$D$351,3,FALSE),0)</f>
        <v>23.67</v>
      </c>
      <c r="CY326" s="160">
        <f>IFERROR(VLOOKUP($B326,'2021_link'!$A$5:$D$351,4,FALSE),0)</f>
        <v>148.20000000000002</v>
      </c>
      <c r="CZ326" s="217">
        <f t="shared" si="652"/>
        <v>0.15971659919028339</v>
      </c>
      <c r="DA326" s="217">
        <f>IF(CV326="Yes",VLOOKUP(B326,'ESA 112'!$B$102:$J$130,8,FALSE),MIN(0.135,CZ326))</f>
        <v>0.13500000000000001</v>
      </c>
      <c r="DB326" s="156">
        <f t="shared" si="653"/>
        <v>20.010000000000002</v>
      </c>
      <c r="DC326" s="159">
        <f t="shared" si="654"/>
        <v>20.010000000000002</v>
      </c>
      <c r="DD326" s="127" t="s">
        <v>928</v>
      </c>
      <c r="DE326" s="43">
        <f>IFERROR(VLOOKUP($B326,'2122_link'!$A$3:$D$352,2,FALSE),0)</f>
        <v>0.44</v>
      </c>
      <c r="DF326" s="43">
        <f>IFERROR(VLOOKUP($B326,'2122_link'!$A$3:$D$352,3,FALSE),0)</f>
        <v>20.22</v>
      </c>
      <c r="DG326" s="160">
        <f>IFERROR(VLOOKUP($B326,'2122_link'!$A$3:$D$352,4,FALSE),0)</f>
        <v>156.21</v>
      </c>
      <c r="DH326" s="217">
        <f t="shared" si="655"/>
        <v>0.12944113693105433</v>
      </c>
      <c r="DI326" s="217">
        <f>IF(DD326="Yes",VLOOKUP(B326,'ESA 112'!$B$70:$J$99,8,FALSE),MIN(0.135,DH326))</f>
        <v>0.12944113693105433</v>
      </c>
      <c r="DJ326" s="156">
        <f t="shared" si="656"/>
        <v>20.22</v>
      </c>
      <c r="DK326" s="159">
        <f t="shared" si="657"/>
        <v>20.66</v>
      </c>
      <c r="DL326" s="127" t="s">
        <v>928</v>
      </c>
      <c r="DM326" s="43">
        <f>IFERROR(VLOOKUP($B326,'2223_link'!$A$3:$D$352,2,FALSE),0)</f>
        <v>1.1100000000000001</v>
      </c>
      <c r="DN326" s="43">
        <f>IFERROR(VLOOKUP($B326,'2223_link'!$A$3:$D$352,3,FALSE),0)</f>
        <v>19.45</v>
      </c>
      <c r="DO326" s="160">
        <f>IFERROR(VLOOKUP($B326,'2223_link'!$A$3:$D$352,4,FALSE),0)</f>
        <v>155.46</v>
      </c>
      <c r="DP326" s="217">
        <f t="shared" si="658"/>
        <v>0.12511256914962046</v>
      </c>
      <c r="DQ326" s="217">
        <f>IF(DL326="Yes",VLOOKUP(B326,'ESA 112'!$B$37:$J$65,8,FALSE),MIN(0.135,DP326))</f>
        <v>0.12511256914962046</v>
      </c>
      <c r="DR326" s="156">
        <f t="shared" si="659"/>
        <v>19.45</v>
      </c>
      <c r="DS326" s="159">
        <f t="shared" si="660"/>
        <v>20.56</v>
      </c>
      <c r="DT326" s="127" t="s">
        <v>928</v>
      </c>
      <c r="DU326" s="43">
        <f>IFERROR(VLOOKUP($B326,'2324_link'!$A$3:$D$352,2,FALSE),0)</f>
        <v>0</v>
      </c>
      <c r="DV326" s="43">
        <f>IFERROR(VLOOKUP($B326,'2324_link'!$A$3:$D$352,3,FALSE),0)</f>
        <v>22.669999999999998</v>
      </c>
      <c r="DW326" s="160">
        <f>IFERROR(VLOOKUP($B326,'2324_link'!$A$3:$D$352,4,FALSE),0)</f>
        <v>178.66000000000003</v>
      </c>
      <c r="DX326" s="217">
        <f t="shared" si="661"/>
        <v>0.12688906302473971</v>
      </c>
      <c r="DY326" s="217">
        <f>IF(DT326="Yes",VLOOKUP(B326,'ESA 112'!$B$3:$J$32,8,FALSE),MIN(0.15,DX326))</f>
        <v>0.12688906302473971</v>
      </c>
      <c r="DZ326" s="156">
        <f t="shared" si="662"/>
        <v>22.67</v>
      </c>
      <c r="EA326" s="159">
        <f t="shared" si="663"/>
        <v>22.67</v>
      </c>
      <c r="EB326" s="18"/>
    </row>
    <row r="327" spans="1:132" ht="15" customHeight="1" x14ac:dyDescent="0.3">
      <c r="B327" s="15" t="s">
        <v>244</v>
      </c>
      <c r="C327" s="15" t="s">
        <v>245</v>
      </c>
      <c r="D327" s="127" t="s">
        <v>929</v>
      </c>
      <c r="E327" s="156">
        <f>IFERROR(VLOOKUP($B327,'0809_link'!$A$5:$D$319,2,FALSE),0)</f>
        <v>1.38</v>
      </c>
      <c r="F327" s="156">
        <f>IFERROR(VLOOKUP($B327,'0809_link'!$A$5:$D$319,3,FALSE),0)</f>
        <v>12.88</v>
      </c>
      <c r="G327" s="156">
        <f>IFERROR(VLOOKUP(B327,'0809_link'!$A$5:$D$319,4,FALSE),0)</f>
        <v>64.77</v>
      </c>
      <c r="H327" s="50">
        <f>IF(F327=0,0,ROUND((F327/G327),4))</f>
        <v>0.19889999999999999</v>
      </c>
      <c r="I327" s="155">
        <f>IF(D327="yes",VLOOKUP(B327,'ESA 112'!$B$479:$K$503,8,FALSE),MIN(0.127,H327))</f>
        <v>0.19289999999999999</v>
      </c>
      <c r="J327" s="156">
        <f>ROUND(IF(H327=I327,F327,G327*I327),2)</f>
        <v>12.49</v>
      </c>
      <c r="K327" s="157">
        <f>IF(I327=0.127,((E327+F327)-((H327-I327)*G327)),E327+F327)</f>
        <v>14.260000000000002</v>
      </c>
      <c r="L327" s="127" t="s">
        <v>929</v>
      </c>
      <c r="M327" s="43">
        <f>IFERROR(VLOOKUP(B327,'0910_link'!$A$5:$B$302,2,FALSE),0)</f>
        <v>1</v>
      </c>
      <c r="N327" s="43">
        <f>IFERROR(VLOOKUP(B327,'0910_link'!$A$5:$C$302,3,FALSE),0)</f>
        <v>11.5</v>
      </c>
      <c r="O327" s="43">
        <f>IFERROR(VLOOKUP($B327,'0910_link'!$A$5:$D$302,4,FALSE),0)</f>
        <v>67.75</v>
      </c>
      <c r="P327" s="50">
        <f>IF(N327=0,0,ROUND((N327/O327),4))</f>
        <v>0.16969999999999999</v>
      </c>
      <c r="Q327" s="158">
        <f>IF(L327="Yes",VLOOKUP(B327,'ESA 112'!$B$449:$K$474,8,FALSE),MIN(0.127,P327))</f>
        <v>0.16969999999999999</v>
      </c>
      <c r="R327" s="156">
        <f>ROUND(IF(P327=Q327,N327,O327*Q327),2)</f>
        <v>11.5</v>
      </c>
      <c r="S327" s="157">
        <f>IF(Q327=0.127,((M327+N327)-((P327-Q327)*O327)),M327+N327)</f>
        <v>12.5</v>
      </c>
      <c r="T327" s="127" t="s">
        <v>929</v>
      </c>
      <c r="U327" s="43">
        <f>IFERROR(VLOOKUP($B327,'1011_link'!$A$5:$D$309,2,FALSE),0)</f>
        <v>0.12</v>
      </c>
      <c r="V327" s="43">
        <f>IFERROR(VLOOKUP($B327,'1011_link'!$A$5:$D$309,3,FALSE),0)</f>
        <v>11.12</v>
      </c>
      <c r="W327" s="156">
        <f>IFERROR(VLOOKUP($B327,'1011_link'!$A$5:$D$319,4,FALSE),0)</f>
        <v>64</v>
      </c>
      <c r="X327" s="50">
        <f>IF(V327=0,0,ROUND((V327/W327),4))</f>
        <v>0.17380000000000001</v>
      </c>
      <c r="Y327" s="158">
        <f>IF(T327="Yes",VLOOKUP(B327,'ESA 112'!$B$416:$J$444,8,FALSE),MIN(0.127,X327))</f>
        <v>0.17199999999999999</v>
      </c>
      <c r="Z327" s="156">
        <f>ROUND(IF(X327=Y327,V327,W327*Y327),2)</f>
        <v>11.01</v>
      </c>
      <c r="AA327" s="159">
        <f>Z327+U327</f>
        <v>11.129999999999999</v>
      </c>
      <c r="AB327" s="127" t="s">
        <v>929</v>
      </c>
      <c r="AC327" s="43">
        <f>IFERROR(VLOOKUP($B327,'1112_link'!$A$5:$D$310,2,FALSE),0)</f>
        <v>2.67</v>
      </c>
      <c r="AD327" s="43">
        <f>IFERROR(VLOOKUP($B327,'1112_link'!$A$5:$D$310,3,FALSE),0)</f>
        <v>12.22</v>
      </c>
      <c r="AE327" s="156">
        <f>IFERROR(VLOOKUP($B327,'1112_link'!$A$5:$D$331,4,FALSE),0)</f>
        <v>69.400000000000006</v>
      </c>
      <c r="AF327" s="50">
        <f>IF(AD327=0,0,ROUND((AD327/AE327),4))</f>
        <v>0.17610000000000001</v>
      </c>
      <c r="AG327" s="158">
        <f>IF(AB327="Yes",VLOOKUP(B327,'ESA 112'!$B$383:$J$411,8,FALSE),MIN(0.127,AF327))</f>
        <v>0.17100000000000001</v>
      </c>
      <c r="AH327" s="156">
        <f>ROUND(IF(AF327=AG327,AD327,AE327*AG327),2)</f>
        <v>11.87</v>
      </c>
      <c r="AI327" s="159">
        <f>AH327+AC327</f>
        <v>14.54</v>
      </c>
      <c r="AJ327" s="127" t="s">
        <v>929</v>
      </c>
      <c r="AK327" s="43">
        <f>IFERROR(VLOOKUP($B327,'1213_link'!$A$5:$D$310,2,FALSE),0)</f>
        <v>4.1100000000000003</v>
      </c>
      <c r="AL327" s="43">
        <f>IFERROR(VLOOKUP($B327,'1213_link'!$A$5:$D$310,3,FALSE),0)</f>
        <v>21.44</v>
      </c>
      <c r="AM327" s="154">
        <f>IFERROR(VLOOKUP($B327,'1213_link'!$A$5:$D$331,4,FALSE),0)</f>
        <v>82.23</v>
      </c>
      <c r="AN327" s="50">
        <f>IF(AL327=0,0,ROUND((AL327/AM327),4))</f>
        <v>0.26069999999999999</v>
      </c>
      <c r="AO327" s="158">
        <f>IF(AJ327="Yes",VLOOKUP(B327,'ESA 112'!$B$350:$J$378,8,FALSE),MIN(0.127,AN327))</f>
        <v>0.2472</v>
      </c>
      <c r="AP327" s="156">
        <f>ROUND(IF(AN327=AO327,AL327,AM327*AO327),2)</f>
        <v>20.329999999999998</v>
      </c>
      <c r="AQ327" s="159">
        <f>AP327+AK327</f>
        <v>24.439999999999998</v>
      </c>
      <c r="AR327" s="127" t="s">
        <v>929</v>
      </c>
      <c r="AS327" s="43">
        <f>IFERROR(VLOOKUP($B327,'1314_link'!$A$5:$D$310,2,FALSE),0)</f>
        <v>2</v>
      </c>
      <c r="AT327" s="43">
        <f>IFERROR(VLOOKUP($B327,'1314_link'!$A$5:$D$310,3,FALSE),0)</f>
        <v>18.329999999999998</v>
      </c>
      <c r="AU327" s="154">
        <f>IFERROR(VLOOKUP($B327,'1314_link'!$A$5:$D$331,4,FALSE),0)</f>
        <v>77.38</v>
      </c>
      <c r="AV327" s="158">
        <f>AT327/AU327</f>
        <v>0.23688291548203669</v>
      </c>
      <c r="AW327" s="158">
        <f>IF(AR327="Yes",VLOOKUP(B327,'ESA 112'!$B$318:$J$345,8,FALSE),MIN(0.127,AV327))</f>
        <v>0.2293</v>
      </c>
      <c r="AX327" s="156">
        <f>ROUND(IF(AV327=AW327,AT327,AU327*AW327),2)</f>
        <v>17.739999999999998</v>
      </c>
      <c r="AY327" s="159">
        <f>AX327+AS327</f>
        <v>19.739999999999998</v>
      </c>
      <c r="AZ327" s="127" t="s">
        <v>929</v>
      </c>
      <c r="BA327" s="43">
        <f>IFERROR(VLOOKUP($B327,'1415_link'!$A$5:$D$311,2,FALSE),0)</f>
        <v>1</v>
      </c>
      <c r="BB327" s="43">
        <f>IFERROR(VLOOKUP($B327,'1415_link'!$A$5:$D$311,3,FALSE),0)</f>
        <v>14</v>
      </c>
      <c r="BC327" s="160">
        <f>IFERROR(VLOOKUP($B327,'1415_link'!$A$5:$D$332,4,FALSE),0)</f>
        <v>85.62</v>
      </c>
      <c r="BD327" s="158">
        <f>BB327/BC327</f>
        <v>0.16351319785096938</v>
      </c>
      <c r="BE327" s="158">
        <f>IF(AZ327="Yes",VLOOKUP(B327,'ESA 112'!$B$286:$J$314,8,FALSE),MIN(0.127,BD327))</f>
        <v>0.16139999999999999</v>
      </c>
      <c r="BF327" s="156">
        <f>ROUND(IF(BD327=BE327,BB327,BC327*BE327),2)</f>
        <v>13.82</v>
      </c>
      <c r="BG327" s="159">
        <f>BF327+BA327</f>
        <v>14.82</v>
      </c>
      <c r="BH327" s="127" t="s">
        <v>929</v>
      </c>
      <c r="BI327" s="43">
        <f>IFERROR(VLOOKUP($B327,'1516_link'!$A$5:$D$351,2,FALSE),0)</f>
        <v>1</v>
      </c>
      <c r="BJ327" s="43">
        <f>IFERROR(VLOOKUP($B327,'1516_link'!$A$5:$D$351,3,FALSE),0)</f>
        <v>9.56</v>
      </c>
      <c r="BK327" s="160">
        <f>IFERROR(VLOOKUP($B327,'1516_link'!$A$5:$D$351,4,FALSE),0)</f>
        <v>76.900000000000006</v>
      </c>
      <c r="BL327" s="217">
        <f>BJ327/BK327</f>
        <v>0.12431729518855657</v>
      </c>
      <c r="BM327" s="217">
        <f>IF(BH327="Yes",VLOOKUP(B327,'ESA 112'!$B$255:$J$282,8,FALSE),MIN(0.127,BL327))</f>
        <v>0.1225</v>
      </c>
      <c r="BN327" s="156">
        <f>ROUND(IF(BL327=BM327,BJ327,BK327*BM327),2)</f>
        <v>9.42</v>
      </c>
      <c r="BO327" s="159">
        <f>BN327+BI327</f>
        <v>10.42</v>
      </c>
      <c r="BP327" s="127" t="s">
        <v>929</v>
      </c>
      <c r="BQ327" s="43">
        <f>IFERROR(VLOOKUP($B327,'1617_link'!$A$5:$D$351,2,FALSE),0)</f>
        <v>0.56000000000000005</v>
      </c>
      <c r="BR327" s="43">
        <f>IFERROR(VLOOKUP($B327,'1617_link'!$A$5:$D$351,3,FALSE),0)</f>
        <v>8.89</v>
      </c>
      <c r="BS327" s="160">
        <f>IFERROR(VLOOKUP($B327,'1617_link'!$A$5:$D$351,4,FALSE),0)</f>
        <v>80.27</v>
      </c>
      <c r="BT327" s="217">
        <f>BR327/BS327</f>
        <v>0.11075121465055439</v>
      </c>
      <c r="BU327" s="217">
        <f>IF(BP327="Yes",VLOOKUP(B327,'ESA 112'!$B$224:$J$250,8,FALSE),MIN(0.127,BT327))</f>
        <v>0.1084</v>
      </c>
      <c r="BV327" s="156">
        <f>ROUND(IF(BT327=BU327,BR327,BS327*BU327),2)</f>
        <v>8.6999999999999993</v>
      </c>
      <c r="BW327" s="223">
        <f>BV327+BQ327</f>
        <v>9.26</v>
      </c>
      <c r="BX327" s="127" t="s">
        <v>929</v>
      </c>
      <c r="BY327" s="43">
        <f>IFERROR(VLOOKUP($B327,'1718_link'!$A$5:$D$351,2,FALSE),0)</f>
        <v>1</v>
      </c>
      <c r="BZ327" s="43">
        <f>IFERROR(VLOOKUP($B327,'1718_link'!$A$5:$D$351,3,FALSE),0)</f>
        <v>8.89</v>
      </c>
      <c r="CA327" s="255">
        <f>IFERROR(VLOOKUP($B327,'1718_link'!$A$5:$D$331,4,FALSE),0)</f>
        <v>66.36999999999999</v>
      </c>
      <c r="CB327" s="217">
        <f>BZ327/CA327</f>
        <v>0.13394605996685252</v>
      </c>
      <c r="CC327" s="217">
        <f>IF(BX327="Yes",VLOOKUP(B327,'ESA 112'!$B$194:$J$219,8,FALSE),MIN(0.135,CB327))</f>
        <v>0.12870000000000001</v>
      </c>
      <c r="CD327" s="156">
        <f>ROUND(IF(CB327=CC327,BZ327,CA327*CC327),2)</f>
        <v>8.5399999999999991</v>
      </c>
      <c r="CE327" s="159">
        <f>CD327+BY327</f>
        <v>9.5399999999999991</v>
      </c>
      <c r="CF327" s="127" t="s">
        <v>929</v>
      </c>
      <c r="CG327" s="43">
        <f>IFERROR(VLOOKUP($B327,'1819_link'!$A$5:$D$351,2,FALSE),0)</f>
        <v>2.44</v>
      </c>
      <c r="CH327" s="43">
        <f>IFERROR(VLOOKUP($B327,'1819_link'!$A$5:$D$351,3,FALSE),0)</f>
        <v>10.89</v>
      </c>
      <c r="CI327" s="255">
        <f>IFERROR(VLOOKUP($B327,'1819_link'!$A$5:$D$331,4,FALSE),0)</f>
        <v>67.39</v>
      </c>
      <c r="CJ327" s="217">
        <f t="shared" si="646"/>
        <v>0.16159667606469805</v>
      </c>
      <c r="CK327" s="217">
        <f>IF(CF327="Yes",VLOOKUP(B327,'ESA 112'!$B$164:$J$190,8,FALSE),MIN(0.135,CJ327))</f>
        <v>0.1472</v>
      </c>
      <c r="CL327" s="156">
        <f t="shared" si="647"/>
        <v>9.92</v>
      </c>
      <c r="CM327" s="159">
        <f t="shared" si="648"/>
        <v>12.36</v>
      </c>
      <c r="CN327" s="127" t="s">
        <v>929</v>
      </c>
      <c r="CO327" s="43">
        <f>IFERROR(VLOOKUP($B327,'1920_link'!$A$5:$D$350,2,FALSE),0)</f>
        <v>2.67</v>
      </c>
      <c r="CP327" s="43">
        <f>IFERROR(VLOOKUP($B327,'1920_link'!$A$5:$D$350,3,FALSE),0)</f>
        <v>9</v>
      </c>
      <c r="CQ327" s="255">
        <f>IFERROR(VLOOKUP($B327,'1920_link'!$A$5:$D$330,4,FALSE),0)</f>
        <v>67.790000000000006</v>
      </c>
      <c r="CR327" s="217">
        <f t="shared" si="649"/>
        <v>0.13276294438707772</v>
      </c>
      <c r="CS327" s="217">
        <f>IF(CN327="Yes",VLOOKUP(B327,'ESA 112'!$B$134:$J$159,8,FALSE),MIN(0.135,CR327))</f>
        <v>0.11849999999999999</v>
      </c>
      <c r="CT327" s="156">
        <f t="shared" si="650"/>
        <v>8.0299999999999994</v>
      </c>
      <c r="CU327" s="159">
        <f t="shared" si="651"/>
        <v>10.7</v>
      </c>
      <c r="CV327" s="127" t="s">
        <v>929</v>
      </c>
      <c r="CW327" s="43">
        <f>IFERROR(VLOOKUP($B327,'2021_link'!$A$5:$D$351,2,FALSE),0)</f>
        <v>1</v>
      </c>
      <c r="CX327" s="43">
        <f>IFERROR(VLOOKUP($B327,'2021_link'!$A$5:$D$351,3,FALSE),0)</f>
        <v>7.44</v>
      </c>
      <c r="CY327" s="160">
        <f>IFERROR(VLOOKUP($B327,'2021_link'!$A$5:$D$351,4,FALSE),0)</f>
        <v>66.87</v>
      </c>
      <c r="CZ327" s="217">
        <f t="shared" si="652"/>
        <v>0.11126065500224315</v>
      </c>
      <c r="DA327" s="217">
        <f>IF(CV327="Yes",VLOOKUP(B327,'ESA 112'!$B$102:$J$130,8,FALSE),MIN(0.135,CZ327))</f>
        <v>0.1069</v>
      </c>
      <c r="DB327" s="156">
        <f t="shared" si="653"/>
        <v>7.15</v>
      </c>
      <c r="DC327" s="159">
        <f t="shared" si="654"/>
        <v>8.15</v>
      </c>
      <c r="DD327" s="127" t="s">
        <v>929</v>
      </c>
      <c r="DE327" s="43">
        <f>IFERROR(VLOOKUP($B327,'2122_link'!$A$3:$D$352,2,FALSE),0)</f>
        <v>1</v>
      </c>
      <c r="DF327" s="43">
        <f>IFERROR(VLOOKUP($B327,'2122_link'!$A$3:$D$352,3,FALSE),0)</f>
        <v>4.78</v>
      </c>
      <c r="DG327" s="160">
        <f>IFERROR(VLOOKUP($B327,'2122_link'!$A$3:$D$352,4,FALSE),0)</f>
        <v>60.019999999999996</v>
      </c>
      <c r="DH327" s="217">
        <f t="shared" si="655"/>
        <v>7.9640119960013342E-2</v>
      </c>
      <c r="DI327" s="217">
        <f>IF(DD327="Yes",VLOOKUP(B327,'ESA 112'!$B$70:$J$99,8,FALSE),MIN(0.135,DH327))</f>
        <v>7.0400000000000004E-2</v>
      </c>
      <c r="DJ327" s="156">
        <f t="shared" si="656"/>
        <v>4.2300000000000004</v>
      </c>
      <c r="DK327" s="159">
        <f t="shared" si="657"/>
        <v>5.23</v>
      </c>
      <c r="DL327" s="127" t="s">
        <v>929</v>
      </c>
      <c r="DM327" s="43">
        <f>IFERROR(VLOOKUP($B327,'2223_link'!$A$3:$D$352,2,FALSE),0)</f>
        <v>1.33</v>
      </c>
      <c r="DN327" s="43">
        <f>IFERROR(VLOOKUP($B327,'2223_link'!$A$3:$D$352,3,FALSE),0)</f>
        <v>6.67</v>
      </c>
      <c r="DO327" s="160">
        <f>IFERROR(VLOOKUP($B327,'2223_link'!$A$3:$D$352,4,FALSE),0)</f>
        <v>69.16</v>
      </c>
      <c r="DP327" s="217">
        <f t="shared" si="658"/>
        <v>9.6443030653556971E-2</v>
      </c>
      <c r="DQ327" s="217">
        <f>IF(DL327="Yes",VLOOKUP(B327,'ESA 112'!$B$37:$J$65,8,FALSE),MIN(0.135,DP327))</f>
        <v>8.6800000000000002E-2</v>
      </c>
      <c r="DR327" s="156">
        <f t="shared" si="659"/>
        <v>6</v>
      </c>
      <c r="DS327" s="159">
        <f t="shared" si="660"/>
        <v>7.33</v>
      </c>
      <c r="DT327" s="127" t="s">
        <v>929</v>
      </c>
      <c r="DU327" s="43">
        <f>IFERROR(VLOOKUP($B327,'2324_link'!$A$3:$D$352,2,FALSE),0)</f>
        <v>0.22</v>
      </c>
      <c r="DV327" s="43">
        <f>IFERROR(VLOOKUP($B327,'2324_link'!$A$3:$D$352,3,FALSE),0)</f>
        <v>16.22</v>
      </c>
      <c r="DW327" s="160">
        <f>IFERROR(VLOOKUP($B327,'2324_link'!$A$3:$D$352,4,FALSE),0)</f>
        <v>100.43</v>
      </c>
      <c r="DX327" s="217">
        <f t="shared" si="661"/>
        <v>0.16150552623718009</v>
      </c>
      <c r="DY327" s="217">
        <f>IF(DT327="Yes",VLOOKUP(B327,'ESA 112'!$B$3:$J$32,8,FALSE),MIN(0.15,DX327))</f>
        <v>9.64E-2</v>
      </c>
      <c r="DZ327" s="156">
        <f t="shared" si="662"/>
        <v>9.68</v>
      </c>
      <c r="EA327" s="159">
        <f t="shared" si="663"/>
        <v>9.9</v>
      </c>
      <c r="EB327" s="18"/>
    </row>
    <row r="328" spans="1:132" ht="15" customHeight="1" x14ac:dyDescent="0.3">
      <c r="B328" s="15" t="s">
        <v>86</v>
      </c>
      <c r="C328" s="15" t="s">
        <v>87</v>
      </c>
      <c r="D328" s="127" t="s">
        <v>928</v>
      </c>
      <c r="E328" s="156">
        <f>IFERROR(VLOOKUP($B328,'0809_link'!$A$5:$D$319,2,FALSE),0)</f>
        <v>21.5</v>
      </c>
      <c r="F328" s="156">
        <f>IFERROR(VLOOKUP($B328,'0809_link'!$A$5:$D$319,3,FALSE),0)</f>
        <v>190.88</v>
      </c>
      <c r="G328" s="156">
        <f>IFERROR(VLOOKUP(B328,'0809_link'!$A$5:$D$319,4,FALSE),0)</f>
        <v>2149.4699999999998</v>
      </c>
      <c r="H328" s="50">
        <f>IF(F328=0,0,ROUND((F328/G328),4))</f>
        <v>8.8800000000000004E-2</v>
      </c>
      <c r="I328" s="155">
        <f>IF(D328="yes",VLOOKUP(B328,'ESA 112'!$B$479:$K$503,8,FALSE),MIN(0.127,H328))</f>
        <v>8.8800000000000004E-2</v>
      </c>
      <c r="J328" s="156">
        <f>ROUND(IF(H328=I328,F328,G328*I328),2)</f>
        <v>190.88</v>
      </c>
      <c r="K328" s="157">
        <f>IF(I328=0.127,((E328+F328)-((H328-I328)*G328)),E328+F328)</f>
        <v>212.38</v>
      </c>
      <c r="L328" s="127" t="s">
        <v>928</v>
      </c>
      <c r="M328" s="43">
        <f>IFERROR(VLOOKUP(B328,'0910_link'!$A$5:$B$302,2,FALSE),0)</f>
        <v>24</v>
      </c>
      <c r="N328" s="43">
        <f>IFERROR(VLOOKUP(B328,'0910_link'!$A$5:$C$302,3,FALSE),0)</f>
        <v>169.13</v>
      </c>
      <c r="O328" s="43">
        <f>IFERROR(VLOOKUP($B328,'0910_link'!$A$5:$D$302,4,FALSE),0)</f>
        <v>2059.5100000000002</v>
      </c>
      <c r="P328" s="50">
        <f>IF(N328=0,0,ROUND((N328/O328),4))</f>
        <v>8.2100000000000006E-2</v>
      </c>
      <c r="Q328" s="158">
        <f>IF(L328="Yes",VLOOKUP(B328,'ESA 112'!$B$449:$K$474,8,FALSE),MIN(0.127,P328))</f>
        <v>8.2100000000000006E-2</v>
      </c>
      <c r="R328" s="156">
        <f>ROUND(IF(P328=Q328,N328,O328*Q328),2)</f>
        <v>169.13</v>
      </c>
      <c r="S328" s="157">
        <f>IF(Q328=0.127,((M328+N328)-((P328-Q328)*O328)),M328+N328)</f>
        <v>193.13</v>
      </c>
      <c r="T328" s="127" t="s">
        <v>928</v>
      </c>
      <c r="U328" s="43">
        <f>IFERROR(VLOOKUP($B328,'1011_link'!$A$5:$D$309,2,FALSE),0)</f>
        <v>25.88</v>
      </c>
      <c r="V328" s="43">
        <f>IFERROR(VLOOKUP($B328,'1011_link'!$A$5:$D$309,3,FALSE),0)</f>
        <v>167.12</v>
      </c>
      <c r="W328" s="156">
        <f>IFERROR(VLOOKUP($B328,'1011_link'!$A$5:$D$319,4,FALSE),0)</f>
        <v>2057.4899999999998</v>
      </c>
      <c r="X328" s="50">
        <f>IF(V328=0,0,ROUND((V328/W328),4))</f>
        <v>8.1199999999999994E-2</v>
      </c>
      <c r="Y328" s="158">
        <f>IF(T328="Yes",VLOOKUP(B328,'ESA 112'!$B$416:$J$444,8,FALSE),MIN(0.127,X328))</f>
        <v>8.1199999999999994E-2</v>
      </c>
      <c r="Z328" s="156">
        <f>ROUND(IF(X328=Y328,V328,W328*Y328),2)</f>
        <v>167.12</v>
      </c>
      <c r="AA328" s="159">
        <f>Z328+U328</f>
        <v>193</v>
      </c>
      <c r="AB328" s="127" t="s">
        <v>928</v>
      </c>
      <c r="AC328" s="43">
        <f>IFERROR(VLOOKUP($B328,'1112_link'!$A$5:$D$310,2,FALSE),0)</f>
        <v>28.33</v>
      </c>
      <c r="AD328" s="43">
        <f>IFERROR(VLOOKUP($B328,'1112_link'!$A$5:$D$310,3,FALSE),0)</f>
        <v>171.10999999999999</v>
      </c>
      <c r="AE328" s="156">
        <f>IFERROR(VLOOKUP($B328,'1112_link'!$A$5:$D$331,4,FALSE),0)</f>
        <v>2077.7200000000003</v>
      </c>
      <c r="AF328" s="50">
        <f>IF(AD328=0,0,ROUND((AD328/AE328),4))</f>
        <v>8.2400000000000001E-2</v>
      </c>
      <c r="AG328" s="158">
        <f>IF(AB328="Yes",VLOOKUP(B328,'ESA 112'!$B$383:$J$411,8,FALSE),MIN(0.127,AF328))</f>
        <v>8.2400000000000001E-2</v>
      </c>
      <c r="AH328" s="156">
        <f>ROUND(IF(AF328=AG328,AD328,AE328*AG328),2)</f>
        <v>171.11</v>
      </c>
      <c r="AI328" s="159">
        <f>AH328+AC328</f>
        <v>199.44</v>
      </c>
      <c r="AJ328" s="127" t="s">
        <v>928</v>
      </c>
      <c r="AK328" s="43">
        <f>IFERROR(VLOOKUP($B328,'1213_link'!$A$5:$D$310,2,FALSE),0)</f>
        <v>29.33</v>
      </c>
      <c r="AL328" s="43">
        <f>IFERROR(VLOOKUP($B328,'1213_link'!$A$5:$D$310,3,FALSE),0)</f>
        <v>188.00000000000003</v>
      </c>
      <c r="AM328" s="154">
        <f>IFERROR(VLOOKUP($B328,'1213_link'!$A$5:$D$331,4,FALSE),0)</f>
        <v>2115.21</v>
      </c>
      <c r="AN328" s="50">
        <f>IF(AL328=0,0,ROUND((AL328/AM328),4))</f>
        <v>8.8900000000000007E-2</v>
      </c>
      <c r="AO328" s="158">
        <f>IF(AJ328="Yes",VLOOKUP(B328,'ESA 112'!$B$350:$J$378,8,FALSE),MIN(0.127,AN328))</f>
        <v>8.8900000000000007E-2</v>
      </c>
      <c r="AP328" s="156">
        <f>ROUND(IF(AN328=AO328,AL328,AM328*AO328),2)</f>
        <v>188</v>
      </c>
      <c r="AQ328" s="159">
        <f>AP328+AK328</f>
        <v>217.32999999999998</v>
      </c>
      <c r="AR328" s="127" t="s">
        <v>928</v>
      </c>
      <c r="AS328" s="43">
        <f>IFERROR(VLOOKUP($B328,'1314_link'!$A$5:$D$310,2,FALSE),0)</f>
        <v>19.89</v>
      </c>
      <c r="AT328" s="43">
        <f>IFERROR(VLOOKUP($B328,'1314_link'!$A$5:$D$310,3,FALSE),0)</f>
        <v>213.56</v>
      </c>
      <c r="AU328" s="154">
        <f>IFERROR(VLOOKUP($B328,'1314_link'!$A$5:$D$331,4,FALSE),0)</f>
        <v>2258.04</v>
      </c>
      <c r="AV328" s="158">
        <f>AT328/AU328</f>
        <v>9.4577598271066946E-2</v>
      </c>
      <c r="AW328" s="158">
        <f>IF(AR328="Yes",VLOOKUP(B328,'ESA 112'!$B$318:$J$345,8,FALSE),MIN(0.127,AV328))</f>
        <v>9.4577598271066946E-2</v>
      </c>
      <c r="AX328" s="156">
        <f>ROUND(IF(AV328=AW328,AT328,AU328*AW328),2)</f>
        <v>213.56</v>
      </c>
      <c r="AY328" s="159">
        <f>AX328+AS328</f>
        <v>233.45</v>
      </c>
      <c r="AZ328" s="127" t="s">
        <v>928</v>
      </c>
      <c r="BA328" s="43">
        <f>IFERROR(VLOOKUP($B328,'1415_link'!$A$5:$D$311,2,FALSE),0)</f>
        <v>25.67</v>
      </c>
      <c r="BB328" s="43">
        <f>IFERROR(VLOOKUP($B328,'1415_link'!$A$5:$D$311,3,FALSE),0)</f>
        <v>230.67000000000002</v>
      </c>
      <c r="BC328" s="160">
        <f>IFERROR(VLOOKUP($B328,'1415_link'!$A$5:$D$332,4,FALSE),0)</f>
        <v>2235.33</v>
      </c>
      <c r="BD328" s="158">
        <f>BB328/BC328</f>
        <v>0.10319281716793495</v>
      </c>
      <c r="BE328" s="158">
        <f>IF(AZ328="Yes",VLOOKUP(B328,'ESA 112'!$B$286:$J$314,8,FALSE),MIN(0.127,BD328))</f>
        <v>0.10319281716793495</v>
      </c>
      <c r="BF328" s="156">
        <f>ROUND(IF(BD328=BE328,BB328,BC328*BE328),2)</f>
        <v>230.67</v>
      </c>
      <c r="BG328" s="159">
        <f>BF328+BA328</f>
        <v>256.33999999999997</v>
      </c>
      <c r="BH328" s="127" t="s">
        <v>928</v>
      </c>
      <c r="BI328" s="43">
        <f>IFERROR(VLOOKUP($B328,'1516_link'!$A$5:$D$351,2,FALSE),0)</f>
        <v>32.450000000000003</v>
      </c>
      <c r="BJ328" s="43">
        <f>IFERROR(VLOOKUP($B328,'1516_link'!$A$5:$D$351,3,FALSE),0)</f>
        <v>235.44</v>
      </c>
      <c r="BK328" s="160">
        <f>IFERROR(VLOOKUP($B328,'1516_link'!$A$5:$D$351,4,FALSE),0)</f>
        <v>2307.0300000000002</v>
      </c>
      <c r="BL328" s="217">
        <f>BJ328/BK328</f>
        <v>0.10205328929402738</v>
      </c>
      <c r="BM328" s="217">
        <f>IF(BH328="Yes",VLOOKUP(B328,'ESA 112'!$B$255:$J$282,8,FALSE),MIN(0.127,BL328))</f>
        <v>0.10205328929402738</v>
      </c>
      <c r="BN328" s="156">
        <f>ROUND(IF(BL328=BM328,BJ328,BK328*BM328),2)</f>
        <v>235.44</v>
      </c>
      <c r="BO328" s="159">
        <f>BN328+BI328</f>
        <v>267.89</v>
      </c>
      <c r="BP328" s="127" t="s">
        <v>928</v>
      </c>
      <c r="BQ328" s="43">
        <f>IFERROR(VLOOKUP($B328,'1617_link'!$A$5:$D$351,2,FALSE),0)</f>
        <v>30.450000000000003</v>
      </c>
      <c r="BR328" s="43">
        <f>IFERROR(VLOOKUP($B328,'1617_link'!$A$5:$D$351,3,FALSE),0)</f>
        <v>280</v>
      </c>
      <c r="BS328" s="160">
        <f>IFERROR(VLOOKUP($B328,'1617_link'!$A$5:$D$351,4,FALSE),0)</f>
        <v>2391.5800000000004</v>
      </c>
      <c r="BT328" s="217">
        <f>BR328/BS328</f>
        <v>0.11707741325818076</v>
      </c>
      <c r="BU328" s="217">
        <f>IF(BP328="Yes",VLOOKUP(B328,'ESA 112'!$B$224:$J$250,8,FALSE),MIN(0.127,BT328))</f>
        <v>0.11707741325818076</v>
      </c>
      <c r="BV328" s="156">
        <f>ROUND(IF(BT328=BU328,BR328,BS328*BU328),2)</f>
        <v>280</v>
      </c>
      <c r="BW328" s="159">
        <f>BV328+BQ328</f>
        <v>310.45</v>
      </c>
      <c r="BX328" s="127" t="s">
        <v>928</v>
      </c>
      <c r="BY328" s="43">
        <f>IFERROR(VLOOKUP($B328,'1718_link'!$A$5:$D$351,2,FALSE),0)</f>
        <v>32.11</v>
      </c>
      <c r="BZ328" s="43">
        <f>IFERROR(VLOOKUP($B328,'1718_link'!$A$5:$D$351,3,FALSE),0)</f>
        <v>290.21999999999997</v>
      </c>
      <c r="CA328" s="255">
        <f>IFERROR(VLOOKUP($B328,'1718_link'!$A$5:$D$331,4,FALSE),0)</f>
        <v>2449.46</v>
      </c>
      <c r="CB328" s="217">
        <f>BZ328/CA328</f>
        <v>0.11848325753431367</v>
      </c>
      <c r="CC328" s="217">
        <f>IF(BX328="Yes",VLOOKUP(B328,'ESA 112'!$B$194:$J$219,8,FALSE),MIN(0.135,CB328))</f>
        <v>0.11848325753431367</v>
      </c>
      <c r="CD328" s="156">
        <f>ROUND(IF(CB328=CC328,BZ328,CA328*CC328),2)</f>
        <v>290.22000000000003</v>
      </c>
      <c r="CE328" s="159">
        <f>CD328+BY328</f>
        <v>322.33000000000004</v>
      </c>
      <c r="CF328" s="127" t="s">
        <v>928</v>
      </c>
      <c r="CG328" s="43">
        <f>IFERROR(VLOOKUP($B328,'1819_link'!$A$5:$D$351,2,FALSE),0)</f>
        <v>41.22</v>
      </c>
      <c r="CH328" s="43">
        <f>IFERROR(VLOOKUP($B328,'1819_link'!$A$5:$D$351,3,FALSE),0)</f>
        <v>318.44</v>
      </c>
      <c r="CI328" s="255">
        <f>IFERROR(VLOOKUP($B328,'1819_link'!$A$5:$D$331,4,FALSE),0)</f>
        <v>2502.9199999999996</v>
      </c>
      <c r="CJ328" s="217">
        <f t="shared" si="646"/>
        <v>0.12722739839867037</v>
      </c>
      <c r="CK328" s="217">
        <f>IF(CF328="Yes",VLOOKUP(B328,'ESA 112'!$B$164:$J$190,8,FALSE),MIN(0.135,CJ328))</f>
        <v>0.12722739839867037</v>
      </c>
      <c r="CL328" s="156">
        <f t="shared" si="647"/>
        <v>318.44</v>
      </c>
      <c r="CM328" s="159">
        <f t="shared" si="648"/>
        <v>359.65999999999997</v>
      </c>
      <c r="CN328" s="127" t="s">
        <v>928</v>
      </c>
      <c r="CO328" s="43">
        <f>IFERROR(VLOOKUP($B328,'1920_link'!$A$5:$D$350,2,FALSE),0)</f>
        <v>37.78</v>
      </c>
      <c r="CP328" s="43">
        <f>IFERROR(VLOOKUP($B328,'1920_link'!$A$5:$D$350,3,FALSE),0)</f>
        <v>326.11</v>
      </c>
      <c r="CQ328" s="255">
        <f>IFERROR(VLOOKUP($B328,'1920_link'!$A$5:$D$330,4,FALSE),0)</f>
        <v>2522.65</v>
      </c>
      <c r="CR328" s="217">
        <f t="shared" si="649"/>
        <v>0.12927278853586507</v>
      </c>
      <c r="CS328" s="217">
        <f>IF(CN328="Yes",VLOOKUP(B328,'ESA 112'!$B$134:$J$159,8,FALSE),MIN(0.135,CR328))</f>
        <v>0.12927278853586507</v>
      </c>
      <c r="CT328" s="156">
        <f t="shared" si="650"/>
        <v>326.11</v>
      </c>
      <c r="CU328" s="159">
        <f t="shared" si="651"/>
        <v>363.89</v>
      </c>
      <c r="CV328" s="127" t="s">
        <v>928</v>
      </c>
      <c r="CW328" s="43">
        <f>IFERROR(VLOOKUP($B328,'2021_link'!$A$5:$D$351,2,FALSE),0)</f>
        <v>20.11</v>
      </c>
      <c r="CX328" s="43">
        <f>IFERROR(VLOOKUP($B328,'2021_link'!$A$5:$D$351,3,FALSE),0)</f>
        <v>341.89</v>
      </c>
      <c r="CY328" s="160">
        <f>IFERROR(VLOOKUP($B328,'2021_link'!$A$5:$D$351,4,FALSE),0)</f>
        <v>2390.73</v>
      </c>
      <c r="CZ328" s="217">
        <f t="shared" si="652"/>
        <v>0.14300652938642172</v>
      </c>
      <c r="DA328" s="217">
        <f>IF(CV328="Yes",VLOOKUP(B328,'ESA 112'!$B$102:$J$130,8,FALSE),MIN(0.135,CZ328))</f>
        <v>0.13500000000000001</v>
      </c>
      <c r="DB328" s="156">
        <f t="shared" si="653"/>
        <v>322.75</v>
      </c>
      <c r="DC328" s="159">
        <f t="shared" si="654"/>
        <v>342.86</v>
      </c>
      <c r="DD328" s="127" t="s">
        <v>928</v>
      </c>
      <c r="DE328" s="43">
        <f>IFERROR(VLOOKUP($B328,'2122_link'!$A$3:$D$352,2,FALSE),0)</f>
        <v>25.22</v>
      </c>
      <c r="DF328" s="43">
        <f>IFERROR(VLOOKUP($B328,'2122_link'!$A$3:$D$352,3,FALSE),0)</f>
        <v>326.66999999999996</v>
      </c>
      <c r="DG328" s="160">
        <f>IFERROR(VLOOKUP($B328,'2122_link'!$A$3:$D$352,4,FALSE),0)</f>
        <v>2358.88</v>
      </c>
      <c r="DH328" s="217">
        <f t="shared" si="655"/>
        <v>0.13848521332157632</v>
      </c>
      <c r="DI328" s="217">
        <f>IF(DD328="Yes",VLOOKUP(B328,'ESA 112'!$B$70:$J$99,8,FALSE),MIN(0.135,DH328))</f>
        <v>0.13500000000000001</v>
      </c>
      <c r="DJ328" s="156">
        <f t="shared" si="656"/>
        <v>318.45</v>
      </c>
      <c r="DK328" s="159">
        <f t="shared" si="657"/>
        <v>343.66999999999996</v>
      </c>
      <c r="DL328" s="127" t="s">
        <v>928</v>
      </c>
      <c r="DM328" s="43">
        <f>IFERROR(VLOOKUP($B328,'2223_link'!$A$3:$D$352,2,FALSE),0)</f>
        <v>31</v>
      </c>
      <c r="DN328" s="43">
        <f>IFERROR(VLOOKUP($B328,'2223_link'!$A$3:$D$352,3,FALSE),0)</f>
        <v>335.55</v>
      </c>
      <c r="DO328" s="160">
        <f>IFERROR(VLOOKUP($B328,'2223_link'!$A$3:$D$352,4,FALSE),0)</f>
        <v>2404.5300000000002</v>
      </c>
      <c r="DP328" s="217">
        <f t="shared" si="658"/>
        <v>0.13954910107172711</v>
      </c>
      <c r="DQ328" s="217">
        <f>IF(DL328="Yes",VLOOKUP(B328,'ESA 112'!$B$37:$J$65,8,FALSE),MIN(0.135,DP328))</f>
        <v>0.13500000000000001</v>
      </c>
      <c r="DR328" s="156">
        <f t="shared" si="659"/>
        <v>324.61</v>
      </c>
      <c r="DS328" s="159">
        <f t="shared" si="660"/>
        <v>355.61</v>
      </c>
      <c r="DT328" s="127" t="s">
        <v>928</v>
      </c>
      <c r="DU328" s="43">
        <f>IFERROR(VLOOKUP($B328,'2324_link'!$A$3:$D$352,2,FALSE),0)</f>
        <v>38.11</v>
      </c>
      <c r="DV328" s="43">
        <f>IFERROR(VLOOKUP($B328,'2324_link'!$A$3:$D$352,3,FALSE),0)</f>
        <v>357.56</v>
      </c>
      <c r="DW328" s="160">
        <f>IFERROR(VLOOKUP($B328,'2324_link'!$A$3:$D$352,4,FALSE),0)</f>
        <v>2383.67</v>
      </c>
      <c r="DX328" s="217">
        <f t="shared" si="661"/>
        <v>0.15000398545100621</v>
      </c>
      <c r="DY328" s="217">
        <f>IF(DT328="Yes",VLOOKUP(B328,'ESA 112'!$B$3:$J$32,8,FALSE),MIN(0.15,DX328))</f>
        <v>0.15</v>
      </c>
      <c r="DZ328" s="156">
        <f t="shared" si="662"/>
        <v>357.55</v>
      </c>
      <c r="EA328" s="159">
        <f t="shared" si="663"/>
        <v>395.66</v>
      </c>
      <c r="EB328" s="18"/>
    </row>
    <row r="329" spans="1:132" ht="15" customHeight="1" x14ac:dyDescent="0.3">
      <c r="B329" s="49" t="s">
        <v>1032</v>
      </c>
      <c r="C329" s="15" t="s">
        <v>1033</v>
      </c>
      <c r="D329" s="33"/>
      <c r="E329" s="34"/>
      <c r="F329" s="34"/>
      <c r="G329" s="34"/>
      <c r="H329" s="35"/>
      <c r="I329" s="35"/>
      <c r="J329" s="34"/>
      <c r="K329" s="36"/>
      <c r="L329" s="33"/>
      <c r="M329" s="34"/>
      <c r="N329" s="34"/>
      <c r="O329" s="241"/>
      <c r="P329" s="35"/>
      <c r="Q329" s="35"/>
      <c r="R329" s="38"/>
      <c r="S329" s="36"/>
      <c r="T329" s="33"/>
      <c r="U329" s="34"/>
      <c r="V329" s="34"/>
      <c r="W329" s="241"/>
      <c r="X329" s="35"/>
      <c r="Y329" s="35"/>
      <c r="Z329" s="36"/>
      <c r="AA329" s="38"/>
      <c r="AB329" s="33"/>
      <c r="AC329" s="34"/>
      <c r="AD329" s="34"/>
      <c r="AE329" s="241"/>
      <c r="AF329" s="35"/>
      <c r="AG329" s="35"/>
      <c r="AH329" s="36"/>
      <c r="AI329" s="38"/>
      <c r="AJ329" s="33"/>
      <c r="AK329" s="34"/>
      <c r="AL329" s="34"/>
      <c r="AM329" s="37"/>
      <c r="AN329" s="35"/>
      <c r="AO329" s="35"/>
      <c r="AP329" s="36"/>
      <c r="AQ329" s="38"/>
      <c r="AR329" s="33"/>
      <c r="AS329" s="34"/>
      <c r="AT329" s="34"/>
      <c r="AU329" s="37"/>
      <c r="AV329" s="35"/>
      <c r="AW329" s="35"/>
      <c r="AX329" s="36"/>
      <c r="AY329" s="38"/>
      <c r="AZ329" s="33"/>
      <c r="BA329" s="34"/>
      <c r="BB329" s="34"/>
      <c r="BC329" s="39"/>
      <c r="BD329" s="35"/>
      <c r="BE329" s="35"/>
      <c r="BF329" s="36"/>
      <c r="BG329" s="38"/>
      <c r="BH329" s="33"/>
      <c r="BI329" s="34"/>
      <c r="BJ329" s="34"/>
      <c r="BK329" s="39"/>
      <c r="BL329" s="35"/>
      <c r="BM329" s="35"/>
      <c r="BN329" s="36"/>
      <c r="BO329" s="38"/>
      <c r="BP329" s="33"/>
      <c r="BQ329" s="34"/>
      <c r="BR329" s="34"/>
      <c r="BS329" s="39"/>
      <c r="BT329" s="35"/>
      <c r="BU329" s="35"/>
      <c r="BV329" s="36"/>
      <c r="BW329" s="38"/>
      <c r="BX329" s="38"/>
      <c r="BY329" s="38"/>
      <c r="BZ329" s="38"/>
      <c r="CA329" s="261"/>
      <c r="CB329" s="38"/>
      <c r="CC329" s="38"/>
      <c r="CD329" s="38"/>
      <c r="CE329" s="38"/>
      <c r="CF329" s="127" t="s">
        <v>928</v>
      </c>
      <c r="CG329" s="43">
        <f>IFERROR(VLOOKUP($B329,'1718_link'!$A$5:$D$351,2,FALSE),0)</f>
        <v>0</v>
      </c>
      <c r="CH329" s="43">
        <f>IFERROR(VLOOKUP($B329,'1718_link'!$A$5:$D$351,3,FALSE),0)</f>
        <v>0</v>
      </c>
      <c r="CI329" s="255">
        <f>IFERROR(VLOOKUP($B329,'1718_link'!$A$5:$D$331,4,FALSE),0)</f>
        <v>0</v>
      </c>
      <c r="CJ329" s="217">
        <f t="shared" si="646"/>
        <v>0</v>
      </c>
      <c r="CK329" s="217">
        <f>IF(CF329="Yes",VLOOKUP(B329,'ESA 112'!$B$164:$J$190,8,FALSE),MIN(0.135,CJ329))</f>
        <v>0</v>
      </c>
      <c r="CL329" s="43">
        <f t="shared" si="647"/>
        <v>0</v>
      </c>
      <c r="CM329" s="159">
        <f t="shared" si="648"/>
        <v>0</v>
      </c>
      <c r="CN329" s="127" t="s">
        <v>928</v>
      </c>
      <c r="CO329" s="43">
        <f>IFERROR(VLOOKUP($B329,'1920_link'!$A$5:$D$350,2,FALSE),0)</f>
        <v>0</v>
      </c>
      <c r="CP329" s="43">
        <f>IFERROR(VLOOKUP($B329,'1920_link'!$A$5:$D$350,3,FALSE),0)</f>
        <v>0</v>
      </c>
      <c r="CQ329" s="255">
        <f>IFERROR(VLOOKUP($B329,'1920_link'!$A$5:$D$330,4,FALSE),0)</f>
        <v>138.47999999999999</v>
      </c>
      <c r="CR329" s="217">
        <f t="shared" si="649"/>
        <v>0</v>
      </c>
      <c r="CS329" s="217">
        <f>IF(CN329="Yes",VLOOKUP(B329,'ESA 112'!$B$134:$J$159,8,FALSE),MIN(0.135,CR329))</f>
        <v>0</v>
      </c>
      <c r="CT329" s="156">
        <f t="shared" si="650"/>
        <v>0</v>
      </c>
      <c r="CU329" s="159">
        <f t="shared" si="651"/>
        <v>0</v>
      </c>
      <c r="CV329" s="127" t="s">
        <v>928</v>
      </c>
      <c r="CW329" s="43">
        <f>IFERROR(VLOOKUP($B329,'2021_link'!$A$5:$D$351,2,FALSE),0)</f>
        <v>0</v>
      </c>
      <c r="CX329" s="43">
        <f>IFERROR(VLOOKUP($B329,'2021_link'!$A$5:$D$351,3,FALSE),0)</f>
        <v>0</v>
      </c>
      <c r="CY329" s="160">
        <f>IFERROR(VLOOKUP($B329,'2021_link'!$A$5:$D$351,4,FALSE),0)</f>
        <v>125.72</v>
      </c>
      <c r="CZ329" s="217">
        <f t="shared" si="652"/>
        <v>0</v>
      </c>
      <c r="DA329" s="217">
        <f>IF(CV329="Yes",VLOOKUP(B329,'ESA 112'!$B$102:$J$130,8,FALSE),MIN(0.135,CZ329))</f>
        <v>0</v>
      </c>
      <c r="DB329" s="156">
        <f t="shared" si="653"/>
        <v>0</v>
      </c>
      <c r="DC329" s="159">
        <f t="shared" si="654"/>
        <v>0</v>
      </c>
      <c r="DD329" s="127" t="s">
        <v>928</v>
      </c>
      <c r="DE329" s="43">
        <f>IFERROR(VLOOKUP($B329,'2122_link'!$A$3:$D$352,2,FALSE),0)</f>
        <v>0</v>
      </c>
      <c r="DF329" s="43">
        <f>IFERROR(VLOOKUP($B329,'2122_link'!$A$3:$D$352,3,FALSE),0)</f>
        <v>17.78</v>
      </c>
      <c r="DG329" s="160">
        <f>IFERROR(VLOOKUP($B329,'2122_link'!$A$3:$D$352,4,FALSE),0)</f>
        <v>127.5</v>
      </c>
      <c r="DH329" s="217">
        <f t="shared" si="655"/>
        <v>0.13945098039215686</v>
      </c>
      <c r="DI329" s="217">
        <f>IF(DD329="Yes",VLOOKUP(B329,'ESA 112'!$B$70:$J$99,8,FALSE),MIN(0.135,DH329))</f>
        <v>0.13500000000000001</v>
      </c>
      <c r="DJ329" s="156">
        <f t="shared" si="656"/>
        <v>17.21</v>
      </c>
      <c r="DK329" s="159">
        <f t="shared" si="657"/>
        <v>17.21</v>
      </c>
      <c r="DL329" s="127" t="s">
        <v>928</v>
      </c>
      <c r="DM329" s="43">
        <f>IFERROR(VLOOKUP($B329,'2223_link'!$A$3:$D$352,2,FALSE),0)</f>
        <v>0</v>
      </c>
      <c r="DN329" s="43">
        <f>IFERROR(VLOOKUP($B329,'2223_link'!$A$3:$D$352,3,FALSE),0)</f>
        <v>0</v>
      </c>
      <c r="DO329" s="160">
        <f>IFERROR(VLOOKUP($B329,'2223_link'!$A$3:$D$352,4,FALSE),0)</f>
        <v>141.72</v>
      </c>
      <c r="DP329" s="217">
        <f t="shared" si="658"/>
        <v>0</v>
      </c>
      <c r="DQ329" s="217">
        <f>IF(DL329="Yes",VLOOKUP(B329,'ESA 112'!$B$37:$J$65,8,FALSE),MIN(0.135,DP329))</f>
        <v>0</v>
      </c>
      <c r="DR329" s="156">
        <f t="shared" si="659"/>
        <v>0</v>
      </c>
      <c r="DS329" s="159">
        <f t="shared" si="660"/>
        <v>0</v>
      </c>
      <c r="DT329" s="127" t="s">
        <v>928</v>
      </c>
      <c r="DU329" s="43">
        <f>IFERROR(VLOOKUP($B329,'2324_link'!$A$3:$D$352,2,FALSE),0)</f>
        <v>0</v>
      </c>
      <c r="DV329" s="43">
        <f>IFERROR(VLOOKUP($B329,'2324_link'!$A$3:$D$352,3,FALSE),0)</f>
        <v>22.11</v>
      </c>
      <c r="DW329" s="160">
        <f>IFERROR(VLOOKUP($B329,'2324_link'!$A$3:$D$352,4,FALSE),0)</f>
        <v>138.6</v>
      </c>
      <c r="DX329" s="217">
        <f t="shared" si="661"/>
        <v>0.15952380952380954</v>
      </c>
      <c r="DY329" s="217">
        <f>IF(DT329="Yes",VLOOKUP(B329,'ESA 112'!$B$3:$J$32,8,FALSE),MIN(0.15,DX329))</f>
        <v>0.15</v>
      </c>
      <c r="DZ329" s="156">
        <f t="shared" si="662"/>
        <v>20.79</v>
      </c>
      <c r="EA329" s="159">
        <f t="shared" si="663"/>
        <v>20.79</v>
      </c>
      <c r="EB329" s="18"/>
    </row>
    <row r="330" spans="1:132" ht="15" customHeight="1" x14ac:dyDescent="0.3">
      <c r="B330" s="15" t="s">
        <v>572</v>
      </c>
      <c r="C330" s="15" t="s">
        <v>573</v>
      </c>
      <c r="D330" s="127" t="s">
        <v>928</v>
      </c>
      <c r="E330" s="156">
        <f>IFERROR(VLOOKUP($B330,'0809_link'!$A$5:$D$319,2,FALSE),0)</f>
        <v>281.25</v>
      </c>
      <c r="F330" s="156">
        <f>IFERROR(VLOOKUP($B330,'0809_link'!$A$5:$D$319,3,FALSE),0)</f>
        <v>1566.38</v>
      </c>
      <c r="G330" s="156">
        <f>IFERROR(VLOOKUP(B330,'0809_link'!$A$5:$D$319,4,FALSE),0)</f>
        <v>13792.679999999998</v>
      </c>
      <c r="H330" s="50">
        <f>IF(F330=0,0,ROUND((F330/G330),4))</f>
        <v>0.11360000000000001</v>
      </c>
      <c r="I330" s="155">
        <f>IF(D330="yes",VLOOKUP(B330,'ESA 112'!$B$479:$K$503,8,FALSE),MIN(0.127,H330))</f>
        <v>0.11360000000000001</v>
      </c>
      <c r="J330" s="156">
        <f>ROUND(IF(H330=I330,F330,G330*I330),2)</f>
        <v>1566.38</v>
      </c>
      <c r="K330" s="157">
        <f>IF(I330=0.127,((E330+F330)-((H330-I330)*G330)),E330+F330)</f>
        <v>1847.63</v>
      </c>
      <c r="L330" s="127" t="s">
        <v>928</v>
      </c>
      <c r="M330" s="43">
        <f>IFERROR(VLOOKUP(B330,'0910_link'!$A$5:$B$302,2,FALSE),0)</f>
        <v>257.12</v>
      </c>
      <c r="N330" s="43">
        <f>IFERROR(VLOOKUP(B330,'0910_link'!$A$5:$C$302,3,FALSE),0)</f>
        <v>1601.75</v>
      </c>
      <c r="O330" s="43">
        <f>IFERROR(VLOOKUP($B330,'0910_link'!$A$5:$D$302,4,FALSE),0)</f>
        <v>14120.74</v>
      </c>
      <c r="P330" s="50">
        <f>IF(N330=0,0,ROUND((N330/O330),4))</f>
        <v>0.1134</v>
      </c>
      <c r="Q330" s="158">
        <f>IF(L330="Yes",VLOOKUP(B330,'ESA 112'!$B$449:$K$474,8,FALSE),MIN(0.127,P330))</f>
        <v>0.1134</v>
      </c>
      <c r="R330" s="156">
        <f>ROUND(IF(P330=Q330,N330,O330*Q330),2)</f>
        <v>1601.75</v>
      </c>
      <c r="S330" s="157">
        <f>IF(Q330=0.127,((M330+N330)-((P330-Q330)*O330)),M330+N330)</f>
        <v>1858.87</v>
      </c>
      <c r="T330" s="127" t="s">
        <v>928</v>
      </c>
      <c r="U330" s="43">
        <f>IFERROR(VLOOKUP($B330,'1011_link'!$A$5:$D$309,2,FALSE),0)</f>
        <v>252.88</v>
      </c>
      <c r="V330" s="43">
        <f>IFERROR(VLOOKUP($B330,'1011_link'!$A$5:$D$309,3,FALSE),0)</f>
        <v>1650.88</v>
      </c>
      <c r="W330" s="156">
        <f>IFERROR(VLOOKUP($B330,'1011_link'!$A$5:$D$319,4,FALSE),0)</f>
        <v>14099.07</v>
      </c>
      <c r="X330" s="50">
        <f>IF(V330=0,0,ROUND((V330/W330),4))</f>
        <v>0.1171</v>
      </c>
      <c r="Y330" s="158">
        <f>IF(T330="Yes",VLOOKUP(B330,'ESA 112'!$B$416:$J$444,8,FALSE),MIN(0.127,X330))</f>
        <v>0.1171</v>
      </c>
      <c r="Z330" s="156">
        <f>ROUND(IF(X330=Y330,V330,W330*Y330),2)</f>
        <v>1650.88</v>
      </c>
      <c r="AA330" s="159">
        <f>Z330+U330</f>
        <v>1903.7600000000002</v>
      </c>
      <c r="AB330" s="127" t="s">
        <v>928</v>
      </c>
      <c r="AC330" s="43">
        <f>IFERROR(VLOOKUP($B330,'1112_link'!$A$5:$D$310,2,FALSE),0)</f>
        <v>247.44</v>
      </c>
      <c r="AD330" s="43">
        <f>IFERROR(VLOOKUP($B330,'1112_link'!$A$5:$D$310,3,FALSE),0)</f>
        <v>1655.11</v>
      </c>
      <c r="AE330" s="156">
        <f>IFERROR(VLOOKUP($B330,'1112_link'!$A$5:$D$331,4,FALSE),0)</f>
        <v>14808.25</v>
      </c>
      <c r="AF330" s="50">
        <f>IF(AD330=0,0,ROUND((AD330/AE330),4))</f>
        <v>0.1118</v>
      </c>
      <c r="AG330" s="158">
        <f>IF(AB330="Yes",VLOOKUP(B330,'ESA 112'!$B$383:$J$411,8,FALSE),MIN(0.127,AF330))</f>
        <v>0.1118</v>
      </c>
      <c r="AH330" s="156">
        <f>ROUND(IF(AF330=AG330,AD330,AE330*AG330),2)</f>
        <v>1655.11</v>
      </c>
      <c r="AI330" s="159">
        <f>AH330+AC330</f>
        <v>1902.55</v>
      </c>
      <c r="AJ330" s="127" t="s">
        <v>928</v>
      </c>
      <c r="AK330" s="43">
        <f>IFERROR(VLOOKUP($B330,'1213_link'!$A$5:$D$310,2,FALSE),0)</f>
        <v>287.56</v>
      </c>
      <c r="AL330" s="43">
        <f>IFERROR(VLOOKUP($B330,'1213_link'!$A$5:$D$310,3,FALSE),0)</f>
        <v>1732.44</v>
      </c>
      <c r="AM330" s="156">
        <f>IFERROR(VLOOKUP($B330,'1213_link'!$A$5:$D$331,4,FALSE),0)</f>
        <v>15003.609999999999</v>
      </c>
      <c r="AN330" s="50">
        <f>IF(AL330=0,0,ROUND((AL330/AM330),4))</f>
        <v>0.11550000000000001</v>
      </c>
      <c r="AO330" s="158">
        <f>IF(AJ330="Yes",VLOOKUP(B330,'ESA 112'!$B$350:$J$378,8,FALSE),MIN(0.127,AN330))</f>
        <v>0.11550000000000001</v>
      </c>
      <c r="AP330" s="156">
        <f>ROUND(IF(AN330=AO330,AL330,AM330*AO330),2)</f>
        <v>1732.44</v>
      </c>
      <c r="AQ330" s="159">
        <f>AP330+AK330</f>
        <v>2020</v>
      </c>
      <c r="AR330" s="127" t="s">
        <v>928</v>
      </c>
      <c r="AS330" s="43">
        <f>IFERROR(VLOOKUP($B330,'1314_link'!$A$5:$D$310,2,FALSE),0)</f>
        <v>315.45</v>
      </c>
      <c r="AT330" s="43">
        <f>IFERROR(VLOOKUP($B330,'1314_link'!$A$5:$D$310,3,FALSE),0)</f>
        <v>1714</v>
      </c>
      <c r="AU330" s="156">
        <f>IFERROR(VLOOKUP($B330,'1314_link'!$A$5:$D$331,4,FALSE),0)</f>
        <v>15373</v>
      </c>
      <c r="AV330" s="158">
        <f>AT330/AU330</f>
        <v>0.11149417810446888</v>
      </c>
      <c r="AW330" s="158">
        <f>IF(AR330="Yes",VLOOKUP(B330,'ESA 112'!$B$318:$J$345,8,FALSE),MIN(0.127,AV330))</f>
        <v>0.11149417810446888</v>
      </c>
      <c r="AX330" s="156">
        <f>ROUND(IF(AV330=AW330,AT330,AU330*AW330),2)</f>
        <v>1714</v>
      </c>
      <c r="AY330" s="159">
        <f>AX330+AS330</f>
        <v>2029.45</v>
      </c>
      <c r="AZ330" s="127" t="s">
        <v>928</v>
      </c>
      <c r="BA330" s="43">
        <f>IFERROR(VLOOKUP($B330,'1415_link'!$A$5:$D$311,2,FALSE),0)</f>
        <v>348.89</v>
      </c>
      <c r="BB330" s="43">
        <f>IFERROR(VLOOKUP($B330,'1415_link'!$A$5:$D$311,3,FALSE),0)</f>
        <v>1773.66</v>
      </c>
      <c r="BC330" s="256">
        <f>IFERROR(VLOOKUP($B330,'1415_link'!$A$5:$D$332,4,FALSE),0)</f>
        <v>15712.87</v>
      </c>
      <c r="BD330" s="158">
        <f>BB330/BC330</f>
        <v>0.11287944213883269</v>
      </c>
      <c r="BE330" s="158">
        <f>IF(AZ330="Yes",VLOOKUP(B330,'ESA 112'!$B$286:$J$314,8,FALSE),MIN(0.127,BD330))</f>
        <v>0.11287944213883269</v>
      </c>
      <c r="BF330" s="156">
        <f>ROUND(IF(BD330=BE330,BB330,BC330*BE330),2)</f>
        <v>1773.66</v>
      </c>
      <c r="BG330" s="159">
        <f>BF330+BA330</f>
        <v>2122.5500000000002</v>
      </c>
      <c r="BH330" s="127" t="s">
        <v>928</v>
      </c>
      <c r="BI330" s="43">
        <f>IFERROR(VLOOKUP($B330,'1516_link'!$A$5:$D$351,2,FALSE),0)</f>
        <v>333.56</v>
      </c>
      <c r="BJ330" s="43">
        <f>IFERROR(VLOOKUP($B330,'1516_link'!$A$5:$D$351,3,FALSE),0)</f>
        <v>1805.33</v>
      </c>
      <c r="BK330" s="256">
        <f>IFERROR(VLOOKUP($B330,'1516_link'!$A$5:$D$351,4,FALSE),0)</f>
        <v>15823.469999999998</v>
      </c>
      <c r="BL330" s="217">
        <f>BJ330/BK330</f>
        <v>0.1140919153636971</v>
      </c>
      <c r="BM330" s="217">
        <f>IF(BH330="Yes",VLOOKUP(B330,'ESA 112'!$B$255:$J$282,8,FALSE),MIN(0.127,BL330))</f>
        <v>0.1140919153636971</v>
      </c>
      <c r="BN330" s="156">
        <f>ROUND(IF(BL330=BM330,BJ330,BK330*BM330),2)</f>
        <v>1805.33</v>
      </c>
      <c r="BO330" s="159">
        <f>BN330+BI330</f>
        <v>2138.89</v>
      </c>
      <c r="BP330" s="127" t="s">
        <v>928</v>
      </c>
      <c r="BQ330" s="43">
        <f>IFERROR(VLOOKUP($B330,'1617_link'!$A$5:$D$351,2,FALSE),0)</f>
        <v>348.55999999999995</v>
      </c>
      <c r="BR330" s="43">
        <f>IFERROR(VLOOKUP($B330,'1617_link'!$A$5:$D$351,3,FALSE),0)</f>
        <v>1821.78</v>
      </c>
      <c r="BS330" s="256">
        <f>IFERROR(VLOOKUP($B330,'1617_link'!$A$5:$D$351,4,FALSE),0)</f>
        <v>15823.29</v>
      </c>
      <c r="BT330" s="217">
        <f>BR330/BS330</f>
        <v>0.11513282003932178</v>
      </c>
      <c r="BU330" s="217">
        <f>IF(BP330="Yes",VLOOKUP(B330,'ESA 112'!$B$224:$J$250,8,FALSE),MIN(0.127,BT330))</f>
        <v>0.11513282003932178</v>
      </c>
      <c r="BV330" s="156">
        <f>ROUND(IF(BT330=BU330,BR330,BS330*BU330),2)</f>
        <v>1821.78</v>
      </c>
      <c r="BW330" s="223">
        <f>BV330+BQ330</f>
        <v>2170.34</v>
      </c>
      <c r="BX330" s="127" t="s">
        <v>928</v>
      </c>
      <c r="BY330" s="43">
        <f>IFERROR(VLOOKUP($B330,'1718_link'!$A$5:$D$351,2,FALSE),0)</f>
        <v>394</v>
      </c>
      <c r="BZ330" s="43">
        <f>IFERROR(VLOOKUP($B330,'1718_link'!$A$5:$D$351,3,FALSE),0)</f>
        <v>1882.33</v>
      </c>
      <c r="CA330" s="51">
        <f>IFERROR(VLOOKUP($B330,'1718_link'!$A$5:$D$331,4,FALSE),0)</f>
        <v>15767.13</v>
      </c>
      <c r="CB330" s="217">
        <f>BZ330/CA330</f>
        <v>0.11938317246068245</v>
      </c>
      <c r="CC330" s="217">
        <f>IF(BX330="Yes",VLOOKUP(B330,'ESA 112'!$B$194:$J$219,8,FALSE),MIN(0.135,CB330))</f>
        <v>0.11938317246068245</v>
      </c>
      <c r="CD330" s="156">
        <f>ROUND(IF(CB330=CC330,BZ330,CA330*CC330),2)</f>
        <v>1882.33</v>
      </c>
      <c r="CE330" s="159">
        <f>CD330+BY330</f>
        <v>2276.33</v>
      </c>
      <c r="CF330" s="127" t="s">
        <v>928</v>
      </c>
      <c r="CG330" s="43">
        <f>IFERROR(VLOOKUP($B330,'1819_link'!$A$5:$D$351,2,FALSE),0)</f>
        <v>479.55999999999995</v>
      </c>
      <c r="CH330" s="43">
        <f>IFERROR(VLOOKUP($B330,'1819_link'!$A$5:$D$351,3,FALSE),0)</f>
        <v>1940.22</v>
      </c>
      <c r="CI330" s="51">
        <f>IFERROR(VLOOKUP($B330,'1819_link'!$A$5:$D$331,4,FALSE),0)</f>
        <v>15700.38</v>
      </c>
      <c r="CJ330" s="217">
        <f t="shared" si="646"/>
        <v>0.12357790066227697</v>
      </c>
      <c r="CK330" s="217">
        <f>IF(CF330="Yes",VLOOKUP(B330,'ESA 112'!$B$164:$J$190,8,FALSE),MIN(0.135,CJ330))</f>
        <v>0.12357790066227697</v>
      </c>
      <c r="CL330" s="156">
        <f t="shared" si="647"/>
        <v>1940.22</v>
      </c>
      <c r="CM330" s="159">
        <f t="shared" si="648"/>
        <v>2419.7799999999997</v>
      </c>
      <c r="CN330" s="127" t="s">
        <v>928</v>
      </c>
      <c r="CO330" s="43">
        <f>IFERROR(VLOOKUP($B330,'1920_link'!$A$5:$D$350,2,FALSE),0)</f>
        <v>506.11</v>
      </c>
      <c r="CP330" s="43">
        <f>IFERROR(VLOOKUP($B330,'1920_link'!$A$5:$D$350,3,FALSE),0)</f>
        <v>1953.89</v>
      </c>
      <c r="CQ330" s="51">
        <f>IFERROR(VLOOKUP($B330,'1920_link'!$A$5:$D$330,4,FALSE),0)</f>
        <v>15687.52</v>
      </c>
      <c r="CR330" s="217">
        <f t="shared" si="649"/>
        <v>0.12455059818250432</v>
      </c>
      <c r="CS330" s="217">
        <f>IF(CN330="Yes",VLOOKUP(B330,'ESA 112'!$B$134:$J$159,8,FALSE),MIN(0.135,CR330))</f>
        <v>0.12455059818250432</v>
      </c>
      <c r="CT330" s="156">
        <f t="shared" si="650"/>
        <v>1953.89</v>
      </c>
      <c r="CU330" s="159">
        <f t="shared" si="651"/>
        <v>2460</v>
      </c>
      <c r="CV330" s="127" t="s">
        <v>928</v>
      </c>
      <c r="CW330" s="43">
        <f>IFERROR(VLOOKUP($B330,'2021_link'!$A$5:$D$351,2,FALSE),0)</f>
        <v>234</v>
      </c>
      <c r="CX330" s="43">
        <f>IFERROR(VLOOKUP($B330,'2021_link'!$A$5:$D$351,3,FALSE),0)</f>
        <v>1962.44</v>
      </c>
      <c r="CY330" s="256">
        <f>IFERROR(VLOOKUP($B330,'2021_link'!$A$5:$D$351,4,FALSE),0)</f>
        <v>15441.16</v>
      </c>
      <c r="CZ330" s="217">
        <f t="shared" si="652"/>
        <v>0.12709148794520619</v>
      </c>
      <c r="DA330" s="217">
        <f>IF(CV330="Yes",VLOOKUP(B330,'ESA 112'!$B$102:$J$130,8,FALSE),MIN(0.135,CZ330))</f>
        <v>0.12709148794520619</v>
      </c>
      <c r="DB330" s="156">
        <f t="shared" si="653"/>
        <v>1962.44</v>
      </c>
      <c r="DC330" s="159">
        <f t="shared" si="654"/>
        <v>2196.44</v>
      </c>
      <c r="DD330" s="127" t="s">
        <v>928</v>
      </c>
      <c r="DE330" s="43">
        <f>IFERROR(VLOOKUP($B330,'2122_link'!$A$3:$D$352,2,FALSE),0)</f>
        <v>217</v>
      </c>
      <c r="DF330" s="43">
        <f>IFERROR(VLOOKUP($B330,'2122_link'!$A$3:$D$352,3,FALSE),0)</f>
        <v>1918.23</v>
      </c>
      <c r="DG330" s="256">
        <f>IFERROR(VLOOKUP($B330,'2122_link'!$A$3:$D$352,4,FALSE),0)</f>
        <v>15233.66</v>
      </c>
      <c r="DH330" s="217">
        <f t="shared" si="655"/>
        <v>0.12592049448392573</v>
      </c>
      <c r="DI330" s="217">
        <f>IF(DD330="Yes",VLOOKUP(B330,'ESA 112'!$B$70:$J$99,8,FALSE),MIN(0.135,DH330))</f>
        <v>0.12592049448392573</v>
      </c>
      <c r="DJ330" s="156">
        <f t="shared" si="656"/>
        <v>1918.23</v>
      </c>
      <c r="DK330" s="159">
        <f t="shared" si="657"/>
        <v>2135.23</v>
      </c>
      <c r="DL330" s="127" t="s">
        <v>928</v>
      </c>
      <c r="DM330" s="43">
        <f>IFERROR(VLOOKUP($B330,'2223_link'!$A$3:$D$352,2,FALSE),0)</f>
        <v>253.44</v>
      </c>
      <c r="DN330" s="43">
        <f>IFERROR(VLOOKUP($B330,'2223_link'!$A$3:$D$352,3,FALSE),0)</f>
        <v>1970.55</v>
      </c>
      <c r="DO330" s="256">
        <f>IFERROR(VLOOKUP($B330,'2223_link'!$A$3:$D$352,4,FALSE),0)</f>
        <v>15023.740000000002</v>
      </c>
      <c r="DP330" s="217">
        <f t="shared" si="658"/>
        <v>0.13116241362004399</v>
      </c>
      <c r="DQ330" s="217">
        <f>IF(DL330="Yes",VLOOKUP(B330,'ESA 112'!$B$37:$J$65,8,FALSE),MIN(0.135,DP330))</f>
        <v>0.13116241362004399</v>
      </c>
      <c r="DR330" s="156">
        <f t="shared" si="659"/>
        <v>1970.55</v>
      </c>
      <c r="DS330" s="159">
        <f t="shared" si="660"/>
        <v>2223.9899999999998</v>
      </c>
      <c r="DT330" s="127" t="s">
        <v>928</v>
      </c>
      <c r="DU330" s="43">
        <f>IFERROR(VLOOKUP($B330,'2324_link'!$A$3:$D$352,2,FALSE),0)</f>
        <v>267.22000000000003</v>
      </c>
      <c r="DV330" s="43">
        <f>IFERROR(VLOOKUP($B330,'2324_link'!$A$3:$D$352,3,FALSE),0)</f>
        <v>2065.11</v>
      </c>
      <c r="DW330" s="160">
        <f>IFERROR(VLOOKUP($B330,'2324_link'!$A$3:$D$352,4,FALSE),0)</f>
        <v>15031.199999999999</v>
      </c>
      <c r="DX330" s="217">
        <f t="shared" si="661"/>
        <v>0.13738823247644902</v>
      </c>
      <c r="DY330" s="217">
        <f>IF(DT330="Yes",VLOOKUP(B330,'ESA 112'!$B$3:$J$32,8,FALSE),MIN(0.15,DX330))</f>
        <v>0.13738823247644902</v>
      </c>
      <c r="DZ330" s="156">
        <f t="shared" si="662"/>
        <v>2065.11</v>
      </c>
      <c r="EA330" s="159">
        <f t="shared" si="663"/>
        <v>2332.33</v>
      </c>
      <c r="EB330" s="18"/>
    </row>
    <row r="331" spans="1:132" ht="15" customHeight="1" x14ac:dyDescent="0.3">
      <c r="B331" s="15" t="s">
        <v>496</v>
      </c>
      <c r="C331" s="15" t="s">
        <v>497</v>
      </c>
      <c r="D331" s="127" t="s">
        <v>928</v>
      </c>
      <c r="E331" s="156">
        <f>IFERROR(VLOOKUP($B331,'0809_link'!$A$5:$D$319,2,FALSE),0)</f>
        <v>66.62</v>
      </c>
      <c r="F331" s="156">
        <f>IFERROR(VLOOKUP($B331,'0809_link'!$A$5:$D$319,3,FALSE),0)</f>
        <v>615</v>
      </c>
      <c r="G331" s="156">
        <f>IFERROR(VLOOKUP(B331,'0809_link'!$A$5:$D$319,4,FALSE),0)</f>
        <v>5243.56</v>
      </c>
      <c r="H331" s="50">
        <f>IF(F331=0,0,ROUND((F331/G331),4))</f>
        <v>0.1173</v>
      </c>
      <c r="I331" s="155">
        <f>IF(D331="yes",VLOOKUP(B331,'ESA 112'!$B$479:$K$503,8,FALSE),MIN(0.127,H331))</f>
        <v>0.1173</v>
      </c>
      <c r="J331" s="156">
        <f>ROUND(IF(H331=I331,F331,G331*I331),2)</f>
        <v>615</v>
      </c>
      <c r="K331" s="157">
        <f>IF(I331=0.127,((E331+F331)-((H331-I331)*G331)),E331+F331)</f>
        <v>681.62</v>
      </c>
      <c r="L331" s="127" t="s">
        <v>928</v>
      </c>
      <c r="M331" s="43">
        <f>IFERROR(VLOOKUP(B331,'0910_link'!$A$5:$B$302,2,FALSE),0)</f>
        <v>68.38</v>
      </c>
      <c r="N331" s="43">
        <f>IFERROR(VLOOKUP(B331,'0910_link'!$A$5:$C$302,3,FALSE),0)</f>
        <v>601.25</v>
      </c>
      <c r="O331" s="43">
        <f>IFERROR(VLOOKUP($B331,'0910_link'!$A$5:$D$302,4,FALSE),0)</f>
        <v>5232.01</v>
      </c>
      <c r="P331" s="50">
        <f>IF(N331=0,0,ROUND((N331/O331),4))</f>
        <v>0.1149</v>
      </c>
      <c r="Q331" s="158">
        <f>IF(L331="Yes",VLOOKUP(B331,'ESA 112'!$B$449:$K$474,8,FALSE),MIN(0.127,P331))</f>
        <v>0.1149</v>
      </c>
      <c r="R331" s="156">
        <f>ROUND(IF(P331=Q331,N331,O331*Q331),2)</f>
        <v>601.25</v>
      </c>
      <c r="S331" s="157">
        <f>IF(Q331=0.127,((M331+N331)-((P331-Q331)*O331)),M331+N331)</f>
        <v>669.63</v>
      </c>
      <c r="T331" s="127" t="s">
        <v>928</v>
      </c>
      <c r="U331" s="43">
        <f>IFERROR(VLOOKUP($B331,'1011_link'!$A$5:$D$309,2,FALSE),0)</f>
        <v>72.75</v>
      </c>
      <c r="V331" s="43">
        <f>IFERROR(VLOOKUP($B331,'1011_link'!$A$5:$D$309,3,FALSE),0)</f>
        <v>619.37</v>
      </c>
      <c r="W331" s="156">
        <f>IFERROR(VLOOKUP($B331,'1011_link'!$A$5:$D$319,4,FALSE),0)</f>
        <v>5245.22</v>
      </c>
      <c r="X331" s="50">
        <f>IF(V331=0,0,ROUND((V331/W331),4))</f>
        <v>0.1181</v>
      </c>
      <c r="Y331" s="158">
        <f>IF(T331="Yes",VLOOKUP(B331,'ESA 112'!$B$416:$J$444,8,FALSE),MIN(0.127,X331))</f>
        <v>0.1181</v>
      </c>
      <c r="Z331" s="156">
        <f>ROUND(IF(X331=Y331,V331,W331*Y331),2)</f>
        <v>619.37</v>
      </c>
      <c r="AA331" s="159">
        <f>Z331+U331</f>
        <v>692.12</v>
      </c>
      <c r="AB331" s="127" t="s">
        <v>928</v>
      </c>
      <c r="AC331" s="43">
        <f>IFERROR(VLOOKUP($B331,'1112_link'!$A$5:$D$310,2,FALSE),0)</f>
        <v>84</v>
      </c>
      <c r="AD331" s="43">
        <f>IFERROR(VLOOKUP($B331,'1112_link'!$A$5:$D$310,3,FALSE),0)</f>
        <v>650.66999999999996</v>
      </c>
      <c r="AE331" s="156">
        <f>IFERROR(VLOOKUP($B331,'1112_link'!$A$5:$D$331,4,FALSE),0)</f>
        <v>5262.63</v>
      </c>
      <c r="AF331" s="50">
        <f>IF(AD331=0,0,ROUND((AD331/AE331),4))</f>
        <v>0.1236</v>
      </c>
      <c r="AG331" s="158">
        <f>IF(AB331="Yes",VLOOKUP(B331,'ESA 112'!$B$383:$J$411,8,FALSE),MIN(0.127,AF331))</f>
        <v>0.1236</v>
      </c>
      <c r="AH331" s="156">
        <f>ROUND(IF(AF331=AG331,AD331,AE331*AG331),2)</f>
        <v>650.66999999999996</v>
      </c>
      <c r="AI331" s="159">
        <f>AH331+AC331</f>
        <v>734.67</v>
      </c>
      <c r="AJ331" s="127" t="s">
        <v>928</v>
      </c>
      <c r="AK331" s="43">
        <f>IFERROR(VLOOKUP($B331,'1213_link'!$A$5:$D$310,2,FALSE),0)</f>
        <v>85.56</v>
      </c>
      <c r="AL331" s="43">
        <f>IFERROR(VLOOKUP($B331,'1213_link'!$A$5:$D$310,3,FALSE),0)</f>
        <v>650.66999999999996</v>
      </c>
      <c r="AM331" s="156">
        <f>IFERROR(VLOOKUP($B331,'1213_link'!$A$5:$D$331,4,FALSE),0)</f>
        <v>5250.04</v>
      </c>
      <c r="AN331" s="50">
        <f>IF(AL331=0,0,ROUND((AL331/AM331),4))</f>
        <v>0.1239</v>
      </c>
      <c r="AO331" s="158">
        <f>IF(AJ331="Yes",VLOOKUP(B331,'ESA 112'!$B$350:$J$378,8,FALSE),MIN(0.127,AN331))</f>
        <v>0.1239</v>
      </c>
      <c r="AP331" s="156">
        <f>ROUND(IF(AN331=AO331,AL331,AM331*AO331),2)</f>
        <v>650.66999999999996</v>
      </c>
      <c r="AQ331" s="159">
        <f>AP331+AK331</f>
        <v>736.23</v>
      </c>
      <c r="AR331" s="127" t="s">
        <v>928</v>
      </c>
      <c r="AS331" s="43">
        <f>IFERROR(VLOOKUP($B331,'1314_link'!$A$5:$D$310,2,FALSE),0)</f>
        <v>80.22</v>
      </c>
      <c r="AT331" s="43">
        <f>IFERROR(VLOOKUP($B331,'1314_link'!$A$5:$D$310,3,FALSE),0)</f>
        <v>659.33</v>
      </c>
      <c r="AU331" s="156">
        <f>IFERROR(VLOOKUP($B331,'1314_link'!$A$5:$D$331,4,FALSE),0)</f>
        <v>5385.8</v>
      </c>
      <c r="AV331" s="158">
        <f>AT331/AU331</f>
        <v>0.12242006758513127</v>
      </c>
      <c r="AW331" s="158">
        <f>IF(AR331="Yes",VLOOKUP(B331,'ESA 112'!$B$318:$J$345,8,FALSE),MIN(0.127,AV331))</f>
        <v>0.12242006758513127</v>
      </c>
      <c r="AX331" s="156">
        <f>ROUND(IF(AV331=AW331,AT331,AU331*AW331),2)</f>
        <v>659.33</v>
      </c>
      <c r="AY331" s="159">
        <f>AX331+AS331</f>
        <v>739.55000000000007</v>
      </c>
      <c r="AZ331" s="127" t="s">
        <v>928</v>
      </c>
      <c r="BA331" s="43">
        <f>IFERROR(VLOOKUP($B331,'1415_link'!$A$5:$D$311,2,FALSE),0)</f>
        <v>88.55</v>
      </c>
      <c r="BB331" s="43">
        <f>IFERROR(VLOOKUP($B331,'1415_link'!$A$5:$D$311,3,FALSE),0)</f>
        <v>633.78</v>
      </c>
      <c r="BC331" s="256">
        <f>IFERROR(VLOOKUP($B331,'1415_link'!$A$5:$D$332,4,FALSE),0)</f>
        <v>5361.2199999999993</v>
      </c>
      <c r="BD331" s="158">
        <f>BB331/BC331</f>
        <v>0.11821563002450935</v>
      </c>
      <c r="BE331" s="158">
        <f>IF(AZ331="Yes",VLOOKUP(B331,'ESA 112'!$B$286:$J$314,8,FALSE),MIN(0.127,BD331))</f>
        <v>0.11821563002450935</v>
      </c>
      <c r="BF331" s="156">
        <f>ROUND(IF(BD331=BE331,BB331,BC331*BE331),2)</f>
        <v>633.78</v>
      </c>
      <c r="BG331" s="159">
        <f>BF331+BA331</f>
        <v>722.32999999999993</v>
      </c>
      <c r="BH331" s="127" t="s">
        <v>928</v>
      </c>
      <c r="BI331" s="43">
        <f>IFERROR(VLOOKUP($B331,'1516_link'!$A$5:$D$351,2,FALSE),0)</f>
        <v>93.89</v>
      </c>
      <c r="BJ331" s="43">
        <f>IFERROR(VLOOKUP($B331,'1516_link'!$A$5:$D$351,3,FALSE),0)</f>
        <v>636.44000000000005</v>
      </c>
      <c r="BK331" s="256">
        <f>IFERROR(VLOOKUP($B331,'1516_link'!$A$5:$D$351,4,FALSE),0)</f>
        <v>5605.18</v>
      </c>
      <c r="BL331" s="217">
        <f>BJ331/BK331</f>
        <v>0.11354497090191573</v>
      </c>
      <c r="BM331" s="217">
        <f>IF(BH331="Yes",VLOOKUP(B331,'ESA 112'!$B$255:$J$282,8,FALSE),MIN(0.127,BL331))</f>
        <v>0.11354497090191573</v>
      </c>
      <c r="BN331" s="156">
        <f>ROUND(IF(BL331=BM331,BJ331,BK331*BM331),2)</f>
        <v>636.44000000000005</v>
      </c>
      <c r="BO331" s="159">
        <f>BN331+BI331</f>
        <v>730.33</v>
      </c>
      <c r="BP331" s="127" t="s">
        <v>928</v>
      </c>
      <c r="BQ331" s="43">
        <f>IFERROR(VLOOKUP($B331,'1617_link'!$A$5:$D$351,2,FALSE),0)</f>
        <v>109</v>
      </c>
      <c r="BR331" s="43">
        <f>IFERROR(VLOOKUP($B331,'1617_link'!$A$5:$D$351,3,FALSE),0)</f>
        <v>670.67</v>
      </c>
      <c r="BS331" s="256">
        <f>IFERROR(VLOOKUP($B331,'1617_link'!$A$5:$D$351,4,FALSE),0)</f>
        <v>5717.41</v>
      </c>
      <c r="BT331" s="217">
        <f>BR331/BS331</f>
        <v>0.11730311452213502</v>
      </c>
      <c r="BU331" s="217">
        <f>IF(BP331="Yes",VLOOKUP(B331,'ESA 112'!$B$224:$J$250,8,FALSE),MIN(0.127,BT331))</f>
        <v>0.11730311452213502</v>
      </c>
      <c r="BV331" s="156">
        <f>ROUND(IF(BT331=BU331,BR331,BS331*BU331),2)</f>
        <v>670.67</v>
      </c>
      <c r="BW331" s="223">
        <f>BV331+BQ331</f>
        <v>779.67</v>
      </c>
      <c r="BX331" s="127" t="s">
        <v>928</v>
      </c>
      <c r="BY331" s="43">
        <f>IFERROR(VLOOKUP($B331,'1718_link'!$A$5:$D$351,2,FALSE),0)</f>
        <v>103.45</v>
      </c>
      <c r="BZ331" s="43">
        <f>IFERROR(VLOOKUP($B331,'1718_link'!$A$5:$D$351,3,FALSE),0)</f>
        <v>680.89</v>
      </c>
      <c r="CA331" s="51">
        <f>IFERROR(VLOOKUP($B331,'1718_link'!$A$5:$D$331,4,FALSE),0)</f>
        <v>5686.78</v>
      </c>
      <c r="CB331" s="217">
        <f>BZ331/CA331</f>
        <v>0.11973208036885549</v>
      </c>
      <c r="CC331" s="217">
        <f>IF(BX331="Yes",VLOOKUP(B331,'ESA 112'!$B$194:$J$219,8,FALSE),MIN(0.135,CB331))</f>
        <v>0.11973208036885549</v>
      </c>
      <c r="CD331" s="156">
        <f>ROUND(IF(CB331=CC331,BZ331,CA331*CC331),2)</f>
        <v>680.89</v>
      </c>
      <c r="CE331" s="159">
        <f>CD331+BY331</f>
        <v>784.34</v>
      </c>
      <c r="CF331" s="127" t="s">
        <v>928</v>
      </c>
      <c r="CG331" s="43">
        <f>IFERROR(VLOOKUP($B331,'1819_link'!$A$5:$D$351,2,FALSE),0)</f>
        <v>108.99</v>
      </c>
      <c r="CH331" s="43">
        <f>IFERROR(VLOOKUP($B331,'1819_link'!$A$5:$D$351,3,FALSE),0)</f>
        <v>731.44</v>
      </c>
      <c r="CI331" s="51">
        <f>IFERROR(VLOOKUP($B331,'1819_link'!$A$5:$D$331,4,FALSE),0)</f>
        <v>5664.1600000000008</v>
      </c>
      <c r="CJ331" s="217">
        <f t="shared" si="646"/>
        <v>0.1291347702042315</v>
      </c>
      <c r="CK331" s="217">
        <f>IF(CF331="Yes",VLOOKUP(B331,'ESA 112'!$B$164:$J$190,8,FALSE),MIN(0.135,CJ331))</f>
        <v>0.1291347702042315</v>
      </c>
      <c r="CL331" s="156">
        <f t="shared" si="647"/>
        <v>731.44</v>
      </c>
      <c r="CM331" s="159">
        <f t="shared" si="648"/>
        <v>840.43000000000006</v>
      </c>
      <c r="CN331" s="127" t="s">
        <v>928</v>
      </c>
      <c r="CO331" s="43">
        <f>IFERROR(VLOOKUP($B331,'1920_link'!$A$5:$D$350,2,FALSE),0)</f>
        <v>129.67000000000002</v>
      </c>
      <c r="CP331" s="43">
        <f>IFERROR(VLOOKUP($B331,'1920_link'!$A$5:$D$350,3,FALSE),0)</f>
        <v>766.56</v>
      </c>
      <c r="CQ331" s="51">
        <f>IFERROR(VLOOKUP($B331,'1920_link'!$A$5:$D$330,4,FALSE),0)</f>
        <v>5725.02</v>
      </c>
      <c r="CR331" s="217">
        <f t="shared" si="649"/>
        <v>0.13389647547082803</v>
      </c>
      <c r="CS331" s="217">
        <f>IF(CN331="Yes",VLOOKUP(B331,'ESA 112'!$B$134:$J$159,8,FALSE),MIN(0.135,CR331))</f>
        <v>0.13389647547082803</v>
      </c>
      <c r="CT331" s="156">
        <f t="shared" si="650"/>
        <v>766.56</v>
      </c>
      <c r="CU331" s="159">
        <f t="shared" si="651"/>
        <v>896.23</v>
      </c>
      <c r="CV331" s="127" t="s">
        <v>928</v>
      </c>
      <c r="CW331" s="43">
        <f>IFERROR(VLOOKUP($B331,'2021_link'!$A$5:$D$351,2,FALSE),0)</f>
        <v>73.56</v>
      </c>
      <c r="CX331" s="43">
        <f>IFERROR(VLOOKUP($B331,'2021_link'!$A$5:$D$351,3,FALSE),0)</f>
        <v>762.32999999999993</v>
      </c>
      <c r="CY331" s="256">
        <f>IFERROR(VLOOKUP($B331,'2021_link'!$A$5:$D$351,4,FALSE),0)</f>
        <v>5373.54</v>
      </c>
      <c r="CZ331" s="217">
        <f t="shared" si="652"/>
        <v>0.14186737234672114</v>
      </c>
      <c r="DA331" s="217">
        <f>IF(CV331="Yes",VLOOKUP(B331,'ESA 112'!$B$102:$J$130,8,FALSE),MIN(0.135,CZ331))</f>
        <v>0.13500000000000001</v>
      </c>
      <c r="DB331" s="156">
        <f t="shared" si="653"/>
        <v>725.43</v>
      </c>
      <c r="DC331" s="159">
        <f t="shared" si="654"/>
        <v>798.99</v>
      </c>
      <c r="DD331" s="127" t="s">
        <v>928</v>
      </c>
      <c r="DE331" s="43">
        <f>IFERROR(VLOOKUP($B331,'2122_link'!$A$3:$D$352,2,FALSE),0)</f>
        <v>65.56</v>
      </c>
      <c r="DF331" s="43">
        <f>IFERROR(VLOOKUP($B331,'2122_link'!$A$3:$D$352,3,FALSE),0)</f>
        <v>751.55000000000007</v>
      </c>
      <c r="DG331" s="256">
        <f>IFERROR(VLOOKUP($B331,'2122_link'!$A$3:$D$352,4,FALSE),0)</f>
        <v>5361.65</v>
      </c>
      <c r="DH331" s="217">
        <f t="shared" si="655"/>
        <v>0.14017140246006363</v>
      </c>
      <c r="DI331" s="217">
        <f>IF(DD331="Yes",VLOOKUP(B331,'ESA 112'!$B$70:$J$99,8,FALSE),MIN(0.135,DH331))</f>
        <v>0.13500000000000001</v>
      </c>
      <c r="DJ331" s="156">
        <f t="shared" si="656"/>
        <v>723.82</v>
      </c>
      <c r="DK331" s="159">
        <f t="shared" si="657"/>
        <v>789.38000000000011</v>
      </c>
      <c r="DL331" s="127" t="s">
        <v>928</v>
      </c>
      <c r="DM331" s="43">
        <f>IFERROR(VLOOKUP($B331,'2223_link'!$A$3:$D$352,2,FALSE),0)</f>
        <v>65.56</v>
      </c>
      <c r="DN331" s="43">
        <f>IFERROR(VLOOKUP($B331,'2223_link'!$A$3:$D$352,3,FALSE),0)</f>
        <v>803.11999999999989</v>
      </c>
      <c r="DO331" s="256">
        <f>IFERROR(VLOOKUP($B331,'2223_link'!$A$3:$D$352,4,FALSE),0)</f>
        <v>5607.99</v>
      </c>
      <c r="DP331" s="217">
        <f t="shared" si="658"/>
        <v>0.14320995579521359</v>
      </c>
      <c r="DQ331" s="217">
        <f>IF(DL331="Yes",VLOOKUP(B331,'ESA 112'!$B$37:$J$65,8,FALSE),MIN(0.135,DP331))</f>
        <v>0.13500000000000001</v>
      </c>
      <c r="DR331" s="156">
        <f t="shared" si="659"/>
        <v>757.08</v>
      </c>
      <c r="DS331" s="159">
        <f t="shared" si="660"/>
        <v>822.6400000000001</v>
      </c>
      <c r="DT331" s="127" t="s">
        <v>928</v>
      </c>
      <c r="DU331" s="43">
        <f>IFERROR(VLOOKUP($B331,'2324_link'!$A$3:$D$352,2,FALSE),0)</f>
        <v>75.78</v>
      </c>
      <c r="DV331" s="43">
        <f>IFERROR(VLOOKUP($B331,'2324_link'!$A$3:$D$352,3,FALSE),0)</f>
        <v>875.11999999999989</v>
      </c>
      <c r="DW331" s="160">
        <f>IFERROR(VLOOKUP($B331,'2324_link'!$A$3:$D$352,4,FALSE),0)</f>
        <v>5717.8600000000006</v>
      </c>
      <c r="DX331" s="217">
        <f t="shared" si="661"/>
        <v>0.15305026705795521</v>
      </c>
      <c r="DY331" s="217">
        <f>IF(DT331="Yes",VLOOKUP(B331,'ESA 112'!$B$3:$J$32,8,FALSE),MIN(0.15,DX331))</f>
        <v>0.15</v>
      </c>
      <c r="DZ331" s="156">
        <f t="shared" si="662"/>
        <v>857.68</v>
      </c>
      <c r="EA331" s="159">
        <f t="shared" si="663"/>
        <v>933.45999999999992</v>
      </c>
      <c r="EB331" s="18"/>
    </row>
    <row r="332" spans="1:132" ht="15" customHeight="1" x14ac:dyDescent="0.3">
      <c r="B332" s="15" t="s">
        <v>590</v>
      </c>
      <c r="C332" s="15" t="s">
        <v>591</v>
      </c>
      <c r="D332" s="127" t="s">
        <v>928</v>
      </c>
      <c r="E332" s="156">
        <f>IFERROR(VLOOKUP($B332,'0809_link'!$A$5:$D$319,2,FALSE),0)</f>
        <v>7.38</v>
      </c>
      <c r="F332" s="156">
        <f>IFERROR(VLOOKUP($B332,'0809_link'!$A$5:$D$319,3,FALSE),0)</f>
        <v>129</v>
      </c>
      <c r="G332" s="156">
        <f>IFERROR(VLOOKUP(B332,'0809_link'!$A$5:$D$319,4,FALSE),0)</f>
        <v>1301.4000000000001</v>
      </c>
      <c r="H332" s="50">
        <f>IF(F332=0,0,ROUND((F332/G332),4))</f>
        <v>9.9099999999999994E-2</v>
      </c>
      <c r="I332" s="155">
        <f>IF(D332="yes",VLOOKUP(B332,'ESA 112'!$B$479:$K$503,8,FALSE),MIN(0.127,H332))</f>
        <v>9.9099999999999994E-2</v>
      </c>
      <c r="J332" s="156">
        <f>ROUND(IF(H332=I332,F332,G332*I332),2)</f>
        <v>129</v>
      </c>
      <c r="K332" s="157">
        <f>IF(I332=0.127,((E332+F332)-((H332-I332)*G332)),E332+F332)</f>
        <v>136.38</v>
      </c>
      <c r="L332" s="127" t="s">
        <v>928</v>
      </c>
      <c r="M332" s="43">
        <f>IFERROR(VLOOKUP(B332,'0910_link'!$A$5:$B$302,2,FALSE),0)</f>
        <v>6.75</v>
      </c>
      <c r="N332" s="43">
        <f>IFERROR(VLOOKUP(B332,'0910_link'!$A$5:$C$302,3,FALSE),0)</f>
        <v>131.38</v>
      </c>
      <c r="O332" s="43">
        <f>IFERROR(VLOOKUP($B332,'0910_link'!$A$5:$D$302,4,FALSE),0)</f>
        <v>1307.4099999999999</v>
      </c>
      <c r="P332" s="50">
        <f>IF(N332=0,0,ROUND((N332/O332),4))</f>
        <v>0.10050000000000001</v>
      </c>
      <c r="Q332" s="158">
        <f>IF(L332="Yes",VLOOKUP(B332,'ESA 112'!$B$449:$K$474,8,FALSE),MIN(0.127,P332))</f>
        <v>0.10050000000000001</v>
      </c>
      <c r="R332" s="156">
        <f>ROUND(IF(P332=Q332,N332,O332*Q332),2)</f>
        <v>131.38</v>
      </c>
      <c r="S332" s="157">
        <f>IF(Q332=0.127,((M332+N332)-((P332-Q332)*O332)),M332+N332)</f>
        <v>138.13</v>
      </c>
      <c r="T332" s="127" t="s">
        <v>928</v>
      </c>
      <c r="U332" s="43">
        <f>IFERROR(VLOOKUP($B332,'1011_link'!$A$5:$D$309,2,FALSE),0)</f>
        <v>9</v>
      </c>
      <c r="V332" s="43">
        <f>IFERROR(VLOOKUP($B332,'1011_link'!$A$5:$D$309,3,FALSE),0)</f>
        <v>131.38</v>
      </c>
      <c r="W332" s="156">
        <f>IFERROR(VLOOKUP($B332,'1011_link'!$A$5:$D$319,4,FALSE),0)</f>
        <v>1322.97</v>
      </c>
      <c r="X332" s="50">
        <f>IF(V332=0,0,ROUND((V332/W332),4))</f>
        <v>9.9299999999999999E-2</v>
      </c>
      <c r="Y332" s="158">
        <f>IF(T332="Yes",VLOOKUP(B332,'ESA 112'!$B$416:$J$444,8,FALSE),MIN(0.127,X332))</f>
        <v>9.9299999999999999E-2</v>
      </c>
      <c r="Z332" s="156">
        <f>ROUND(IF(X332=Y332,V332,W332*Y332),2)</f>
        <v>131.38</v>
      </c>
      <c r="AA332" s="159">
        <f>Z332+U332</f>
        <v>140.38</v>
      </c>
      <c r="AB332" s="127" t="s">
        <v>928</v>
      </c>
      <c r="AC332" s="43">
        <f>IFERROR(VLOOKUP($B332,'1112_link'!$A$5:$D$310,2,FALSE),0)</f>
        <v>12.559999999999999</v>
      </c>
      <c r="AD332" s="43">
        <f>IFERROR(VLOOKUP($B332,'1112_link'!$A$5:$D$310,3,FALSE),0)</f>
        <v>129.88999999999999</v>
      </c>
      <c r="AE332" s="156">
        <f>IFERROR(VLOOKUP($B332,'1112_link'!$A$5:$D$331,4,FALSE),0)</f>
        <v>1324.83</v>
      </c>
      <c r="AF332" s="50">
        <f>IF(AD332=0,0,ROUND((AD332/AE332),4))</f>
        <v>9.8000000000000004E-2</v>
      </c>
      <c r="AG332" s="158">
        <f>IF(AB332="Yes",VLOOKUP(B332,'ESA 112'!$B$383:$J$411,8,FALSE),MIN(0.127,AF332))</f>
        <v>9.8000000000000004E-2</v>
      </c>
      <c r="AH332" s="156">
        <f>ROUND(IF(AF332=AG332,AD332,AE332*AG332),2)</f>
        <v>129.88999999999999</v>
      </c>
      <c r="AI332" s="159">
        <f>AH332+AC332</f>
        <v>142.44999999999999</v>
      </c>
      <c r="AJ332" s="127" t="s">
        <v>928</v>
      </c>
      <c r="AK332" s="43">
        <f>IFERROR(VLOOKUP($B332,'1213_link'!$A$5:$D$310,2,FALSE),0)</f>
        <v>13.12</v>
      </c>
      <c r="AL332" s="43">
        <f>IFERROR(VLOOKUP($B332,'1213_link'!$A$5:$D$310,3,FALSE),0)</f>
        <v>133.56</v>
      </c>
      <c r="AM332" s="156">
        <f>IFERROR(VLOOKUP($B332,'1213_link'!$A$5:$D$331,4,FALSE),0)</f>
        <v>1264.0900000000001</v>
      </c>
      <c r="AN332" s="50">
        <f>IF(AL332=0,0,ROUND((AL332/AM332),4))</f>
        <v>0.1057</v>
      </c>
      <c r="AO332" s="158">
        <f>IF(AJ332="Yes",VLOOKUP(B332,'ESA 112'!$B$350:$J$378,8,FALSE),MIN(0.127,AN332))</f>
        <v>0.1057</v>
      </c>
      <c r="AP332" s="156">
        <f>ROUND(IF(AN332=AO332,AL332,AM332*AO332),2)</f>
        <v>133.56</v>
      </c>
      <c r="AQ332" s="159">
        <f>AP332+AK332</f>
        <v>146.68</v>
      </c>
      <c r="AR332" s="127" t="s">
        <v>928</v>
      </c>
      <c r="AS332" s="43">
        <f>IFERROR(VLOOKUP($B332,'1314_link'!$A$5:$D$310,2,FALSE),0)</f>
        <v>13.559999999999999</v>
      </c>
      <c r="AT332" s="43">
        <f>IFERROR(VLOOKUP($B332,'1314_link'!$A$5:$D$310,3,FALSE),0)</f>
        <v>134.22</v>
      </c>
      <c r="AU332" s="156">
        <f>IFERROR(VLOOKUP($B332,'1314_link'!$A$5:$D$331,4,FALSE),0)</f>
        <v>1318.81</v>
      </c>
      <c r="AV332" s="158">
        <f>AT332/AU332</f>
        <v>0.10177356859593119</v>
      </c>
      <c r="AW332" s="158">
        <f>IF(AR332="Yes",VLOOKUP(B332,'ESA 112'!$B$318:$J$345,8,FALSE),MIN(0.127,AV332))</f>
        <v>0.10177356859593119</v>
      </c>
      <c r="AX332" s="156">
        <f>ROUND(IF(AV332=AW332,AT332,AU332*AW332),2)</f>
        <v>134.22</v>
      </c>
      <c r="AY332" s="159">
        <f>AX332+AS332</f>
        <v>147.78</v>
      </c>
      <c r="AZ332" s="127" t="s">
        <v>928</v>
      </c>
      <c r="BA332" s="43">
        <f>IFERROR(VLOOKUP($B332,'1415_link'!$A$5:$D$311,2,FALSE),0)</f>
        <v>11.440000000000001</v>
      </c>
      <c r="BB332" s="43">
        <f>IFERROR(VLOOKUP($B332,'1415_link'!$A$5:$D$311,3,FALSE),0)</f>
        <v>140.88999999999999</v>
      </c>
      <c r="BC332" s="256">
        <f>IFERROR(VLOOKUP($B332,'1415_link'!$A$5:$D$332,4,FALSE),0)</f>
        <v>1341.53</v>
      </c>
      <c r="BD332" s="158">
        <f>BB332/BC332</f>
        <v>0.10502187800496447</v>
      </c>
      <c r="BE332" s="158">
        <f>IF(AZ332="Yes",VLOOKUP(B332,'ESA 112'!$B$286:$J$314,8,FALSE),MIN(0.127,BD332))</f>
        <v>0.10502187800496447</v>
      </c>
      <c r="BF332" s="156">
        <f>ROUND(IF(BD332=BE332,BB332,BC332*BE332),2)</f>
        <v>140.88999999999999</v>
      </c>
      <c r="BG332" s="159">
        <f>BF332+BA332</f>
        <v>152.32999999999998</v>
      </c>
      <c r="BH332" s="127" t="s">
        <v>928</v>
      </c>
      <c r="BI332" s="43">
        <f>IFERROR(VLOOKUP($B332,'1516_link'!$A$5:$D$351,2,FALSE),0)</f>
        <v>12.34</v>
      </c>
      <c r="BJ332" s="43">
        <f>IFERROR(VLOOKUP($B332,'1516_link'!$A$5:$D$351,3,FALSE),0)</f>
        <v>129</v>
      </c>
      <c r="BK332" s="256">
        <f>IFERROR(VLOOKUP($B332,'1516_link'!$A$5:$D$351,4,FALSE),0)</f>
        <v>1337.16</v>
      </c>
      <c r="BL332" s="217">
        <f>BJ332/BK332</f>
        <v>9.6473122139459744E-2</v>
      </c>
      <c r="BM332" s="217">
        <f>IF(BH332="Yes",VLOOKUP(B332,'ESA 112'!$B$255:$J$282,8,FALSE),MIN(0.127,BL332))</f>
        <v>9.6473122139459744E-2</v>
      </c>
      <c r="BN332" s="156">
        <f>ROUND(IF(BL332=BM332,BJ332,BK332*BM332),2)</f>
        <v>129</v>
      </c>
      <c r="BO332" s="159">
        <f>BN332+BI332</f>
        <v>141.34</v>
      </c>
      <c r="BP332" s="127" t="s">
        <v>928</v>
      </c>
      <c r="BQ332" s="43">
        <f>IFERROR(VLOOKUP($B332,'1617_link'!$A$5:$D$351,2,FALSE),0)</f>
        <v>5.67</v>
      </c>
      <c r="BR332" s="43">
        <f>IFERROR(VLOOKUP($B332,'1617_link'!$A$5:$D$351,3,FALSE),0)</f>
        <v>118.78</v>
      </c>
      <c r="BS332" s="256">
        <f>IFERROR(VLOOKUP($B332,'1617_link'!$A$5:$D$351,4,FALSE),0)</f>
        <v>1332.39</v>
      </c>
      <c r="BT332" s="217">
        <f>BR332/BS332</f>
        <v>8.9148072261124742E-2</v>
      </c>
      <c r="BU332" s="217">
        <f>IF(BP332="Yes",VLOOKUP(B332,'ESA 112'!$B$224:$J$250,8,FALSE),MIN(0.127,BT332))</f>
        <v>8.9148072261124742E-2</v>
      </c>
      <c r="BV332" s="156">
        <f>ROUND(IF(BT332=BU332,BR332,BS332*BU332),2)</f>
        <v>118.78</v>
      </c>
      <c r="BW332" s="223">
        <f>BV332+BQ332</f>
        <v>124.45</v>
      </c>
      <c r="BX332" s="127" t="s">
        <v>928</v>
      </c>
      <c r="BY332" s="43">
        <f>IFERROR(VLOOKUP($B332,'1718_link'!$A$5:$D$351,2,FALSE),0)</f>
        <v>12.55</v>
      </c>
      <c r="BZ332" s="43">
        <f>IFERROR(VLOOKUP($B332,'1718_link'!$A$5:$D$351,3,FALSE),0)</f>
        <v>118.11</v>
      </c>
      <c r="CA332" s="51">
        <f>IFERROR(VLOOKUP($B332,'1718_link'!$A$5:$D$331,4,FALSE),0)</f>
        <v>1300.7700000000002</v>
      </c>
      <c r="CB332" s="217">
        <f>BZ332/CA332</f>
        <v>9.0800064577135062E-2</v>
      </c>
      <c r="CC332" s="217">
        <f>IF(BX332="Yes",VLOOKUP(B332,'ESA 112'!$B$194:$J$219,8,FALSE),MIN(0.135,CB332))</f>
        <v>9.0800064577135062E-2</v>
      </c>
      <c r="CD332" s="156">
        <f>ROUND(IF(CB332=CC332,BZ332,CA332*CC332),2)</f>
        <v>118.11</v>
      </c>
      <c r="CE332" s="159">
        <f>CD332+BY332</f>
        <v>130.66</v>
      </c>
      <c r="CF332" s="127" t="s">
        <v>928</v>
      </c>
      <c r="CG332" s="43">
        <f>IFERROR(VLOOKUP($B332,'1819_link'!$A$5:$D$351,2,FALSE),0)</f>
        <v>18.45</v>
      </c>
      <c r="CH332" s="43">
        <f>IFERROR(VLOOKUP($B332,'1819_link'!$A$5:$D$351,3,FALSE),0)</f>
        <v>137.22</v>
      </c>
      <c r="CI332" s="51">
        <f>IFERROR(VLOOKUP($B332,'1819_link'!$A$5:$D$331,4,FALSE),0)</f>
        <v>1301.98</v>
      </c>
      <c r="CJ332" s="217">
        <f t="shared" si="646"/>
        <v>0.10539332401419377</v>
      </c>
      <c r="CK332" s="217">
        <f>IF(CF332="Yes",VLOOKUP(B332,'ESA 112'!$B$164:$J$190,8,FALSE),MIN(0.135,CJ332))</f>
        <v>0.10539332401419377</v>
      </c>
      <c r="CL332" s="156">
        <f t="shared" si="647"/>
        <v>137.22</v>
      </c>
      <c r="CM332" s="159">
        <f t="shared" si="648"/>
        <v>155.66999999999999</v>
      </c>
      <c r="CN332" s="127" t="s">
        <v>928</v>
      </c>
      <c r="CO332" s="43">
        <f>IFERROR(VLOOKUP($B332,'1920_link'!$A$5:$D$350,2,FALSE),0)</f>
        <v>25.67</v>
      </c>
      <c r="CP332" s="43">
        <f>IFERROR(VLOOKUP($B332,'1920_link'!$A$5:$D$350,3,FALSE),0)</f>
        <v>141</v>
      </c>
      <c r="CQ332" s="51">
        <f>IFERROR(VLOOKUP($B332,'1920_link'!$A$5:$D$330,4,FALSE),0)</f>
        <v>1288.7500000000002</v>
      </c>
      <c r="CR332" s="217">
        <f t="shared" si="649"/>
        <v>0.10940834141610085</v>
      </c>
      <c r="CS332" s="217">
        <f>IF(CN332="Yes",VLOOKUP(B332,'ESA 112'!$B$134:$J$159,8,FALSE),MIN(0.135,CR332))</f>
        <v>0.10940834141610085</v>
      </c>
      <c r="CT332" s="156">
        <f t="shared" si="650"/>
        <v>141</v>
      </c>
      <c r="CU332" s="159">
        <f t="shared" si="651"/>
        <v>166.67000000000002</v>
      </c>
      <c r="CV332" s="127" t="s">
        <v>928</v>
      </c>
      <c r="CW332" s="43">
        <f>IFERROR(VLOOKUP($B332,'2021_link'!$A$5:$D$351,2,FALSE),0)</f>
        <v>14</v>
      </c>
      <c r="CX332" s="43">
        <f>IFERROR(VLOOKUP($B332,'2021_link'!$A$5:$D$351,3,FALSE),0)</f>
        <v>128.11000000000001</v>
      </c>
      <c r="CY332" s="256">
        <f>IFERROR(VLOOKUP($B332,'2021_link'!$A$5:$D$351,4,FALSE),0)</f>
        <v>1233.4199999999998</v>
      </c>
      <c r="CZ332" s="217">
        <f t="shared" si="652"/>
        <v>0.10386567430396786</v>
      </c>
      <c r="DA332" s="217">
        <f>IF(CV332="Yes",VLOOKUP(B332,'ESA 112'!$B$102:$J$130,8,FALSE),MIN(0.135,CZ332))</f>
        <v>0.10386567430396786</v>
      </c>
      <c r="DB332" s="156">
        <f t="shared" si="653"/>
        <v>128.11000000000001</v>
      </c>
      <c r="DC332" s="159">
        <f t="shared" si="654"/>
        <v>142.11000000000001</v>
      </c>
      <c r="DD332" s="127" t="s">
        <v>928</v>
      </c>
      <c r="DE332" s="43">
        <f>IFERROR(VLOOKUP($B332,'2122_link'!$A$3:$D$352,2,FALSE),0)</f>
        <v>6</v>
      </c>
      <c r="DF332" s="43">
        <f>IFERROR(VLOOKUP($B332,'2122_link'!$A$3:$D$352,3,FALSE),0)</f>
        <v>134.11000000000001</v>
      </c>
      <c r="DG332" s="256">
        <f>IFERROR(VLOOKUP($B332,'2122_link'!$A$3:$D$352,4,FALSE),0)</f>
        <v>1271.7799999999997</v>
      </c>
      <c r="DH332" s="217">
        <f t="shared" si="655"/>
        <v>0.10545062825331429</v>
      </c>
      <c r="DI332" s="217">
        <f>IF(DD332="Yes",VLOOKUP(B332,'ESA 112'!$B$70:$J$99,8,FALSE),MIN(0.135,DH332))</f>
        <v>0.10545062825331429</v>
      </c>
      <c r="DJ332" s="156">
        <f t="shared" si="656"/>
        <v>134.11000000000001</v>
      </c>
      <c r="DK332" s="159">
        <f t="shared" si="657"/>
        <v>140.11000000000001</v>
      </c>
      <c r="DL332" s="127" t="s">
        <v>928</v>
      </c>
      <c r="DM332" s="43">
        <f>IFERROR(VLOOKUP($B332,'2223_link'!$A$3:$D$352,2,FALSE),0)</f>
        <v>7.11</v>
      </c>
      <c r="DN332" s="43">
        <f>IFERROR(VLOOKUP($B332,'2223_link'!$A$3:$D$352,3,FALSE),0)</f>
        <v>152.67000000000002</v>
      </c>
      <c r="DO332" s="256">
        <f>IFERROR(VLOOKUP($B332,'2223_link'!$A$3:$D$352,4,FALSE),0)</f>
        <v>1299.96</v>
      </c>
      <c r="DP332" s="217">
        <f t="shared" si="658"/>
        <v>0.11744207514077357</v>
      </c>
      <c r="DQ332" s="217">
        <f>IF(DL332="Yes",VLOOKUP(B332,'ESA 112'!$B$37:$J$65,8,FALSE),MIN(0.135,DP332))</f>
        <v>0.11744207514077357</v>
      </c>
      <c r="DR332" s="156">
        <f t="shared" si="659"/>
        <v>152.66999999999999</v>
      </c>
      <c r="DS332" s="159">
        <f t="shared" si="660"/>
        <v>159.78</v>
      </c>
      <c r="DT332" s="127" t="s">
        <v>928</v>
      </c>
      <c r="DU332" s="43">
        <f>IFERROR(VLOOKUP($B332,'2324_link'!$A$3:$D$352,2,FALSE),0)</f>
        <v>6.67</v>
      </c>
      <c r="DV332" s="43">
        <f>IFERROR(VLOOKUP($B332,'2324_link'!$A$3:$D$352,3,FALSE),0)</f>
        <v>154.66</v>
      </c>
      <c r="DW332" s="160">
        <f>IFERROR(VLOOKUP($B332,'2324_link'!$A$3:$D$352,4,FALSE),0)</f>
        <v>1344.47</v>
      </c>
      <c r="DX332" s="217">
        <f t="shared" si="661"/>
        <v>0.11503417703630427</v>
      </c>
      <c r="DY332" s="217">
        <f>IF(DT332="Yes",VLOOKUP(B332,'ESA 112'!$B$3:$J$32,8,FALSE),MIN(0.15,DX332))</f>
        <v>0.11503417703630427</v>
      </c>
      <c r="DZ332" s="156">
        <f t="shared" si="662"/>
        <v>154.66</v>
      </c>
      <c r="EA332" s="159">
        <f t="shared" si="663"/>
        <v>161.32999999999998</v>
      </c>
      <c r="EB332" s="18"/>
    </row>
    <row r="333" spans="1:132" ht="15" customHeight="1" x14ac:dyDescent="0.3">
      <c r="M333" s="18"/>
      <c r="N333" s="18"/>
      <c r="R333" s="15"/>
      <c r="U333" s="15"/>
      <c r="V333" s="15"/>
      <c r="CN333"/>
    </row>
    <row r="334" spans="1:132" ht="15" customHeight="1" x14ac:dyDescent="0.3">
      <c r="M334" s="18"/>
      <c r="N334" s="18"/>
      <c r="R334" s="15"/>
      <c r="U334" s="15"/>
      <c r="V334" s="15"/>
      <c r="CN334"/>
    </row>
    <row r="335" spans="1:132" ht="15" customHeight="1" x14ac:dyDescent="0.3">
      <c r="M335" s="18"/>
      <c r="N335" s="18"/>
      <c r="R335" s="15"/>
      <c r="U335" s="15"/>
      <c r="V335" s="15"/>
      <c r="CN335"/>
    </row>
    <row r="336" spans="1:132" ht="15" customHeight="1" x14ac:dyDescent="0.3">
      <c r="M336" s="18"/>
      <c r="N336" s="18"/>
      <c r="R336" s="15"/>
      <c r="U336" s="15"/>
      <c r="V336" s="15"/>
      <c r="CN336"/>
    </row>
    <row r="337" spans="13:92" ht="15" customHeight="1" x14ac:dyDescent="0.3">
      <c r="M337" s="18"/>
      <c r="N337" s="18"/>
      <c r="R337" s="15"/>
      <c r="U337" s="15"/>
      <c r="V337" s="15"/>
      <c r="CN337"/>
    </row>
    <row r="338" spans="13:92" ht="15" customHeight="1" x14ac:dyDescent="0.3">
      <c r="M338" s="18"/>
      <c r="N338" s="18"/>
      <c r="R338" s="15"/>
      <c r="U338" s="15"/>
      <c r="V338" s="15"/>
      <c r="CN338"/>
    </row>
    <row r="339" spans="13:92" ht="15" customHeight="1" x14ac:dyDescent="0.3">
      <c r="M339" s="18"/>
      <c r="N339" s="18"/>
      <c r="R339" s="15"/>
      <c r="U339" s="15"/>
      <c r="V339" s="15"/>
      <c r="CN339"/>
    </row>
    <row r="340" spans="13:92" ht="15" customHeight="1" x14ac:dyDescent="0.3">
      <c r="M340" s="18"/>
      <c r="N340" s="18"/>
      <c r="R340" s="15"/>
      <c r="U340" s="15"/>
      <c r="V340" s="15"/>
      <c r="CN340"/>
    </row>
    <row r="341" spans="13:92" ht="15" customHeight="1" x14ac:dyDescent="0.3">
      <c r="M341" s="18"/>
      <c r="N341" s="18"/>
      <c r="R341" s="15"/>
      <c r="U341" s="15"/>
      <c r="V341" s="15"/>
      <c r="CN341"/>
    </row>
    <row r="342" spans="13:92" ht="15" customHeight="1" x14ac:dyDescent="0.3">
      <c r="M342" s="18"/>
      <c r="N342" s="18"/>
      <c r="R342" s="15"/>
      <c r="U342" s="15"/>
      <c r="V342" s="15"/>
      <c r="CN342"/>
    </row>
    <row r="343" spans="13:92" ht="15" customHeight="1" x14ac:dyDescent="0.3">
      <c r="M343" s="18"/>
      <c r="N343" s="18"/>
      <c r="R343" s="15"/>
      <c r="U343" s="15"/>
      <c r="V343" s="15"/>
      <c r="CN343"/>
    </row>
    <row r="344" spans="13:92" ht="15" customHeight="1" x14ac:dyDescent="0.3">
      <c r="M344" s="18"/>
      <c r="N344" s="18"/>
      <c r="R344" s="15"/>
      <c r="U344" s="15"/>
      <c r="V344" s="15"/>
      <c r="CN344"/>
    </row>
    <row r="345" spans="13:92" ht="15" customHeight="1" x14ac:dyDescent="0.3">
      <c r="M345" s="18"/>
      <c r="N345" s="18"/>
      <c r="R345" s="15"/>
      <c r="U345" s="15"/>
      <c r="V345" s="15"/>
      <c r="CN345"/>
    </row>
    <row r="346" spans="13:92" ht="15" customHeight="1" x14ac:dyDescent="0.3">
      <c r="M346" s="18"/>
      <c r="N346" s="18"/>
      <c r="R346" s="15"/>
      <c r="U346" s="15"/>
      <c r="V346" s="15"/>
      <c r="CN346"/>
    </row>
    <row r="347" spans="13:92" ht="15" customHeight="1" x14ac:dyDescent="0.3">
      <c r="M347" s="18"/>
      <c r="N347" s="18"/>
      <c r="R347" s="15"/>
      <c r="U347" s="15"/>
      <c r="V347" s="15"/>
      <c r="CN347"/>
    </row>
    <row r="348" spans="13:92" ht="15" customHeight="1" x14ac:dyDescent="0.3">
      <c r="M348" s="18"/>
      <c r="N348" s="18"/>
      <c r="R348" s="15"/>
      <c r="U348" s="15"/>
      <c r="V348" s="15"/>
      <c r="CN348"/>
    </row>
    <row r="349" spans="13:92" ht="15" customHeight="1" x14ac:dyDescent="0.3">
      <c r="M349" s="18"/>
      <c r="N349" s="18"/>
      <c r="R349" s="15"/>
      <c r="U349" s="15"/>
      <c r="V349" s="15"/>
      <c r="CN349"/>
    </row>
    <row r="350" spans="13:92" ht="15" customHeight="1" x14ac:dyDescent="0.3">
      <c r="M350" s="18"/>
      <c r="N350" s="18"/>
      <c r="R350" s="15"/>
      <c r="U350" s="15"/>
      <c r="V350" s="15"/>
      <c r="CN350"/>
    </row>
    <row r="351" spans="13:92" ht="15" customHeight="1" x14ac:dyDescent="0.3">
      <c r="M351" s="18"/>
      <c r="N351" s="18"/>
      <c r="R351" s="15"/>
      <c r="U351" s="15"/>
      <c r="V351" s="15"/>
      <c r="CN351"/>
    </row>
    <row r="352" spans="13:92" ht="15" customHeight="1" x14ac:dyDescent="0.3">
      <c r="M352" s="18"/>
      <c r="N352" s="18"/>
      <c r="R352" s="15"/>
      <c r="U352" s="15"/>
      <c r="V352" s="15"/>
      <c r="CN352"/>
    </row>
    <row r="353" spans="13:92" ht="15" customHeight="1" x14ac:dyDescent="0.3">
      <c r="M353" s="18"/>
      <c r="N353" s="18"/>
      <c r="R353" s="15"/>
      <c r="U353" s="15"/>
      <c r="V353" s="15"/>
      <c r="CN353"/>
    </row>
    <row r="354" spans="13:92" ht="15" customHeight="1" x14ac:dyDescent="0.3">
      <c r="M354" s="18"/>
      <c r="N354" s="18"/>
      <c r="R354" s="15"/>
      <c r="U354" s="15"/>
      <c r="V354" s="15"/>
      <c r="CN354"/>
    </row>
    <row r="355" spans="13:92" ht="15" customHeight="1" x14ac:dyDescent="0.3">
      <c r="M355" s="18"/>
      <c r="N355" s="18"/>
      <c r="R355" s="15"/>
      <c r="U355" s="15"/>
      <c r="V355" s="15"/>
      <c r="CN355"/>
    </row>
    <row r="356" spans="13:92" ht="15" customHeight="1" x14ac:dyDescent="0.3">
      <c r="M356" s="18"/>
      <c r="N356" s="18"/>
      <c r="R356" s="15"/>
      <c r="U356" s="15"/>
      <c r="V356" s="15"/>
      <c r="CN356"/>
    </row>
    <row r="357" spans="13:92" ht="15" customHeight="1" x14ac:dyDescent="0.3">
      <c r="M357" s="18"/>
      <c r="N357" s="18"/>
      <c r="R357" s="15"/>
      <c r="U357" s="15"/>
      <c r="V357" s="15"/>
      <c r="CN357"/>
    </row>
    <row r="358" spans="13:92" ht="15" customHeight="1" x14ac:dyDescent="0.3">
      <c r="M358" s="18"/>
      <c r="N358" s="18"/>
      <c r="R358" s="15"/>
      <c r="U358" s="15"/>
      <c r="V358" s="15"/>
      <c r="CN358"/>
    </row>
    <row r="359" spans="13:92" ht="15" customHeight="1" x14ac:dyDescent="0.3">
      <c r="M359" s="18"/>
      <c r="N359" s="18"/>
      <c r="R359" s="15"/>
      <c r="U359" s="15"/>
      <c r="V359" s="15"/>
      <c r="CN359"/>
    </row>
    <row r="360" spans="13:92" ht="15" customHeight="1" x14ac:dyDescent="0.3">
      <c r="M360" s="18"/>
      <c r="N360" s="18"/>
      <c r="R360" s="15"/>
      <c r="U360" s="15"/>
      <c r="V360" s="15"/>
      <c r="CN360"/>
    </row>
    <row r="361" spans="13:92" ht="15" customHeight="1" x14ac:dyDescent="0.3">
      <c r="M361" s="18"/>
      <c r="N361" s="18"/>
      <c r="R361" s="15"/>
      <c r="U361" s="15"/>
      <c r="V361" s="15"/>
      <c r="CN361"/>
    </row>
    <row r="362" spans="13:92" ht="15" customHeight="1" x14ac:dyDescent="0.3">
      <c r="M362" s="18"/>
      <c r="N362" s="18"/>
      <c r="R362" s="15"/>
      <c r="U362" s="15"/>
      <c r="V362" s="15"/>
      <c r="CN362"/>
    </row>
    <row r="363" spans="13:92" ht="15" customHeight="1" x14ac:dyDescent="0.3">
      <c r="M363" s="18"/>
      <c r="N363" s="18"/>
      <c r="U363" s="15"/>
      <c r="V363" s="15"/>
    </row>
    <row r="364" spans="13:92" ht="15" customHeight="1" x14ac:dyDescent="0.3">
      <c r="M364" s="18"/>
      <c r="N364" s="18"/>
      <c r="U364" s="15"/>
      <c r="V364" s="15"/>
    </row>
    <row r="365" spans="13:92" ht="15" customHeight="1" x14ac:dyDescent="0.3">
      <c r="M365" s="18"/>
      <c r="N365" s="18"/>
      <c r="U365" s="15"/>
      <c r="V365" s="15"/>
    </row>
    <row r="366" spans="13:92" ht="15" customHeight="1" x14ac:dyDescent="0.3">
      <c r="M366" s="18"/>
      <c r="N366" s="18"/>
      <c r="U366" s="15"/>
      <c r="V366" s="15"/>
    </row>
    <row r="367" spans="13:92" ht="15" customHeight="1" x14ac:dyDescent="0.3">
      <c r="M367" s="18"/>
      <c r="N367" s="18"/>
      <c r="U367" s="15"/>
      <c r="V367" s="15"/>
    </row>
    <row r="368" spans="13:92" ht="15" customHeight="1" x14ac:dyDescent="0.3">
      <c r="M368" s="18"/>
      <c r="N368" s="18"/>
      <c r="U368" s="15"/>
      <c r="V368" s="15"/>
    </row>
    <row r="369" spans="13:22" ht="15" customHeight="1" x14ac:dyDescent="0.3">
      <c r="M369" s="18"/>
      <c r="N369" s="18"/>
      <c r="U369" s="15"/>
      <c r="V369" s="15"/>
    </row>
    <row r="370" spans="13:22" ht="15" customHeight="1" x14ac:dyDescent="0.3">
      <c r="M370" s="18"/>
      <c r="N370" s="18"/>
      <c r="U370" s="15"/>
      <c r="V370" s="15"/>
    </row>
    <row r="371" spans="13:22" ht="15" customHeight="1" x14ac:dyDescent="0.3">
      <c r="M371" s="18"/>
      <c r="N371" s="18"/>
      <c r="U371" s="15"/>
      <c r="V371" s="15"/>
    </row>
    <row r="372" spans="13:22" ht="15" customHeight="1" x14ac:dyDescent="0.3">
      <c r="M372" s="18"/>
      <c r="N372" s="18"/>
      <c r="U372" s="15"/>
      <c r="V372" s="15"/>
    </row>
    <row r="373" spans="13:22" ht="15" customHeight="1" x14ac:dyDescent="0.3">
      <c r="M373" s="18"/>
      <c r="N373" s="18"/>
      <c r="U373" s="15"/>
      <c r="V373" s="15"/>
    </row>
    <row r="374" spans="13:22" ht="15" customHeight="1" x14ac:dyDescent="0.3">
      <c r="M374" s="18"/>
      <c r="N374" s="18"/>
      <c r="U374" s="15"/>
      <c r="V374" s="15"/>
    </row>
    <row r="375" spans="13:22" ht="15" customHeight="1" x14ac:dyDescent="0.3">
      <c r="M375" s="18"/>
      <c r="N375" s="18"/>
      <c r="U375" s="15"/>
      <c r="V375" s="15"/>
    </row>
    <row r="376" spans="13:22" ht="15" customHeight="1" x14ac:dyDescent="0.3">
      <c r="M376" s="18"/>
      <c r="N376" s="18"/>
      <c r="U376" s="15"/>
      <c r="V376" s="15"/>
    </row>
    <row r="377" spans="13:22" ht="15" customHeight="1" x14ac:dyDescent="0.3">
      <c r="M377" s="18"/>
      <c r="N377" s="18"/>
      <c r="U377" s="15"/>
      <c r="V377" s="15"/>
    </row>
    <row r="378" spans="13:22" ht="15" customHeight="1" x14ac:dyDescent="0.3">
      <c r="M378" s="18"/>
      <c r="N378" s="18"/>
      <c r="U378" s="15"/>
      <c r="V378" s="15"/>
    </row>
    <row r="379" spans="13:22" ht="15" customHeight="1" x14ac:dyDescent="0.3">
      <c r="M379" s="18"/>
      <c r="N379" s="18"/>
      <c r="U379" s="15"/>
      <c r="V379" s="15"/>
    </row>
    <row r="380" spans="13:22" ht="15" customHeight="1" x14ac:dyDescent="0.3">
      <c r="M380" s="18"/>
      <c r="N380" s="18"/>
      <c r="U380" s="15"/>
      <c r="V380" s="15"/>
    </row>
    <row r="381" spans="13:22" ht="15" customHeight="1" x14ac:dyDescent="0.3">
      <c r="M381" s="18"/>
      <c r="N381" s="18"/>
      <c r="U381" s="15"/>
      <c r="V381" s="15"/>
    </row>
    <row r="382" spans="13:22" ht="15" customHeight="1" x14ac:dyDescent="0.3">
      <c r="M382" s="18"/>
      <c r="N382" s="18"/>
      <c r="U382" s="15"/>
      <c r="V382" s="15"/>
    </row>
    <row r="383" spans="13:22" ht="15" customHeight="1" x14ac:dyDescent="0.3">
      <c r="M383" s="18"/>
      <c r="N383" s="18"/>
      <c r="U383" s="15"/>
      <c r="V383" s="15"/>
    </row>
    <row r="384" spans="13:22" ht="15" customHeight="1" x14ac:dyDescent="0.3">
      <c r="M384" s="18"/>
      <c r="N384" s="18"/>
      <c r="U384" s="15"/>
      <c r="V384" s="15"/>
    </row>
    <row r="385" spans="13:22" ht="15" customHeight="1" x14ac:dyDescent="0.3">
      <c r="M385" s="18"/>
      <c r="N385" s="18"/>
      <c r="U385" s="15"/>
      <c r="V385" s="15"/>
    </row>
    <row r="386" spans="13:22" ht="15" customHeight="1" x14ac:dyDescent="0.3">
      <c r="M386" s="18"/>
      <c r="N386" s="18"/>
      <c r="U386" s="15"/>
      <c r="V386" s="15"/>
    </row>
    <row r="387" spans="13:22" ht="15" customHeight="1" x14ac:dyDescent="0.3">
      <c r="M387" s="18"/>
      <c r="N387" s="18"/>
      <c r="U387" s="15"/>
      <c r="V387" s="15"/>
    </row>
    <row r="388" spans="13:22" ht="15" customHeight="1" x14ac:dyDescent="0.3">
      <c r="M388" s="18"/>
      <c r="N388" s="18"/>
      <c r="U388" s="15"/>
      <c r="V388" s="15"/>
    </row>
    <row r="389" spans="13:22" ht="15" customHeight="1" x14ac:dyDescent="0.3">
      <c r="M389" s="18"/>
      <c r="N389" s="18"/>
      <c r="U389" s="15"/>
      <c r="V389" s="15"/>
    </row>
    <row r="390" spans="13:22" ht="15" customHeight="1" x14ac:dyDescent="0.3">
      <c r="M390" s="18"/>
      <c r="N390" s="18"/>
      <c r="U390" s="15"/>
      <c r="V390" s="15"/>
    </row>
    <row r="391" spans="13:22" ht="15" customHeight="1" x14ac:dyDescent="0.3">
      <c r="M391" s="18"/>
      <c r="N391" s="18"/>
      <c r="U391" s="15"/>
      <c r="V391" s="15"/>
    </row>
    <row r="392" spans="13:22" ht="15" customHeight="1" x14ac:dyDescent="0.3">
      <c r="M392" s="18"/>
      <c r="N392" s="18"/>
      <c r="U392" s="15"/>
      <c r="V392" s="15"/>
    </row>
    <row r="393" spans="13:22" ht="15" customHeight="1" x14ac:dyDescent="0.3">
      <c r="M393" s="18"/>
      <c r="N393" s="18"/>
      <c r="U393" s="15"/>
      <c r="V393" s="15"/>
    </row>
    <row r="394" spans="13:22" ht="15" customHeight="1" x14ac:dyDescent="0.3">
      <c r="M394" s="18"/>
      <c r="N394" s="18"/>
      <c r="U394" s="15"/>
      <c r="V394" s="15"/>
    </row>
    <row r="395" spans="13:22" ht="15" customHeight="1" x14ac:dyDescent="0.3">
      <c r="M395" s="18"/>
      <c r="N395" s="18"/>
      <c r="U395" s="15"/>
      <c r="V395" s="15"/>
    </row>
    <row r="396" spans="13:22" ht="15" customHeight="1" x14ac:dyDescent="0.3">
      <c r="M396" s="18"/>
      <c r="N396" s="18"/>
      <c r="U396" s="15"/>
      <c r="V396" s="15"/>
    </row>
    <row r="397" spans="13:22" ht="15" customHeight="1" x14ac:dyDescent="0.3">
      <c r="M397" s="18"/>
      <c r="N397" s="18"/>
      <c r="U397" s="15"/>
      <c r="V397" s="15"/>
    </row>
    <row r="398" spans="13:22" ht="15" customHeight="1" x14ac:dyDescent="0.3">
      <c r="M398" s="18"/>
      <c r="N398" s="18"/>
      <c r="U398" s="15"/>
      <c r="V398" s="15"/>
    </row>
    <row r="399" spans="13:22" ht="15" customHeight="1" x14ac:dyDescent="0.3">
      <c r="M399" s="18"/>
      <c r="N399" s="18"/>
      <c r="U399" s="15"/>
      <c r="V399" s="15"/>
    </row>
    <row r="400" spans="13:22" ht="15" customHeight="1" x14ac:dyDescent="0.3">
      <c r="M400" s="18"/>
      <c r="N400" s="18"/>
      <c r="U400" s="15"/>
      <c r="V400" s="15"/>
    </row>
    <row r="401" spans="13:22" ht="15" customHeight="1" x14ac:dyDescent="0.3">
      <c r="M401" s="18"/>
      <c r="N401" s="18"/>
      <c r="U401" s="15"/>
      <c r="V401" s="15"/>
    </row>
    <row r="402" spans="13:22" ht="15" customHeight="1" x14ac:dyDescent="0.3">
      <c r="M402" s="18"/>
      <c r="N402" s="18"/>
      <c r="U402" s="15"/>
      <c r="V402" s="15"/>
    </row>
    <row r="403" spans="13:22" ht="15" customHeight="1" x14ac:dyDescent="0.3">
      <c r="M403" s="18"/>
      <c r="N403" s="18"/>
      <c r="U403" s="15"/>
      <c r="V403" s="15"/>
    </row>
    <row r="404" spans="13:22" ht="15" customHeight="1" x14ac:dyDescent="0.3">
      <c r="M404" s="18"/>
      <c r="N404" s="18"/>
      <c r="U404" s="15"/>
      <c r="V404" s="15"/>
    </row>
    <row r="405" spans="13:22" ht="15" customHeight="1" x14ac:dyDescent="0.3">
      <c r="M405" s="18"/>
      <c r="N405" s="18"/>
      <c r="U405" s="15"/>
      <c r="V405" s="15"/>
    </row>
    <row r="406" spans="13:22" ht="15" customHeight="1" x14ac:dyDescent="0.3">
      <c r="M406" s="18"/>
      <c r="N406" s="18"/>
      <c r="U406" s="15"/>
      <c r="V406" s="15"/>
    </row>
    <row r="407" spans="13:22" ht="15" customHeight="1" x14ac:dyDescent="0.3">
      <c r="M407" s="18"/>
      <c r="N407" s="18"/>
      <c r="U407" s="15"/>
      <c r="V407" s="15"/>
    </row>
    <row r="408" spans="13:22" ht="15" customHeight="1" x14ac:dyDescent="0.3">
      <c r="M408" s="18"/>
      <c r="N408" s="18"/>
      <c r="U408" s="15"/>
      <c r="V408" s="15"/>
    </row>
    <row r="409" spans="13:22" ht="15" customHeight="1" x14ac:dyDescent="0.3">
      <c r="M409" s="18"/>
      <c r="N409" s="18"/>
      <c r="U409" s="15"/>
      <c r="V409" s="15"/>
    </row>
    <row r="410" spans="13:22" ht="15" customHeight="1" x14ac:dyDescent="0.3">
      <c r="M410" s="18"/>
      <c r="N410" s="18"/>
      <c r="U410" s="15"/>
      <c r="V410" s="15"/>
    </row>
    <row r="411" spans="13:22" ht="15" customHeight="1" x14ac:dyDescent="0.3">
      <c r="M411" s="18"/>
      <c r="N411" s="18"/>
      <c r="U411" s="15"/>
      <c r="V411" s="15"/>
    </row>
    <row r="412" spans="13:22" ht="15" customHeight="1" x14ac:dyDescent="0.3">
      <c r="M412" s="18"/>
      <c r="N412" s="18"/>
      <c r="U412" s="15"/>
      <c r="V412" s="15"/>
    </row>
    <row r="413" spans="13:22" ht="15" customHeight="1" x14ac:dyDescent="0.3">
      <c r="M413" s="18"/>
      <c r="N413" s="18"/>
      <c r="U413" s="15"/>
      <c r="V413" s="15"/>
    </row>
    <row r="414" spans="13:22" ht="15" customHeight="1" x14ac:dyDescent="0.3">
      <c r="M414" s="18"/>
      <c r="N414" s="18"/>
      <c r="U414" s="15"/>
      <c r="V414" s="15"/>
    </row>
    <row r="415" spans="13:22" ht="15" customHeight="1" x14ac:dyDescent="0.3">
      <c r="M415" s="18"/>
      <c r="N415" s="18"/>
      <c r="U415" s="15"/>
      <c r="V415" s="15"/>
    </row>
    <row r="416" spans="13:22" ht="15" customHeight="1" x14ac:dyDescent="0.3">
      <c r="M416" s="18"/>
      <c r="N416" s="18"/>
      <c r="U416" s="15"/>
      <c r="V416" s="15"/>
    </row>
    <row r="417" spans="13:22" ht="15" customHeight="1" x14ac:dyDescent="0.3">
      <c r="M417" s="18"/>
      <c r="N417" s="18"/>
      <c r="U417" s="15"/>
      <c r="V417" s="15"/>
    </row>
    <row r="418" spans="13:22" ht="15" customHeight="1" x14ac:dyDescent="0.3">
      <c r="M418" s="18"/>
      <c r="N418" s="18"/>
    </row>
    <row r="419" spans="13:22" ht="15" customHeight="1" x14ac:dyDescent="0.3">
      <c r="M419" s="18"/>
      <c r="N419" s="18"/>
    </row>
    <row r="420" spans="13:22" ht="15" customHeight="1" x14ac:dyDescent="0.3">
      <c r="M420" s="18"/>
      <c r="N420" s="18"/>
    </row>
    <row r="421" spans="13:22" ht="15" customHeight="1" x14ac:dyDescent="0.3">
      <c r="M421" s="18"/>
      <c r="N421" s="18"/>
    </row>
    <row r="422" spans="13:22" ht="15" customHeight="1" x14ac:dyDescent="0.3">
      <c r="M422" s="18"/>
      <c r="N422" s="18"/>
    </row>
    <row r="423" spans="13:22" ht="15" customHeight="1" x14ac:dyDescent="0.3">
      <c r="M423" s="18"/>
      <c r="N423" s="18"/>
    </row>
    <row r="424" spans="13:22" ht="15" customHeight="1" x14ac:dyDescent="0.3">
      <c r="M424" s="18"/>
      <c r="N424" s="18"/>
    </row>
    <row r="425" spans="13:22" ht="15" customHeight="1" x14ac:dyDescent="0.3">
      <c r="M425" s="18"/>
      <c r="N425" s="18"/>
    </row>
    <row r="426" spans="13:22" ht="15" customHeight="1" x14ac:dyDescent="0.3">
      <c r="M426" s="18"/>
      <c r="N426" s="18"/>
    </row>
    <row r="427" spans="13:22" ht="15" customHeight="1" x14ac:dyDescent="0.3">
      <c r="M427" s="18"/>
      <c r="N427" s="18"/>
    </row>
    <row r="428" spans="13:22" ht="15" customHeight="1" x14ac:dyDescent="0.3">
      <c r="M428" s="18"/>
      <c r="N428" s="18"/>
    </row>
    <row r="429" spans="13:22" ht="15" customHeight="1" x14ac:dyDescent="0.3">
      <c r="M429" s="18"/>
      <c r="N429" s="18"/>
    </row>
    <row r="430" spans="13:22" ht="15" customHeight="1" x14ac:dyDescent="0.3">
      <c r="M430" s="18"/>
      <c r="N430" s="18"/>
    </row>
    <row r="431" spans="13:22" ht="15" customHeight="1" x14ac:dyDescent="0.3">
      <c r="M431" s="18"/>
      <c r="N431" s="18"/>
    </row>
    <row r="432" spans="13:22" ht="15" customHeight="1" x14ac:dyDescent="0.3">
      <c r="M432" s="18"/>
      <c r="N432" s="18"/>
    </row>
    <row r="433" spans="13:14" ht="15" customHeight="1" x14ac:dyDescent="0.3">
      <c r="M433" s="18"/>
      <c r="N433" s="18"/>
    </row>
    <row r="434" spans="13:14" ht="15" customHeight="1" x14ac:dyDescent="0.3">
      <c r="M434" s="18"/>
      <c r="N434" s="18"/>
    </row>
    <row r="435" spans="13:14" ht="15" customHeight="1" x14ac:dyDescent="0.3">
      <c r="M435" s="18"/>
      <c r="N435" s="18"/>
    </row>
    <row r="436" spans="13:14" ht="15" customHeight="1" x14ac:dyDescent="0.3">
      <c r="M436" s="18"/>
      <c r="N436" s="18"/>
    </row>
    <row r="437" spans="13:14" ht="15" customHeight="1" x14ac:dyDescent="0.3">
      <c r="M437" s="18"/>
      <c r="N437" s="18"/>
    </row>
    <row r="438" spans="13:14" ht="15" customHeight="1" x14ac:dyDescent="0.3">
      <c r="M438" s="18"/>
      <c r="N438" s="18"/>
    </row>
    <row r="439" spans="13:14" ht="15" customHeight="1" x14ac:dyDescent="0.3">
      <c r="M439" s="18"/>
      <c r="N439" s="18"/>
    </row>
    <row r="440" spans="13:14" ht="15" customHeight="1" x14ac:dyDescent="0.3">
      <c r="M440" s="18"/>
      <c r="N440" s="18"/>
    </row>
    <row r="441" spans="13:14" ht="15" customHeight="1" x14ac:dyDescent="0.3">
      <c r="M441" s="18"/>
      <c r="N441" s="18"/>
    </row>
    <row r="442" spans="13:14" ht="15" customHeight="1" x14ac:dyDescent="0.3">
      <c r="M442" s="18"/>
      <c r="N442" s="18"/>
    </row>
    <row r="443" spans="13:14" ht="15" customHeight="1" x14ac:dyDescent="0.3">
      <c r="M443" s="18"/>
      <c r="N443" s="18"/>
    </row>
    <row r="444" spans="13:14" ht="15" customHeight="1" x14ac:dyDescent="0.3">
      <c r="M444" s="18"/>
      <c r="N444" s="18"/>
    </row>
    <row r="445" spans="13:14" ht="15" customHeight="1" x14ac:dyDescent="0.3">
      <c r="M445" s="18"/>
      <c r="N445" s="18"/>
    </row>
    <row r="446" spans="13:14" ht="15" customHeight="1" x14ac:dyDescent="0.3">
      <c r="M446" s="18"/>
      <c r="N446" s="18"/>
    </row>
    <row r="447" spans="13:14" ht="15" customHeight="1" x14ac:dyDescent="0.3">
      <c r="M447" s="18"/>
      <c r="N447" s="18"/>
    </row>
    <row r="448" spans="13:14" ht="15" customHeight="1" x14ac:dyDescent="0.3">
      <c r="M448" s="18"/>
      <c r="N448" s="18"/>
    </row>
    <row r="449" spans="13:14" ht="15" customHeight="1" x14ac:dyDescent="0.3">
      <c r="M449" s="18"/>
      <c r="N449" s="18"/>
    </row>
    <row r="450" spans="13:14" ht="15" customHeight="1" x14ac:dyDescent="0.3">
      <c r="M450" s="18"/>
      <c r="N450" s="18"/>
    </row>
    <row r="451" spans="13:14" ht="15" customHeight="1" x14ac:dyDescent="0.3">
      <c r="M451" s="18"/>
      <c r="N451" s="18"/>
    </row>
    <row r="452" spans="13:14" ht="15" customHeight="1" x14ac:dyDescent="0.3">
      <c r="M452" s="18"/>
      <c r="N452" s="18"/>
    </row>
    <row r="453" spans="13:14" ht="15" customHeight="1" x14ac:dyDescent="0.3">
      <c r="M453" s="18"/>
      <c r="N453" s="18"/>
    </row>
    <row r="454" spans="13:14" ht="15" customHeight="1" x14ac:dyDescent="0.3">
      <c r="M454" s="18"/>
      <c r="N454" s="18"/>
    </row>
    <row r="455" spans="13:14" ht="15" customHeight="1" x14ac:dyDescent="0.3">
      <c r="M455" s="18"/>
      <c r="N455" s="18"/>
    </row>
    <row r="456" spans="13:14" ht="15" customHeight="1" x14ac:dyDescent="0.3">
      <c r="M456" s="18"/>
      <c r="N456" s="18"/>
    </row>
    <row r="457" spans="13:14" ht="15" customHeight="1" x14ac:dyDescent="0.3">
      <c r="M457" s="18"/>
      <c r="N457" s="18"/>
    </row>
    <row r="458" spans="13:14" ht="15" customHeight="1" x14ac:dyDescent="0.3">
      <c r="M458" s="18"/>
      <c r="N458" s="18"/>
    </row>
    <row r="459" spans="13:14" ht="15" customHeight="1" x14ac:dyDescent="0.3">
      <c r="M459" s="18"/>
      <c r="N459" s="18"/>
    </row>
    <row r="460" spans="13:14" ht="15" customHeight="1" x14ac:dyDescent="0.3">
      <c r="M460" s="18"/>
      <c r="N460" s="18"/>
    </row>
    <row r="461" spans="13:14" ht="15" customHeight="1" x14ac:dyDescent="0.3">
      <c r="M461" s="18"/>
      <c r="N461" s="18"/>
    </row>
    <row r="462" spans="13:14" ht="15" customHeight="1" x14ac:dyDescent="0.3">
      <c r="M462" s="18"/>
      <c r="N462" s="18"/>
    </row>
    <row r="463" spans="13:14" ht="15" customHeight="1" x14ac:dyDescent="0.3">
      <c r="M463" s="18"/>
      <c r="N463" s="18"/>
    </row>
    <row r="464" spans="13:14" ht="15" customHeight="1" x14ac:dyDescent="0.3">
      <c r="M464" s="18"/>
      <c r="N464" s="18"/>
    </row>
    <row r="465" spans="13:14" ht="15" customHeight="1" x14ac:dyDescent="0.3">
      <c r="M465" s="18"/>
      <c r="N465" s="18"/>
    </row>
    <row r="466" spans="13:14" ht="15" customHeight="1" x14ac:dyDescent="0.3">
      <c r="M466" s="18"/>
      <c r="N466" s="18"/>
    </row>
    <row r="467" spans="13:14" ht="15" customHeight="1" x14ac:dyDescent="0.3">
      <c r="M467" s="18"/>
      <c r="N467" s="18"/>
    </row>
    <row r="468" spans="13:14" ht="15" customHeight="1" x14ac:dyDescent="0.3">
      <c r="M468" s="18"/>
      <c r="N468" s="18"/>
    </row>
    <row r="469" spans="13:14" ht="15" customHeight="1" x14ac:dyDescent="0.3">
      <c r="M469" s="18"/>
      <c r="N469" s="18"/>
    </row>
    <row r="470" spans="13:14" ht="15" customHeight="1" x14ac:dyDescent="0.3">
      <c r="M470" s="18"/>
      <c r="N470" s="18"/>
    </row>
    <row r="471" spans="13:14" ht="15" customHeight="1" x14ac:dyDescent="0.3">
      <c r="M471" s="18"/>
      <c r="N471" s="18"/>
    </row>
    <row r="472" spans="13:14" ht="15" customHeight="1" x14ac:dyDescent="0.3">
      <c r="M472" s="18"/>
      <c r="N472" s="18"/>
    </row>
    <row r="473" spans="13:14" ht="15" customHeight="1" x14ac:dyDescent="0.3">
      <c r="M473" s="18"/>
      <c r="N473" s="18"/>
    </row>
    <row r="474" spans="13:14" ht="15" customHeight="1" x14ac:dyDescent="0.3">
      <c r="M474" s="18"/>
      <c r="N474" s="18"/>
    </row>
    <row r="475" spans="13:14" ht="15" customHeight="1" x14ac:dyDescent="0.3">
      <c r="M475" s="18"/>
      <c r="N475" s="18"/>
    </row>
    <row r="476" spans="13:14" ht="15" customHeight="1" x14ac:dyDescent="0.3">
      <c r="M476" s="18"/>
      <c r="N476" s="18"/>
    </row>
    <row r="477" spans="13:14" ht="15" customHeight="1" x14ac:dyDescent="0.3">
      <c r="M477" s="18"/>
      <c r="N477" s="18"/>
    </row>
    <row r="478" spans="13:14" ht="15" customHeight="1" x14ac:dyDescent="0.3">
      <c r="M478" s="18"/>
      <c r="N478" s="18"/>
    </row>
    <row r="479" spans="13:14" ht="15" customHeight="1" x14ac:dyDescent="0.3">
      <c r="M479" s="18"/>
      <c r="N479" s="18"/>
    </row>
    <row r="480" spans="13:14" ht="15" customHeight="1" x14ac:dyDescent="0.3">
      <c r="M480" s="18"/>
      <c r="N480" s="18"/>
    </row>
    <row r="481" spans="13:14" ht="15" customHeight="1" x14ac:dyDescent="0.3">
      <c r="M481" s="18"/>
      <c r="N481" s="18"/>
    </row>
    <row r="482" spans="13:14" ht="15" customHeight="1" x14ac:dyDescent="0.3">
      <c r="M482" s="18"/>
      <c r="N482" s="18"/>
    </row>
    <row r="483" spans="13:14" ht="15" customHeight="1" x14ac:dyDescent="0.3">
      <c r="M483" s="18"/>
      <c r="N483" s="18"/>
    </row>
    <row r="484" spans="13:14" ht="15" customHeight="1" x14ac:dyDescent="0.3">
      <c r="M484" s="18"/>
      <c r="N484" s="18"/>
    </row>
    <row r="485" spans="13:14" ht="15" customHeight="1" x14ac:dyDescent="0.3">
      <c r="M485" s="18"/>
      <c r="N485" s="18"/>
    </row>
    <row r="486" spans="13:14" ht="15" customHeight="1" x14ac:dyDescent="0.3">
      <c r="M486" s="18"/>
      <c r="N486" s="18"/>
    </row>
    <row r="487" spans="13:14" ht="15" customHeight="1" x14ac:dyDescent="0.3">
      <c r="M487" s="18"/>
      <c r="N487" s="18"/>
    </row>
    <row r="488" spans="13:14" ht="15" customHeight="1" x14ac:dyDescent="0.3">
      <c r="M488" s="18"/>
      <c r="N488" s="18"/>
    </row>
    <row r="489" spans="13:14" ht="15" customHeight="1" x14ac:dyDescent="0.3">
      <c r="M489" s="18"/>
      <c r="N489" s="18"/>
    </row>
    <row r="490" spans="13:14" ht="15" customHeight="1" x14ac:dyDescent="0.3">
      <c r="M490" s="18"/>
      <c r="N490" s="18"/>
    </row>
    <row r="491" spans="13:14" ht="15" customHeight="1" x14ac:dyDescent="0.3">
      <c r="M491" s="18"/>
      <c r="N491" s="18"/>
    </row>
    <row r="492" spans="13:14" ht="15" customHeight="1" x14ac:dyDescent="0.3">
      <c r="M492" s="18"/>
      <c r="N492" s="18"/>
    </row>
    <row r="493" spans="13:14" ht="15" customHeight="1" x14ac:dyDescent="0.3">
      <c r="M493" s="18"/>
      <c r="N493" s="18"/>
    </row>
    <row r="494" spans="13:14" ht="15" customHeight="1" x14ac:dyDescent="0.3">
      <c r="M494" s="18"/>
      <c r="N494" s="18"/>
    </row>
    <row r="495" spans="13:14" ht="15" customHeight="1" x14ac:dyDescent="0.3">
      <c r="M495" s="18"/>
      <c r="N495" s="18"/>
    </row>
    <row r="496" spans="13:14" ht="15" customHeight="1" x14ac:dyDescent="0.3">
      <c r="M496" s="18"/>
      <c r="N496" s="18"/>
    </row>
    <row r="497" spans="13:14" ht="15" customHeight="1" x14ac:dyDescent="0.3">
      <c r="M497" s="18"/>
      <c r="N497" s="18"/>
    </row>
    <row r="498" spans="13:14" ht="15" customHeight="1" x14ac:dyDescent="0.3">
      <c r="M498" s="18"/>
      <c r="N498" s="18"/>
    </row>
    <row r="499" spans="13:14" ht="15" customHeight="1" x14ac:dyDescent="0.3">
      <c r="M499" s="18"/>
      <c r="N499" s="18"/>
    </row>
    <row r="500" spans="13:14" ht="15" customHeight="1" x14ac:dyDescent="0.3">
      <c r="M500" s="18"/>
      <c r="N500" s="18"/>
    </row>
    <row r="501" spans="13:14" ht="15" customHeight="1" x14ac:dyDescent="0.3">
      <c r="M501" s="18"/>
      <c r="N501" s="18"/>
    </row>
    <row r="502" spans="13:14" ht="15" customHeight="1" x14ac:dyDescent="0.3">
      <c r="M502" s="18"/>
      <c r="N502" s="18"/>
    </row>
    <row r="503" spans="13:14" ht="15" customHeight="1" x14ac:dyDescent="0.3">
      <c r="M503" s="18"/>
      <c r="N503" s="18"/>
    </row>
    <row r="504" spans="13:14" ht="15" customHeight="1" x14ac:dyDescent="0.3">
      <c r="M504" s="18"/>
      <c r="N504" s="18"/>
    </row>
    <row r="505" spans="13:14" ht="15" customHeight="1" x14ac:dyDescent="0.3">
      <c r="M505" s="18"/>
      <c r="N505" s="18"/>
    </row>
    <row r="506" spans="13:14" ht="15" customHeight="1" x14ac:dyDescent="0.3">
      <c r="M506" s="18"/>
      <c r="N506" s="18"/>
    </row>
    <row r="507" spans="13:14" ht="15" customHeight="1" x14ac:dyDescent="0.3">
      <c r="M507" s="18"/>
      <c r="N507" s="18"/>
    </row>
    <row r="508" spans="13:14" ht="15" customHeight="1" x14ac:dyDescent="0.3">
      <c r="M508" s="18"/>
      <c r="N508" s="18"/>
    </row>
    <row r="509" spans="13:14" ht="15" customHeight="1" x14ac:dyDescent="0.3">
      <c r="M509" s="18"/>
      <c r="N509" s="18"/>
    </row>
    <row r="510" spans="13:14" ht="15" customHeight="1" x14ac:dyDescent="0.3">
      <c r="M510" s="18"/>
      <c r="N510" s="18"/>
    </row>
    <row r="511" spans="13:14" ht="15" customHeight="1" x14ac:dyDescent="0.3">
      <c r="M511" s="18"/>
      <c r="N511" s="18"/>
    </row>
    <row r="512" spans="13:14" ht="15" customHeight="1" x14ac:dyDescent="0.3">
      <c r="M512" s="18"/>
      <c r="N512" s="18"/>
    </row>
    <row r="513" spans="13:14" ht="15" customHeight="1" x14ac:dyDescent="0.3">
      <c r="M513" s="18"/>
      <c r="N513" s="18"/>
    </row>
    <row r="514" spans="13:14" ht="15" customHeight="1" x14ac:dyDescent="0.3">
      <c r="M514" s="18"/>
      <c r="N514" s="18"/>
    </row>
    <row r="515" spans="13:14" ht="15" customHeight="1" x14ac:dyDescent="0.3">
      <c r="M515" s="18"/>
      <c r="N515" s="18"/>
    </row>
    <row r="516" spans="13:14" ht="15" customHeight="1" x14ac:dyDescent="0.3">
      <c r="M516" s="18"/>
      <c r="N516" s="18"/>
    </row>
    <row r="517" spans="13:14" ht="15" customHeight="1" x14ac:dyDescent="0.3">
      <c r="M517" s="18"/>
      <c r="N517" s="18"/>
    </row>
    <row r="518" spans="13:14" ht="15" customHeight="1" x14ac:dyDescent="0.3">
      <c r="M518" s="18"/>
      <c r="N518" s="18"/>
    </row>
    <row r="519" spans="13:14" ht="15" customHeight="1" x14ac:dyDescent="0.3">
      <c r="M519" s="18"/>
      <c r="N519" s="18"/>
    </row>
    <row r="520" spans="13:14" ht="15" customHeight="1" x14ac:dyDescent="0.3">
      <c r="M520" s="18"/>
      <c r="N520" s="18"/>
    </row>
    <row r="521" spans="13:14" ht="15" customHeight="1" x14ac:dyDescent="0.3">
      <c r="M521" s="18"/>
      <c r="N521" s="18"/>
    </row>
    <row r="522" spans="13:14" ht="15" customHeight="1" x14ac:dyDescent="0.3">
      <c r="M522" s="18"/>
      <c r="N522" s="18"/>
    </row>
    <row r="523" spans="13:14" ht="15" customHeight="1" x14ac:dyDescent="0.3">
      <c r="M523" s="18"/>
      <c r="N523" s="18"/>
    </row>
    <row r="524" spans="13:14" ht="15" customHeight="1" x14ac:dyDescent="0.3">
      <c r="M524" s="18"/>
      <c r="N524" s="18"/>
    </row>
    <row r="525" spans="13:14" ht="15" customHeight="1" x14ac:dyDescent="0.3">
      <c r="M525" s="18"/>
      <c r="N525" s="18"/>
    </row>
    <row r="526" spans="13:14" ht="15" customHeight="1" x14ac:dyDescent="0.3">
      <c r="M526" s="18"/>
      <c r="N526" s="18"/>
    </row>
    <row r="527" spans="13:14" ht="15" customHeight="1" x14ac:dyDescent="0.3">
      <c r="M527" s="18"/>
      <c r="N527" s="18"/>
    </row>
    <row r="528" spans="13:14" ht="15" customHeight="1" x14ac:dyDescent="0.3">
      <c r="M528" s="18"/>
      <c r="N528" s="18"/>
    </row>
    <row r="529" spans="13:14" ht="15" customHeight="1" x14ac:dyDescent="0.3">
      <c r="M529" s="18"/>
      <c r="N529" s="18"/>
    </row>
    <row r="530" spans="13:14" ht="15" customHeight="1" x14ac:dyDescent="0.3">
      <c r="M530" s="18"/>
      <c r="N530" s="18"/>
    </row>
    <row r="531" spans="13:14" ht="15" customHeight="1" x14ac:dyDescent="0.3">
      <c r="M531" s="18"/>
      <c r="N531" s="18"/>
    </row>
    <row r="532" spans="13:14" ht="15" customHeight="1" x14ac:dyDescent="0.3">
      <c r="M532" s="18"/>
      <c r="N532" s="18"/>
    </row>
    <row r="533" spans="13:14" ht="15" customHeight="1" x14ac:dyDescent="0.3">
      <c r="M533" s="18"/>
      <c r="N533" s="18"/>
    </row>
    <row r="534" spans="13:14" ht="15" customHeight="1" x14ac:dyDescent="0.3">
      <c r="M534" s="18"/>
      <c r="N534" s="18"/>
    </row>
    <row r="535" spans="13:14" ht="15" customHeight="1" x14ac:dyDescent="0.3">
      <c r="M535" s="18"/>
      <c r="N535" s="18"/>
    </row>
    <row r="536" spans="13:14" ht="15" customHeight="1" x14ac:dyDescent="0.3">
      <c r="M536" s="18"/>
      <c r="N536" s="18"/>
    </row>
    <row r="537" spans="13:14" ht="15" customHeight="1" x14ac:dyDescent="0.3">
      <c r="M537" s="18"/>
      <c r="N537" s="18"/>
    </row>
    <row r="538" spans="13:14" ht="15" customHeight="1" x14ac:dyDescent="0.3">
      <c r="M538" s="18"/>
      <c r="N538" s="18"/>
    </row>
    <row r="539" spans="13:14" ht="15" customHeight="1" x14ac:dyDescent="0.3">
      <c r="M539" s="18"/>
      <c r="N539" s="18"/>
    </row>
    <row r="540" spans="13:14" ht="15" customHeight="1" x14ac:dyDescent="0.3">
      <c r="M540" s="18"/>
      <c r="N540" s="18"/>
    </row>
    <row r="541" spans="13:14" ht="15" customHeight="1" x14ac:dyDescent="0.3">
      <c r="M541" s="18"/>
      <c r="N541" s="18"/>
    </row>
    <row r="542" spans="13:14" ht="15" customHeight="1" x14ac:dyDescent="0.3">
      <c r="M542" s="18"/>
      <c r="N542" s="18"/>
    </row>
    <row r="543" spans="13:14" ht="15" customHeight="1" x14ac:dyDescent="0.3">
      <c r="M543" s="18"/>
      <c r="N543" s="18"/>
    </row>
    <row r="544" spans="13:14" ht="15" customHeight="1" x14ac:dyDescent="0.3">
      <c r="M544" s="18"/>
      <c r="N544" s="18"/>
    </row>
    <row r="545" spans="13:14" ht="15" customHeight="1" x14ac:dyDescent="0.3">
      <c r="M545" s="18"/>
      <c r="N545" s="18"/>
    </row>
    <row r="546" spans="13:14" ht="15" customHeight="1" x14ac:dyDescent="0.3">
      <c r="M546" s="18"/>
      <c r="N546" s="18"/>
    </row>
    <row r="547" spans="13:14" ht="15" customHeight="1" x14ac:dyDescent="0.3">
      <c r="M547" s="18"/>
      <c r="N547" s="18"/>
    </row>
    <row r="548" spans="13:14" ht="15" customHeight="1" x14ac:dyDescent="0.3">
      <c r="M548" s="18"/>
      <c r="N548" s="18"/>
    </row>
    <row r="549" spans="13:14" ht="15" customHeight="1" x14ac:dyDescent="0.3">
      <c r="M549" s="18"/>
      <c r="N549" s="18"/>
    </row>
    <row r="550" spans="13:14" ht="15" customHeight="1" x14ac:dyDescent="0.3">
      <c r="M550" s="18"/>
      <c r="N550" s="18"/>
    </row>
    <row r="551" spans="13:14" ht="15" customHeight="1" x14ac:dyDescent="0.3">
      <c r="M551" s="18"/>
      <c r="N551" s="18"/>
    </row>
    <row r="552" spans="13:14" ht="15" customHeight="1" x14ac:dyDescent="0.3">
      <c r="M552" s="18"/>
      <c r="N552" s="18"/>
    </row>
    <row r="553" spans="13:14" ht="15" customHeight="1" x14ac:dyDescent="0.3">
      <c r="M553" s="18"/>
      <c r="N553" s="18"/>
    </row>
    <row r="554" spans="13:14" ht="15" customHeight="1" x14ac:dyDescent="0.3">
      <c r="M554" s="18"/>
      <c r="N554" s="18"/>
    </row>
    <row r="555" spans="13:14" ht="15" customHeight="1" x14ac:dyDescent="0.3">
      <c r="M555" s="18"/>
      <c r="N555" s="18"/>
    </row>
    <row r="556" spans="13:14" ht="15" customHeight="1" x14ac:dyDescent="0.3">
      <c r="M556" s="18"/>
      <c r="N556" s="18"/>
    </row>
    <row r="557" spans="13:14" ht="15" customHeight="1" x14ac:dyDescent="0.3">
      <c r="M557" s="18"/>
      <c r="N557" s="18"/>
    </row>
    <row r="558" spans="13:14" ht="15" customHeight="1" x14ac:dyDescent="0.3">
      <c r="M558" s="18"/>
      <c r="N558" s="18"/>
    </row>
    <row r="559" spans="13:14" ht="15" customHeight="1" x14ac:dyDescent="0.3">
      <c r="M559" s="18"/>
      <c r="N559" s="18"/>
    </row>
    <row r="560" spans="13:14" ht="15" customHeight="1" x14ac:dyDescent="0.3">
      <c r="M560" s="18"/>
      <c r="N560" s="18"/>
    </row>
    <row r="561" spans="13:14" ht="15" customHeight="1" x14ac:dyDescent="0.3">
      <c r="M561" s="18"/>
      <c r="N561" s="18"/>
    </row>
    <row r="562" spans="13:14" ht="15" customHeight="1" x14ac:dyDescent="0.3">
      <c r="M562" s="18"/>
      <c r="N562" s="18"/>
    </row>
    <row r="563" spans="13:14" ht="15" customHeight="1" x14ac:dyDescent="0.3">
      <c r="M563" s="18"/>
      <c r="N563" s="18"/>
    </row>
    <row r="564" spans="13:14" ht="15" customHeight="1" x14ac:dyDescent="0.3">
      <c r="M564" s="18"/>
      <c r="N564" s="18"/>
    </row>
    <row r="565" spans="13:14" ht="15" customHeight="1" x14ac:dyDescent="0.3">
      <c r="M565" s="18"/>
      <c r="N565" s="18"/>
    </row>
    <row r="566" spans="13:14" ht="15" customHeight="1" x14ac:dyDescent="0.3">
      <c r="M566" s="18"/>
      <c r="N566" s="18"/>
    </row>
    <row r="567" spans="13:14" ht="15" customHeight="1" x14ac:dyDescent="0.3">
      <c r="M567" s="18"/>
      <c r="N567" s="18"/>
    </row>
    <row r="568" spans="13:14" ht="15" customHeight="1" x14ac:dyDescent="0.3">
      <c r="M568" s="18"/>
      <c r="N568" s="18"/>
    </row>
    <row r="569" spans="13:14" ht="15" customHeight="1" x14ac:dyDescent="0.3">
      <c r="M569" s="18"/>
      <c r="N569" s="18"/>
    </row>
    <row r="570" spans="13:14" ht="15" customHeight="1" x14ac:dyDescent="0.3">
      <c r="M570" s="18"/>
      <c r="N570" s="18"/>
    </row>
    <row r="571" spans="13:14" ht="15" customHeight="1" x14ac:dyDescent="0.3">
      <c r="M571" s="18"/>
      <c r="N571" s="18"/>
    </row>
    <row r="572" spans="13:14" ht="15" customHeight="1" x14ac:dyDescent="0.3">
      <c r="M572" s="18"/>
      <c r="N572" s="18"/>
    </row>
    <row r="573" spans="13:14" ht="15" customHeight="1" x14ac:dyDescent="0.3">
      <c r="M573" s="18"/>
      <c r="N573" s="18"/>
    </row>
    <row r="574" spans="13:14" ht="15" customHeight="1" x14ac:dyDescent="0.3">
      <c r="M574" s="18"/>
      <c r="N574" s="18"/>
    </row>
    <row r="575" spans="13:14" ht="15" customHeight="1" x14ac:dyDescent="0.3">
      <c r="M575" s="18"/>
      <c r="N575" s="18"/>
    </row>
    <row r="576" spans="13:14" ht="15" customHeight="1" x14ac:dyDescent="0.3">
      <c r="M576" s="18"/>
      <c r="N576" s="18"/>
    </row>
    <row r="577" spans="13:14" ht="15" customHeight="1" x14ac:dyDescent="0.3">
      <c r="M577" s="18"/>
      <c r="N577" s="18"/>
    </row>
    <row r="578" spans="13:14" ht="15" customHeight="1" x14ac:dyDescent="0.3">
      <c r="M578" s="18"/>
      <c r="N578" s="18"/>
    </row>
    <row r="579" spans="13:14" ht="15" customHeight="1" x14ac:dyDescent="0.3">
      <c r="M579" s="18"/>
      <c r="N579" s="18"/>
    </row>
    <row r="580" spans="13:14" ht="15" customHeight="1" x14ac:dyDescent="0.3">
      <c r="M580" s="18"/>
      <c r="N580" s="18"/>
    </row>
    <row r="581" spans="13:14" ht="15" customHeight="1" x14ac:dyDescent="0.3">
      <c r="M581" s="18"/>
      <c r="N581" s="18"/>
    </row>
    <row r="582" spans="13:14" ht="15" customHeight="1" x14ac:dyDescent="0.3">
      <c r="M582" s="18"/>
      <c r="N582" s="18"/>
    </row>
    <row r="583" spans="13:14" ht="15" customHeight="1" x14ac:dyDescent="0.3">
      <c r="M583" s="18"/>
      <c r="N583" s="18"/>
    </row>
    <row r="584" spans="13:14" ht="15" customHeight="1" x14ac:dyDescent="0.3">
      <c r="M584" s="18"/>
      <c r="N584" s="18"/>
    </row>
    <row r="585" spans="13:14" ht="15" customHeight="1" x14ac:dyDescent="0.3">
      <c r="M585" s="18"/>
      <c r="N585" s="18"/>
    </row>
    <row r="586" spans="13:14" ht="15" customHeight="1" x14ac:dyDescent="0.3">
      <c r="M586" s="18"/>
      <c r="N586" s="18"/>
    </row>
    <row r="587" spans="13:14" ht="15" customHeight="1" x14ac:dyDescent="0.3">
      <c r="M587" s="18"/>
      <c r="N587" s="18"/>
    </row>
    <row r="588" spans="13:14" ht="15" customHeight="1" x14ac:dyDescent="0.3">
      <c r="M588" s="18"/>
      <c r="N588" s="18"/>
    </row>
    <row r="589" spans="13:14" ht="15" customHeight="1" x14ac:dyDescent="0.3">
      <c r="M589" s="18"/>
      <c r="N589" s="18"/>
    </row>
    <row r="590" spans="13:14" ht="15" customHeight="1" x14ac:dyDescent="0.3">
      <c r="M590" s="18"/>
      <c r="N590" s="18"/>
    </row>
    <row r="591" spans="13:14" ht="15" customHeight="1" x14ac:dyDescent="0.3">
      <c r="M591" s="18"/>
      <c r="N591" s="18"/>
    </row>
    <row r="592" spans="13:14" ht="15" customHeight="1" x14ac:dyDescent="0.3">
      <c r="M592" s="18"/>
      <c r="N592" s="18"/>
    </row>
    <row r="593" spans="13:14" ht="15" customHeight="1" x14ac:dyDescent="0.3">
      <c r="M593" s="18"/>
      <c r="N593" s="18"/>
    </row>
    <row r="594" spans="13:14" ht="15" customHeight="1" x14ac:dyDescent="0.3">
      <c r="M594" s="18"/>
      <c r="N594" s="18"/>
    </row>
    <row r="595" spans="13:14" ht="15" customHeight="1" x14ac:dyDescent="0.3">
      <c r="M595" s="18"/>
      <c r="N595" s="18"/>
    </row>
    <row r="596" spans="13:14" ht="15" customHeight="1" x14ac:dyDescent="0.3">
      <c r="M596" s="18"/>
      <c r="N596" s="18"/>
    </row>
    <row r="597" spans="13:14" ht="15" customHeight="1" x14ac:dyDescent="0.3">
      <c r="M597" s="18"/>
      <c r="N597" s="18"/>
    </row>
    <row r="598" spans="13:14" ht="15" customHeight="1" x14ac:dyDescent="0.3">
      <c r="M598" s="18"/>
      <c r="N598" s="18"/>
    </row>
    <row r="599" spans="13:14" ht="15" customHeight="1" x14ac:dyDescent="0.3">
      <c r="M599" s="18"/>
      <c r="N599" s="18"/>
    </row>
    <row r="600" spans="13:14" ht="15" customHeight="1" x14ac:dyDescent="0.3">
      <c r="M600" s="18"/>
      <c r="N600" s="18"/>
    </row>
    <row r="601" spans="13:14" ht="15" customHeight="1" x14ac:dyDescent="0.3">
      <c r="M601" s="18"/>
      <c r="N601" s="18"/>
    </row>
    <row r="602" spans="13:14" ht="15" customHeight="1" x14ac:dyDescent="0.3">
      <c r="M602" s="18"/>
      <c r="N602" s="18"/>
    </row>
    <row r="603" spans="13:14" ht="15" customHeight="1" x14ac:dyDescent="0.3">
      <c r="M603" s="18"/>
      <c r="N603" s="18"/>
    </row>
    <row r="604" spans="13:14" ht="15" customHeight="1" x14ac:dyDescent="0.3">
      <c r="M604" s="18"/>
      <c r="N604" s="18"/>
    </row>
    <row r="605" spans="13:14" ht="15" customHeight="1" x14ac:dyDescent="0.3">
      <c r="M605" s="18"/>
      <c r="N605" s="18"/>
    </row>
    <row r="606" spans="13:14" ht="15" customHeight="1" x14ac:dyDescent="0.3">
      <c r="M606" s="18"/>
      <c r="N606" s="18"/>
    </row>
    <row r="607" spans="13:14" ht="15" customHeight="1" x14ac:dyDescent="0.3">
      <c r="M607" s="18"/>
      <c r="N607" s="18"/>
    </row>
    <row r="608" spans="13:14" ht="15" customHeight="1" x14ac:dyDescent="0.3">
      <c r="M608" s="18"/>
      <c r="N608" s="18"/>
    </row>
    <row r="609" spans="13:14" ht="15" customHeight="1" x14ac:dyDescent="0.3">
      <c r="M609" s="18"/>
      <c r="N609" s="18"/>
    </row>
    <row r="610" spans="13:14" ht="15" customHeight="1" x14ac:dyDescent="0.3">
      <c r="M610" s="18"/>
      <c r="N610" s="18"/>
    </row>
    <row r="611" spans="13:14" ht="15" customHeight="1" x14ac:dyDescent="0.3">
      <c r="M611" s="18"/>
      <c r="N611" s="18"/>
    </row>
    <row r="612" spans="13:14" ht="15" customHeight="1" x14ac:dyDescent="0.3">
      <c r="M612" s="18"/>
      <c r="N612" s="18"/>
    </row>
    <row r="613" spans="13:14" ht="15" customHeight="1" x14ac:dyDescent="0.3">
      <c r="M613" s="18"/>
      <c r="N613" s="18"/>
    </row>
    <row r="614" spans="13:14" ht="15" customHeight="1" x14ac:dyDescent="0.3">
      <c r="M614" s="18"/>
      <c r="N614" s="18"/>
    </row>
    <row r="615" spans="13:14" ht="15" customHeight="1" x14ac:dyDescent="0.3">
      <c r="M615" s="18"/>
      <c r="N615" s="18"/>
    </row>
    <row r="616" spans="13:14" ht="15" customHeight="1" x14ac:dyDescent="0.3">
      <c r="M616" s="18"/>
      <c r="N616" s="18"/>
    </row>
    <row r="617" spans="13:14" ht="15" customHeight="1" x14ac:dyDescent="0.3">
      <c r="M617" s="18"/>
      <c r="N617" s="18"/>
    </row>
    <row r="618" spans="13:14" ht="15" customHeight="1" x14ac:dyDescent="0.3">
      <c r="M618" s="18"/>
      <c r="N618" s="18"/>
    </row>
    <row r="619" spans="13:14" ht="15" customHeight="1" x14ac:dyDescent="0.3">
      <c r="M619" s="18"/>
      <c r="N619" s="18"/>
    </row>
    <row r="620" spans="13:14" ht="15" customHeight="1" x14ac:dyDescent="0.3">
      <c r="M620" s="18"/>
      <c r="N620" s="18"/>
    </row>
    <row r="621" spans="13:14" ht="15" customHeight="1" x14ac:dyDescent="0.3">
      <c r="M621" s="18"/>
      <c r="N621" s="18"/>
    </row>
    <row r="622" spans="13:14" ht="15" customHeight="1" x14ac:dyDescent="0.3">
      <c r="M622" s="18"/>
      <c r="N622" s="18"/>
    </row>
    <row r="623" spans="13:14" ht="15" customHeight="1" x14ac:dyDescent="0.3">
      <c r="M623" s="18"/>
      <c r="N623" s="18"/>
    </row>
    <row r="624" spans="13:14" ht="15" customHeight="1" x14ac:dyDescent="0.3">
      <c r="M624" s="18"/>
      <c r="N624" s="18"/>
    </row>
    <row r="625" spans="13:14" ht="15" customHeight="1" x14ac:dyDescent="0.3">
      <c r="M625" s="18"/>
      <c r="N625" s="18"/>
    </row>
    <row r="626" spans="13:14" ht="15" customHeight="1" x14ac:dyDescent="0.3">
      <c r="M626" s="18"/>
      <c r="N626" s="18"/>
    </row>
    <row r="627" spans="13:14" ht="15" customHeight="1" x14ac:dyDescent="0.3">
      <c r="M627" s="18"/>
      <c r="N627" s="18"/>
    </row>
    <row r="628" spans="13:14" ht="15" customHeight="1" x14ac:dyDescent="0.3">
      <c r="M628" s="18"/>
      <c r="N628" s="18"/>
    </row>
    <row r="629" spans="13:14" ht="15" customHeight="1" x14ac:dyDescent="0.3">
      <c r="M629" s="18"/>
      <c r="N629" s="18"/>
    </row>
    <row r="630" spans="13:14" ht="15" customHeight="1" x14ac:dyDescent="0.3">
      <c r="M630" s="18"/>
      <c r="N630" s="18"/>
    </row>
    <row r="631" spans="13:14" ht="15" customHeight="1" x14ac:dyDescent="0.3">
      <c r="M631" s="18"/>
      <c r="N631" s="18"/>
    </row>
    <row r="632" spans="13:14" ht="15" customHeight="1" x14ac:dyDescent="0.3">
      <c r="M632" s="18"/>
      <c r="N632" s="18"/>
    </row>
    <row r="633" spans="13:14" ht="15" customHeight="1" x14ac:dyDescent="0.3">
      <c r="M633" s="18"/>
      <c r="N633" s="18"/>
    </row>
    <row r="634" spans="13:14" ht="15" customHeight="1" x14ac:dyDescent="0.3">
      <c r="M634" s="18"/>
      <c r="N634" s="18"/>
    </row>
    <row r="635" spans="13:14" ht="15" customHeight="1" x14ac:dyDescent="0.3">
      <c r="M635" s="18"/>
      <c r="N635" s="18"/>
    </row>
    <row r="636" spans="13:14" ht="15" customHeight="1" x14ac:dyDescent="0.3">
      <c r="M636" s="18"/>
      <c r="N636" s="18"/>
    </row>
    <row r="637" spans="13:14" ht="15" customHeight="1" x14ac:dyDescent="0.3">
      <c r="M637" s="18"/>
      <c r="N637" s="18"/>
    </row>
    <row r="638" spans="13:14" ht="15" customHeight="1" x14ac:dyDescent="0.3">
      <c r="M638" s="18"/>
      <c r="N638" s="18"/>
    </row>
    <row r="639" spans="13:14" ht="15" customHeight="1" x14ac:dyDescent="0.3">
      <c r="M639" s="18"/>
      <c r="N639" s="18"/>
    </row>
    <row r="640" spans="13:14" ht="15" customHeight="1" x14ac:dyDescent="0.3">
      <c r="M640" s="18"/>
      <c r="N640" s="18"/>
    </row>
    <row r="641" spans="13:14" ht="15" customHeight="1" x14ac:dyDescent="0.3">
      <c r="M641" s="18"/>
      <c r="N641" s="18"/>
    </row>
    <row r="642" spans="13:14" ht="15" customHeight="1" x14ac:dyDescent="0.3">
      <c r="M642" s="18"/>
      <c r="N642" s="18"/>
    </row>
    <row r="643" spans="13:14" ht="15" customHeight="1" x14ac:dyDescent="0.3">
      <c r="M643" s="18"/>
      <c r="N643" s="18"/>
    </row>
    <row r="644" spans="13:14" ht="15" customHeight="1" x14ac:dyDescent="0.3">
      <c r="M644" s="18"/>
      <c r="N644" s="18"/>
    </row>
    <row r="645" spans="13:14" ht="15" customHeight="1" x14ac:dyDescent="0.3">
      <c r="M645" s="18"/>
      <c r="N645" s="18"/>
    </row>
    <row r="646" spans="13:14" ht="15" customHeight="1" x14ac:dyDescent="0.3">
      <c r="M646" s="18"/>
      <c r="N646" s="18"/>
    </row>
    <row r="647" spans="13:14" ht="15" customHeight="1" x14ac:dyDescent="0.3">
      <c r="M647" s="18"/>
      <c r="N647" s="18"/>
    </row>
    <row r="648" spans="13:14" ht="15" customHeight="1" x14ac:dyDescent="0.3">
      <c r="M648" s="18"/>
      <c r="N648" s="18"/>
    </row>
    <row r="649" spans="13:14" ht="15" customHeight="1" x14ac:dyDescent="0.3">
      <c r="M649" s="18"/>
      <c r="N649" s="18"/>
    </row>
    <row r="650" spans="13:14" ht="15" customHeight="1" x14ac:dyDescent="0.3">
      <c r="M650" s="18"/>
      <c r="N650" s="18"/>
    </row>
    <row r="651" spans="13:14" ht="15" customHeight="1" x14ac:dyDescent="0.3">
      <c r="M651" s="18"/>
      <c r="N651" s="18"/>
    </row>
    <row r="652" spans="13:14" ht="15" customHeight="1" x14ac:dyDescent="0.3">
      <c r="M652" s="18"/>
      <c r="N652" s="18"/>
    </row>
    <row r="653" spans="13:14" ht="15" customHeight="1" x14ac:dyDescent="0.3">
      <c r="M653" s="18"/>
      <c r="N653" s="18"/>
    </row>
    <row r="654" spans="13:14" ht="15" customHeight="1" x14ac:dyDescent="0.3">
      <c r="M654" s="18"/>
      <c r="N654" s="18"/>
    </row>
    <row r="655" spans="13:14" ht="15" customHeight="1" x14ac:dyDescent="0.3">
      <c r="M655" s="18"/>
      <c r="N655" s="18"/>
    </row>
    <row r="656" spans="13:14" ht="15" customHeight="1" x14ac:dyDescent="0.3">
      <c r="M656" s="18"/>
      <c r="N656" s="18"/>
    </row>
    <row r="657" spans="13:14" ht="15" customHeight="1" x14ac:dyDescent="0.3">
      <c r="M657" s="18"/>
      <c r="N657" s="18"/>
    </row>
    <row r="658" spans="13:14" ht="15" customHeight="1" x14ac:dyDescent="0.3">
      <c r="M658" s="18"/>
      <c r="N658" s="18"/>
    </row>
    <row r="659" spans="13:14" ht="15" customHeight="1" x14ac:dyDescent="0.3">
      <c r="M659" s="18"/>
      <c r="N659" s="18"/>
    </row>
    <row r="660" spans="13:14" ht="15" customHeight="1" x14ac:dyDescent="0.3">
      <c r="M660" s="18"/>
      <c r="N660" s="18"/>
    </row>
    <row r="661" spans="13:14" ht="15" customHeight="1" x14ac:dyDescent="0.3">
      <c r="M661" s="18"/>
      <c r="N661" s="18"/>
    </row>
    <row r="662" spans="13:14" ht="15" customHeight="1" x14ac:dyDescent="0.3">
      <c r="M662" s="18"/>
      <c r="N662" s="18"/>
    </row>
    <row r="663" spans="13:14" ht="15" customHeight="1" x14ac:dyDescent="0.3">
      <c r="M663" s="18"/>
      <c r="N663" s="18"/>
    </row>
    <row r="664" spans="13:14" ht="15" customHeight="1" x14ac:dyDescent="0.3">
      <c r="M664" s="18"/>
      <c r="N664" s="18"/>
    </row>
    <row r="665" spans="13:14" ht="15" customHeight="1" x14ac:dyDescent="0.3">
      <c r="M665" s="18"/>
      <c r="N665" s="18"/>
    </row>
    <row r="666" spans="13:14" ht="15" customHeight="1" x14ac:dyDescent="0.3">
      <c r="M666" s="18"/>
      <c r="N666" s="18"/>
    </row>
    <row r="667" spans="13:14" ht="15" customHeight="1" x14ac:dyDescent="0.3">
      <c r="M667" s="18"/>
      <c r="N667" s="18"/>
    </row>
    <row r="668" spans="13:14" ht="15" customHeight="1" x14ac:dyDescent="0.3">
      <c r="M668" s="18"/>
      <c r="N668" s="18"/>
    </row>
    <row r="669" spans="13:14" ht="15" customHeight="1" x14ac:dyDescent="0.3">
      <c r="M669" s="18"/>
      <c r="N669" s="18"/>
    </row>
    <row r="670" spans="13:14" ht="15" customHeight="1" x14ac:dyDescent="0.3">
      <c r="M670" s="18"/>
      <c r="N670" s="18"/>
    </row>
    <row r="671" spans="13:14" ht="15" customHeight="1" x14ac:dyDescent="0.3">
      <c r="M671" s="18"/>
      <c r="N671" s="18"/>
    </row>
    <row r="672" spans="13:14" ht="15" customHeight="1" x14ac:dyDescent="0.3">
      <c r="M672" s="18"/>
      <c r="N672" s="18"/>
    </row>
    <row r="673" spans="13:14" ht="15" customHeight="1" x14ac:dyDescent="0.3">
      <c r="M673" s="18"/>
      <c r="N673" s="18"/>
    </row>
    <row r="674" spans="13:14" ht="15" customHeight="1" x14ac:dyDescent="0.3">
      <c r="M674" s="18"/>
      <c r="N674" s="18"/>
    </row>
    <row r="675" spans="13:14" ht="15" customHeight="1" x14ac:dyDescent="0.3">
      <c r="M675" s="18"/>
      <c r="N675" s="18"/>
    </row>
    <row r="676" spans="13:14" ht="15" customHeight="1" x14ac:dyDescent="0.3">
      <c r="M676" s="18"/>
      <c r="N676" s="18"/>
    </row>
    <row r="677" spans="13:14" ht="15" customHeight="1" x14ac:dyDescent="0.3">
      <c r="M677" s="18"/>
      <c r="N677" s="18"/>
    </row>
    <row r="678" spans="13:14" ht="15" customHeight="1" x14ac:dyDescent="0.3">
      <c r="M678" s="18"/>
      <c r="N678" s="18"/>
    </row>
    <row r="679" spans="13:14" ht="15" customHeight="1" x14ac:dyDescent="0.3">
      <c r="M679" s="18"/>
      <c r="N679" s="18"/>
    </row>
    <row r="680" spans="13:14" ht="15" customHeight="1" x14ac:dyDescent="0.3">
      <c r="M680" s="18"/>
      <c r="N680" s="18"/>
    </row>
    <row r="681" spans="13:14" ht="15" customHeight="1" x14ac:dyDescent="0.3">
      <c r="M681" s="18"/>
      <c r="N681" s="18"/>
    </row>
    <row r="682" spans="13:14" ht="15" customHeight="1" x14ac:dyDescent="0.3">
      <c r="M682" s="18"/>
      <c r="N682" s="18"/>
    </row>
    <row r="683" spans="13:14" ht="15" customHeight="1" x14ac:dyDescent="0.3">
      <c r="M683" s="18"/>
      <c r="N683" s="18"/>
    </row>
    <row r="684" spans="13:14" ht="15" customHeight="1" x14ac:dyDescent="0.3">
      <c r="M684" s="18"/>
      <c r="N684" s="18"/>
    </row>
    <row r="685" spans="13:14" ht="15" customHeight="1" x14ac:dyDescent="0.3">
      <c r="M685" s="18"/>
      <c r="N685" s="18"/>
    </row>
    <row r="686" spans="13:14" ht="15" customHeight="1" x14ac:dyDescent="0.3">
      <c r="M686" s="18"/>
      <c r="N686" s="18"/>
    </row>
    <row r="687" spans="13:14" ht="15" customHeight="1" x14ac:dyDescent="0.3">
      <c r="M687" s="18"/>
      <c r="N687" s="18"/>
    </row>
    <row r="688" spans="13:14" ht="15" customHeight="1" x14ac:dyDescent="0.3">
      <c r="M688" s="18"/>
      <c r="N688" s="18"/>
    </row>
    <row r="689" spans="13:14" ht="15" customHeight="1" x14ac:dyDescent="0.3">
      <c r="M689" s="18"/>
      <c r="N689" s="18"/>
    </row>
    <row r="690" spans="13:14" ht="15" customHeight="1" x14ac:dyDescent="0.3">
      <c r="M690" s="18"/>
      <c r="N690" s="18"/>
    </row>
    <row r="691" spans="13:14" ht="15" customHeight="1" x14ac:dyDescent="0.3">
      <c r="M691" s="18"/>
      <c r="N691" s="18"/>
    </row>
    <row r="692" spans="13:14" ht="15" customHeight="1" x14ac:dyDescent="0.3">
      <c r="M692" s="18"/>
      <c r="N692" s="18"/>
    </row>
    <row r="693" spans="13:14" ht="15" customHeight="1" x14ac:dyDescent="0.3">
      <c r="M693" s="18"/>
      <c r="N693" s="18"/>
    </row>
    <row r="694" spans="13:14" ht="15" customHeight="1" x14ac:dyDescent="0.3">
      <c r="M694" s="18"/>
      <c r="N694" s="18"/>
    </row>
    <row r="695" spans="13:14" ht="15" customHeight="1" x14ac:dyDescent="0.3">
      <c r="M695" s="18"/>
      <c r="N695" s="18"/>
    </row>
    <row r="696" spans="13:14" ht="15" customHeight="1" x14ac:dyDescent="0.3">
      <c r="M696" s="18"/>
      <c r="N696" s="18"/>
    </row>
    <row r="697" spans="13:14" ht="15" customHeight="1" x14ac:dyDescent="0.3">
      <c r="M697" s="18"/>
      <c r="N697" s="18"/>
    </row>
    <row r="698" spans="13:14" ht="15" customHeight="1" x14ac:dyDescent="0.3">
      <c r="M698" s="18"/>
      <c r="N698" s="18"/>
    </row>
    <row r="699" spans="13:14" ht="15" customHeight="1" x14ac:dyDescent="0.3">
      <c r="M699" s="18"/>
      <c r="N699" s="18"/>
    </row>
    <row r="700" spans="13:14" ht="15" customHeight="1" x14ac:dyDescent="0.3">
      <c r="M700" s="18"/>
      <c r="N700" s="18"/>
    </row>
    <row r="701" spans="13:14" ht="15" customHeight="1" x14ac:dyDescent="0.3">
      <c r="M701" s="18"/>
      <c r="N701" s="18"/>
    </row>
    <row r="702" spans="13:14" ht="15" customHeight="1" x14ac:dyDescent="0.3">
      <c r="M702" s="18"/>
      <c r="N702" s="18"/>
    </row>
    <row r="703" spans="13:14" ht="15" customHeight="1" x14ac:dyDescent="0.3">
      <c r="M703" s="18"/>
      <c r="N703" s="18"/>
    </row>
    <row r="704" spans="13:14" ht="15" customHeight="1" x14ac:dyDescent="0.3">
      <c r="M704" s="18"/>
      <c r="N704" s="18"/>
    </row>
    <row r="705" spans="13:14" ht="15" customHeight="1" x14ac:dyDescent="0.3">
      <c r="M705" s="18"/>
      <c r="N705" s="18"/>
    </row>
    <row r="706" spans="13:14" ht="15" customHeight="1" x14ac:dyDescent="0.3">
      <c r="M706" s="18"/>
      <c r="N706" s="18"/>
    </row>
    <row r="707" spans="13:14" ht="15" customHeight="1" x14ac:dyDescent="0.3">
      <c r="M707" s="18"/>
      <c r="N707" s="18"/>
    </row>
    <row r="708" spans="13:14" ht="15" customHeight="1" x14ac:dyDescent="0.3">
      <c r="M708" s="18"/>
      <c r="N708" s="18"/>
    </row>
    <row r="709" spans="13:14" ht="15" customHeight="1" x14ac:dyDescent="0.3">
      <c r="M709" s="18"/>
      <c r="N709" s="18"/>
    </row>
    <row r="710" spans="13:14" ht="15" customHeight="1" x14ac:dyDescent="0.3">
      <c r="M710" s="18"/>
      <c r="N710" s="18"/>
    </row>
    <row r="711" spans="13:14" ht="15" customHeight="1" x14ac:dyDescent="0.3">
      <c r="M711" s="18"/>
      <c r="N711" s="18"/>
    </row>
    <row r="712" spans="13:14" ht="15" customHeight="1" x14ac:dyDescent="0.3">
      <c r="M712" s="18"/>
      <c r="N712" s="18"/>
    </row>
    <row r="713" spans="13:14" ht="15" customHeight="1" x14ac:dyDescent="0.3">
      <c r="M713" s="18"/>
      <c r="N713" s="18"/>
    </row>
    <row r="714" spans="13:14" ht="15" customHeight="1" x14ac:dyDescent="0.3">
      <c r="M714" s="18"/>
      <c r="N714" s="18"/>
    </row>
    <row r="715" spans="13:14" ht="15" customHeight="1" x14ac:dyDescent="0.3">
      <c r="M715" s="18"/>
      <c r="N715" s="18"/>
    </row>
    <row r="716" spans="13:14" ht="15" customHeight="1" x14ac:dyDescent="0.3">
      <c r="M716" s="18"/>
      <c r="N716" s="18"/>
    </row>
    <row r="717" spans="13:14" ht="15" customHeight="1" x14ac:dyDescent="0.3">
      <c r="M717" s="18"/>
      <c r="N717" s="18"/>
    </row>
    <row r="718" spans="13:14" ht="15" customHeight="1" x14ac:dyDescent="0.3">
      <c r="M718" s="18"/>
      <c r="N718" s="18"/>
    </row>
    <row r="719" spans="13:14" ht="15" customHeight="1" x14ac:dyDescent="0.3">
      <c r="M719" s="18"/>
      <c r="N719" s="18"/>
    </row>
    <row r="720" spans="13:14" ht="15" customHeight="1" x14ac:dyDescent="0.3">
      <c r="M720" s="18"/>
      <c r="N720" s="18"/>
    </row>
    <row r="721" spans="13:14" ht="15" customHeight="1" x14ac:dyDescent="0.3">
      <c r="M721" s="18"/>
      <c r="N721" s="18"/>
    </row>
    <row r="722" spans="13:14" ht="15" customHeight="1" x14ac:dyDescent="0.3">
      <c r="M722" s="18"/>
      <c r="N722" s="18"/>
    </row>
    <row r="723" spans="13:14" ht="15" customHeight="1" x14ac:dyDescent="0.3">
      <c r="M723" s="18"/>
      <c r="N723" s="18"/>
    </row>
    <row r="724" spans="13:14" ht="15" customHeight="1" x14ac:dyDescent="0.3">
      <c r="M724" s="18"/>
      <c r="N724" s="18"/>
    </row>
    <row r="725" spans="13:14" ht="15" customHeight="1" x14ac:dyDescent="0.3">
      <c r="M725" s="18"/>
      <c r="N725" s="18"/>
    </row>
    <row r="726" spans="13:14" ht="15" customHeight="1" x14ac:dyDescent="0.3">
      <c r="M726" s="18"/>
      <c r="N726" s="18"/>
    </row>
    <row r="727" spans="13:14" ht="15" customHeight="1" x14ac:dyDescent="0.3">
      <c r="M727" s="18"/>
      <c r="N727" s="18"/>
    </row>
    <row r="728" spans="13:14" ht="15" customHeight="1" x14ac:dyDescent="0.3">
      <c r="M728" s="18"/>
      <c r="N728" s="18"/>
    </row>
    <row r="729" spans="13:14" ht="15" customHeight="1" x14ac:dyDescent="0.3">
      <c r="M729" s="18"/>
      <c r="N729" s="18"/>
    </row>
    <row r="730" spans="13:14" ht="15" customHeight="1" x14ac:dyDescent="0.3">
      <c r="M730" s="18"/>
      <c r="N730" s="18"/>
    </row>
    <row r="731" spans="13:14" ht="15" customHeight="1" x14ac:dyDescent="0.3">
      <c r="M731" s="18"/>
      <c r="N731" s="18"/>
    </row>
    <row r="732" spans="13:14" ht="15" customHeight="1" x14ac:dyDescent="0.3">
      <c r="M732" s="18"/>
      <c r="N732" s="18"/>
    </row>
    <row r="733" spans="13:14" ht="15" customHeight="1" x14ac:dyDescent="0.3">
      <c r="M733" s="18"/>
      <c r="N733" s="18"/>
    </row>
    <row r="734" spans="13:14" ht="15" customHeight="1" x14ac:dyDescent="0.3">
      <c r="M734" s="18"/>
      <c r="N734" s="18"/>
    </row>
    <row r="735" spans="13:14" ht="15" customHeight="1" x14ac:dyDescent="0.3">
      <c r="M735" s="18"/>
      <c r="N735" s="18"/>
    </row>
    <row r="736" spans="13:14" ht="15" customHeight="1" x14ac:dyDescent="0.3">
      <c r="M736" s="18"/>
      <c r="N736" s="18"/>
    </row>
    <row r="737" spans="13:14" ht="15" customHeight="1" x14ac:dyDescent="0.3">
      <c r="M737" s="18"/>
      <c r="N737" s="18"/>
    </row>
    <row r="738" spans="13:14" ht="15" customHeight="1" x14ac:dyDescent="0.3">
      <c r="M738" s="18"/>
      <c r="N738" s="18"/>
    </row>
    <row r="739" spans="13:14" ht="15" customHeight="1" x14ac:dyDescent="0.3">
      <c r="M739" s="18"/>
      <c r="N739" s="18"/>
    </row>
    <row r="740" spans="13:14" ht="15" customHeight="1" x14ac:dyDescent="0.3">
      <c r="M740" s="18"/>
      <c r="N740" s="18"/>
    </row>
    <row r="741" spans="13:14" ht="15" customHeight="1" x14ac:dyDescent="0.3">
      <c r="M741" s="18"/>
      <c r="N741" s="18"/>
    </row>
    <row r="742" spans="13:14" ht="15" customHeight="1" x14ac:dyDescent="0.3">
      <c r="M742" s="18"/>
      <c r="N742" s="18"/>
    </row>
    <row r="743" spans="13:14" ht="15" customHeight="1" x14ac:dyDescent="0.3">
      <c r="M743" s="18"/>
      <c r="N743" s="18"/>
    </row>
    <row r="744" spans="13:14" ht="15" customHeight="1" x14ac:dyDescent="0.3">
      <c r="M744" s="18"/>
      <c r="N744" s="18"/>
    </row>
    <row r="745" spans="13:14" ht="15" customHeight="1" x14ac:dyDescent="0.3">
      <c r="M745" s="18"/>
      <c r="N745" s="18"/>
    </row>
    <row r="746" spans="13:14" ht="15" customHeight="1" x14ac:dyDescent="0.3">
      <c r="M746" s="18"/>
      <c r="N746" s="18"/>
    </row>
    <row r="747" spans="13:14" ht="15" customHeight="1" x14ac:dyDescent="0.3">
      <c r="M747" s="18"/>
      <c r="N747" s="18"/>
    </row>
    <row r="748" spans="13:14" ht="15" customHeight="1" x14ac:dyDescent="0.3">
      <c r="M748" s="18"/>
      <c r="N748" s="18"/>
    </row>
    <row r="749" spans="13:14" ht="15" customHeight="1" x14ac:dyDescent="0.3">
      <c r="M749" s="18"/>
      <c r="N749" s="18"/>
    </row>
    <row r="750" spans="13:14" ht="15" customHeight="1" x14ac:dyDescent="0.3">
      <c r="M750" s="18"/>
      <c r="N750" s="18"/>
    </row>
    <row r="751" spans="13:14" ht="15" customHeight="1" x14ac:dyDescent="0.3">
      <c r="M751" s="18"/>
      <c r="N751" s="18"/>
    </row>
    <row r="752" spans="13:14" ht="15" customHeight="1" x14ac:dyDescent="0.3">
      <c r="M752" s="18"/>
      <c r="N752" s="18"/>
    </row>
    <row r="753" spans="13:14" ht="15" customHeight="1" x14ac:dyDescent="0.3">
      <c r="M753" s="18"/>
      <c r="N753" s="18"/>
    </row>
    <row r="754" spans="13:14" ht="15" customHeight="1" x14ac:dyDescent="0.3">
      <c r="M754" s="18"/>
      <c r="N754" s="18"/>
    </row>
    <row r="755" spans="13:14" ht="15" customHeight="1" x14ac:dyDescent="0.3">
      <c r="M755" s="18"/>
      <c r="N755" s="18"/>
    </row>
    <row r="756" spans="13:14" ht="15" customHeight="1" x14ac:dyDescent="0.3">
      <c r="M756" s="18"/>
      <c r="N756" s="18"/>
    </row>
    <row r="757" spans="13:14" ht="15" customHeight="1" x14ac:dyDescent="0.3">
      <c r="M757" s="18"/>
      <c r="N757" s="18"/>
    </row>
    <row r="758" spans="13:14" ht="15" customHeight="1" x14ac:dyDescent="0.3">
      <c r="M758" s="18"/>
      <c r="N758" s="18"/>
    </row>
    <row r="759" spans="13:14" ht="15" customHeight="1" x14ac:dyDescent="0.3">
      <c r="M759" s="18"/>
      <c r="N759" s="18"/>
    </row>
    <row r="760" spans="13:14" ht="15" customHeight="1" x14ac:dyDescent="0.3">
      <c r="M760" s="18"/>
      <c r="N760" s="18"/>
    </row>
    <row r="761" spans="13:14" ht="15" customHeight="1" x14ac:dyDescent="0.3">
      <c r="M761" s="18"/>
      <c r="N761" s="18"/>
    </row>
    <row r="762" spans="13:14" ht="15" customHeight="1" x14ac:dyDescent="0.3">
      <c r="M762" s="18"/>
      <c r="N762" s="18"/>
    </row>
    <row r="763" spans="13:14" ht="15" customHeight="1" x14ac:dyDescent="0.3">
      <c r="M763" s="18"/>
      <c r="N763" s="18"/>
    </row>
    <row r="764" spans="13:14" ht="15" customHeight="1" x14ac:dyDescent="0.3">
      <c r="M764" s="18"/>
      <c r="N764" s="18"/>
    </row>
    <row r="765" spans="13:14" ht="15" customHeight="1" x14ac:dyDescent="0.3">
      <c r="M765" s="18"/>
      <c r="N765" s="18"/>
    </row>
    <row r="766" spans="13:14" ht="15" customHeight="1" x14ac:dyDescent="0.3">
      <c r="M766" s="18"/>
      <c r="N766" s="18"/>
    </row>
    <row r="767" spans="13:14" ht="15" customHeight="1" x14ac:dyDescent="0.3">
      <c r="M767" s="18"/>
      <c r="N767" s="18"/>
    </row>
    <row r="768" spans="13:14" ht="15" customHeight="1" x14ac:dyDescent="0.3">
      <c r="M768" s="18"/>
      <c r="N768" s="18"/>
    </row>
    <row r="769" spans="13:14" ht="15" customHeight="1" x14ac:dyDescent="0.3">
      <c r="M769" s="18"/>
      <c r="N769" s="18"/>
    </row>
    <row r="770" spans="13:14" ht="15" customHeight="1" x14ac:dyDescent="0.3">
      <c r="M770" s="18"/>
      <c r="N770" s="18"/>
    </row>
    <row r="771" spans="13:14" ht="15" customHeight="1" x14ac:dyDescent="0.3">
      <c r="M771" s="18"/>
      <c r="N771" s="18"/>
    </row>
    <row r="772" spans="13:14" ht="15" customHeight="1" x14ac:dyDescent="0.3">
      <c r="M772" s="18"/>
      <c r="N772" s="18"/>
    </row>
    <row r="773" spans="13:14" ht="15" customHeight="1" x14ac:dyDescent="0.3">
      <c r="M773" s="18"/>
      <c r="N773" s="18"/>
    </row>
    <row r="774" spans="13:14" ht="15" customHeight="1" x14ac:dyDescent="0.3">
      <c r="M774" s="18"/>
      <c r="N774" s="18"/>
    </row>
    <row r="775" spans="13:14" ht="15" customHeight="1" x14ac:dyDescent="0.3">
      <c r="M775" s="18"/>
      <c r="N775" s="18"/>
    </row>
    <row r="776" spans="13:14" ht="15" customHeight="1" x14ac:dyDescent="0.3">
      <c r="M776" s="18"/>
      <c r="N776" s="18"/>
    </row>
    <row r="777" spans="13:14" ht="15" customHeight="1" x14ac:dyDescent="0.3">
      <c r="M777" s="18"/>
      <c r="N777" s="18"/>
    </row>
    <row r="778" spans="13:14" ht="15" customHeight="1" x14ac:dyDescent="0.3">
      <c r="M778" s="18"/>
      <c r="N778" s="18"/>
    </row>
    <row r="779" spans="13:14" ht="15" customHeight="1" x14ac:dyDescent="0.3">
      <c r="M779" s="18"/>
      <c r="N779" s="18"/>
    </row>
    <row r="780" spans="13:14" ht="15" customHeight="1" x14ac:dyDescent="0.3">
      <c r="M780" s="18"/>
      <c r="N780" s="18"/>
    </row>
    <row r="781" spans="13:14" ht="15" customHeight="1" x14ac:dyDescent="0.3">
      <c r="M781" s="18"/>
      <c r="N781" s="18"/>
    </row>
    <row r="782" spans="13:14" ht="15" customHeight="1" x14ac:dyDescent="0.3">
      <c r="M782" s="18"/>
      <c r="N782" s="18"/>
    </row>
    <row r="783" spans="13:14" ht="15" customHeight="1" x14ac:dyDescent="0.3">
      <c r="M783" s="18"/>
      <c r="N783" s="18"/>
    </row>
    <row r="784" spans="13:14" ht="15" customHeight="1" x14ac:dyDescent="0.3">
      <c r="M784" s="18"/>
      <c r="N784" s="18"/>
    </row>
    <row r="785" spans="13:14" ht="15" customHeight="1" x14ac:dyDescent="0.3">
      <c r="M785" s="18"/>
      <c r="N785" s="18"/>
    </row>
    <row r="786" spans="13:14" ht="15" customHeight="1" x14ac:dyDescent="0.3">
      <c r="M786" s="18"/>
      <c r="N786" s="18"/>
    </row>
    <row r="787" spans="13:14" ht="15" customHeight="1" x14ac:dyDescent="0.3">
      <c r="M787" s="18"/>
      <c r="N787" s="18"/>
    </row>
    <row r="788" spans="13:14" ht="15" customHeight="1" x14ac:dyDescent="0.3">
      <c r="M788" s="18"/>
      <c r="N788" s="18"/>
    </row>
    <row r="789" spans="13:14" ht="15" customHeight="1" x14ac:dyDescent="0.3">
      <c r="M789" s="18"/>
      <c r="N789" s="18"/>
    </row>
    <row r="790" spans="13:14" ht="15" customHeight="1" x14ac:dyDescent="0.3">
      <c r="M790" s="18"/>
      <c r="N790" s="18"/>
    </row>
    <row r="791" spans="13:14" ht="15" customHeight="1" x14ac:dyDescent="0.3">
      <c r="M791" s="18"/>
      <c r="N791" s="18"/>
    </row>
    <row r="792" spans="13:14" ht="15" customHeight="1" x14ac:dyDescent="0.3">
      <c r="M792" s="18"/>
      <c r="N792" s="18"/>
    </row>
    <row r="793" spans="13:14" ht="15" customHeight="1" x14ac:dyDescent="0.3">
      <c r="M793" s="18"/>
      <c r="N793" s="18"/>
    </row>
    <row r="794" spans="13:14" ht="15" customHeight="1" x14ac:dyDescent="0.3">
      <c r="M794" s="18"/>
      <c r="N794" s="18"/>
    </row>
    <row r="795" spans="13:14" ht="15" customHeight="1" x14ac:dyDescent="0.3">
      <c r="M795" s="18"/>
      <c r="N795" s="18"/>
    </row>
    <row r="796" spans="13:14" ht="15" customHeight="1" x14ac:dyDescent="0.3">
      <c r="M796" s="18"/>
      <c r="N796" s="18"/>
    </row>
    <row r="797" spans="13:14" ht="15" customHeight="1" x14ac:dyDescent="0.3">
      <c r="M797" s="18"/>
      <c r="N797" s="18"/>
    </row>
    <row r="798" spans="13:14" ht="15" customHeight="1" x14ac:dyDescent="0.3">
      <c r="M798" s="18"/>
      <c r="N798" s="18"/>
    </row>
    <row r="799" spans="13:14" ht="15" customHeight="1" x14ac:dyDescent="0.3">
      <c r="M799" s="18"/>
      <c r="N799" s="18"/>
    </row>
    <row r="800" spans="13:14" ht="15" customHeight="1" x14ac:dyDescent="0.3">
      <c r="M800" s="18"/>
      <c r="N800" s="18"/>
    </row>
    <row r="801" spans="13:14" ht="15" customHeight="1" x14ac:dyDescent="0.3">
      <c r="M801" s="18"/>
      <c r="N801" s="18"/>
    </row>
    <row r="802" spans="13:14" ht="15" customHeight="1" x14ac:dyDescent="0.3">
      <c r="M802" s="18"/>
      <c r="N802" s="18"/>
    </row>
    <row r="803" spans="13:14" ht="15" customHeight="1" x14ac:dyDescent="0.3">
      <c r="M803" s="18"/>
      <c r="N803" s="18"/>
    </row>
    <row r="804" spans="13:14" ht="15" customHeight="1" x14ac:dyDescent="0.3">
      <c r="M804" s="18"/>
      <c r="N804" s="18"/>
    </row>
    <row r="805" spans="13:14" ht="15" customHeight="1" x14ac:dyDescent="0.3">
      <c r="M805" s="18"/>
      <c r="N805" s="18"/>
    </row>
    <row r="806" spans="13:14" ht="15" customHeight="1" x14ac:dyDescent="0.3">
      <c r="M806" s="18"/>
      <c r="N806" s="18"/>
    </row>
    <row r="807" spans="13:14" ht="15" customHeight="1" x14ac:dyDescent="0.3">
      <c r="M807" s="18"/>
      <c r="N807" s="18"/>
    </row>
    <row r="808" spans="13:14" ht="15" customHeight="1" x14ac:dyDescent="0.3">
      <c r="M808" s="18"/>
      <c r="N808" s="18"/>
    </row>
    <row r="809" spans="13:14" ht="15" customHeight="1" x14ac:dyDescent="0.3">
      <c r="M809" s="18"/>
      <c r="N809" s="18"/>
    </row>
    <row r="810" spans="13:14" ht="15" customHeight="1" x14ac:dyDescent="0.3">
      <c r="M810" s="18"/>
      <c r="N810" s="18"/>
    </row>
    <row r="811" spans="13:14" ht="15" customHeight="1" x14ac:dyDescent="0.3">
      <c r="M811" s="18"/>
      <c r="N811" s="18"/>
    </row>
    <row r="812" spans="13:14" ht="15" customHeight="1" x14ac:dyDescent="0.3">
      <c r="M812" s="18"/>
      <c r="N812" s="18"/>
    </row>
    <row r="813" spans="13:14" ht="15" customHeight="1" x14ac:dyDescent="0.3">
      <c r="M813" s="18"/>
      <c r="N813" s="18"/>
    </row>
    <row r="814" spans="13:14" ht="15" customHeight="1" x14ac:dyDescent="0.3">
      <c r="M814" s="18"/>
      <c r="N814" s="18"/>
    </row>
    <row r="815" spans="13:14" ht="15" customHeight="1" x14ac:dyDescent="0.3">
      <c r="M815" s="18"/>
      <c r="N815" s="18"/>
    </row>
    <row r="816" spans="13:14" ht="15" customHeight="1" x14ac:dyDescent="0.3">
      <c r="M816" s="18"/>
      <c r="N816" s="18"/>
    </row>
    <row r="817" spans="13:14" ht="15" customHeight="1" x14ac:dyDescent="0.3">
      <c r="M817" s="18"/>
      <c r="N817" s="18"/>
    </row>
    <row r="818" spans="13:14" ht="15" customHeight="1" x14ac:dyDescent="0.3">
      <c r="M818" s="18"/>
      <c r="N818" s="18"/>
    </row>
    <row r="819" spans="13:14" ht="15" customHeight="1" x14ac:dyDescent="0.3">
      <c r="M819" s="18"/>
      <c r="N819" s="18"/>
    </row>
    <row r="820" spans="13:14" ht="15" customHeight="1" x14ac:dyDescent="0.3">
      <c r="M820" s="18"/>
      <c r="N820" s="18"/>
    </row>
    <row r="821" spans="13:14" ht="15" customHeight="1" x14ac:dyDescent="0.3">
      <c r="M821" s="18"/>
      <c r="N821" s="18"/>
    </row>
    <row r="822" spans="13:14" ht="15" customHeight="1" x14ac:dyDescent="0.3">
      <c r="M822" s="18"/>
      <c r="N822" s="18"/>
    </row>
    <row r="823" spans="13:14" ht="15" customHeight="1" x14ac:dyDescent="0.3">
      <c r="M823" s="18"/>
      <c r="N823" s="18"/>
    </row>
    <row r="824" spans="13:14" ht="15" customHeight="1" x14ac:dyDescent="0.3">
      <c r="M824" s="18"/>
      <c r="N824" s="18"/>
    </row>
    <row r="825" spans="13:14" ht="15" customHeight="1" x14ac:dyDescent="0.3">
      <c r="M825" s="18"/>
      <c r="N825" s="18"/>
    </row>
    <row r="826" spans="13:14" ht="15" customHeight="1" x14ac:dyDescent="0.3">
      <c r="M826" s="18"/>
      <c r="N826" s="18"/>
    </row>
    <row r="827" spans="13:14" ht="15" customHeight="1" x14ac:dyDescent="0.3">
      <c r="M827" s="18"/>
      <c r="N827" s="18"/>
    </row>
    <row r="828" spans="13:14" ht="15" customHeight="1" x14ac:dyDescent="0.3">
      <c r="M828" s="18"/>
      <c r="N828" s="18"/>
    </row>
    <row r="829" spans="13:14" ht="15" customHeight="1" x14ac:dyDescent="0.3">
      <c r="M829" s="18"/>
      <c r="N829" s="18"/>
    </row>
    <row r="830" spans="13:14" ht="15" customHeight="1" x14ac:dyDescent="0.3">
      <c r="M830" s="18"/>
      <c r="N830" s="18"/>
    </row>
    <row r="831" spans="13:14" ht="15" customHeight="1" x14ac:dyDescent="0.3">
      <c r="M831" s="18"/>
      <c r="N831" s="18"/>
    </row>
    <row r="832" spans="13:14" ht="15" customHeight="1" x14ac:dyDescent="0.3">
      <c r="M832" s="18"/>
      <c r="N832" s="18"/>
    </row>
    <row r="833" spans="13:14" ht="15" customHeight="1" x14ac:dyDescent="0.3">
      <c r="M833" s="18"/>
      <c r="N833" s="18"/>
    </row>
    <row r="834" spans="13:14" ht="15" customHeight="1" x14ac:dyDescent="0.3">
      <c r="M834" s="18"/>
      <c r="N834" s="18"/>
    </row>
    <row r="835" spans="13:14" ht="15" customHeight="1" x14ac:dyDescent="0.3">
      <c r="M835" s="18"/>
      <c r="N835" s="18"/>
    </row>
    <row r="836" spans="13:14" ht="15" customHeight="1" x14ac:dyDescent="0.3">
      <c r="M836" s="18"/>
      <c r="N836" s="18"/>
    </row>
    <row r="837" spans="13:14" ht="15" customHeight="1" x14ac:dyDescent="0.3">
      <c r="M837" s="18"/>
      <c r="N837" s="18"/>
    </row>
    <row r="838" spans="13:14" ht="15" customHeight="1" x14ac:dyDescent="0.3">
      <c r="M838" s="18"/>
      <c r="N838" s="18"/>
    </row>
    <row r="839" spans="13:14" ht="15" customHeight="1" x14ac:dyDescent="0.3">
      <c r="M839" s="18"/>
      <c r="N839" s="18"/>
    </row>
    <row r="840" spans="13:14" ht="15" customHeight="1" x14ac:dyDescent="0.3">
      <c r="M840" s="18"/>
      <c r="N840" s="18"/>
    </row>
    <row r="841" spans="13:14" ht="15" customHeight="1" x14ac:dyDescent="0.3">
      <c r="M841" s="18"/>
      <c r="N841" s="18"/>
    </row>
    <row r="842" spans="13:14" ht="15" customHeight="1" x14ac:dyDescent="0.3">
      <c r="M842" s="18"/>
      <c r="N842" s="18"/>
    </row>
    <row r="843" spans="13:14" ht="15" customHeight="1" x14ac:dyDescent="0.3">
      <c r="M843" s="18"/>
      <c r="N843" s="18"/>
    </row>
    <row r="844" spans="13:14" ht="15" customHeight="1" x14ac:dyDescent="0.3">
      <c r="M844" s="18"/>
      <c r="N844" s="18"/>
    </row>
    <row r="845" spans="13:14" ht="15" customHeight="1" x14ac:dyDescent="0.3">
      <c r="M845" s="18"/>
      <c r="N845" s="18"/>
    </row>
    <row r="846" spans="13:14" ht="15" customHeight="1" x14ac:dyDescent="0.3">
      <c r="M846" s="18"/>
      <c r="N846" s="18"/>
    </row>
    <row r="847" spans="13:14" ht="15" customHeight="1" x14ac:dyDescent="0.3">
      <c r="M847" s="18"/>
      <c r="N847" s="18"/>
    </row>
    <row r="848" spans="13:14" ht="15" customHeight="1" x14ac:dyDescent="0.3">
      <c r="M848" s="18"/>
      <c r="N848" s="18"/>
    </row>
    <row r="849" spans="13:14" ht="15" customHeight="1" x14ac:dyDescent="0.3">
      <c r="M849" s="18"/>
      <c r="N849" s="18"/>
    </row>
    <row r="850" spans="13:14" ht="15" customHeight="1" x14ac:dyDescent="0.3">
      <c r="M850" s="18"/>
      <c r="N850" s="18"/>
    </row>
    <row r="851" spans="13:14" ht="15" customHeight="1" x14ac:dyDescent="0.3">
      <c r="M851" s="18"/>
      <c r="N851" s="18"/>
    </row>
    <row r="852" spans="13:14" ht="15" customHeight="1" x14ac:dyDescent="0.3">
      <c r="M852" s="18"/>
      <c r="N852" s="18"/>
    </row>
    <row r="853" spans="13:14" ht="15" customHeight="1" x14ac:dyDescent="0.3">
      <c r="M853" s="18"/>
      <c r="N853" s="18"/>
    </row>
    <row r="854" spans="13:14" ht="15" customHeight="1" x14ac:dyDescent="0.3">
      <c r="M854" s="18"/>
      <c r="N854" s="18"/>
    </row>
    <row r="855" spans="13:14" ht="15" customHeight="1" x14ac:dyDescent="0.3">
      <c r="M855" s="18"/>
      <c r="N855" s="18"/>
    </row>
    <row r="856" spans="13:14" ht="15" customHeight="1" x14ac:dyDescent="0.3">
      <c r="M856" s="18"/>
      <c r="N856" s="18"/>
    </row>
    <row r="857" spans="13:14" ht="15" customHeight="1" x14ac:dyDescent="0.3">
      <c r="M857" s="18"/>
      <c r="N857" s="18"/>
    </row>
    <row r="858" spans="13:14" ht="15" customHeight="1" x14ac:dyDescent="0.3">
      <c r="M858" s="18"/>
      <c r="N858" s="18"/>
    </row>
    <row r="859" spans="13:14" ht="15" customHeight="1" x14ac:dyDescent="0.3">
      <c r="M859" s="18"/>
      <c r="N859" s="18"/>
    </row>
    <row r="860" spans="13:14" ht="15" customHeight="1" x14ac:dyDescent="0.3">
      <c r="M860" s="18"/>
      <c r="N860" s="18"/>
    </row>
    <row r="861" spans="13:14" ht="15" customHeight="1" x14ac:dyDescent="0.3">
      <c r="M861" s="18"/>
      <c r="N861" s="18"/>
    </row>
    <row r="862" spans="13:14" ht="15" customHeight="1" x14ac:dyDescent="0.3">
      <c r="M862" s="18"/>
      <c r="N862" s="18"/>
    </row>
    <row r="863" spans="13:14" ht="15" customHeight="1" x14ac:dyDescent="0.3">
      <c r="M863" s="18"/>
      <c r="N863" s="18"/>
    </row>
    <row r="864" spans="13:14" ht="15" customHeight="1" x14ac:dyDescent="0.3">
      <c r="M864" s="18"/>
      <c r="N864" s="18"/>
    </row>
    <row r="865" spans="13:14" ht="15" customHeight="1" x14ac:dyDescent="0.3">
      <c r="M865" s="18"/>
      <c r="N865" s="18"/>
    </row>
    <row r="866" spans="13:14" ht="15" customHeight="1" x14ac:dyDescent="0.3">
      <c r="M866" s="18"/>
      <c r="N866" s="18"/>
    </row>
    <row r="867" spans="13:14" ht="15" customHeight="1" x14ac:dyDescent="0.3">
      <c r="M867" s="18"/>
      <c r="N867" s="18"/>
    </row>
    <row r="868" spans="13:14" ht="15" customHeight="1" x14ac:dyDescent="0.3">
      <c r="M868" s="18"/>
      <c r="N868" s="18"/>
    </row>
    <row r="869" spans="13:14" ht="15" customHeight="1" x14ac:dyDescent="0.3">
      <c r="M869" s="18"/>
      <c r="N869" s="18"/>
    </row>
    <row r="870" spans="13:14" ht="15" customHeight="1" x14ac:dyDescent="0.3">
      <c r="M870" s="18"/>
      <c r="N870" s="18"/>
    </row>
    <row r="871" spans="13:14" ht="15" customHeight="1" x14ac:dyDescent="0.3">
      <c r="M871" s="18"/>
      <c r="N871" s="18"/>
    </row>
    <row r="872" spans="13:14" ht="15" customHeight="1" x14ac:dyDescent="0.3">
      <c r="M872" s="18"/>
      <c r="N872" s="18"/>
    </row>
    <row r="873" spans="13:14" ht="15" customHeight="1" x14ac:dyDescent="0.3">
      <c r="M873" s="18"/>
      <c r="N873" s="18"/>
    </row>
    <row r="874" spans="13:14" ht="15" customHeight="1" x14ac:dyDescent="0.3">
      <c r="M874" s="18"/>
      <c r="N874" s="18"/>
    </row>
    <row r="875" spans="13:14" ht="15" customHeight="1" x14ac:dyDescent="0.3">
      <c r="M875" s="18"/>
      <c r="N875" s="18"/>
    </row>
    <row r="876" spans="13:14" ht="15" customHeight="1" x14ac:dyDescent="0.3">
      <c r="M876" s="18"/>
      <c r="N876" s="18"/>
    </row>
    <row r="877" spans="13:14" ht="15" customHeight="1" x14ac:dyDescent="0.3">
      <c r="M877" s="18"/>
      <c r="N877" s="18"/>
    </row>
    <row r="878" spans="13:14" ht="15" customHeight="1" x14ac:dyDescent="0.3">
      <c r="M878" s="18"/>
      <c r="N878" s="18"/>
    </row>
    <row r="879" spans="13:14" ht="15" customHeight="1" x14ac:dyDescent="0.3">
      <c r="M879" s="18"/>
      <c r="N879" s="18"/>
    </row>
    <row r="880" spans="13:14" ht="15" customHeight="1" x14ac:dyDescent="0.3">
      <c r="M880" s="18"/>
      <c r="N880" s="18"/>
    </row>
    <row r="881" spans="13:14" ht="15" customHeight="1" x14ac:dyDescent="0.3">
      <c r="M881" s="18"/>
      <c r="N881" s="18"/>
    </row>
    <row r="882" spans="13:14" ht="15" customHeight="1" x14ac:dyDescent="0.3">
      <c r="M882" s="18"/>
      <c r="N882" s="18"/>
    </row>
    <row r="883" spans="13:14" ht="15" customHeight="1" x14ac:dyDescent="0.3">
      <c r="M883" s="18"/>
      <c r="N883" s="18"/>
    </row>
    <row r="884" spans="13:14" ht="15" customHeight="1" x14ac:dyDescent="0.3">
      <c r="M884" s="18"/>
      <c r="N884" s="18"/>
    </row>
    <row r="885" spans="13:14" ht="15" customHeight="1" x14ac:dyDescent="0.3">
      <c r="M885" s="18"/>
      <c r="N885" s="18"/>
    </row>
    <row r="886" spans="13:14" ht="15" customHeight="1" x14ac:dyDescent="0.3">
      <c r="M886" s="18"/>
      <c r="N886" s="18"/>
    </row>
    <row r="887" spans="13:14" ht="15" customHeight="1" x14ac:dyDescent="0.3">
      <c r="M887" s="18"/>
      <c r="N887" s="18"/>
    </row>
    <row r="888" spans="13:14" ht="15" customHeight="1" x14ac:dyDescent="0.3">
      <c r="M888" s="18"/>
      <c r="N888" s="18"/>
    </row>
    <row r="889" spans="13:14" ht="15" customHeight="1" x14ac:dyDescent="0.3">
      <c r="M889" s="18"/>
      <c r="N889" s="18"/>
    </row>
    <row r="890" spans="13:14" ht="15" customHeight="1" x14ac:dyDescent="0.3">
      <c r="M890" s="18"/>
      <c r="N890" s="18"/>
    </row>
    <row r="891" spans="13:14" ht="15" customHeight="1" x14ac:dyDescent="0.3">
      <c r="M891" s="18"/>
      <c r="N891" s="18"/>
    </row>
    <row r="892" spans="13:14" ht="15" customHeight="1" x14ac:dyDescent="0.3">
      <c r="M892" s="18"/>
      <c r="N892" s="18"/>
    </row>
    <row r="893" spans="13:14" ht="15" customHeight="1" x14ac:dyDescent="0.3">
      <c r="M893" s="18"/>
      <c r="N893" s="18"/>
    </row>
    <row r="894" spans="13:14" ht="15" customHeight="1" x14ac:dyDescent="0.3">
      <c r="M894" s="18"/>
      <c r="N894" s="18"/>
    </row>
    <row r="895" spans="13:14" ht="15" customHeight="1" x14ac:dyDescent="0.3">
      <c r="M895" s="18"/>
      <c r="N895" s="18"/>
    </row>
    <row r="896" spans="13:14" ht="15" customHeight="1" x14ac:dyDescent="0.3">
      <c r="M896" s="18"/>
      <c r="N896" s="18"/>
    </row>
    <row r="897" spans="13:14" ht="15" customHeight="1" x14ac:dyDescent="0.3">
      <c r="M897" s="18"/>
      <c r="N897" s="18"/>
    </row>
    <row r="898" spans="13:14" ht="15" customHeight="1" x14ac:dyDescent="0.3">
      <c r="M898" s="18"/>
      <c r="N898" s="18"/>
    </row>
    <row r="899" spans="13:14" ht="15" customHeight="1" x14ac:dyDescent="0.3">
      <c r="M899" s="18"/>
      <c r="N899" s="18"/>
    </row>
    <row r="900" spans="13:14" ht="15" customHeight="1" x14ac:dyDescent="0.3">
      <c r="M900" s="18"/>
      <c r="N900" s="18"/>
    </row>
    <row r="901" spans="13:14" ht="15" customHeight="1" x14ac:dyDescent="0.3">
      <c r="M901" s="18"/>
      <c r="N901" s="18"/>
    </row>
    <row r="902" spans="13:14" ht="15" customHeight="1" x14ac:dyDescent="0.3">
      <c r="M902" s="18"/>
      <c r="N902" s="18"/>
    </row>
    <row r="903" spans="13:14" ht="15" customHeight="1" x14ac:dyDescent="0.3">
      <c r="M903" s="18"/>
      <c r="N903" s="18"/>
    </row>
    <row r="904" spans="13:14" ht="15" customHeight="1" x14ac:dyDescent="0.3">
      <c r="M904" s="18"/>
      <c r="N904" s="18"/>
    </row>
    <row r="905" spans="13:14" ht="15" customHeight="1" x14ac:dyDescent="0.3">
      <c r="M905" s="18"/>
      <c r="N905" s="18"/>
    </row>
    <row r="906" spans="13:14" ht="15" customHeight="1" x14ac:dyDescent="0.3">
      <c r="M906" s="18"/>
      <c r="N906" s="18"/>
    </row>
    <row r="907" spans="13:14" ht="15" customHeight="1" x14ac:dyDescent="0.3">
      <c r="M907" s="18"/>
      <c r="N907" s="18"/>
    </row>
    <row r="908" spans="13:14" ht="15" customHeight="1" x14ac:dyDescent="0.3">
      <c r="M908" s="18"/>
      <c r="N908" s="18"/>
    </row>
    <row r="909" spans="13:14" ht="15" customHeight="1" x14ac:dyDescent="0.3">
      <c r="M909" s="18"/>
      <c r="N909" s="18"/>
    </row>
    <row r="910" spans="13:14" ht="15" customHeight="1" x14ac:dyDescent="0.3">
      <c r="M910" s="18"/>
      <c r="N910" s="18"/>
    </row>
    <row r="911" spans="13:14" ht="15" customHeight="1" x14ac:dyDescent="0.3">
      <c r="M911" s="18"/>
      <c r="N911" s="18"/>
    </row>
    <row r="912" spans="13:14" ht="15" customHeight="1" x14ac:dyDescent="0.3">
      <c r="M912" s="18"/>
      <c r="N912" s="18"/>
    </row>
    <row r="913" spans="13:14" ht="15" customHeight="1" x14ac:dyDescent="0.3">
      <c r="M913" s="18"/>
      <c r="N913" s="18"/>
    </row>
    <row r="914" spans="13:14" ht="15" customHeight="1" x14ac:dyDescent="0.3">
      <c r="M914" s="18"/>
      <c r="N914" s="18"/>
    </row>
    <row r="915" spans="13:14" ht="15" customHeight="1" x14ac:dyDescent="0.3">
      <c r="M915" s="18"/>
      <c r="N915" s="18"/>
    </row>
    <row r="916" spans="13:14" ht="15" customHeight="1" x14ac:dyDescent="0.3">
      <c r="M916" s="18"/>
      <c r="N916" s="18"/>
    </row>
    <row r="917" spans="13:14" ht="15" customHeight="1" x14ac:dyDescent="0.3">
      <c r="M917" s="18"/>
      <c r="N917" s="18"/>
    </row>
    <row r="918" spans="13:14" ht="15" customHeight="1" x14ac:dyDescent="0.3">
      <c r="M918" s="18"/>
      <c r="N918" s="18"/>
    </row>
    <row r="919" spans="13:14" ht="15" customHeight="1" x14ac:dyDescent="0.3">
      <c r="M919" s="18"/>
      <c r="N919" s="18"/>
    </row>
    <row r="920" spans="13:14" ht="15" customHeight="1" x14ac:dyDescent="0.3">
      <c r="M920" s="18"/>
      <c r="N920" s="18"/>
    </row>
    <row r="921" spans="13:14" ht="15" customHeight="1" x14ac:dyDescent="0.3">
      <c r="M921" s="18"/>
      <c r="N921" s="18"/>
    </row>
    <row r="922" spans="13:14" ht="15" customHeight="1" x14ac:dyDescent="0.3">
      <c r="M922" s="18"/>
      <c r="N922" s="18"/>
    </row>
    <row r="923" spans="13:14" ht="15" customHeight="1" x14ac:dyDescent="0.3">
      <c r="M923" s="18"/>
      <c r="N923" s="18"/>
    </row>
    <row r="924" spans="13:14" ht="15" customHeight="1" x14ac:dyDescent="0.3">
      <c r="M924" s="18"/>
      <c r="N924" s="18"/>
    </row>
    <row r="925" spans="13:14" ht="15" customHeight="1" x14ac:dyDescent="0.3">
      <c r="M925" s="18"/>
      <c r="N925" s="18"/>
    </row>
    <row r="926" spans="13:14" ht="15" customHeight="1" x14ac:dyDescent="0.3">
      <c r="M926" s="18"/>
      <c r="N926" s="18"/>
    </row>
    <row r="927" spans="13:14" ht="15" customHeight="1" x14ac:dyDescent="0.3">
      <c r="M927" s="18"/>
      <c r="N927" s="18"/>
    </row>
    <row r="928" spans="13:14" ht="15" customHeight="1" x14ac:dyDescent="0.3">
      <c r="M928" s="18"/>
      <c r="N928" s="18"/>
    </row>
    <row r="929" spans="13:14" ht="15" customHeight="1" x14ac:dyDescent="0.3">
      <c r="M929" s="18"/>
      <c r="N929" s="18"/>
    </row>
    <row r="930" spans="13:14" ht="15" customHeight="1" x14ac:dyDescent="0.3">
      <c r="M930" s="18"/>
      <c r="N930" s="18"/>
    </row>
    <row r="931" spans="13:14" ht="15" customHeight="1" x14ac:dyDescent="0.3">
      <c r="M931" s="18"/>
      <c r="N931" s="18"/>
    </row>
    <row r="932" spans="13:14" ht="15" customHeight="1" x14ac:dyDescent="0.3">
      <c r="M932" s="18"/>
      <c r="N932" s="18"/>
    </row>
    <row r="933" spans="13:14" ht="15" customHeight="1" x14ac:dyDescent="0.3">
      <c r="M933" s="18"/>
      <c r="N933" s="18"/>
    </row>
    <row r="934" spans="13:14" ht="15" customHeight="1" x14ac:dyDescent="0.3">
      <c r="M934" s="18"/>
      <c r="N934" s="18"/>
    </row>
    <row r="935" spans="13:14" ht="15" customHeight="1" x14ac:dyDescent="0.3">
      <c r="M935" s="18"/>
      <c r="N935" s="18"/>
    </row>
    <row r="936" spans="13:14" ht="15" customHeight="1" x14ac:dyDescent="0.3">
      <c r="M936" s="18"/>
      <c r="N936" s="18"/>
    </row>
    <row r="937" spans="13:14" ht="15" customHeight="1" x14ac:dyDescent="0.3">
      <c r="M937" s="18"/>
      <c r="N937" s="18"/>
    </row>
    <row r="938" spans="13:14" ht="15" customHeight="1" x14ac:dyDescent="0.3">
      <c r="M938" s="18"/>
      <c r="N938" s="18"/>
    </row>
    <row r="939" spans="13:14" ht="15" customHeight="1" x14ac:dyDescent="0.3">
      <c r="M939" s="18"/>
      <c r="N939" s="18"/>
    </row>
    <row r="940" spans="13:14" ht="15" customHeight="1" x14ac:dyDescent="0.3">
      <c r="M940" s="18"/>
      <c r="N940" s="18"/>
    </row>
    <row r="941" spans="13:14" ht="15" customHeight="1" x14ac:dyDescent="0.3">
      <c r="M941" s="18"/>
      <c r="N941" s="18"/>
    </row>
  </sheetData>
  <autoFilter ref="A4:EI329" xr:uid="{00000000-0001-0000-0000-000000000000}"/>
  <sortState xmlns:xlrd2="http://schemas.microsoft.com/office/spreadsheetml/2017/richdata2" ref="B6:EA332">
    <sortCondition ref="C6:C332"/>
  </sortState>
  <mergeCells count="2">
    <mergeCell ref="CF3:CM3"/>
    <mergeCell ref="DL3:DS3"/>
  </mergeCells>
  <phoneticPr fontId="0" type="noConversion"/>
  <conditionalFormatting sqref="B322">
    <cfRule type="duplicateValues" dxfId="42" priority="76"/>
  </conditionalFormatting>
  <conditionalFormatting sqref="B323">
    <cfRule type="duplicateValues" dxfId="41" priority="74"/>
  </conditionalFormatting>
  <conditionalFormatting sqref="B324">
    <cfRule type="duplicateValues" dxfId="40" priority="72"/>
  </conditionalFormatting>
  <conditionalFormatting sqref="C322">
    <cfRule type="duplicateValues" dxfId="39" priority="75"/>
  </conditionalFormatting>
  <conditionalFormatting sqref="C323">
    <cfRule type="duplicateValues" dxfId="38" priority="73"/>
  </conditionalFormatting>
  <conditionalFormatting sqref="C324">
    <cfRule type="duplicateValues" dxfId="37" priority="71"/>
  </conditionalFormatting>
  <conditionalFormatting sqref="I6:I283">
    <cfRule type="cellIs" dxfId="36" priority="101" operator="greaterThanOrEqual">
      <formula>0.127</formula>
    </cfRule>
  </conditionalFormatting>
  <conditionalFormatting sqref="I285:I330 I333:I354">
    <cfRule type="cellIs" dxfId="35" priority="89" operator="greaterThanOrEqual">
      <formula>0.127</formula>
    </cfRule>
  </conditionalFormatting>
  <conditionalFormatting sqref="Q6:Q283">
    <cfRule type="cellIs" dxfId="34" priority="100" operator="greaterThanOrEqual">
      <formula>0.127</formula>
    </cfRule>
  </conditionalFormatting>
  <conditionalFormatting sqref="Q285:Q330 Q333:Q395">
    <cfRule type="cellIs" dxfId="33" priority="88" operator="greaterThanOrEqual">
      <formula>0.127</formula>
    </cfRule>
  </conditionalFormatting>
  <conditionalFormatting sqref="Y6:Y283">
    <cfRule type="cellIs" dxfId="32" priority="99" operator="greaterThanOrEqual">
      <formula>0.127</formula>
    </cfRule>
  </conditionalFormatting>
  <conditionalFormatting sqref="Y285:Y321">
    <cfRule type="cellIs" dxfId="31" priority="87" operator="greaterThanOrEqual">
      <formula>0.127</formula>
    </cfRule>
  </conditionalFormatting>
  <conditionalFormatting sqref="AG6:AG283">
    <cfRule type="cellIs" dxfId="30" priority="102" operator="greaterThanOrEqual">
      <formula>0.127</formula>
    </cfRule>
  </conditionalFormatting>
  <conditionalFormatting sqref="AG285:AG330 AG333:AG588">
    <cfRule type="cellIs" dxfId="29" priority="90" operator="greaterThanOrEqual">
      <formula>0.127</formula>
    </cfRule>
  </conditionalFormatting>
  <conditionalFormatting sqref="AO6:AO283">
    <cfRule type="cellIs" dxfId="28" priority="103" operator="greaterThanOrEqual">
      <formula>0.127</formula>
    </cfRule>
  </conditionalFormatting>
  <conditionalFormatting sqref="AO285:AO329 AW285:AW329 BU285:BU329 BE325:BE329 BM325:BM329 CC325:CC329 CK325:CK329 CS325:CS329 DA325:DA329 AO333:AO977 AW333:AW1048576">
    <cfRule type="cellIs" dxfId="27" priority="33" operator="greaterThanOrEqual">
      <formula>0.127</formula>
    </cfRule>
  </conditionalFormatting>
  <conditionalFormatting sqref="AW2:AW3">
    <cfRule type="cellIs" dxfId="26" priority="114" operator="greaterThanOrEqual">
      <formula>0.127</formula>
    </cfRule>
  </conditionalFormatting>
  <conditionalFormatting sqref="AW5:AW283">
    <cfRule type="cellIs" dxfId="25" priority="104" operator="greaterThanOrEqual">
      <formula>0.127</formula>
    </cfRule>
  </conditionalFormatting>
  <conditionalFormatting sqref="AW6:AW114">
    <cfRule type="cellIs" priority="116" operator="greaterThanOrEqual">
      <formula>0.127</formula>
    </cfRule>
  </conditionalFormatting>
  <conditionalFormatting sqref="BE6:BE283">
    <cfRule type="cellIs" dxfId="24" priority="105" operator="greaterThanOrEqual">
      <formula>0.127</formula>
    </cfRule>
  </conditionalFormatting>
  <conditionalFormatting sqref="BE285:BE324">
    <cfRule type="cellIs" dxfId="23" priority="93" operator="greaterThanOrEqual">
      <formula>0.127</formula>
    </cfRule>
  </conditionalFormatting>
  <conditionalFormatting sqref="BM6:BM283">
    <cfRule type="cellIs" dxfId="22" priority="98" operator="greaterThanOrEqual">
      <formula>0.127</formula>
    </cfRule>
  </conditionalFormatting>
  <conditionalFormatting sqref="BM285:BM324">
    <cfRule type="cellIs" dxfId="21" priority="94" operator="greaterThanOrEqual">
      <formula>0.127</formula>
    </cfRule>
  </conditionalFormatting>
  <conditionalFormatting sqref="BM333:BM335">
    <cfRule type="cellIs" dxfId="20" priority="119" operator="greaterThanOrEqual">
      <formula>0.127</formula>
    </cfRule>
  </conditionalFormatting>
  <conditionalFormatting sqref="BU6:BU205 BU207:BU283">
    <cfRule type="cellIs" dxfId="19" priority="108" operator="greaterThanOrEqual">
      <formula>0.127</formula>
    </cfRule>
  </conditionalFormatting>
  <conditionalFormatting sqref="BU206">
    <cfRule type="cellIs" dxfId="18" priority="97" operator="greaterThanOrEqual">
      <formula>0.127</formula>
    </cfRule>
  </conditionalFormatting>
  <conditionalFormatting sqref="CC6:CC114">
    <cfRule type="cellIs" dxfId="17" priority="107" operator="greaterThanOrEqual">
      <formula>0.135</formula>
    </cfRule>
  </conditionalFormatting>
  <conditionalFormatting sqref="CC122:CC123">
    <cfRule type="cellIs" dxfId="16" priority="95" operator="greaterThanOrEqual">
      <formula>0.127</formula>
    </cfRule>
  </conditionalFormatting>
  <conditionalFormatting sqref="CC206">
    <cfRule type="cellIs" dxfId="15" priority="96" operator="greaterThanOrEqual">
      <formula>0.127</formula>
    </cfRule>
  </conditionalFormatting>
  <conditionalFormatting sqref="CK6:CK114">
    <cfRule type="cellIs" dxfId="14" priority="83" operator="greaterThanOrEqual">
      <formula>0.135</formula>
    </cfRule>
  </conditionalFormatting>
  <conditionalFormatting sqref="CK116:CK122 CK124:CK321">
    <cfRule type="cellIs" dxfId="13" priority="82" operator="greaterThanOrEqual">
      <formula>0.135</formula>
    </cfRule>
  </conditionalFormatting>
  <conditionalFormatting sqref="CS6:CS114 CS116:CS118 CS120:CS206 CS208 CS210:CS321">
    <cfRule type="cellIs" dxfId="12" priority="81" operator="greaterThanOrEqual">
      <formula>0.135</formula>
    </cfRule>
  </conditionalFormatting>
  <conditionalFormatting sqref="DA6:DA114 DA116:DA118 DA120:DA122 DA124:DA206 DA208 DA210:DA324">
    <cfRule type="cellIs" dxfId="11" priority="64" operator="greaterThanOrEqual">
      <formula>0.127</formula>
    </cfRule>
  </conditionalFormatting>
  <conditionalFormatting sqref="DA333:DA335">
    <cfRule type="cellIs" dxfId="10" priority="80" operator="greaterThanOrEqual">
      <formula>0.127</formula>
    </cfRule>
  </conditionalFormatting>
  <conditionalFormatting sqref="DI5:DI329">
    <cfRule type="cellIs" dxfId="9" priority="4" operator="equal">
      <formula>0.135</formula>
    </cfRule>
  </conditionalFormatting>
  <conditionalFormatting sqref="DQ5">
    <cfRule type="cellIs" dxfId="8" priority="9" operator="greaterThan">
      <formula>13.5</formula>
    </cfRule>
  </conditionalFormatting>
  <conditionalFormatting sqref="DQ6:DQ329 DQ333:DQ342">
    <cfRule type="cellIs" dxfId="7" priority="5" operator="equal">
      <formula>0.135</formula>
    </cfRule>
  </conditionalFormatting>
  <conditionalFormatting sqref="DY5">
    <cfRule type="cellIs" dxfId="6" priority="3" operator="greaterThan">
      <formula>13.5</formula>
    </cfRule>
  </conditionalFormatting>
  <conditionalFormatting sqref="DY6:DY332">
    <cfRule type="cellIs" dxfId="5" priority="1" operator="equal">
      <formula>0.15</formula>
    </cfRule>
  </conditionalFormatting>
  <conditionalFormatting sqref="DY6:DY342">
    <cfRule type="cellIs" dxfId="4" priority="2" operator="equal">
      <formula>0.135</formula>
    </cfRule>
  </conditionalFormatting>
  <pageMargins left="0.25" right="0.25" top="0.25" bottom="0.25" header="0.5" footer="0.5"/>
  <pageSetup scale="48" orientation="landscape" r:id="rId1"/>
  <headerFooter alignWithMargins="0">
    <oddFooter>&amp;LOSPI/SAFS/^&amp;C&amp;R&amp;D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14"/>
  <sheetViews>
    <sheetView workbookViewId="0"/>
  </sheetViews>
  <sheetFormatPr defaultColWidth="9" defaultRowHeight="14.4" x14ac:dyDescent="0.3"/>
  <cols>
    <col min="1" max="1" width="7.8984375" style="15" customWidth="1"/>
    <col min="2" max="2" width="9.19921875" style="15" customWidth="1"/>
    <col min="3" max="3" width="10.09765625" style="15" customWidth="1"/>
    <col min="4" max="4" width="11.5" style="15" customWidth="1"/>
    <col min="5" max="5" width="9" style="15"/>
    <col min="6" max="6" width="12.09765625" style="15" bestFit="1" customWidth="1"/>
    <col min="7" max="16384" width="9" style="15"/>
  </cols>
  <sheetData>
    <row r="1" spans="1:8" x14ac:dyDescent="0.3">
      <c r="A1" s="54" t="s">
        <v>935</v>
      </c>
      <c r="B1" s="40"/>
      <c r="C1" s="230" t="s">
        <v>1035</v>
      </c>
    </row>
    <row r="2" spans="1:8" x14ac:dyDescent="0.3">
      <c r="A2" s="54"/>
      <c r="B2" s="40"/>
      <c r="C2" s="122"/>
    </row>
    <row r="3" spans="1:8" ht="15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8" x14ac:dyDescent="0.3">
      <c r="A4" s="208" t="s">
        <v>2</v>
      </c>
      <c r="B4" s="209">
        <f>SUM(B5:B319)</f>
        <v>21249.089999999986</v>
      </c>
      <c r="C4" s="209">
        <f>SUM(C5:C319)</f>
        <v>133627.25</v>
      </c>
      <c r="D4" s="209">
        <f>SUM(D5:D319)</f>
        <v>1091985.8499999996</v>
      </c>
    </row>
    <row r="5" spans="1:8" x14ac:dyDescent="0.3">
      <c r="A5" s="15" t="s">
        <v>4</v>
      </c>
      <c r="B5" s="18">
        <v>1.22</v>
      </c>
      <c r="C5" s="18">
        <v>3.78</v>
      </c>
      <c r="D5" s="18">
        <v>47.64</v>
      </c>
      <c r="F5" s="40"/>
      <c r="G5" s="17"/>
    </row>
    <row r="6" spans="1:8" ht="15.6" x14ac:dyDescent="0.3">
      <c r="A6" s="15" t="s">
        <v>6</v>
      </c>
      <c r="B6" s="18">
        <v>0</v>
      </c>
      <c r="C6" s="18">
        <v>0.89</v>
      </c>
      <c r="D6" s="18">
        <v>13.6</v>
      </c>
      <c r="F6"/>
      <c r="G6"/>
      <c r="H6"/>
    </row>
    <row r="7" spans="1:8" ht="15.6" x14ac:dyDescent="0.3">
      <c r="A7" s="15" t="s">
        <v>8</v>
      </c>
      <c r="B7" s="18">
        <v>112</v>
      </c>
      <c r="C7" s="18">
        <v>549.11</v>
      </c>
      <c r="D7" s="18">
        <v>4378.3100000000004</v>
      </c>
      <c r="F7"/>
      <c r="G7"/>
      <c r="H7"/>
    </row>
    <row r="8" spans="1:8" ht="15.6" x14ac:dyDescent="0.3">
      <c r="A8" s="15" t="s">
        <v>10</v>
      </c>
      <c r="B8" s="18">
        <v>5.34</v>
      </c>
      <c r="C8" s="18">
        <v>24.22</v>
      </c>
      <c r="D8" s="18">
        <v>193.53</v>
      </c>
      <c r="F8"/>
      <c r="G8"/>
      <c r="H8"/>
    </row>
    <row r="9" spans="1:8" ht="15.6" x14ac:dyDescent="0.3">
      <c r="A9" s="15" t="s">
        <v>12</v>
      </c>
      <c r="B9" s="18">
        <v>2.33</v>
      </c>
      <c r="C9" s="18">
        <v>26</v>
      </c>
      <c r="D9" s="18">
        <v>355.95</v>
      </c>
      <c r="F9"/>
      <c r="G9"/>
      <c r="H9"/>
    </row>
    <row r="10" spans="1:8" ht="15.6" x14ac:dyDescent="0.3">
      <c r="A10" s="15" t="s">
        <v>14</v>
      </c>
      <c r="B10" s="18">
        <v>67.89</v>
      </c>
      <c r="C10" s="18">
        <v>358</v>
      </c>
      <c r="D10" s="18">
        <v>2581.2399999999998</v>
      </c>
      <c r="F10"/>
      <c r="G10"/>
      <c r="H10"/>
    </row>
    <row r="11" spans="1:8" x14ac:dyDescent="0.3">
      <c r="A11" s="15" t="s">
        <v>16</v>
      </c>
      <c r="B11" s="18">
        <v>12</v>
      </c>
      <c r="C11" s="18">
        <v>72</v>
      </c>
      <c r="D11" s="18">
        <v>620.74</v>
      </c>
    </row>
    <row r="12" spans="1:8" x14ac:dyDescent="0.3">
      <c r="A12" s="15" t="s">
        <v>18</v>
      </c>
      <c r="B12" s="18">
        <v>324.77999999999997</v>
      </c>
      <c r="C12" s="18">
        <v>2001.6699999999998</v>
      </c>
      <c r="D12" s="18">
        <v>18292.739999999998</v>
      </c>
    </row>
    <row r="13" spans="1:8" x14ac:dyDescent="0.3">
      <c r="A13" s="15" t="s">
        <v>20</v>
      </c>
      <c r="B13" s="18">
        <v>2</v>
      </c>
      <c r="C13" s="18">
        <v>11.89</v>
      </c>
      <c r="D13" s="18">
        <v>123.5</v>
      </c>
    </row>
    <row r="14" spans="1:8" x14ac:dyDescent="0.3">
      <c r="A14" s="15" t="s">
        <v>22</v>
      </c>
      <c r="B14" s="18">
        <v>20.89</v>
      </c>
      <c r="C14" s="18">
        <v>177.89</v>
      </c>
      <c r="D14" s="18">
        <v>1434.02</v>
      </c>
    </row>
    <row r="15" spans="1:8" x14ac:dyDescent="0.3">
      <c r="A15" s="15" t="s">
        <v>24</v>
      </c>
      <c r="B15" s="18">
        <v>14.78</v>
      </c>
      <c r="C15" s="18">
        <v>138.33000000000001</v>
      </c>
      <c r="D15" s="18">
        <v>882.67000000000007</v>
      </c>
    </row>
    <row r="16" spans="1:8" x14ac:dyDescent="0.3">
      <c r="A16" s="15" t="s">
        <v>26</v>
      </c>
      <c r="B16" s="18">
        <v>44.66</v>
      </c>
      <c r="C16" s="18">
        <v>330.78</v>
      </c>
      <c r="D16" s="18">
        <v>2697.3</v>
      </c>
    </row>
    <row r="17" spans="1:4" x14ac:dyDescent="0.3">
      <c r="A17" s="15" t="s">
        <v>28</v>
      </c>
      <c r="B17" s="18">
        <v>242.45000000000002</v>
      </c>
      <c r="C17" s="18">
        <v>1387</v>
      </c>
      <c r="D17" s="18">
        <v>13560.060000000001</v>
      </c>
    </row>
    <row r="18" spans="1:4" x14ac:dyDescent="0.3">
      <c r="A18" s="15" t="s">
        <v>30</v>
      </c>
      <c r="B18" s="18">
        <v>4.88</v>
      </c>
      <c r="C18" s="18">
        <v>78.22</v>
      </c>
      <c r="D18" s="18">
        <v>623.12</v>
      </c>
    </row>
    <row r="19" spans="1:4" x14ac:dyDescent="0.3">
      <c r="A19" s="15" t="s">
        <v>32</v>
      </c>
      <c r="B19" s="18">
        <v>0</v>
      </c>
      <c r="C19" s="18">
        <v>0</v>
      </c>
      <c r="D19" s="18">
        <v>5.4</v>
      </c>
    </row>
    <row r="20" spans="1:4" x14ac:dyDescent="0.3">
      <c r="A20" s="15" t="s">
        <v>34</v>
      </c>
      <c r="B20" s="18">
        <v>8.23</v>
      </c>
      <c r="C20" s="18">
        <v>24.78</v>
      </c>
      <c r="D20" s="18">
        <v>309.44</v>
      </c>
    </row>
    <row r="21" spans="1:4" x14ac:dyDescent="0.3">
      <c r="A21" s="15" t="s">
        <v>36</v>
      </c>
      <c r="B21" s="18">
        <v>12.66</v>
      </c>
      <c r="C21" s="18">
        <v>133.78</v>
      </c>
      <c r="D21" s="18">
        <v>1421.6799999999998</v>
      </c>
    </row>
    <row r="22" spans="1:4" x14ac:dyDescent="0.3">
      <c r="A22" s="15" t="s">
        <v>38</v>
      </c>
      <c r="B22" s="18">
        <v>23.12</v>
      </c>
      <c r="C22" s="18">
        <v>163.44</v>
      </c>
      <c r="D22" s="18">
        <v>1596.0400000000002</v>
      </c>
    </row>
    <row r="23" spans="1:4" x14ac:dyDescent="0.3">
      <c r="A23" s="15" t="s">
        <v>40</v>
      </c>
      <c r="B23" s="18">
        <v>18.440000000000001</v>
      </c>
      <c r="C23" s="18">
        <v>122.67</v>
      </c>
      <c r="D23" s="18">
        <v>1331.6399999999999</v>
      </c>
    </row>
    <row r="24" spans="1:4" x14ac:dyDescent="0.3">
      <c r="A24" s="15" t="s">
        <v>42</v>
      </c>
      <c r="B24" s="18">
        <v>120.88</v>
      </c>
      <c r="C24" s="18">
        <v>804.44</v>
      </c>
      <c r="D24" s="18">
        <v>7650.4800000000005</v>
      </c>
    </row>
    <row r="25" spans="1:4" x14ac:dyDescent="0.3">
      <c r="A25" s="15" t="s">
        <v>44</v>
      </c>
      <c r="B25" s="18">
        <v>71.45</v>
      </c>
      <c r="C25" s="18">
        <v>503.33</v>
      </c>
      <c r="D25" s="18">
        <v>3739.76</v>
      </c>
    </row>
    <row r="26" spans="1:4" x14ac:dyDescent="0.3">
      <c r="A26" s="15" t="s">
        <v>46</v>
      </c>
      <c r="B26" s="18">
        <v>0.33</v>
      </c>
      <c r="C26" s="18">
        <v>36.78</v>
      </c>
      <c r="D26" s="18">
        <v>337.90999999999997</v>
      </c>
    </row>
    <row r="27" spans="1:4" x14ac:dyDescent="0.3">
      <c r="A27" s="15" t="s">
        <v>48</v>
      </c>
      <c r="B27" s="18">
        <v>47.55</v>
      </c>
      <c r="C27" s="18">
        <v>396</v>
      </c>
      <c r="D27" s="18">
        <v>2786.67</v>
      </c>
    </row>
    <row r="28" spans="1:4" x14ac:dyDescent="0.3">
      <c r="A28" s="15" t="s">
        <v>50</v>
      </c>
      <c r="B28" s="18">
        <v>12.33</v>
      </c>
      <c r="C28" s="18">
        <v>53.67</v>
      </c>
      <c r="D28" s="18">
        <v>487.2</v>
      </c>
    </row>
    <row r="29" spans="1:4" x14ac:dyDescent="0.3">
      <c r="A29" s="15" t="s">
        <v>52</v>
      </c>
      <c r="B29" s="18">
        <v>14.879999999999999</v>
      </c>
      <c r="C29" s="18">
        <v>519.11</v>
      </c>
      <c r="D29" s="18">
        <v>3082.9099999999994</v>
      </c>
    </row>
    <row r="30" spans="1:4" x14ac:dyDescent="0.3">
      <c r="A30" s="15" t="s">
        <v>974</v>
      </c>
      <c r="B30" s="18">
        <v>0</v>
      </c>
      <c r="C30" s="18">
        <v>25.22</v>
      </c>
      <c r="D30" s="18">
        <v>78.7</v>
      </c>
    </row>
    <row r="31" spans="1:4" x14ac:dyDescent="0.3">
      <c r="A31" s="15" t="s">
        <v>54</v>
      </c>
      <c r="B31" s="18">
        <v>389.21999999999997</v>
      </c>
      <c r="C31" s="18">
        <v>2746.89</v>
      </c>
      <c r="D31" s="18">
        <v>23262.699999999997</v>
      </c>
    </row>
    <row r="32" spans="1:4" x14ac:dyDescent="0.3">
      <c r="A32" s="15" t="s">
        <v>56</v>
      </c>
      <c r="B32" s="18">
        <v>23.23</v>
      </c>
      <c r="C32" s="18">
        <v>167.44</v>
      </c>
      <c r="D32" s="18">
        <v>1955.5</v>
      </c>
    </row>
    <row r="33" spans="1:4" x14ac:dyDescent="0.3">
      <c r="A33" s="15" t="s">
        <v>58</v>
      </c>
      <c r="B33" s="18">
        <v>19.34</v>
      </c>
      <c r="C33" s="18">
        <v>203.22</v>
      </c>
      <c r="D33" s="18">
        <v>1711.4</v>
      </c>
    </row>
    <row r="34" spans="1:4" x14ac:dyDescent="0.3">
      <c r="A34" s="15" t="s">
        <v>60</v>
      </c>
      <c r="B34" s="18">
        <v>0.22</v>
      </c>
      <c r="C34" s="18">
        <v>19.559999999999999</v>
      </c>
      <c r="D34" s="18">
        <v>157</v>
      </c>
    </row>
    <row r="35" spans="1:4" x14ac:dyDescent="0.3">
      <c r="A35" s="15" t="s">
        <v>62</v>
      </c>
      <c r="B35" s="18">
        <v>57.78</v>
      </c>
      <c r="C35" s="18">
        <v>410.33</v>
      </c>
      <c r="D35" s="18">
        <v>3191.63</v>
      </c>
    </row>
    <row r="36" spans="1:4" x14ac:dyDescent="0.3">
      <c r="A36" s="15" t="s">
        <v>64</v>
      </c>
      <c r="B36" s="18">
        <v>326.44</v>
      </c>
      <c r="C36" s="18">
        <v>3295.67</v>
      </c>
      <c r="D36" s="18">
        <v>25449.69</v>
      </c>
    </row>
    <row r="37" spans="1:4" x14ac:dyDescent="0.3">
      <c r="A37" s="15" t="s">
        <v>66</v>
      </c>
      <c r="B37" s="18">
        <v>81.22</v>
      </c>
      <c r="C37" s="18">
        <v>745</v>
      </c>
      <c r="D37" s="18">
        <v>7120.7299999999987</v>
      </c>
    </row>
    <row r="38" spans="1:4" x14ac:dyDescent="0.3">
      <c r="A38" s="15" t="s">
        <v>68</v>
      </c>
      <c r="B38" s="18">
        <v>169.76999999999998</v>
      </c>
      <c r="C38" s="18">
        <v>1714.22</v>
      </c>
      <c r="D38" s="18">
        <v>13343.039999999999</v>
      </c>
    </row>
    <row r="39" spans="1:4" x14ac:dyDescent="0.3">
      <c r="A39" s="15" t="s">
        <v>70</v>
      </c>
      <c r="B39" s="18">
        <v>36</v>
      </c>
      <c r="C39" s="18">
        <v>309.78000000000003</v>
      </c>
      <c r="D39" s="18">
        <v>3013.2699999999995</v>
      </c>
    </row>
    <row r="40" spans="1:4" x14ac:dyDescent="0.3">
      <c r="A40" s="15" t="s">
        <v>74</v>
      </c>
      <c r="B40" s="18">
        <v>13.22</v>
      </c>
      <c r="C40" s="18">
        <v>49.11</v>
      </c>
      <c r="D40" s="18">
        <v>401.43</v>
      </c>
    </row>
    <row r="41" spans="1:4" x14ac:dyDescent="0.3">
      <c r="A41" s="15" t="s">
        <v>76</v>
      </c>
      <c r="B41" s="18">
        <v>0</v>
      </c>
      <c r="C41" s="18">
        <v>0.33</v>
      </c>
      <c r="D41" s="18">
        <v>26.4</v>
      </c>
    </row>
    <row r="42" spans="1:4" x14ac:dyDescent="0.3">
      <c r="A42" s="15" t="s">
        <v>78</v>
      </c>
      <c r="B42" s="18">
        <v>207.11</v>
      </c>
      <c r="C42" s="18">
        <v>1004.44</v>
      </c>
      <c r="D42" s="18">
        <v>6486.15</v>
      </c>
    </row>
    <row r="43" spans="1:4" x14ac:dyDescent="0.3">
      <c r="A43" s="15" t="s">
        <v>80</v>
      </c>
      <c r="B43" s="18">
        <v>11.88</v>
      </c>
      <c r="C43" s="18">
        <v>79.33</v>
      </c>
      <c r="D43" s="18">
        <v>683.71</v>
      </c>
    </row>
    <row r="44" spans="1:4" x14ac:dyDescent="0.3">
      <c r="A44" s="15" t="s">
        <v>82</v>
      </c>
      <c r="B44" s="18">
        <v>22.22</v>
      </c>
      <c r="C44" s="18">
        <v>217.33</v>
      </c>
      <c r="D44" s="18">
        <v>1321.8400000000001</v>
      </c>
    </row>
    <row r="45" spans="1:4" x14ac:dyDescent="0.3">
      <c r="A45" s="15" t="s">
        <v>84</v>
      </c>
      <c r="B45" s="18">
        <v>18</v>
      </c>
      <c r="C45" s="18">
        <v>144.22</v>
      </c>
      <c r="D45" s="18">
        <v>1022.2800000000001</v>
      </c>
    </row>
    <row r="46" spans="1:4" x14ac:dyDescent="0.3">
      <c r="A46" s="15" t="s">
        <v>86</v>
      </c>
      <c r="B46" s="18">
        <v>32.11</v>
      </c>
      <c r="C46" s="18">
        <v>290.21999999999997</v>
      </c>
      <c r="D46" s="18">
        <v>2449.46</v>
      </c>
    </row>
    <row r="47" spans="1:4" x14ac:dyDescent="0.3">
      <c r="A47" s="15" t="s">
        <v>88</v>
      </c>
      <c r="B47" s="18">
        <v>92.77</v>
      </c>
      <c r="C47" s="18">
        <v>669.56</v>
      </c>
      <c r="D47" s="18">
        <v>5078.0599999999995</v>
      </c>
    </row>
    <row r="48" spans="1:4" x14ac:dyDescent="0.3">
      <c r="A48" s="15" t="s">
        <v>90</v>
      </c>
      <c r="B48" s="18">
        <v>8.4499999999999993</v>
      </c>
      <c r="C48" s="18">
        <v>18.329999999999998</v>
      </c>
      <c r="D48" s="18">
        <v>177.1</v>
      </c>
    </row>
    <row r="49" spans="1:4" x14ac:dyDescent="0.3">
      <c r="A49" s="15" t="s">
        <v>92</v>
      </c>
      <c r="B49" s="18">
        <v>16.11</v>
      </c>
      <c r="C49" s="18">
        <v>80</v>
      </c>
      <c r="D49" s="18">
        <v>846.51</v>
      </c>
    </row>
    <row r="50" spans="1:4" x14ac:dyDescent="0.3">
      <c r="A50" s="15" t="s">
        <v>94</v>
      </c>
      <c r="B50" s="18">
        <v>1</v>
      </c>
      <c r="C50" s="18">
        <v>2.44</v>
      </c>
      <c r="D50" s="18">
        <v>24.5</v>
      </c>
    </row>
    <row r="51" spans="1:4" x14ac:dyDescent="0.3">
      <c r="A51" s="15" t="s">
        <v>96</v>
      </c>
      <c r="B51" s="18">
        <v>86.11</v>
      </c>
      <c r="C51" s="18">
        <v>644.33000000000004</v>
      </c>
      <c r="D51" s="18">
        <v>6146.02</v>
      </c>
    </row>
    <row r="52" spans="1:4" x14ac:dyDescent="0.3">
      <c r="A52" s="15" t="s">
        <v>98</v>
      </c>
      <c r="B52" s="18">
        <v>1</v>
      </c>
      <c r="C52" s="18">
        <v>14.11</v>
      </c>
      <c r="D52" s="18">
        <v>90.6</v>
      </c>
    </row>
    <row r="53" spans="1:4" x14ac:dyDescent="0.3">
      <c r="A53" s="15" t="s">
        <v>100</v>
      </c>
      <c r="B53" s="18">
        <v>2</v>
      </c>
      <c r="C53" s="18">
        <v>49.67</v>
      </c>
      <c r="D53" s="18">
        <v>282.60000000000002</v>
      </c>
    </row>
    <row r="54" spans="1:4" x14ac:dyDescent="0.3">
      <c r="A54" s="15" t="s">
        <v>102</v>
      </c>
      <c r="B54" s="18">
        <v>0</v>
      </c>
      <c r="C54" s="18">
        <v>1.22</v>
      </c>
      <c r="D54" s="18">
        <v>28.3</v>
      </c>
    </row>
    <row r="55" spans="1:4" x14ac:dyDescent="0.3">
      <c r="A55" s="15" t="s">
        <v>104</v>
      </c>
      <c r="B55" s="18">
        <v>0.78</v>
      </c>
      <c r="C55" s="18">
        <v>19.89</v>
      </c>
      <c r="D55" s="18">
        <v>211.1</v>
      </c>
    </row>
    <row r="56" spans="1:4" x14ac:dyDescent="0.3">
      <c r="A56" s="15" t="s">
        <v>106</v>
      </c>
      <c r="B56" s="18">
        <v>0</v>
      </c>
      <c r="C56" s="18">
        <v>9</v>
      </c>
      <c r="D56" s="18">
        <v>70.290000000000006</v>
      </c>
    </row>
    <row r="57" spans="1:4" x14ac:dyDescent="0.3">
      <c r="A57" s="15" t="s">
        <v>108</v>
      </c>
      <c r="B57" s="18">
        <v>1.66</v>
      </c>
      <c r="C57" s="18">
        <v>25.11</v>
      </c>
      <c r="D57" s="18">
        <v>218.08</v>
      </c>
    </row>
    <row r="58" spans="1:4" x14ac:dyDescent="0.3">
      <c r="A58" s="15" t="s">
        <v>110</v>
      </c>
      <c r="B58" s="18">
        <v>2.33</v>
      </c>
      <c r="C58" s="18">
        <v>37.33</v>
      </c>
      <c r="D58" s="18">
        <v>359.9</v>
      </c>
    </row>
    <row r="59" spans="1:4" x14ac:dyDescent="0.3">
      <c r="A59" s="15" t="s">
        <v>112</v>
      </c>
      <c r="B59" s="18">
        <v>286</v>
      </c>
      <c r="C59" s="18">
        <v>2207.11</v>
      </c>
      <c r="D59" s="18">
        <v>17988.84</v>
      </c>
    </row>
    <row r="60" spans="1:4" x14ac:dyDescent="0.3">
      <c r="A60" s="15" t="s">
        <v>114</v>
      </c>
      <c r="B60" s="18">
        <v>44.78</v>
      </c>
      <c r="C60" s="18">
        <v>272.67</v>
      </c>
      <c r="D60" s="18">
        <v>2125.67</v>
      </c>
    </row>
    <row r="61" spans="1:4" x14ac:dyDescent="0.3">
      <c r="A61" s="15" t="s">
        <v>116</v>
      </c>
      <c r="B61" s="18">
        <v>0</v>
      </c>
      <c r="C61" s="18">
        <v>3</v>
      </c>
      <c r="D61" s="18">
        <v>10.199999999999999</v>
      </c>
    </row>
    <row r="62" spans="1:4" x14ac:dyDescent="0.3">
      <c r="A62" s="15" t="s">
        <v>118</v>
      </c>
      <c r="B62" s="18">
        <v>2</v>
      </c>
      <c r="C62" s="18">
        <v>4</v>
      </c>
      <c r="D62" s="18">
        <v>44.6</v>
      </c>
    </row>
    <row r="63" spans="1:4" x14ac:dyDescent="0.3">
      <c r="A63" s="15" t="s">
        <v>120</v>
      </c>
      <c r="B63" s="18">
        <v>9.67</v>
      </c>
      <c r="C63" s="18">
        <v>42.44</v>
      </c>
      <c r="D63" s="18">
        <v>320.2</v>
      </c>
    </row>
    <row r="64" spans="1:4" x14ac:dyDescent="0.3">
      <c r="A64" s="15" t="s">
        <v>122</v>
      </c>
      <c r="B64" s="18">
        <v>45</v>
      </c>
      <c r="C64" s="18">
        <v>321.77999999999997</v>
      </c>
      <c r="D64" s="18">
        <v>2381.8399999999997</v>
      </c>
    </row>
    <row r="65" spans="1:4" x14ac:dyDescent="0.3">
      <c r="A65" s="15" t="s">
        <v>124</v>
      </c>
      <c r="B65" s="18">
        <v>46.89</v>
      </c>
      <c r="C65" s="18">
        <v>373</v>
      </c>
      <c r="D65" s="18">
        <v>2960.71</v>
      </c>
    </row>
    <row r="66" spans="1:4" x14ac:dyDescent="0.3">
      <c r="A66" s="15" t="s">
        <v>126</v>
      </c>
      <c r="B66" s="18">
        <v>11.66</v>
      </c>
      <c r="C66" s="18">
        <v>134.11000000000001</v>
      </c>
      <c r="D66" s="18">
        <v>965.70999999999992</v>
      </c>
    </row>
    <row r="67" spans="1:4" x14ac:dyDescent="0.3">
      <c r="A67" s="15" t="s">
        <v>128</v>
      </c>
      <c r="B67" s="18">
        <v>2.2200000000000002</v>
      </c>
      <c r="C67" s="18">
        <v>17.11</v>
      </c>
      <c r="D67" s="18">
        <v>200.54999999999998</v>
      </c>
    </row>
    <row r="68" spans="1:4" x14ac:dyDescent="0.3">
      <c r="A68" s="15" t="s">
        <v>130</v>
      </c>
      <c r="B68" s="18">
        <v>17.670000000000002</v>
      </c>
      <c r="C68" s="18">
        <v>67</v>
      </c>
      <c r="D68" s="18">
        <v>490.1</v>
      </c>
    </row>
    <row r="69" spans="1:4" x14ac:dyDescent="0.3">
      <c r="A69" s="15" t="s">
        <v>132</v>
      </c>
      <c r="B69" s="18">
        <v>16.559999999999999</v>
      </c>
      <c r="C69" s="18">
        <v>162.88999999999999</v>
      </c>
      <c r="D69" s="18">
        <v>1734.86</v>
      </c>
    </row>
    <row r="70" spans="1:4" x14ac:dyDescent="0.3">
      <c r="A70" s="15" t="s">
        <v>134</v>
      </c>
      <c r="B70" s="18">
        <v>158</v>
      </c>
      <c r="C70" s="18">
        <v>1000.56</v>
      </c>
      <c r="D70" s="18">
        <v>8532.2599999999984</v>
      </c>
    </row>
    <row r="71" spans="1:4" x14ac:dyDescent="0.3">
      <c r="A71" s="15" t="s">
        <v>136</v>
      </c>
      <c r="B71" s="18">
        <v>39.11</v>
      </c>
      <c r="C71" s="18">
        <v>258.77999999999997</v>
      </c>
      <c r="D71" s="18">
        <v>2553.73</v>
      </c>
    </row>
    <row r="72" spans="1:4" x14ac:dyDescent="0.3">
      <c r="A72" s="15" t="s">
        <v>138</v>
      </c>
      <c r="B72" s="18">
        <v>0</v>
      </c>
      <c r="C72" s="18">
        <v>10.89</v>
      </c>
      <c r="D72" s="18">
        <v>142.12000000000003</v>
      </c>
    </row>
    <row r="73" spans="1:4" x14ac:dyDescent="0.3">
      <c r="A73" s="15" t="s">
        <v>140</v>
      </c>
      <c r="B73" s="18">
        <v>11.56</v>
      </c>
      <c r="C73" s="18">
        <v>95.44</v>
      </c>
      <c r="D73" s="18">
        <v>711.66</v>
      </c>
    </row>
    <row r="74" spans="1:4" x14ac:dyDescent="0.3">
      <c r="A74" s="15" t="s">
        <v>142</v>
      </c>
      <c r="B74" s="18">
        <v>95.44</v>
      </c>
      <c r="C74" s="18">
        <v>504</v>
      </c>
      <c r="D74" s="18">
        <v>3342.3199999999997</v>
      </c>
    </row>
    <row r="75" spans="1:4" x14ac:dyDescent="0.3">
      <c r="A75" s="15" t="s">
        <v>144</v>
      </c>
      <c r="B75" s="18">
        <v>27.89</v>
      </c>
      <c r="C75" s="18">
        <v>263.56</v>
      </c>
      <c r="D75" s="18">
        <v>1667.81</v>
      </c>
    </row>
    <row r="76" spans="1:4" x14ac:dyDescent="0.3">
      <c r="A76" s="15" t="s">
        <v>146</v>
      </c>
      <c r="B76" s="18">
        <v>9.44</v>
      </c>
      <c r="C76" s="18">
        <v>116.22</v>
      </c>
      <c r="D76" s="18">
        <v>685.1099999999999</v>
      </c>
    </row>
    <row r="77" spans="1:4" x14ac:dyDescent="0.3">
      <c r="A77" s="15" t="s">
        <v>148</v>
      </c>
      <c r="B77" s="18">
        <v>8.89</v>
      </c>
      <c r="C77" s="18">
        <v>50.89</v>
      </c>
      <c r="D77" s="18">
        <v>311.77</v>
      </c>
    </row>
    <row r="78" spans="1:4" x14ac:dyDescent="0.3">
      <c r="A78" s="15" t="s">
        <v>150</v>
      </c>
      <c r="B78" s="18">
        <v>26.439999999999998</v>
      </c>
      <c r="C78" s="18">
        <v>160.11000000000001</v>
      </c>
      <c r="D78" s="18">
        <v>1386.22</v>
      </c>
    </row>
    <row r="79" spans="1:4" x14ac:dyDescent="0.3">
      <c r="A79" s="15" t="s">
        <v>152</v>
      </c>
      <c r="B79" s="18">
        <v>39.450000000000003</v>
      </c>
      <c r="C79" s="18">
        <v>242.22</v>
      </c>
      <c r="D79" s="18">
        <v>1460.4399999999998</v>
      </c>
    </row>
    <row r="80" spans="1:4" x14ac:dyDescent="0.3">
      <c r="A80" s="15" t="s">
        <v>154</v>
      </c>
      <c r="B80" s="18">
        <v>1</v>
      </c>
      <c r="C80" s="18">
        <v>25.89</v>
      </c>
      <c r="D80" s="18">
        <v>166.17</v>
      </c>
    </row>
    <row r="81" spans="1:4" x14ac:dyDescent="0.3">
      <c r="A81" s="15" t="s">
        <v>156</v>
      </c>
      <c r="B81" s="18">
        <v>1.4400000000000002</v>
      </c>
      <c r="C81" s="18">
        <v>26</v>
      </c>
      <c r="D81" s="18">
        <v>171.4</v>
      </c>
    </row>
    <row r="82" spans="1:4" x14ac:dyDescent="0.3">
      <c r="A82" s="15" t="s">
        <v>158</v>
      </c>
      <c r="B82" s="18">
        <v>3.44</v>
      </c>
      <c r="C82" s="18">
        <v>28.33</v>
      </c>
      <c r="D82" s="18">
        <v>148.13999999999999</v>
      </c>
    </row>
    <row r="83" spans="1:4" x14ac:dyDescent="0.3">
      <c r="A83" s="15" t="s">
        <v>160</v>
      </c>
      <c r="B83" s="18">
        <v>0.56000000000000005</v>
      </c>
      <c r="C83" s="18">
        <v>9.44</v>
      </c>
      <c r="D83" s="18">
        <v>66.599999999999994</v>
      </c>
    </row>
    <row r="84" spans="1:4" x14ac:dyDescent="0.3">
      <c r="A84" s="15" t="s">
        <v>162</v>
      </c>
      <c r="B84" s="18">
        <v>0</v>
      </c>
      <c r="C84" s="18">
        <v>18.78</v>
      </c>
      <c r="D84" s="18">
        <v>146.9</v>
      </c>
    </row>
    <row r="85" spans="1:4" x14ac:dyDescent="0.3">
      <c r="A85" s="15" t="s">
        <v>164</v>
      </c>
      <c r="B85" s="18">
        <v>9.67</v>
      </c>
      <c r="C85" s="18">
        <v>96.22</v>
      </c>
      <c r="D85" s="18">
        <v>583.95999999999992</v>
      </c>
    </row>
    <row r="86" spans="1:4" x14ac:dyDescent="0.3">
      <c r="A86" s="15" t="s">
        <v>166</v>
      </c>
      <c r="B86" s="18">
        <v>8</v>
      </c>
      <c r="C86" s="18">
        <v>44.67</v>
      </c>
      <c r="D86" s="18">
        <v>233.77</v>
      </c>
    </row>
    <row r="87" spans="1:4" x14ac:dyDescent="0.3">
      <c r="A87" s="15" t="s">
        <v>168</v>
      </c>
      <c r="B87" s="18">
        <v>197.89</v>
      </c>
      <c r="C87" s="18">
        <v>803.44</v>
      </c>
      <c r="D87" s="18">
        <v>5796.7</v>
      </c>
    </row>
    <row r="88" spans="1:4" x14ac:dyDescent="0.3">
      <c r="A88" s="15" t="s">
        <v>170</v>
      </c>
      <c r="B88" s="18">
        <v>13.780000000000001</v>
      </c>
      <c r="C88" s="18">
        <v>132.22</v>
      </c>
      <c r="D88" s="18">
        <v>983.97</v>
      </c>
    </row>
    <row r="89" spans="1:4" x14ac:dyDescent="0.3">
      <c r="A89" s="15" t="s">
        <v>172</v>
      </c>
      <c r="B89" s="18">
        <v>17.11</v>
      </c>
      <c r="C89" s="18">
        <v>197.56</v>
      </c>
      <c r="D89" s="18">
        <v>1361.74</v>
      </c>
    </row>
    <row r="90" spans="1:4" x14ac:dyDescent="0.3">
      <c r="A90" s="15" t="s">
        <v>174</v>
      </c>
      <c r="B90" s="18">
        <v>0</v>
      </c>
      <c r="C90" s="18">
        <v>3.44</v>
      </c>
      <c r="D90" s="18">
        <v>18.7</v>
      </c>
    </row>
    <row r="91" spans="1:4" x14ac:dyDescent="0.3">
      <c r="A91" s="15" t="s">
        <v>176</v>
      </c>
      <c r="B91" s="18">
        <v>1.78</v>
      </c>
      <c r="C91" s="18">
        <v>12.11</v>
      </c>
      <c r="D91" s="18">
        <v>69.400000000000006</v>
      </c>
    </row>
    <row r="92" spans="1:4" x14ac:dyDescent="0.3">
      <c r="A92" s="15" t="s">
        <v>178</v>
      </c>
      <c r="B92" s="18">
        <v>1.1100000000000001</v>
      </c>
      <c r="C92" s="18">
        <v>54.78</v>
      </c>
      <c r="D92" s="18">
        <v>623.4</v>
      </c>
    </row>
    <row r="93" spans="1:4" x14ac:dyDescent="0.3">
      <c r="A93" s="15" t="s">
        <v>180</v>
      </c>
      <c r="B93" s="18">
        <v>12.219999999999999</v>
      </c>
      <c r="C93" s="18">
        <v>131.78</v>
      </c>
      <c r="D93" s="18">
        <v>949.40999999999985</v>
      </c>
    </row>
    <row r="94" spans="1:4" x14ac:dyDescent="0.3">
      <c r="A94" s="15" t="s">
        <v>182</v>
      </c>
      <c r="B94" s="18">
        <v>22.11</v>
      </c>
      <c r="C94" s="18">
        <v>169</v>
      </c>
      <c r="D94" s="18">
        <v>1147.2399999999998</v>
      </c>
    </row>
    <row r="95" spans="1:4" x14ac:dyDescent="0.3">
      <c r="A95" s="15" t="s">
        <v>184</v>
      </c>
      <c r="B95" s="18">
        <v>973.67000000000007</v>
      </c>
      <c r="C95" s="18">
        <v>6914.11</v>
      </c>
      <c r="D95" s="18">
        <v>53587.34</v>
      </c>
    </row>
    <row r="96" spans="1:4" x14ac:dyDescent="0.3">
      <c r="A96" s="15" t="s">
        <v>186</v>
      </c>
      <c r="B96" s="18">
        <v>399.44</v>
      </c>
      <c r="C96" s="18">
        <v>2827.89</v>
      </c>
      <c r="D96" s="18">
        <v>22586.79</v>
      </c>
    </row>
    <row r="97" spans="1:4" x14ac:dyDescent="0.3">
      <c r="A97" s="15" t="s">
        <v>188</v>
      </c>
      <c r="B97" s="18">
        <v>73.44</v>
      </c>
      <c r="C97" s="18">
        <v>611.11</v>
      </c>
      <c r="D97" s="18">
        <v>4013.05</v>
      </c>
    </row>
    <row r="98" spans="1:4" x14ac:dyDescent="0.3">
      <c r="A98" s="15" t="s">
        <v>190</v>
      </c>
      <c r="B98" s="18">
        <v>54.34</v>
      </c>
      <c r="C98" s="18">
        <v>383.44</v>
      </c>
      <c r="D98" s="18">
        <v>4457.7400000000007</v>
      </c>
    </row>
    <row r="99" spans="1:4" x14ac:dyDescent="0.3">
      <c r="A99" s="15" t="s">
        <v>192</v>
      </c>
      <c r="B99" s="18">
        <v>390.55</v>
      </c>
      <c r="C99" s="18">
        <v>2587.11</v>
      </c>
      <c r="D99" s="18">
        <v>18979.419999999998</v>
      </c>
    </row>
    <row r="100" spans="1:4" x14ac:dyDescent="0.3">
      <c r="A100" s="15" t="s">
        <v>194</v>
      </c>
      <c r="B100" s="18">
        <v>20.78</v>
      </c>
      <c r="C100" s="18">
        <v>166.33</v>
      </c>
      <c r="D100" s="18">
        <v>1568.4300000000003</v>
      </c>
    </row>
    <row r="101" spans="1:4" x14ac:dyDescent="0.3">
      <c r="A101" s="15" t="s">
        <v>196</v>
      </c>
      <c r="B101" s="18">
        <v>408.11</v>
      </c>
      <c r="C101" s="18">
        <v>1926.1100000000001</v>
      </c>
      <c r="D101" s="18">
        <v>15621.489999999998</v>
      </c>
    </row>
    <row r="102" spans="1:4" x14ac:dyDescent="0.3">
      <c r="A102" s="15" t="s">
        <v>198</v>
      </c>
      <c r="B102" s="18">
        <v>0.56000000000000005</v>
      </c>
      <c r="C102" s="18">
        <v>15.78</v>
      </c>
      <c r="D102" s="18">
        <v>49.17</v>
      </c>
    </row>
    <row r="103" spans="1:4" x14ac:dyDescent="0.3">
      <c r="A103" s="15" t="s">
        <v>200</v>
      </c>
      <c r="B103" s="18">
        <v>317.45</v>
      </c>
      <c r="C103" s="18">
        <v>1669.5600000000002</v>
      </c>
      <c r="D103" s="18">
        <v>20661.509999999998</v>
      </c>
    </row>
    <row r="104" spans="1:4" x14ac:dyDescent="0.3">
      <c r="A104" s="15" t="s">
        <v>202</v>
      </c>
      <c r="B104" s="18">
        <v>57.34</v>
      </c>
      <c r="C104" s="18">
        <v>292.33</v>
      </c>
      <c r="D104" s="18">
        <v>2883.86</v>
      </c>
    </row>
    <row r="105" spans="1:4" x14ac:dyDescent="0.3">
      <c r="A105" s="15" t="s">
        <v>204</v>
      </c>
      <c r="B105" s="18">
        <v>74.56</v>
      </c>
      <c r="C105" s="18">
        <v>312.33000000000004</v>
      </c>
      <c r="D105" s="18">
        <v>3357.07</v>
      </c>
    </row>
    <row r="106" spans="1:4" x14ac:dyDescent="0.3">
      <c r="A106" s="15" t="s">
        <v>206</v>
      </c>
      <c r="B106" s="18">
        <v>302.33</v>
      </c>
      <c r="C106" s="18">
        <v>1676.89</v>
      </c>
      <c r="D106" s="18">
        <v>16440.809999999998</v>
      </c>
    </row>
    <row r="107" spans="1:4" x14ac:dyDescent="0.3">
      <c r="A107" s="15" t="s">
        <v>208</v>
      </c>
      <c r="B107" s="18">
        <v>155.88999999999999</v>
      </c>
      <c r="C107" s="18">
        <v>933.22</v>
      </c>
      <c r="D107" s="18">
        <v>8426.1699999999964</v>
      </c>
    </row>
    <row r="108" spans="1:4" x14ac:dyDescent="0.3">
      <c r="A108" s="15" t="s">
        <v>210</v>
      </c>
      <c r="B108" s="18">
        <v>141.88999999999999</v>
      </c>
      <c r="C108" s="18">
        <v>692.56</v>
      </c>
      <c r="D108" s="18">
        <v>7042.22</v>
      </c>
    </row>
    <row r="109" spans="1:4" x14ac:dyDescent="0.3">
      <c r="A109" s="15" t="s">
        <v>212</v>
      </c>
      <c r="B109" s="18">
        <v>278.11</v>
      </c>
      <c r="C109" s="18">
        <v>1484.0000000000002</v>
      </c>
      <c r="D109" s="18">
        <v>20645.699999999993</v>
      </c>
    </row>
    <row r="110" spans="1:4" x14ac:dyDescent="0.3">
      <c r="A110" s="15" t="s">
        <v>214</v>
      </c>
      <c r="B110" s="18">
        <v>188.22</v>
      </c>
      <c r="C110" s="18">
        <v>1004.8800000000001</v>
      </c>
      <c r="D110" s="18">
        <v>9627.1299999999992</v>
      </c>
    </row>
    <row r="111" spans="1:4" x14ac:dyDescent="0.3">
      <c r="A111" s="15" t="s">
        <v>216</v>
      </c>
      <c r="B111" s="18">
        <v>560.22</v>
      </c>
      <c r="C111" s="18">
        <v>2976.33</v>
      </c>
      <c r="D111" s="18">
        <v>29657.989999999998</v>
      </c>
    </row>
    <row r="112" spans="1:4" x14ac:dyDescent="0.3">
      <c r="A112" s="15" t="s">
        <v>218</v>
      </c>
      <c r="B112" s="18">
        <v>481.89</v>
      </c>
      <c r="C112" s="18">
        <v>2608.89</v>
      </c>
      <c r="D112" s="18">
        <v>27303.869999999995</v>
      </c>
    </row>
    <row r="113" spans="1:4" x14ac:dyDescent="0.3">
      <c r="A113" s="15" t="s">
        <v>220</v>
      </c>
      <c r="B113" s="18">
        <v>484.56</v>
      </c>
      <c r="C113" s="18">
        <v>2496.2199999999998</v>
      </c>
      <c r="D113" s="18">
        <v>22255.469999999998</v>
      </c>
    </row>
    <row r="114" spans="1:4" x14ac:dyDescent="0.3">
      <c r="A114" s="15" t="s">
        <v>958</v>
      </c>
      <c r="B114" s="18">
        <v>0</v>
      </c>
      <c r="C114" s="18">
        <v>46.22</v>
      </c>
      <c r="D114" s="18">
        <v>295.58</v>
      </c>
    </row>
    <row r="115" spans="1:4" x14ac:dyDescent="0.3">
      <c r="A115" s="15" t="s">
        <v>949</v>
      </c>
      <c r="B115" s="18">
        <v>0</v>
      </c>
      <c r="C115" s="18">
        <v>0</v>
      </c>
      <c r="D115" s="18">
        <v>490.18</v>
      </c>
    </row>
    <row r="116" spans="1:4" x14ac:dyDescent="0.3">
      <c r="A116" s="15" t="s">
        <v>977</v>
      </c>
      <c r="B116" s="18">
        <v>0</v>
      </c>
      <c r="C116" s="18">
        <v>28.22</v>
      </c>
      <c r="D116" s="18">
        <v>168.3</v>
      </c>
    </row>
    <row r="117" spans="1:4" x14ac:dyDescent="0.3">
      <c r="A117" s="15" t="s">
        <v>959</v>
      </c>
      <c r="B117" s="18">
        <v>0</v>
      </c>
      <c r="C117" s="18">
        <v>28.67</v>
      </c>
      <c r="D117" s="18">
        <v>164</v>
      </c>
    </row>
    <row r="118" spans="1:4" x14ac:dyDescent="0.3">
      <c r="A118" s="15" t="s">
        <v>960</v>
      </c>
      <c r="B118" s="18">
        <v>0</v>
      </c>
      <c r="C118" s="18">
        <v>33.56</v>
      </c>
      <c r="D118" s="18">
        <v>327.9</v>
      </c>
    </row>
    <row r="119" spans="1:4" x14ac:dyDescent="0.3">
      <c r="A119" s="15" t="s">
        <v>978</v>
      </c>
      <c r="B119" s="18">
        <v>0</v>
      </c>
      <c r="C119" s="18">
        <v>18.22</v>
      </c>
      <c r="D119" s="18">
        <v>104.9</v>
      </c>
    </row>
    <row r="120" spans="1:4" x14ac:dyDescent="0.3">
      <c r="A120" s="15" t="s">
        <v>222</v>
      </c>
      <c r="B120" s="18">
        <v>171.89</v>
      </c>
      <c r="C120" s="18">
        <v>694.11</v>
      </c>
      <c r="D120" s="18">
        <v>4872.21</v>
      </c>
    </row>
    <row r="121" spans="1:4" x14ac:dyDescent="0.3">
      <c r="A121" s="15" t="s">
        <v>224</v>
      </c>
      <c r="B121" s="18">
        <v>46.33</v>
      </c>
      <c r="C121" s="18">
        <v>421.67</v>
      </c>
      <c r="D121" s="18">
        <v>3839.8500000000004</v>
      </c>
    </row>
    <row r="122" spans="1:4" x14ac:dyDescent="0.3">
      <c r="A122" s="15" t="s">
        <v>226</v>
      </c>
      <c r="B122" s="18">
        <v>137.11000000000001</v>
      </c>
      <c r="C122" s="18">
        <v>722.67</v>
      </c>
      <c r="D122" s="18">
        <v>5917.62</v>
      </c>
    </row>
    <row r="123" spans="1:4" x14ac:dyDescent="0.3">
      <c r="A123" s="15" t="s">
        <v>228</v>
      </c>
      <c r="B123" s="18">
        <v>297.44</v>
      </c>
      <c r="C123" s="18">
        <v>1598.56</v>
      </c>
      <c r="D123" s="18">
        <v>11209.220000000001</v>
      </c>
    </row>
    <row r="124" spans="1:4" x14ac:dyDescent="0.3">
      <c r="A124" s="15" t="s">
        <v>230</v>
      </c>
      <c r="B124" s="18">
        <v>253.55</v>
      </c>
      <c r="C124" s="18">
        <v>1332.67</v>
      </c>
      <c r="D124" s="18">
        <v>9817.3499999999985</v>
      </c>
    </row>
    <row r="125" spans="1:4" x14ac:dyDescent="0.3">
      <c r="A125" s="15" t="s">
        <v>950</v>
      </c>
      <c r="B125" s="18">
        <v>0</v>
      </c>
      <c r="C125" s="18">
        <v>21</v>
      </c>
      <c r="D125" s="18">
        <v>70.97</v>
      </c>
    </row>
    <row r="126" spans="1:4" x14ac:dyDescent="0.3">
      <c r="A126" s="15" t="s">
        <v>232</v>
      </c>
      <c r="B126" s="18">
        <v>1</v>
      </c>
      <c r="C126" s="18">
        <v>4.1099999999999994</v>
      </c>
      <c r="D126" s="18">
        <v>33.9</v>
      </c>
    </row>
    <row r="127" spans="1:4" x14ac:dyDescent="0.3">
      <c r="A127" s="15" t="s">
        <v>234</v>
      </c>
      <c r="B127" s="18">
        <v>0</v>
      </c>
      <c r="C127" s="18">
        <v>15.56</v>
      </c>
      <c r="D127" s="18">
        <v>108.14</v>
      </c>
    </row>
    <row r="128" spans="1:4" x14ac:dyDescent="0.3">
      <c r="A128" s="15" t="s">
        <v>236</v>
      </c>
      <c r="B128" s="18">
        <v>3.67</v>
      </c>
      <c r="C128" s="18">
        <v>21.44</v>
      </c>
      <c r="D128" s="18">
        <v>174.58</v>
      </c>
    </row>
    <row r="129" spans="1:4" x14ac:dyDescent="0.3">
      <c r="A129" s="15" t="s">
        <v>238</v>
      </c>
      <c r="B129" s="18">
        <v>97.78</v>
      </c>
      <c r="C129" s="18">
        <v>407.56</v>
      </c>
      <c r="D129" s="18">
        <v>3279.54</v>
      </c>
    </row>
    <row r="130" spans="1:4" x14ac:dyDescent="0.3">
      <c r="A130" s="15" t="s">
        <v>240</v>
      </c>
      <c r="B130" s="18">
        <v>15.780000000000001</v>
      </c>
      <c r="C130" s="18">
        <v>90.56</v>
      </c>
      <c r="D130" s="18">
        <v>669.82999999999993</v>
      </c>
    </row>
    <row r="131" spans="1:4" x14ac:dyDescent="0.3">
      <c r="A131" s="15" t="s">
        <v>242</v>
      </c>
      <c r="B131" s="18">
        <v>17.89</v>
      </c>
      <c r="C131" s="18">
        <v>114.22</v>
      </c>
      <c r="D131" s="18">
        <v>901.75</v>
      </c>
    </row>
    <row r="132" spans="1:4" x14ac:dyDescent="0.3">
      <c r="A132" s="15" t="s">
        <v>244</v>
      </c>
      <c r="B132" s="18">
        <v>1</v>
      </c>
      <c r="C132" s="18">
        <v>8.89</v>
      </c>
      <c r="D132" s="18">
        <v>66.36999999999999</v>
      </c>
    </row>
    <row r="133" spans="1:4" x14ac:dyDescent="0.3">
      <c r="A133" s="15" t="s">
        <v>246</v>
      </c>
      <c r="B133" s="18">
        <v>0</v>
      </c>
      <c r="C133" s="18">
        <v>10.44</v>
      </c>
      <c r="D133" s="18">
        <v>118.6</v>
      </c>
    </row>
    <row r="134" spans="1:4" x14ac:dyDescent="0.3">
      <c r="A134" s="15" t="s">
        <v>248</v>
      </c>
      <c r="B134" s="18">
        <v>0.77</v>
      </c>
      <c r="C134" s="18">
        <v>9.11</v>
      </c>
      <c r="D134" s="18">
        <v>90.62</v>
      </c>
    </row>
    <row r="135" spans="1:4" x14ac:dyDescent="0.3">
      <c r="A135" s="15" t="s">
        <v>250</v>
      </c>
      <c r="B135" s="18">
        <v>0.33</v>
      </c>
      <c r="C135" s="18">
        <v>27.89</v>
      </c>
      <c r="D135" s="18">
        <v>240.68</v>
      </c>
    </row>
    <row r="136" spans="1:4" x14ac:dyDescent="0.3">
      <c r="A136" s="15" t="s">
        <v>252</v>
      </c>
      <c r="B136" s="18">
        <v>1</v>
      </c>
      <c r="C136" s="18">
        <v>8.11</v>
      </c>
      <c r="D136" s="18">
        <v>76.12</v>
      </c>
    </row>
    <row r="137" spans="1:4" x14ac:dyDescent="0.3">
      <c r="A137" s="15" t="s">
        <v>254</v>
      </c>
      <c r="B137" s="18">
        <v>2.89</v>
      </c>
      <c r="C137" s="18">
        <v>7.67</v>
      </c>
      <c r="D137" s="18">
        <v>71.169999999999987</v>
      </c>
    </row>
    <row r="138" spans="1:4" x14ac:dyDescent="0.3">
      <c r="A138" s="15" t="s">
        <v>256</v>
      </c>
      <c r="B138" s="18">
        <v>0</v>
      </c>
      <c r="C138" s="18">
        <v>0.67</v>
      </c>
      <c r="D138" s="18">
        <v>24.5</v>
      </c>
    </row>
    <row r="139" spans="1:4" x14ac:dyDescent="0.3">
      <c r="A139" s="15" t="s">
        <v>258</v>
      </c>
      <c r="B139" s="18">
        <v>18.559999999999999</v>
      </c>
      <c r="C139" s="18">
        <v>105.78</v>
      </c>
      <c r="D139" s="18">
        <v>960.74</v>
      </c>
    </row>
    <row r="140" spans="1:4" x14ac:dyDescent="0.3">
      <c r="A140" s="15" t="s">
        <v>260</v>
      </c>
      <c r="B140" s="18">
        <v>45.33</v>
      </c>
      <c r="C140" s="18">
        <v>177.11</v>
      </c>
      <c r="D140" s="18">
        <v>1272.9000000000001</v>
      </c>
    </row>
    <row r="141" spans="1:4" x14ac:dyDescent="0.3">
      <c r="A141" s="15" t="s">
        <v>262</v>
      </c>
      <c r="B141" s="18">
        <v>4</v>
      </c>
      <c r="C141" s="18">
        <v>29.33</v>
      </c>
      <c r="D141" s="18">
        <v>243.89</v>
      </c>
    </row>
    <row r="142" spans="1:4" x14ac:dyDescent="0.3">
      <c r="A142" s="15" t="s">
        <v>264</v>
      </c>
      <c r="B142" s="18">
        <v>15.440000000000001</v>
      </c>
      <c r="C142" s="18">
        <v>108.22</v>
      </c>
      <c r="D142" s="18">
        <v>840.2399999999999</v>
      </c>
    </row>
    <row r="143" spans="1:4" x14ac:dyDescent="0.3">
      <c r="A143" s="15" t="s">
        <v>268</v>
      </c>
      <c r="B143" s="18">
        <v>0</v>
      </c>
      <c r="C143" s="18">
        <v>13</v>
      </c>
      <c r="D143" s="18">
        <v>56.8</v>
      </c>
    </row>
    <row r="144" spans="1:4" x14ac:dyDescent="0.3">
      <c r="A144" s="15" t="s">
        <v>270</v>
      </c>
      <c r="B144" s="18">
        <v>11.22</v>
      </c>
      <c r="C144" s="18">
        <v>98.12</v>
      </c>
      <c r="D144" s="18">
        <v>522.97000000000014</v>
      </c>
    </row>
    <row r="145" spans="1:4" x14ac:dyDescent="0.3">
      <c r="A145" s="15" t="s">
        <v>272</v>
      </c>
      <c r="B145" s="18">
        <v>12</v>
      </c>
      <c r="C145" s="18">
        <v>42.769999999999996</v>
      </c>
      <c r="D145" s="18">
        <v>303.04000000000008</v>
      </c>
    </row>
    <row r="146" spans="1:4" x14ac:dyDescent="0.3">
      <c r="A146" s="15" t="s">
        <v>274</v>
      </c>
      <c r="B146" s="18">
        <v>5.1100000000000003</v>
      </c>
      <c r="C146" s="18">
        <v>61.11</v>
      </c>
      <c r="D146" s="18">
        <v>647.63</v>
      </c>
    </row>
    <row r="147" spans="1:4" x14ac:dyDescent="0.3">
      <c r="A147" s="15" t="s">
        <v>276</v>
      </c>
      <c r="B147" s="18">
        <v>17.670000000000002</v>
      </c>
      <c r="C147" s="18">
        <v>142.66999999999999</v>
      </c>
      <c r="D147" s="18">
        <v>710.09</v>
      </c>
    </row>
    <row r="148" spans="1:4" x14ac:dyDescent="0.3">
      <c r="A148" s="15" t="s">
        <v>278</v>
      </c>
      <c r="B148" s="18">
        <v>4.33</v>
      </c>
      <c r="C148" s="18">
        <v>19.559999999999999</v>
      </c>
      <c r="D148" s="18">
        <v>86.55</v>
      </c>
    </row>
    <row r="149" spans="1:4" x14ac:dyDescent="0.3">
      <c r="A149" s="15" t="s">
        <v>280</v>
      </c>
      <c r="B149" s="18">
        <v>12.450000000000001</v>
      </c>
      <c r="C149" s="18">
        <v>113.78</v>
      </c>
      <c r="D149" s="18">
        <v>789.95</v>
      </c>
    </row>
    <row r="150" spans="1:4" x14ac:dyDescent="0.3">
      <c r="A150" s="15" t="s">
        <v>282</v>
      </c>
      <c r="B150" s="18">
        <v>13.11</v>
      </c>
      <c r="C150" s="18">
        <v>105.44</v>
      </c>
      <c r="D150" s="18">
        <v>828.62</v>
      </c>
    </row>
    <row r="151" spans="1:4" x14ac:dyDescent="0.3">
      <c r="A151" s="15" t="s">
        <v>284</v>
      </c>
      <c r="B151" s="18">
        <v>4.33</v>
      </c>
      <c r="C151" s="18">
        <v>45.22</v>
      </c>
      <c r="D151" s="18">
        <v>255.66</v>
      </c>
    </row>
    <row r="152" spans="1:4" x14ac:dyDescent="0.3">
      <c r="A152" s="15" t="s">
        <v>286</v>
      </c>
      <c r="B152" s="18">
        <v>29.33</v>
      </c>
      <c r="C152" s="18">
        <v>358.44</v>
      </c>
      <c r="D152" s="18">
        <v>2817.5699999999997</v>
      </c>
    </row>
    <row r="153" spans="1:4" x14ac:dyDescent="0.3">
      <c r="A153" s="15" t="s">
        <v>288</v>
      </c>
      <c r="B153" s="18">
        <v>5.33</v>
      </c>
      <c r="C153" s="18">
        <v>72.33</v>
      </c>
      <c r="D153" s="18">
        <v>398.68</v>
      </c>
    </row>
    <row r="154" spans="1:4" x14ac:dyDescent="0.3">
      <c r="A154" s="15" t="s">
        <v>290</v>
      </c>
      <c r="B154" s="18">
        <v>81.89</v>
      </c>
      <c r="C154" s="18">
        <v>537</v>
      </c>
      <c r="D154" s="18">
        <v>3535.04</v>
      </c>
    </row>
    <row r="155" spans="1:4" x14ac:dyDescent="0.3">
      <c r="A155" s="15" t="s">
        <v>292</v>
      </c>
      <c r="B155" s="18">
        <v>0.78</v>
      </c>
      <c r="C155" s="18">
        <v>9</v>
      </c>
      <c r="D155" s="18">
        <v>71.38</v>
      </c>
    </row>
    <row r="156" spans="1:4" x14ac:dyDescent="0.3">
      <c r="A156" s="15" t="s">
        <v>294</v>
      </c>
      <c r="B156" s="18">
        <v>11</v>
      </c>
      <c r="C156" s="18">
        <v>57.78</v>
      </c>
      <c r="D156" s="18">
        <v>598.62</v>
      </c>
    </row>
    <row r="157" spans="1:4" x14ac:dyDescent="0.3">
      <c r="A157" s="15" t="s">
        <v>296</v>
      </c>
      <c r="B157" s="18">
        <v>4.22</v>
      </c>
      <c r="C157" s="18">
        <v>3.56</v>
      </c>
      <c r="D157" s="18">
        <v>78.7</v>
      </c>
    </row>
    <row r="158" spans="1:4" x14ac:dyDescent="0.3">
      <c r="A158" s="15" t="s">
        <v>298</v>
      </c>
      <c r="B158" s="18">
        <v>1.78</v>
      </c>
      <c r="C158" s="18">
        <v>14.44</v>
      </c>
      <c r="D158" s="18">
        <v>86.83</v>
      </c>
    </row>
    <row r="159" spans="1:4" x14ac:dyDescent="0.3">
      <c r="A159" s="15" t="s">
        <v>300</v>
      </c>
      <c r="B159" s="18">
        <v>1.8900000000000001</v>
      </c>
      <c r="C159" s="18">
        <v>27.89</v>
      </c>
      <c r="D159" s="18">
        <v>246.19</v>
      </c>
    </row>
    <row r="160" spans="1:4" x14ac:dyDescent="0.3">
      <c r="A160" s="15" t="s">
        <v>302</v>
      </c>
      <c r="B160" s="18">
        <v>0</v>
      </c>
      <c r="C160" s="18">
        <v>41</v>
      </c>
      <c r="D160" s="18">
        <v>259.51</v>
      </c>
    </row>
    <row r="161" spans="1:4" x14ac:dyDescent="0.3">
      <c r="A161" s="15" t="s">
        <v>304</v>
      </c>
      <c r="B161" s="18">
        <v>2.11</v>
      </c>
      <c r="C161" s="18">
        <v>19.670000000000002</v>
      </c>
      <c r="D161" s="18">
        <v>128.1</v>
      </c>
    </row>
    <row r="162" spans="1:4" x14ac:dyDescent="0.3">
      <c r="A162" s="15" t="s">
        <v>306</v>
      </c>
      <c r="B162" s="18">
        <v>10.45</v>
      </c>
      <c r="C162" s="18">
        <v>72.33</v>
      </c>
      <c r="D162" s="18">
        <v>588.69999999999993</v>
      </c>
    </row>
    <row r="163" spans="1:4" x14ac:dyDescent="0.3">
      <c r="A163" s="15" t="s">
        <v>308</v>
      </c>
      <c r="B163" s="18">
        <v>5.78</v>
      </c>
      <c r="C163" s="18">
        <v>25.22</v>
      </c>
      <c r="D163" s="18">
        <v>215.5</v>
      </c>
    </row>
    <row r="164" spans="1:4" x14ac:dyDescent="0.3">
      <c r="A164" s="15" t="s">
        <v>310</v>
      </c>
      <c r="B164" s="18">
        <v>3.67</v>
      </c>
      <c r="C164" s="18">
        <v>20</v>
      </c>
      <c r="D164" s="18">
        <v>218</v>
      </c>
    </row>
    <row r="165" spans="1:4" x14ac:dyDescent="0.3">
      <c r="A165" s="15" t="s">
        <v>312</v>
      </c>
      <c r="B165" s="18">
        <v>133</v>
      </c>
      <c r="C165" s="18">
        <v>634.44000000000005</v>
      </c>
      <c r="D165" s="18">
        <v>4374.1500000000005</v>
      </c>
    </row>
    <row r="166" spans="1:4" x14ac:dyDescent="0.3">
      <c r="A166" s="15" t="s">
        <v>314</v>
      </c>
      <c r="B166" s="18">
        <v>3.12</v>
      </c>
      <c r="C166" s="18">
        <v>167</v>
      </c>
      <c r="D166" s="18">
        <v>1130.7699999999998</v>
      </c>
    </row>
    <row r="167" spans="1:4" x14ac:dyDescent="0.3">
      <c r="A167" s="15" t="s">
        <v>316</v>
      </c>
      <c r="B167" s="18">
        <v>30.450000000000003</v>
      </c>
      <c r="C167" s="18">
        <v>83.67</v>
      </c>
      <c r="D167" s="18">
        <v>746.83</v>
      </c>
    </row>
    <row r="168" spans="1:4" x14ac:dyDescent="0.3">
      <c r="A168" s="15" t="s">
        <v>318</v>
      </c>
      <c r="B168" s="18">
        <v>51.89</v>
      </c>
      <c r="C168" s="18">
        <v>277.55</v>
      </c>
      <c r="D168" s="18">
        <v>2217.42</v>
      </c>
    </row>
    <row r="169" spans="1:4" x14ac:dyDescent="0.3">
      <c r="A169" s="15" t="s">
        <v>320</v>
      </c>
      <c r="B169" s="18">
        <v>9.7800000000000011</v>
      </c>
      <c r="C169" s="18">
        <v>42.89</v>
      </c>
      <c r="D169" s="18">
        <v>301.60000000000002</v>
      </c>
    </row>
    <row r="170" spans="1:4" x14ac:dyDescent="0.3">
      <c r="A170" s="15" t="s">
        <v>322</v>
      </c>
      <c r="B170" s="18">
        <v>4.7799999999999994</v>
      </c>
      <c r="C170" s="18">
        <v>33.44</v>
      </c>
      <c r="D170" s="18">
        <v>132.69999999999999</v>
      </c>
    </row>
    <row r="171" spans="1:4" x14ac:dyDescent="0.3">
      <c r="A171" s="15" t="s">
        <v>324</v>
      </c>
      <c r="B171" s="18">
        <v>66.89</v>
      </c>
      <c r="C171" s="18">
        <v>768.67</v>
      </c>
      <c r="D171" s="18">
        <v>5000.7199999999993</v>
      </c>
    </row>
    <row r="172" spans="1:4" x14ac:dyDescent="0.3">
      <c r="A172" s="15" t="s">
        <v>326</v>
      </c>
      <c r="B172" s="18">
        <v>23.22</v>
      </c>
      <c r="C172" s="18">
        <v>119.89</v>
      </c>
      <c r="D172" s="18">
        <v>1110.4799999999998</v>
      </c>
    </row>
    <row r="173" spans="1:4" x14ac:dyDescent="0.3">
      <c r="A173" s="15" t="s">
        <v>328</v>
      </c>
      <c r="B173" s="18">
        <v>33.549999999999997</v>
      </c>
      <c r="C173" s="18">
        <v>96.22</v>
      </c>
      <c r="D173" s="18">
        <v>953.57</v>
      </c>
    </row>
    <row r="174" spans="1:4" x14ac:dyDescent="0.3">
      <c r="A174" s="15" t="s">
        <v>330</v>
      </c>
      <c r="B174" s="18">
        <v>2.89</v>
      </c>
      <c r="C174" s="18">
        <v>52</v>
      </c>
      <c r="D174" s="18">
        <v>316.93</v>
      </c>
    </row>
    <row r="175" spans="1:4" x14ac:dyDescent="0.3">
      <c r="A175" s="15" t="s">
        <v>332</v>
      </c>
      <c r="B175" s="18">
        <v>7.66</v>
      </c>
      <c r="C175" s="18">
        <v>81.56</v>
      </c>
      <c r="D175" s="18">
        <v>643.47</v>
      </c>
    </row>
    <row r="176" spans="1:4" x14ac:dyDescent="0.3">
      <c r="A176" s="15" t="s">
        <v>334</v>
      </c>
      <c r="B176" s="18">
        <v>19</v>
      </c>
      <c r="C176" s="18">
        <v>123.22</v>
      </c>
      <c r="D176" s="18">
        <v>1135.22</v>
      </c>
    </row>
    <row r="177" spans="1:4" x14ac:dyDescent="0.3">
      <c r="A177" s="15" t="s">
        <v>336</v>
      </c>
      <c r="B177" s="18">
        <v>11.33</v>
      </c>
      <c r="C177" s="18">
        <v>67.67</v>
      </c>
      <c r="D177" s="18">
        <v>593.13</v>
      </c>
    </row>
    <row r="178" spans="1:4" x14ac:dyDescent="0.3">
      <c r="A178" s="15" t="s">
        <v>338</v>
      </c>
      <c r="B178" s="18">
        <v>32.11</v>
      </c>
      <c r="C178" s="18">
        <v>193.56</v>
      </c>
      <c r="D178" s="18">
        <v>1025.1399999999999</v>
      </c>
    </row>
    <row r="179" spans="1:4" x14ac:dyDescent="0.3">
      <c r="A179" s="15" t="s">
        <v>340</v>
      </c>
      <c r="B179" s="18">
        <v>4.4400000000000004</v>
      </c>
      <c r="C179" s="18">
        <v>75</v>
      </c>
      <c r="D179" s="18">
        <v>580.77999999999986</v>
      </c>
    </row>
    <row r="180" spans="1:4" x14ac:dyDescent="0.3">
      <c r="A180" s="15" t="s">
        <v>342</v>
      </c>
      <c r="B180" s="18">
        <v>33.450000000000003</v>
      </c>
      <c r="C180" s="18">
        <v>73.89</v>
      </c>
      <c r="D180" s="18">
        <v>593.92000000000007</v>
      </c>
    </row>
    <row r="181" spans="1:4" x14ac:dyDescent="0.3">
      <c r="A181" s="15" t="s">
        <v>344</v>
      </c>
      <c r="B181" s="18">
        <v>4.4400000000000004</v>
      </c>
      <c r="C181" s="18">
        <v>43.22</v>
      </c>
      <c r="D181" s="18">
        <v>357.47</v>
      </c>
    </row>
    <row r="182" spans="1:4" x14ac:dyDescent="0.3">
      <c r="A182" s="15" t="s">
        <v>346</v>
      </c>
      <c r="B182" s="18">
        <v>2.5499999999999998</v>
      </c>
      <c r="C182" s="18">
        <v>42.56</v>
      </c>
      <c r="D182" s="18">
        <v>356.9</v>
      </c>
    </row>
    <row r="183" spans="1:4" x14ac:dyDescent="0.3">
      <c r="A183" s="15" t="s">
        <v>348</v>
      </c>
      <c r="B183" s="18">
        <v>0</v>
      </c>
      <c r="C183" s="18">
        <v>8.7799999999999994</v>
      </c>
      <c r="D183" s="18">
        <v>70.400000000000006</v>
      </c>
    </row>
    <row r="184" spans="1:4" x14ac:dyDescent="0.3">
      <c r="A184" s="15" t="s">
        <v>350</v>
      </c>
      <c r="B184" s="18">
        <v>18.440000000000001</v>
      </c>
      <c r="C184" s="18">
        <v>156.78</v>
      </c>
      <c r="D184" s="18">
        <v>1135.79</v>
      </c>
    </row>
    <row r="185" spans="1:4" x14ac:dyDescent="0.3">
      <c r="A185" s="15" t="s">
        <v>352</v>
      </c>
      <c r="B185" s="18">
        <v>2.23</v>
      </c>
      <c r="C185" s="18">
        <v>35.33</v>
      </c>
      <c r="D185" s="18">
        <v>244.97</v>
      </c>
    </row>
    <row r="186" spans="1:4" x14ac:dyDescent="0.3">
      <c r="A186" s="15" t="s">
        <v>354</v>
      </c>
      <c r="B186" s="18">
        <v>8.44</v>
      </c>
      <c r="C186" s="18">
        <v>47.78</v>
      </c>
      <c r="D186" s="18">
        <v>243.07</v>
      </c>
    </row>
    <row r="187" spans="1:4" x14ac:dyDescent="0.3">
      <c r="A187" s="15" t="s">
        <v>356</v>
      </c>
      <c r="B187" s="18">
        <v>73.78</v>
      </c>
      <c r="C187" s="18">
        <v>348.56</v>
      </c>
      <c r="D187" s="18">
        <v>3251.2799999999997</v>
      </c>
    </row>
    <row r="188" spans="1:4" x14ac:dyDescent="0.3">
      <c r="A188" s="15" t="s">
        <v>358</v>
      </c>
      <c r="B188" s="18">
        <v>434.45000000000005</v>
      </c>
      <c r="C188" s="18">
        <v>2485</v>
      </c>
      <c r="D188" s="18">
        <v>23196.390000000003</v>
      </c>
    </row>
    <row r="189" spans="1:4" x14ac:dyDescent="0.3">
      <c r="A189" s="15" t="s">
        <v>360</v>
      </c>
      <c r="B189" s="18">
        <v>581.22</v>
      </c>
      <c r="C189" s="18">
        <v>3857.44</v>
      </c>
      <c r="D189" s="18">
        <v>28486.22</v>
      </c>
    </row>
    <row r="190" spans="1:4" x14ac:dyDescent="0.3">
      <c r="A190" s="15" t="s">
        <v>362</v>
      </c>
      <c r="B190" s="18">
        <v>2</v>
      </c>
      <c r="C190" s="18">
        <v>25.89</v>
      </c>
      <c r="D190" s="18">
        <v>177.4</v>
      </c>
    </row>
    <row r="191" spans="1:4" x14ac:dyDescent="0.3">
      <c r="A191" s="15" t="s">
        <v>364</v>
      </c>
      <c r="B191" s="18">
        <v>84.44</v>
      </c>
      <c r="C191" s="18">
        <v>525.11</v>
      </c>
      <c r="D191" s="18">
        <v>5641.7099999999991</v>
      </c>
    </row>
    <row r="192" spans="1:4" x14ac:dyDescent="0.3">
      <c r="A192" s="15" t="s">
        <v>366</v>
      </c>
      <c r="B192" s="18">
        <v>150.56</v>
      </c>
      <c r="C192" s="18">
        <v>1051.67</v>
      </c>
      <c r="D192" s="18">
        <v>9618.3700000000008</v>
      </c>
    </row>
    <row r="193" spans="1:4" x14ac:dyDescent="0.3">
      <c r="A193" s="15" t="s">
        <v>368</v>
      </c>
      <c r="B193" s="18">
        <v>30.11</v>
      </c>
      <c r="C193" s="18">
        <v>170.89</v>
      </c>
      <c r="D193" s="18">
        <v>1462.64</v>
      </c>
    </row>
    <row r="194" spans="1:4" x14ac:dyDescent="0.3">
      <c r="A194" s="15" t="s">
        <v>370</v>
      </c>
      <c r="B194" s="18">
        <v>45.11</v>
      </c>
      <c r="C194" s="18">
        <v>365.67</v>
      </c>
      <c r="D194" s="18">
        <v>2657.2599999999998</v>
      </c>
    </row>
    <row r="195" spans="1:4" x14ac:dyDescent="0.3">
      <c r="A195" s="15" t="s">
        <v>372</v>
      </c>
      <c r="B195" s="18">
        <v>416.9</v>
      </c>
      <c r="C195" s="18">
        <v>1661.55</v>
      </c>
      <c r="D195" s="18">
        <v>12782.399999999998</v>
      </c>
    </row>
    <row r="196" spans="1:4" x14ac:dyDescent="0.3">
      <c r="A196" s="15" t="s">
        <v>374</v>
      </c>
      <c r="B196" s="18">
        <v>205.67000000000002</v>
      </c>
      <c r="C196" s="18">
        <v>1098.67</v>
      </c>
      <c r="D196" s="18">
        <v>9065.7900000000009</v>
      </c>
    </row>
    <row r="197" spans="1:4" x14ac:dyDescent="0.3">
      <c r="A197" s="15" t="s">
        <v>376</v>
      </c>
      <c r="B197" s="18">
        <v>194.23</v>
      </c>
      <c r="C197" s="18">
        <v>1009.78</v>
      </c>
      <c r="D197" s="18">
        <v>7844.0800000000008</v>
      </c>
    </row>
    <row r="198" spans="1:4" x14ac:dyDescent="0.3">
      <c r="A198" s="15" t="s">
        <v>378</v>
      </c>
      <c r="B198" s="18">
        <v>387.34</v>
      </c>
      <c r="C198" s="18">
        <v>2382.66</v>
      </c>
      <c r="D198" s="18">
        <v>19560.18</v>
      </c>
    </row>
    <row r="199" spans="1:4" x14ac:dyDescent="0.3">
      <c r="A199" s="15" t="s">
        <v>380</v>
      </c>
      <c r="B199" s="18">
        <v>28.78</v>
      </c>
      <c r="C199" s="18">
        <v>210</v>
      </c>
      <c r="D199" s="18">
        <v>1904.6699999999998</v>
      </c>
    </row>
    <row r="200" spans="1:4" x14ac:dyDescent="0.3">
      <c r="A200" s="15" t="s">
        <v>382</v>
      </c>
      <c r="B200" s="18">
        <v>61.34</v>
      </c>
      <c r="C200" s="18">
        <v>486.33000000000004</v>
      </c>
      <c r="D200" s="18">
        <v>3810.829999999999</v>
      </c>
    </row>
    <row r="201" spans="1:4" x14ac:dyDescent="0.3">
      <c r="A201" s="15" t="s">
        <v>384</v>
      </c>
      <c r="B201" s="18">
        <v>66.22</v>
      </c>
      <c r="C201" s="18">
        <v>360.22</v>
      </c>
      <c r="D201" s="18">
        <v>3784.12</v>
      </c>
    </row>
    <row r="202" spans="1:4" x14ac:dyDescent="0.3">
      <c r="A202" s="15" t="s">
        <v>961</v>
      </c>
      <c r="B202" s="18">
        <v>0</v>
      </c>
      <c r="C202" s="18">
        <v>57</v>
      </c>
      <c r="D202" s="18">
        <v>254.7</v>
      </c>
    </row>
    <row r="203" spans="1:4" x14ac:dyDescent="0.3">
      <c r="A203" s="15" t="s">
        <v>962</v>
      </c>
      <c r="B203" s="18">
        <v>0</v>
      </c>
      <c r="C203" s="18">
        <v>28.44</v>
      </c>
      <c r="D203" s="18">
        <v>156.42000000000002</v>
      </c>
    </row>
    <row r="204" spans="1:4" x14ac:dyDescent="0.3">
      <c r="A204" s="15" t="s">
        <v>963</v>
      </c>
      <c r="B204" s="18">
        <v>0</v>
      </c>
      <c r="C204" s="18">
        <v>25.33</v>
      </c>
      <c r="D204" s="18">
        <v>158</v>
      </c>
    </row>
    <row r="205" spans="1:4" x14ac:dyDescent="0.3">
      <c r="A205" s="15" t="s">
        <v>386</v>
      </c>
      <c r="B205" s="18">
        <v>0</v>
      </c>
      <c r="C205" s="18">
        <v>0.89</v>
      </c>
      <c r="D205" s="18">
        <v>11.4</v>
      </c>
    </row>
    <row r="206" spans="1:4" x14ac:dyDescent="0.3">
      <c r="A206" s="15" t="s">
        <v>388</v>
      </c>
      <c r="B206" s="18">
        <v>10.67</v>
      </c>
      <c r="C206" s="18">
        <v>79.89</v>
      </c>
      <c r="D206" s="18">
        <v>761.66</v>
      </c>
    </row>
    <row r="207" spans="1:4" x14ac:dyDescent="0.3">
      <c r="A207" s="15" t="s">
        <v>390</v>
      </c>
      <c r="B207" s="18">
        <v>2.44</v>
      </c>
      <c r="C207" s="18">
        <v>47</v>
      </c>
      <c r="D207" s="18">
        <v>243.15</v>
      </c>
    </row>
    <row r="208" spans="1:4" x14ac:dyDescent="0.3">
      <c r="A208" s="15" t="s">
        <v>392</v>
      </c>
      <c r="B208" s="18">
        <v>8</v>
      </c>
      <c r="C208" s="18">
        <v>109.78</v>
      </c>
      <c r="D208" s="18">
        <v>762.91</v>
      </c>
    </row>
    <row r="209" spans="1:4" x14ac:dyDescent="0.3">
      <c r="A209" s="15" t="s">
        <v>394</v>
      </c>
      <c r="B209" s="18">
        <v>12</v>
      </c>
      <c r="C209" s="18">
        <v>77.45</v>
      </c>
      <c r="D209" s="18">
        <v>515.85</v>
      </c>
    </row>
    <row r="210" spans="1:4" x14ac:dyDescent="0.3">
      <c r="A210" s="15" t="s">
        <v>396</v>
      </c>
      <c r="B210" s="18">
        <v>56.45</v>
      </c>
      <c r="C210" s="18">
        <v>473</v>
      </c>
      <c r="D210" s="18">
        <v>3580.01</v>
      </c>
    </row>
    <row r="211" spans="1:4" x14ac:dyDescent="0.3">
      <c r="A211" s="15" t="s">
        <v>398</v>
      </c>
      <c r="B211" s="18">
        <v>92.33</v>
      </c>
      <c r="C211" s="18">
        <v>687</v>
      </c>
      <c r="D211" s="18">
        <v>4428.9600000000009</v>
      </c>
    </row>
    <row r="212" spans="1:4" x14ac:dyDescent="0.3">
      <c r="A212" s="15" t="s">
        <v>400</v>
      </c>
      <c r="B212" s="18">
        <v>61.89</v>
      </c>
      <c r="C212" s="18">
        <v>251.67</v>
      </c>
      <c r="D212" s="18">
        <v>2739.17</v>
      </c>
    </row>
    <row r="213" spans="1:4" x14ac:dyDescent="0.3">
      <c r="A213" s="15" t="s">
        <v>402</v>
      </c>
      <c r="B213" s="18">
        <v>5.22</v>
      </c>
      <c r="C213" s="18">
        <v>86.89</v>
      </c>
      <c r="D213" s="18">
        <v>598.27</v>
      </c>
    </row>
    <row r="214" spans="1:4" x14ac:dyDescent="0.3">
      <c r="A214" s="15" t="s">
        <v>404</v>
      </c>
      <c r="B214" s="18">
        <v>6</v>
      </c>
      <c r="C214" s="18">
        <v>40.56</v>
      </c>
      <c r="D214" s="18">
        <v>438.44</v>
      </c>
    </row>
    <row r="215" spans="1:4" x14ac:dyDescent="0.3">
      <c r="A215" s="15" t="s">
        <v>406</v>
      </c>
      <c r="B215" s="18">
        <v>135</v>
      </c>
      <c r="C215" s="18">
        <v>831.78</v>
      </c>
      <c r="D215" s="18">
        <v>6663.69</v>
      </c>
    </row>
    <row r="216" spans="1:4" x14ac:dyDescent="0.3">
      <c r="A216" s="15" t="s">
        <v>408</v>
      </c>
      <c r="B216" s="18">
        <v>0.56000000000000005</v>
      </c>
      <c r="C216" s="18">
        <v>12.67</v>
      </c>
      <c r="D216" s="18">
        <v>86.5</v>
      </c>
    </row>
    <row r="217" spans="1:4" x14ac:dyDescent="0.3">
      <c r="A217" s="15" t="s">
        <v>410</v>
      </c>
      <c r="B217" s="18">
        <v>1</v>
      </c>
      <c r="C217" s="18">
        <v>6.89</v>
      </c>
      <c r="D217" s="18">
        <v>63.5</v>
      </c>
    </row>
    <row r="218" spans="1:4" x14ac:dyDescent="0.3">
      <c r="A218" s="15" t="s">
        <v>412</v>
      </c>
      <c r="B218" s="18">
        <v>3</v>
      </c>
      <c r="C218" s="18">
        <v>5</v>
      </c>
      <c r="D218" s="18">
        <v>29.78</v>
      </c>
    </row>
    <row r="219" spans="1:4" x14ac:dyDescent="0.3">
      <c r="A219" s="15" t="s">
        <v>414</v>
      </c>
      <c r="B219" s="18">
        <v>24.22</v>
      </c>
      <c r="C219" s="18">
        <v>137.88999999999999</v>
      </c>
      <c r="D219" s="18">
        <v>882.68</v>
      </c>
    </row>
    <row r="220" spans="1:4" x14ac:dyDescent="0.3">
      <c r="A220" s="15" t="s">
        <v>416</v>
      </c>
      <c r="B220" s="18">
        <v>358</v>
      </c>
      <c r="C220" s="18">
        <v>2439.44</v>
      </c>
      <c r="D220" s="18">
        <v>20021.099999999995</v>
      </c>
    </row>
    <row r="221" spans="1:4" x14ac:dyDescent="0.3">
      <c r="A221" s="15" t="s">
        <v>418</v>
      </c>
      <c r="B221" s="18">
        <v>226.67000000000002</v>
      </c>
      <c r="C221" s="18">
        <v>1302</v>
      </c>
      <c r="D221" s="18">
        <v>8707.119999999999</v>
      </c>
    </row>
    <row r="222" spans="1:4" x14ac:dyDescent="0.3">
      <c r="A222" s="15" t="s">
        <v>420</v>
      </c>
      <c r="B222" s="18">
        <v>316.33000000000004</v>
      </c>
      <c r="C222" s="18">
        <v>1965.11</v>
      </c>
      <c r="D222" s="18">
        <v>15227.160000000003</v>
      </c>
    </row>
    <row r="223" spans="1:4" x14ac:dyDescent="0.3">
      <c r="A223" s="15" t="s">
        <v>422</v>
      </c>
      <c r="B223" s="18">
        <v>487.22</v>
      </c>
      <c r="C223" s="18">
        <v>2666.11</v>
      </c>
      <c r="D223" s="18">
        <v>20579.670000000006</v>
      </c>
    </row>
    <row r="224" spans="1:4" x14ac:dyDescent="0.3">
      <c r="A224" s="15" t="s">
        <v>424</v>
      </c>
      <c r="B224" s="18">
        <v>103.66</v>
      </c>
      <c r="C224" s="18">
        <v>671.66000000000008</v>
      </c>
      <c r="D224" s="18">
        <v>5521.4000000000005</v>
      </c>
    </row>
    <row r="225" spans="1:4" x14ac:dyDescent="0.3">
      <c r="A225" s="15" t="s">
        <v>426</v>
      </c>
      <c r="B225" s="18">
        <v>263.66000000000003</v>
      </c>
      <c r="C225" s="18">
        <v>1533.33</v>
      </c>
      <c r="D225" s="18">
        <v>10765.670000000002</v>
      </c>
    </row>
    <row r="226" spans="1:4" x14ac:dyDescent="0.3">
      <c r="A226" s="15" t="s">
        <v>428</v>
      </c>
      <c r="B226" s="18">
        <v>1</v>
      </c>
      <c r="C226" s="18">
        <v>5</v>
      </c>
      <c r="D226" s="18">
        <v>33.299999999999997</v>
      </c>
    </row>
    <row r="227" spans="1:4" x14ac:dyDescent="0.3">
      <c r="A227" s="15" t="s">
        <v>430</v>
      </c>
      <c r="B227" s="18">
        <v>117</v>
      </c>
      <c r="C227" s="18">
        <v>724.33</v>
      </c>
      <c r="D227" s="18">
        <v>6763.82</v>
      </c>
    </row>
    <row r="228" spans="1:4" x14ac:dyDescent="0.3">
      <c r="A228" s="15" t="s">
        <v>432</v>
      </c>
      <c r="B228" s="18">
        <v>138.56</v>
      </c>
      <c r="C228" s="18">
        <v>1237.5600000000002</v>
      </c>
      <c r="D228" s="18">
        <v>9960.09</v>
      </c>
    </row>
    <row r="229" spans="1:4" x14ac:dyDescent="0.3">
      <c r="A229" s="15" t="s">
        <v>434</v>
      </c>
      <c r="B229" s="18">
        <v>44.44</v>
      </c>
      <c r="C229" s="18">
        <v>325.22000000000003</v>
      </c>
      <c r="D229" s="18">
        <v>2413.25</v>
      </c>
    </row>
    <row r="230" spans="1:4" x14ac:dyDescent="0.3">
      <c r="A230" s="15" t="s">
        <v>436</v>
      </c>
      <c r="B230" s="18">
        <v>45.89</v>
      </c>
      <c r="C230" s="18">
        <v>322.11</v>
      </c>
      <c r="D230" s="18">
        <v>1972.5800000000002</v>
      </c>
    </row>
    <row r="231" spans="1:4" x14ac:dyDescent="0.3">
      <c r="A231" s="15" t="s">
        <v>438</v>
      </c>
      <c r="B231" s="18">
        <v>9.11</v>
      </c>
      <c r="C231" s="18">
        <v>61.89</v>
      </c>
      <c r="D231" s="18">
        <v>400.53999999999996</v>
      </c>
    </row>
    <row r="232" spans="1:4" x14ac:dyDescent="0.3">
      <c r="A232" s="15" t="s">
        <v>440</v>
      </c>
      <c r="B232" s="18">
        <v>41.12</v>
      </c>
      <c r="C232" s="18">
        <v>356.11</v>
      </c>
      <c r="D232" s="18">
        <v>1976.03</v>
      </c>
    </row>
    <row r="233" spans="1:4" x14ac:dyDescent="0.3">
      <c r="A233" s="15" t="s">
        <v>442</v>
      </c>
      <c r="B233" s="18">
        <v>84.55</v>
      </c>
      <c r="C233" s="18">
        <v>598.33000000000004</v>
      </c>
      <c r="D233" s="18">
        <v>4523.71</v>
      </c>
    </row>
    <row r="234" spans="1:4" x14ac:dyDescent="0.3">
      <c r="A234" s="15" t="s">
        <v>444</v>
      </c>
      <c r="B234" s="18">
        <v>728.1099999999999</v>
      </c>
      <c r="C234" s="18">
        <v>4510.4399999999996</v>
      </c>
      <c r="D234" s="18">
        <v>29773.61</v>
      </c>
    </row>
    <row r="235" spans="1:4" x14ac:dyDescent="0.3">
      <c r="A235" s="15" t="s">
        <v>446</v>
      </c>
      <c r="B235" s="18">
        <v>2.34</v>
      </c>
      <c r="C235" s="18">
        <v>8.33</v>
      </c>
      <c r="D235" s="18">
        <v>68.7</v>
      </c>
    </row>
    <row r="236" spans="1:4" x14ac:dyDescent="0.3">
      <c r="A236" s="15" t="s">
        <v>448</v>
      </c>
      <c r="B236" s="18">
        <v>1</v>
      </c>
      <c r="C236" s="18">
        <v>9.2200000000000006</v>
      </c>
      <c r="D236" s="18">
        <v>54.4</v>
      </c>
    </row>
    <row r="237" spans="1:4" x14ac:dyDescent="0.3">
      <c r="A237" s="15" t="s">
        <v>450</v>
      </c>
      <c r="B237" s="18">
        <v>21.78</v>
      </c>
      <c r="C237" s="18">
        <v>199.56</v>
      </c>
      <c r="D237" s="18">
        <v>1422.91</v>
      </c>
    </row>
    <row r="238" spans="1:4" x14ac:dyDescent="0.3">
      <c r="A238" s="15" t="s">
        <v>452</v>
      </c>
      <c r="B238" s="18">
        <v>38</v>
      </c>
      <c r="C238" s="18">
        <v>213</v>
      </c>
      <c r="D238" s="18">
        <v>1864.4899999999998</v>
      </c>
    </row>
    <row r="239" spans="1:4" x14ac:dyDescent="0.3">
      <c r="A239" s="15" t="s">
        <v>454</v>
      </c>
      <c r="B239" s="18">
        <v>181.11</v>
      </c>
      <c r="C239" s="18">
        <v>1264</v>
      </c>
      <c r="D239" s="18">
        <v>10279.74</v>
      </c>
    </row>
    <row r="240" spans="1:4" x14ac:dyDescent="0.3">
      <c r="A240" s="15" t="s">
        <v>456</v>
      </c>
      <c r="B240" s="18">
        <v>325.23</v>
      </c>
      <c r="C240" s="18">
        <v>1830</v>
      </c>
      <c r="D240" s="18">
        <v>13942.75</v>
      </c>
    </row>
    <row r="241" spans="1:4" x14ac:dyDescent="0.3">
      <c r="A241" s="15" t="s">
        <v>458</v>
      </c>
      <c r="B241" s="18">
        <v>7.22</v>
      </c>
      <c r="C241" s="18">
        <v>89.11</v>
      </c>
      <c r="D241" s="18">
        <v>902.32999999999993</v>
      </c>
    </row>
    <row r="242" spans="1:4" x14ac:dyDescent="0.3">
      <c r="A242" s="15" t="s">
        <v>460</v>
      </c>
      <c r="B242" s="18">
        <v>149.23000000000002</v>
      </c>
      <c r="C242" s="18">
        <v>750.11</v>
      </c>
      <c r="D242" s="18">
        <v>4688.95</v>
      </c>
    </row>
    <row r="243" spans="1:4" x14ac:dyDescent="0.3">
      <c r="A243" s="15" t="s">
        <v>462</v>
      </c>
      <c r="B243" s="18">
        <v>89.67</v>
      </c>
      <c r="C243" s="18">
        <v>609.22</v>
      </c>
      <c r="D243" s="18">
        <v>4233.0999999999995</v>
      </c>
    </row>
    <row r="244" spans="1:4" x14ac:dyDescent="0.3">
      <c r="A244" s="15" t="s">
        <v>464</v>
      </c>
      <c r="B244" s="18">
        <v>14.78</v>
      </c>
      <c r="C244" s="18">
        <v>45.78</v>
      </c>
      <c r="D244" s="18">
        <v>501.27</v>
      </c>
    </row>
    <row r="245" spans="1:4" x14ac:dyDescent="0.3">
      <c r="A245" s="15" t="s">
        <v>466</v>
      </c>
      <c r="B245" s="18">
        <v>90.78</v>
      </c>
      <c r="C245" s="18">
        <v>465.89</v>
      </c>
      <c r="D245" s="18">
        <v>3512.33</v>
      </c>
    </row>
    <row r="246" spans="1:4" x14ac:dyDescent="0.3">
      <c r="A246" s="15" t="s">
        <v>468</v>
      </c>
      <c r="B246" s="18">
        <v>32.22</v>
      </c>
      <c r="C246" s="18">
        <v>272.33</v>
      </c>
      <c r="D246" s="18">
        <v>2451.2700000000004</v>
      </c>
    </row>
    <row r="247" spans="1:4" x14ac:dyDescent="0.3">
      <c r="A247" s="15" t="s">
        <v>470</v>
      </c>
      <c r="B247" s="18">
        <v>36.549999999999997</v>
      </c>
      <c r="C247" s="18">
        <v>226.11</v>
      </c>
      <c r="D247" s="18">
        <v>1379.46</v>
      </c>
    </row>
    <row r="248" spans="1:4" x14ac:dyDescent="0.3">
      <c r="A248" s="15" t="s">
        <v>964</v>
      </c>
      <c r="B248" s="18">
        <v>0</v>
      </c>
      <c r="C248" s="18">
        <v>40.89</v>
      </c>
      <c r="D248" s="18">
        <v>400.05</v>
      </c>
    </row>
    <row r="249" spans="1:4" x14ac:dyDescent="0.3">
      <c r="A249" s="15" t="s">
        <v>965</v>
      </c>
      <c r="B249" s="18">
        <v>0</v>
      </c>
      <c r="C249" s="18">
        <v>63</v>
      </c>
      <c r="D249" s="18">
        <v>395.96</v>
      </c>
    </row>
    <row r="250" spans="1:4" x14ac:dyDescent="0.3">
      <c r="A250" s="15" t="s">
        <v>472</v>
      </c>
      <c r="B250" s="18">
        <v>0</v>
      </c>
      <c r="C250" s="18">
        <v>5.33</v>
      </c>
      <c r="D250" s="18">
        <v>30.1</v>
      </c>
    </row>
    <row r="251" spans="1:4" x14ac:dyDescent="0.3">
      <c r="A251" s="15" t="s">
        <v>474</v>
      </c>
      <c r="B251" s="18">
        <v>5.44</v>
      </c>
      <c r="C251" s="18">
        <v>95</v>
      </c>
      <c r="D251" s="18">
        <v>777.29</v>
      </c>
    </row>
    <row r="252" spans="1:4" x14ac:dyDescent="0.3">
      <c r="A252" s="15" t="s">
        <v>476</v>
      </c>
      <c r="B252" s="18">
        <v>4.22</v>
      </c>
      <c r="C252" s="18">
        <v>59.11</v>
      </c>
      <c r="D252" s="18">
        <v>401.2</v>
      </c>
    </row>
    <row r="253" spans="1:4" x14ac:dyDescent="0.3">
      <c r="A253" s="15" t="s">
        <v>478</v>
      </c>
      <c r="B253" s="18">
        <v>7.22</v>
      </c>
      <c r="C253" s="18">
        <v>88.56</v>
      </c>
      <c r="D253" s="18">
        <v>692.14</v>
      </c>
    </row>
    <row r="254" spans="1:4" x14ac:dyDescent="0.3">
      <c r="A254" s="15" t="s">
        <v>480</v>
      </c>
      <c r="B254" s="18">
        <v>56.67</v>
      </c>
      <c r="C254" s="18">
        <v>274.44</v>
      </c>
      <c r="D254" s="18">
        <v>1775.01</v>
      </c>
    </row>
    <row r="255" spans="1:4" x14ac:dyDescent="0.3">
      <c r="A255" s="15" t="s">
        <v>482</v>
      </c>
      <c r="B255" s="18">
        <v>0.89</v>
      </c>
      <c r="C255" s="18">
        <v>17</v>
      </c>
      <c r="D255" s="18">
        <v>213.97</v>
      </c>
    </row>
    <row r="256" spans="1:4" x14ac:dyDescent="0.3">
      <c r="A256" s="15" t="s">
        <v>484</v>
      </c>
      <c r="B256" s="18">
        <v>0.78</v>
      </c>
      <c r="C256" s="18">
        <v>8.2200000000000006</v>
      </c>
      <c r="D256" s="18">
        <v>78.03</v>
      </c>
    </row>
    <row r="257" spans="1:4" x14ac:dyDescent="0.3">
      <c r="A257" s="15" t="s">
        <v>486</v>
      </c>
      <c r="B257" s="18">
        <v>0</v>
      </c>
      <c r="C257" s="18">
        <v>2</v>
      </c>
      <c r="D257" s="18">
        <v>35.5</v>
      </c>
    </row>
    <row r="258" spans="1:4" x14ac:dyDescent="0.3">
      <c r="A258" s="15" t="s">
        <v>488</v>
      </c>
      <c r="B258" s="18">
        <v>0.44</v>
      </c>
      <c r="C258" s="18">
        <v>20.89</v>
      </c>
      <c r="D258" s="18">
        <v>136.56</v>
      </c>
    </row>
    <row r="259" spans="1:4" x14ac:dyDescent="0.3">
      <c r="A259" s="15" t="s">
        <v>490</v>
      </c>
      <c r="B259" s="18">
        <v>2.33</v>
      </c>
      <c r="C259" s="18">
        <v>74.11</v>
      </c>
      <c r="D259" s="18">
        <v>498.39</v>
      </c>
    </row>
    <row r="260" spans="1:4" x14ac:dyDescent="0.3">
      <c r="A260" s="15" t="s">
        <v>492</v>
      </c>
      <c r="B260" s="18">
        <v>3.22</v>
      </c>
      <c r="C260" s="18">
        <v>25.11</v>
      </c>
      <c r="D260" s="18">
        <v>229.61</v>
      </c>
    </row>
    <row r="261" spans="1:4" x14ac:dyDescent="0.3">
      <c r="A261" s="15" t="s">
        <v>494</v>
      </c>
      <c r="B261" s="18">
        <v>7.78</v>
      </c>
      <c r="C261" s="18">
        <v>127.44</v>
      </c>
      <c r="D261" s="18">
        <v>965.05000000000007</v>
      </c>
    </row>
    <row r="262" spans="1:4" x14ac:dyDescent="0.3">
      <c r="A262" s="15" t="s">
        <v>496</v>
      </c>
      <c r="B262" s="18">
        <v>103.45</v>
      </c>
      <c r="C262" s="18">
        <v>680.89</v>
      </c>
      <c r="D262" s="18">
        <v>5686.78</v>
      </c>
    </row>
    <row r="263" spans="1:4" x14ac:dyDescent="0.3">
      <c r="A263" s="15" t="s">
        <v>498</v>
      </c>
      <c r="B263" s="18">
        <v>307.56</v>
      </c>
      <c r="C263" s="18">
        <v>1770.11</v>
      </c>
      <c r="D263" s="18">
        <v>14853.369999999999</v>
      </c>
    </row>
    <row r="264" spans="1:4" x14ac:dyDescent="0.3">
      <c r="A264" s="15" t="s">
        <v>500</v>
      </c>
      <c r="B264" s="18">
        <v>107.11</v>
      </c>
      <c r="C264" s="18">
        <v>791.67</v>
      </c>
      <c r="D264" s="18">
        <v>6831.5700000000006</v>
      </c>
    </row>
    <row r="265" spans="1:4" x14ac:dyDescent="0.3">
      <c r="A265" s="15" t="s">
        <v>502</v>
      </c>
      <c r="B265" s="18">
        <v>202.10999999999999</v>
      </c>
      <c r="C265" s="18">
        <v>1319.2199999999998</v>
      </c>
      <c r="D265" s="18">
        <v>9974.14</v>
      </c>
    </row>
    <row r="266" spans="1:4" x14ac:dyDescent="0.3">
      <c r="A266" s="15" t="s">
        <v>504</v>
      </c>
      <c r="B266" s="18">
        <v>14.66</v>
      </c>
      <c r="C266" s="18">
        <v>112.44</v>
      </c>
      <c r="D266" s="18">
        <v>857.94</v>
      </c>
    </row>
    <row r="267" spans="1:4" x14ac:dyDescent="0.3">
      <c r="A267" s="15" t="s">
        <v>506</v>
      </c>
      <c r="B267" s="18">
        <v>23.229999999999997</v>
      </c>
      <c r="C267" s="18">
        <v>85.78</v>
      </c>
      <c r="D267" s="18">
        <v>637.88</v>
      </c>
    </row>
    <row r="268" spans="1:4" x14ac:dyDescent="0.3">
      <c r="A268" s="15" t="s">
        <v>508</v>
      </c>
      <c r="B268" s="18">
        <v>37.33</v>
      </c>
      <c r="C268" s="18">
        <v>341.89</v>
      </c>
      <c r="D268" s="18">
        <v>2276.52</v>
      </c>
    </row>
    <row r="269" spans="1:4" x14ac:dyDescent="0.3">
      <c r="A269" s="15" t="s">
        <v>510</v>
      </c>
      <c r="B269" s="18">
        <v>22.89</v>
      </c>
      <c r="C269" s="18">
        <v>153.66999999999999</v>
      </c>
      <c r="D269" s="18">
        <v>1241.7800000000002</v>
      </c>
    </row>
    <row r="270" spans="1:4" x14ac:dyDescent="0.3">
      <c r="A270" s="15" t="s">
        <v>979</v>
      </c>
      <c r="B270" s="18">
        <v>0</v>
      </c>
      <c r="C270" s="18">
        <v>0</v>
      </c>
      <c r="D270" s="18">
        <v>132.19999999999999</v>
      </c>
    </row>
    <row r="271" spans="1:4" x14ac:dyDescent="0.3">
      <c r="A271" s="15" t="s">
        <v>512</v>
      </c>
      <c r="B271" s="18">
        <v>6.34</v>
      </c>
      <c r="C271" s="18">
        <v>96</v>
      </c>
      <c r="D271" s="18">
        <v>483.31</v>
      </c>
    </row>
    <row r="272" spans="1:4" x14ac:dyDescent="0.3">
      <c r="A272" s="15" t="s">
        <v>514</v>
      </c>
      <c r="B272" s="18">
        <v>0</v>
      </c>
      <c r="C272" s="18">
        <v>4.33</v>
      </c>
      <c r="D272" s="18">
        <v>17.399999999999999</v>
      </c>
    </row>
    <row r="273" spans="1:4" x14ac:dyDescent="0.3">
      <c r="A273" s="15" t="s">
        <v>516</v>
      </c>
      <c r="B273" s="18">
        <v>93.89</v>
      </c>
      <c r="C273" s="18">
        <v>749.67</v>
      </c>
      <c r="D273" s="18">
        <v>5705.9400000000005</v>
      </c>
    </row>
    <row r="274" spans="1:4" x14ac:dyDescent="0.3">
      <c r="A274" s="15" t="s">
        <v>518</v>
      </c>
      <c r="B274" s="18">
        <v>30.67</v>
      </c>
      <c r="C274" s="18">
        <v>148.88999999999999</v>
      </c>
      <c r="D274" s="18">
        <v>1430.19</v>
      </c>
    </row>
    <row r="275" spans="1:4" x14ac:dyDescent="0.3">
      <c r="A275" s="15" t="s">
        <v>520</v>
      </c>
      <c r="B275" s="18">
        <v>4.8900000000000006</v>
      </c>
      <c r="C275" s="18">
        <v>23.78</v>
      </c>
      <c r="D275" s="18">
        <v>207.2</v>
      </c>
    </row>
    <row r="276" spans="1:4" x14ac:dyDescent="0.3">
      <c r="A276" s="15" t="s">
        <v>522</v>
      </c>
      <c r="B276" s="18">
        <v>14.11</v>
      </c>
      <c r="C276" s="18">
        <v>112.22</v>
      </c>
      <c r="D276" s="18">
        <v>759.62</v>
      </c>
    </row>
    <row r="277" spans="1:4" x14ac:dyDescent="0.3">
      <c r="A277" s="15" t="s">
        <v>524</v>
      </c>
      <c r="B277" s="18">
        <v>1.22</v>
      </c>
      <c r="C277" s="18">
        <v>38.33</v>
      </c>
      <c r="D277" s="18">
        <v>288.93</v>
      </c>
    </row>
    <row r="278" spans="1:4" x14ac:dyDescent="0.3">
      <c r="A278" s="15" t="s">
        <v>526</v>
      </c>
      <c r="B278" s="18">
        <v>5.8900000000000006</v>
      </c>
      <c r="C278" s="18">
        <v>21.56</v>
      </c>
      <c r="D278" s="18">
        <v>228.79999999999998</v>
      </c>
    </row>
    <row r="279" spans="1:4" x14ac:dyDescent="0.3">
      <c r="A279" s="15" t="s">
        <v>528</v>
      </c>
      <c r="B279" s="18">
        <v>227.78</v>
      </c>
      <c r="C279" s="18">
        <v>1483</v>
      </c>
      <c r="D279" s="18">
        <v>11474.509999999998</v>
      </c>
    </row>
    <row r="280" spans="1:4" x14ac:dyDescent="0.3">
      <c r="A280" s="15" t="s">
        <v>530</v>
      </c>
      <c r="B280" s="18">
        <v>123.11</v>
      </c>
      <c r="C280" s="18">
        <v>681.78</v>
      </c>
      <c r="D280" s="18">
        <v>4681.16</v>
      </c>
    </row>
    <row r="281" spans="1:4" x14ac:dyDescent="0.3">
      <c r="A281" s="15" t="s">
        <v>532</v>
      </c>
      <c r="B281" s="18">
        <v>66.22</v>
      </c>
      <c r="C281" s="18">
        <v>323</v>
      </c>
      <c r="D281" s="18">
        <v>2191.92</v>
      </c>
    </row>
    <row r="282" spans="1:4" x14ac:dyDescent="0.3">
      <c r="A282" s="15" t="s">
        <v>534</v>
      </c>
      <c r="B282" s="18">
        <v>103.33</v>
      </c>
      <c r="C282" s="18">
        <v>449.22</v>
      </c>
      <c r="D282" s="18">
        <v>3192.52</v>
      </c>
    </row>
    <row r="283" spans="1:4" x14ac:dyDescent="0.3">
      <c r="A283" s="15" t="s">
        <v>536</v>
      </c>
      <c r="B283" s="18">
        <v>31.560000000000002</v>
      </c>
      <c r="C283" s="18">
        <v>182.33</v>
      </c>
      <c r="D283" s="18">
        <v>1750.94</v>
      </c>
    </row>
    <row r="284" spans="1:4" x14ac:dyDescent="0.3">
      <c r="A284" s="15" t="s">
        <v>538</v>
      </c>
      <c r="B284" s="18">
        <v>46.67</v>
      </c>
      <c r="C284" s="18">
        <v>279.33</v>
      </c>
      <c r="D284" s="18">
        <v>1746.0699999999997</v>
      </c>
    </row>
    <row r="285" spans="1:4" x14ac:dyDescent="0.3">
      <c r="A285" s="15" t="s">
        <v>540</v>
      </c>
      <c r="B285" s="18">
        <v>38.11</v>
      </c>
      <c r="C285" s="18">
        <v>318.77999999999997</v>
      </c>
      <c r="D285" s="18">
        <v>1814.37</v>
      </c>
    </row>
    <row r="286" spans="1:4" x14ac:dyDescent="0.3">
      <c r="A286" s="15" t="s">
        <v>956</v>
      </c>
      <c r="B286" s="18">
        <v>52.55</v>
      </c>
      <c r="C286" s="18">
        <v>99.22</v>
      </c>
      <c r="D286" s="18">
        <v>315.20999999999998</v>
      </c>
    </row>
    <row r="287" spans="1:4" x14ac:dyDescent="0.3">
      <c r="A287" s="15" t="s">
        <v>542</v>
      </c>
      <c r="B287" s="18">
        <v>0.67</v>
      </c>
      <c r="C287" s="18">
        <v>6.44</v>
      </c>
      <c r="D287" s="18">
        <v>62.64</v>
      </c>
    </row>
    <row r="288" spans="1:4" x14ac:dyDescent="0.3">
      <c r="A288" s="15" t="s">
        <v>544</v>
      </c>
      <c r="B288" s="18">
        <v>0</v>
      </c>
      <c r="C288" s="18">
        <v>9.44</v>
      </c>
      <c r="D288" s="18">
        <v>38.6</v>
      </c>
    </row>
    <row r="289" spans="1:4" x14ac:dyDescent="0.3">
      <c r="A289" s="15" t="s">
        <v>546</v>
      </c>
      <c r="B289" s="18">
        <v>6.55</v>
      </c>
      <c r="C289" s="18">
        <v>38.22</v>
      </c>
      <c r="D289" s="18">
        <v>192.16</v>
      </c>
    </row>
    <row r="290" spans="1:4" x14ac:dyDescent="0.3">
      <c r="A290" s="15" t="s">
        <v>548</v>
      </c>
      <c r="B290" s="18">
        <v>72.55</v>
      </c>
      <c r="C290" s="18">
        <v>271.11</v>
      </c>
      <c r="D290" s="18">
        <v>2851.04</v>
      </c>
    </row>
    <row r="291" spans="1:4" x14ac:dyDescent="0.3">
      <c r="A291" s="15" t="s">
        <v>550</v>
      </c>
      <c r="B291" s="18">
        <v>5.67</v>
      </c>
      <c r="C291" s="18">
        <v>74.11</v>
      </c>
      <c r="D291" s="18">
        <v>578.14</v>
      </c>
    </row>
    <row r="292" spans="1:4" x14ac:dyDescent="0.3">
      <c r="A292" s="15" t="s">
        <v>552</v>
      </c>
      <c r="B292" s="18">
        <v>2.78</v>
      </c>
      <c r="C292" s="18">
        <v>23</v>
      </c>
      <c r="D292" s="18">
        <v>182.64999999999998</v>
      </c>
    </row>
    <row r="293" spans="1:4" x14ac:dyDescent="0.3">
      <c r="A293" s="15" t="s">
        <v>554</v>
      </c>
      <c r="B293" s="18">
        <v>3.44</v>
      </c>
      <c r="C293" s="18">
        <v>18.89</v>
      </c>
      <c r="D293" s="18">
        <v>112.25999999999999</v>
      </c>
    </row>
    <row r="294" spans="1:4" x14ac:dyDescent="0.3">
      <c r="A294" s="15" t="s">
        <v>556</v>
      </c>
      <c r="B294" s="18">
        <v>1.67</v>
      </c>
      <c r="C294" s="18">
        <v>5.33</v>
      </c>
      <c r="D294" s="18">
        <v>42.2</v>
      </c>
    </row>
    <row r="295" spans="1:4" x14ac:dyDescent="0.3">
      <c r="A295" s="15" t="s">
        <v>558</v>
      </c>
      <c r="B295" s="18">
        <v>8</v>
      </c>
      <c r="C295" s="18">
        <v>19.11</v>
      </c>
      <c r="D295" s="18">
        <v>149.13999999999999</v>
      </c>
    </row>
    <row r="296" spans="1:4" x14ac:dyDescent="0.3">
      <c r="A296" s="15" t="s">
        <v>560</v>
      </c>
      <c r="B296" s="18">
        <v>2</v>
      </c>
      <c r="C296" s="18">
        <v>3.67</v>
      </c>
      <c r="D296" s="18">
        <v>89.23</v>
      </c>
    </row>
    <row r="297" spans="1:4" x14ac:dyDescent="0.3">
      <c r="A297" s="15" t="s">
        <v>562</v>
      </c>
      <c r="B297" s="18">
        <v>2.33</v>
      </c>
      <c r="C297" s="18">
        <v>26.67</v>
      </c>
      <c r="D297" s="18">
        <v>173.45000000000002</v>
      </c>
    </row>
    <row r="298" spans="1:4" x14ac:dyDescent="0.3">
      <c r="A298" s="15" t="s">
        <v>564</v>
      </c>
      <c r="B298" s="18">
        <v>1.22</v>
      </c>
      <c r="C298" s="18">
        <v>15</v>
      </c>
      <c r="D298" s="18">
        <v>155.57</v>
      </c>
    </row>
    <row r="299" spans="1:4" x14ac:dyDescent="0.3">
      <c r="A299" s="15" t="s">
        <v>566</v>
      </c>
      <c r="B299" s="18">
        <v>4.4399999999999995</v>
      </c>
      <c r="C299" s="18">
        <v>11.56</v>
      </c>
      <c r="D299" s="18">
        <v>114.30000000000001</v>
      </c>
    </row>
    <row r="300" spans="1:4" x14ac:dyDescent="0.3">
      <c r="A300" s="15" t="s">
        <v>568</v>
      </c>
      <c r="B300" s="18">
        <v>18.77</v>
      </c>
      <c r="C300" s="18">
        <v>62.44</v>
      </c>
      <c r="D300" s="18">
        <v>595.14</v>
      </c>
    </row>
    <row r="301" spans="1:4" x14ac:dyDescent="0.3">
      <c r="A301" s="15" t="s">
        <v>570</v>
      </c>
      <c r="B301" s="18">
        <v>24.55</v>
      </c>
      <c r="C301" s="18">
        <v>140.44</v>
      </c>
      <c r="D301" s="18">
        <v>1310.19</v>
      </c>
    </row>
    <row r="302" spans="1:4" x14ac:dyDescent="0.3">
      <c r="A302" s="15" t="s">
        <v>572</v>
      </c>
      <c r="B302" s="18">
        <v>394</v>
      </c>
      <c r="C302" s="18">
        <v>1882.33</v>
      </c>
      <c r="D302" s="18">
        <v>15767.13</v>
      </c>
    </row>
    <row r="303" spans="1:4" x14ac:dyDescent="0.3">
      <c r="A303" s="15" t="s">
        <v>574</v>
      </c>
      <c r="B303" s="18">
        <v>57.44</v>
      </c>
      <c r="C303" s="18">
        <v>365.44</v>
      </c>
      <c r="D303" s="18">
        <v>3231.5199999999995</v>
      </c>
    </row>
    <row r="304" spans="1:4" x14ac:dyDescent="0.3">
      <c r="A304" s="15" t="s">
        <v>576</v>
      </c>
      <c r="B304" s="18">
        <v>44.78</v>
      </c>
      <c r="C304" s="18">
        <v>453.78</v>
      </c>
      <c r="D304" s="18">
        <v>3706.45</v>
      </c>
    </row>
    <row r="305" spans="1:4" x14ac:dyDescent="0.3">
      <c r="A305" s="15" t="s">
        <v>578</v>
      </c>
      <c r="B305" s="18">
        <v>14.89</v>
      </c>
      <c r="C305" s="18">
        <v>92.67</v>
      </c>
      <c r="D305" s="18">
        <v>880.93999999999994</v>
      </c>
    </row>
    <row r="306" spans="1:4" x14ac:dyDescent="0.3">
      <c r="A306" s="15" t="s">
        <v>580</v>
      </c>
      <c r="B306" s="18">
        <v>62</v>
      </c>
      <c r="C306" s="18">
        <v>467.89</v>
      </c>
      <c r="D306" s="18">
        <v>3688.15</v>
      </c>
    </row>
    <row r="307" spans="1:4" x14ac:dyDescent="0.3">
      <c r="A307" s="15" t="s">
        <v>582</v>
      </c>
      <c r="B307" s="18">
        <v>103.78</v>
      </c>
      <c r="C307" s="18">
        <v>890.56</v>
      </c>
      <c r="D307" s="18">
        <v>6786.1999999999989</v>
      </c>
    </row>
    <row r="308" spans="1:4" x14ac:dyDescent="0.3">
      <c r="A308" s="15" t="s">
        <v>584</v>
      </c>
      <c r="B308" s="18">
        <v>66.11</v>
      </c>
      <c r="C308" s="18">
        <v>510.89</v>
      </c>
      <c r="D308" s="18">
        <v>4259.2599999999993</v>
      </c>
    </row>
    <row r="309" spans="1:4" x14ac:dyDescent="0.3">
      <c r="A309" s="15" t="s">
        <v>586</v>
      </c>
      <c r="B309" s="18">
        <v>19.45</v>
      </c>
      <c r="C309" s="18">
        <v>137.22</v>
      </c>
      <c r="D309" s="18">
        <v>1135.6199999999999</v>
      </c>
    </row>
    <row r="310" spans="1:4" x14ac:dyDescent="0.3">
      <c r="A310" s="15" t="s">
        <v>588</v>
      </c>
      <c r="B310" s="18">
        <v>26.89</v>
      </c>
      <c r="C310" s="18">
        <v>180.33</v>
      </c>
      <c r="D310" s="18">
        <v>1447.45</v>
      </c>
    </row>
    <row r="311" spans="1:4" x14ac:dyDescent="0.3">
      <c r="A311" s="15" t="s">
        <v>590</v>
      </c>
      <c r="B311" s="18">
        <v>12.55</v>
      </c>
      <c r="C311" s="18">
        <v>118.11</v>
      </c>
      <c r="D311" s="18">
        <v>1300.7700000000002</v>
      </c>
    </row>
    <row r="312" spans="1:4" x14ac:dyDescent="0.3">
      <c r="A312" s="15" t="s">
        <v>592</v>
      </c>
      <c r="B312" s="18">
        <v>59.45</v>
      </c>
      <c r="C312" s="18">
        <v>359.22</v>
      </c>
      <c r="D312" s="18">
        <v>3370.19</v>
      </c>
    </row>
    <row r="313" spans="1:4" x14ac:dyDescent="0.3">
      <c r="A313" s="15" t="s">
        <v>594</v>
      </c>
      <c r="B313" s="18">
        <v>98.67</v>
      </c>
      <c r="C313" s="18">
        <v>675.89</v>
      </c>
      <c r="D313" s="18">
        <v>5318.59</v>
      </c>
    </row>
    <row r="314" spans="1:4" x14ac:dyDescent="0.3">
      <c r="A314" s="15" t="s">
        <v>596</v>
      </c>
      <c r="B314" s="18">
        <v>13.55</v>
      </c>
      <c r="C314" s="18">
        <v>130.11000000000001</v>
      </c>
      <c r="D314" s="18">
        <v>906.36</v>
      </c>
    </row>
  </sheetData>
  <autoFilter ref="A3:D3" xr:uid="{00000000-0009-0000-0000-000007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13"/>
  <sheetViews>
    <sheetView workbookViewId="0"/>
  </sheetViews>
  <sheetFormatPr defaultColWidth="9" defaultRowHeight="14.4" x14ac:dyDescent="0.3"/>
  <cols>
    <col min="1" max="1" width="7.8984375" style="15" customWidth="1"/>
    <col min="2" max="2" width="9.19921875" style="15" customWidth="1"/>
    <col min="3" max="3" width="10.09765625" style="15" customWidth="1"/>
    <col min="4" max="4" width="11.5" style="15" customWidth="1"/>
    <col min="5" max="5" width="9" style="15"/>
    <col min="6" max="6" width="12.09765625" style="15" bestFit="1" customWidth="1"/>
    <col min="7" max="16384" width="9" style="15"/>
  </cols>
  <sheetData>
    <row r="1" spans="1:8" x14ac:dyDescent="0.3">
      <c r="A1" s="54" t="s">
        <v>935</v>
      </c>
      <c r="B1" s="40"/>
      <c r="C1" s="122" t="s">
        <v>1012</v>
      </c>
    </row>
    <row r="2" spans="1:8" x14ac:dyDescent="0.3">
      <c r="A2" s="54"/>
      <c r="B2" s="40"/>
      <c r="C2" s="122"/>
    </row>
    <row r="3" spans="1:8" ht="15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8" x14ac:dyDescent="0.3">
      <c r="A4" s="208" t="s">
        <v>2</v>
      </c>
      <c r="B4" s="209">
        <f>SUM(B5:B313)</f>
        <v>19732.079999999998</v>
      </c>
      <c r="C4" s="209">
        <f>SUM(C5:C313)</f>
        <v>129893.42000000001</v>
      </c>
      <c r="D4" s="209">
        <f>SUM(D5:D313)</f>
        <v>1080912.6200000003</v>
      </c>
    </row>
    <row r="5" spans="1:8" x14ac:dyDescent="0.3">
      <c r="A5" s="15" t="s">
        <v>4</v>
      </c>
      <c r="B5" s="18">
        <v>1</v>
      </c>
      <c r="C5" s="18">
        <v>6.44</v>
      </c>
      <c r="D5" s="18">
        <v>47.5</v>
      </c>
      <c r="F5" s="40"/>
      <c r="G5" s="17"/>
    </row>
    <row r="6" spans="1:8" ht="15.6" x14ac:dyDescent="0.3">
      <c r="A6" s="15" t="s">
        <v>6</v>
      </c>
      <c r="B6" s="18">
        <v>0</v>
      </c>
      <c r="C6" s="18">
        <v>0.89</v>
      </c>
      <c r="D6" s="18">
        <v>12.5</v>
      </c>
      <c r="F6"/>
      <c r="G6"/>
      <c r="H6"/>
    </row>
    <row r="7" spans="1:8" ht="15.6" x14ac:dyDescent="0.3">
      <c r="A7" s="15" t="s">
        <v>8</v>
      </c>
      <c r="B7" s="18">
        <v>93</v>
      </c>
      <c r="C7" s="18">
        <v>510.11</v>
      </c>
      <c r="D7" s="18">
        <v>4341.49</v>
      </c>
      <c r="F7"/>
      <c r="G7"/>
      <c r="H7"/>
    </row>
    <row r="8" spans="1:8" ht="15.6" x14ac:dyDescent="0.3">
      <c r="A8" s="15" t="s">
        <v>10</v>
      </c>
      <c r="B8" s="18">
        <v>2.2200000000000002</v>
      </c>
      <c r="C8" s="18">
        <v>22.44</v>
      </c>
      <c r="D8" s="18">
        <v>187.69</v>
      </c>
      <c r="F8"/>
      <c r="G8"/>
      <c r="H8"/>
    </row>
    <row r="9" spans="1:8" ht="15.6" x14ac:dyDescent="0.3">
      <c r="A9" s="15" t="s">
        <v>12</v>
      </c>
      <c r="B9" s="18">
        <v>7</v>
      </c>
      <c r="C9" s="18">
        <v>29.78</v>
      </c>
      <c r="D9" s="18">
        <v>347.62</v>
      </c>
      <c r="F9"/>
      <c r="G9"/>
      <c r="H9"/>
    </row>
    <row r="10" spans="1:8" ht="15.6" x14ac:dyDescent="0.3">
      <c r="A10" s="15" t="s">
        <v>14</v>
      </c>
      <c r="B10" s="18">
        <v>57.67</v>
      </c>
      <c r="C10" s="18">
        <v>352.33</v>
      </c>
      <c r="D10" s="18">
        <v>2630.1099999999997</v>
      </c>
      <c r="F10"/>
      <c r="G10"/>
      <c r="H10"/>
    </row>
    <row r="11" spans="1:8" x14ac:dyDescent="0.3">
      <c r="A11" s="15" t="s">
        <v>16</v>
      </c>
      <c r="B11" s="18">
        <v>9</v>
      </c>
      <c r="C11" s="18">
        <v>73.89</v>
      </c>
      <c r="D11" s="18">
        <v>650.17000000000007</v>
      </c>
    </row>
    <row r="12" spans="1:8" x14ac:dyDescent="0.3">
      <c r="A12" s="15" t="s">
        <v>18</v>
      </c>
      <c r="B12" s="18">
        <v>309</v>
      </c>
      <c r="C12" s="18">
        <v>1951.44</v>
      </c>
      <c r="D12" s="18">
        <v>17987.98</v>
      </c>
    </row>
    <row r="13" spans="1:8" x14ac:dyDescent="0.3">
      <c r="A13" s="15" t="s">
        <v>20</v>
      </c>
      <c r="B13" s="18">
        <v>0.22</v>
      </c>
      <c r="C13" s="18">
        <v>14.78</v>
      </c>
      <c r="D13" s="18">
        <v>137.5</v>
      </c>
    </row>
    <row r="14" spans="1:8" x14ac:dyDescent="0.3">
      <c r="A14" s="15" t="s">
        <v>22</v>
      </c>
      <c r="B14" s="18">
        <v>13.89</v>
      </c>
      <c r="C14" s="18">
        <v>181.11</v>
      </c>
      <c r="D14" s="18">
        <v>1441.6699999999998</v>
      </c>
    </row>
    <row r="15" spans="1:8" x14ac:dyDescent="0.3">
      <c r="A15" s="15" t="s">
        <v>24</v>
      </c>
      <c r="B15" s="18">
        <v>9.4400000000000013</v>
      </c>
      <c r="C15" s="18">
        <v>124.56</v>
      </c>
      <c r="D15" s="18">
        <v>914.63</v>
      </c>
    </row>
    <row r="16" spans="1:8" x14ac:dyDescent="0.3">
      <c r="A16" s="15" t="s">
        <v>26</v>
      </c>
      <c r="B16" s="18">
        <v>42</v>
      </c>
      <c r="C16" s="18">
        <v>305.89</v>
      </c>
      <c r="D16" s="18">
        <v>2732.75</v>
      </c>
    </row>
    <row r="17" spans="1:4" x14ac:dyDescent="0.3">
      <c r="A17" s="15" t="s">
        <v>28</v>
      </c>
      <c r="B17" s="18">
        <v>246.44</v>
      </c>
      <c r="C17" s="18">
        <v>1304.45</v>
      </c>
      <c r="D17" s="18">
        <v>13190.83</v>
      </c>
    </row>
    <row r="18" spans="1:4" x14ac:dyDescent="0.3">
      <c r="A18" s="15" t="s">
        <v>30</v>
      </c>
      <c r="B18" s="18">
        <v>10.78</v>
      </c>
      <c r="C18" s="18">
        <v>86.33</v>
      </c>
      <c r="D18" s="18">
        <v>656.63</v>
      </c>
    </row>
    <row r="19" spans="1:4" x14ac:dyDescent="0.3">
      <c r="A19" s="15" t="s">
        <v>32</v>
      </c>
      <c r="B19" s="18">
        <v>0</v>
      </c>
      <c r="C19" s="18">
        <v>0</v>
      </c>
      <c r="D19" s="18">
        <v>6.3</v>
      </c>
    </row>
    <row r="20" spans="1:4" x14ac:dyDescent="0.3">
      <c r="A20" s="15" t="s">
        <v>34</v>
      </c>
      <c r="B20" s="18">
        <v>7</v>
      </c>
      <c r="C20" s="18">
        <v>33.56</v>
      </c>
      <c r="D20" s="18">
        <v>342.22999999999996</v>
      </c>
    </row>
    <row r="21" spans="1:4" x14ac:dyDescent="0.3">
      <c r="A21" s="15" t="s">
        <v>36</v>
      </c>
      <c r="B21" s="18">
        <v>8.33</v>
      </c>
      <c r="C21" s="18">
        <v>137.56</v>
      </c>
      <c r="D21" s="18">
        <v>1438.58</v>
      </c>
    </row>
    <row r="22" spans="1:4" x14ac:dyDescent="0.3">
      <c r="A22" s="15" t="s">
        <v>38</v>
      </c>
      <c r="B22" s="18">
        <v>18.22</v>
      </c>
      <c r="C22" s="18">
        <v>149.78</v>
      </c>
      <c r="D22" s="18">
        <v>1583.0499999999997</v>
      </c>
    </row>
    <row r="23" spans="1:4" x14ac:dyDescent="0.3">
      <c r="A23" s="15" t="s">
        <v>40</v>
      </c>
      <c r="B23" s="18">
        <v>14.33</v>
      </c>
      <c r="C23" s="18">
        <v>129.11000000000001</v>
      </c>
      <c r="D23" s="18">
        <v>1310.8400000000001</v>
      </c>
    </row>
    <row r="24" spans="1:4" x14ac:dyDescent="0.3">
      <c r="A24" s="15" t="s">
        <v>42</v>
      </c>
      <c r="B24" s="18">
        <v>112.78</v>
      </c>
      <c r="C24" s="18">
        <v>795.56</v>
      </c>
      <c r="D24" s="18">
        <v>7681.42</v>
      </c>
    </row>
    <row r="25" spans="1:4" x14ac:dyDescent="0.3">
      <c r="A25" s="15" t="s">
        <v>44</v>
      </c>
      <c r="B25" s="18">
        <v>66.22</v>
      </c>
      <c r="C25" s="18">
        <v>492</v>
      </c>
      <c r="D25" s="18">
        <v>3757.4800000000005</v>
      </c>
    </row>
    <row r="26" spans="1:4" x14ac:dyDescent="0.3">
      <c r="A26" s="15" t="s">
        <v>46</v>
      </c>
      <c r="B26" s="18">
        <v>1</v>
      </c>
      <c r="C26" s="18">
        <v>35.89</v>
      </c>
      <c r="D26" s="18">
        <v>321.35000000000002</v>
      </c>
    </row>
    <row r="27" spans="1:4" x14ac:dyDescent="0.3">
      <c r="A27" s="15" t="s">
        <v>48</v>
      </c>
      <c r="B27" s="18">
        <v>48.89</v>
      </c>
      <c r="C27" s="18">
        <v>384.44</v>
      </c>
      <c r="D27" s="18">
        <v>2813.3599999999997</v>
      </c>
    </row>
    <row r="28" spans="1:4" x14ac:dyDescent="0.3">
      <c r="A28" s="15" t="s">
        <v>50</v>
      </c>
      <c r="B28" s="18">
        <v>14</v>
      </c>
      <c r="C28" s="18">
        <v>56.44</v>
      </c>
      <c r="D28" s="18">
        <v>487.97999999999996</v>
      </c>
    </row>
    <row r="29" spans="1:4" x14ac:dyDescent="0.3">
      <c r="A29" s="15" t="s">
        <v>52</v>
      </c>
      <c r="B29" s="18">
        <v>12</v>
      </c>
      <c r="C29" s="18">
        <v>448.44</v>
      </c>
      <c r="D29" s="18">
        <v>2926.8499999999995</v>
      </c>
    </row>
    <row r="30" spans="1:4" x14ac:dyDescent="0.3">
      <c r="A30" s="15" t="s">
        <v>974</v>
      </c>
      <c r="B30" s="18">
        <v>0</v>
      </c>
      <c r="C30" s="18">
        <v>22.78</v>
      </c>
      <c r="D30" s="18">
        <v>62.5</v>
      </c>
    </row>
    <row r="31" spans="1:4" x14ac:dyDescent="0.3">
      <c r="A31" s="15" t="s">
        <v>54</v>
      </c>
      <c r="B31" s="18">
        <v>350.56</v>
      </c>
      <c r="C31" s="18">
        <v>2696.11</v>
      </c>
      <c r="D31" s="18">
        <v>23366.479999999996</v>
      </c>
    </row>
    <row r="32" spans="1:4" x14ac:dyDescent="0.3">
      <c r="A32" s="15" t="s">
        <v>56</v>
      </c>
      <c r="B32" s="18">
        <v>18.439999999999998</v>
      </c>
      <c r="C32" s="18">
        <v>163</v>
      </c>
      <c r="D32" s="18">
        <v>1877.6</v>
      </c>
    </row>
    <row r="33" spans="1:4" x14ac:dyDescent="0.3">
      <c r="A33" s="15" t="s">
        <v>58</v>
      </c>
      <c r="B33" s="18">
        <v>17.55</v>
      </c>
      <c r="C33" s="18">
        <v>206.45</v>
      </c>
      <c r="D33" s="18">
        <v>1675.43</v>
      </c>
    </row>
    <row r="34" spans="1:4" x14ac:dyDescent="0.3">
      <c r="A34" s="15" t="s">
        <v>60</v>
      </c>
      <c r="B34" s="18">
        <v>0.11</v>
      </c>
      <c r="C34" s="18">
        <v>18.11</v>
      </c>
      <c r="D34" s="18">
        <v>152.30000000000001</v>
      </c>
    </row>
    <row r="35" spans="1:4" x14ac:dyDescent="0.3">
      <c r="A35" s="15" t="s">
        <v>62</v>
      </c>
      <c r="B35" s="18">
        <v>56</v>
      </c>
      <c r="C35" s="18">
        <v>397.77</v>
      </c>
      <c r="D35" s="18">
        <v>3194.7599999999998</v>
      </c>
    </row>
    <row r="36" spans="1:4" x14ac:dyDescent="0.3">
      <c r="A36" s="15" t="s">
        <v>64</v>
      </c>
      <c r="B36" s="18">
        <v>337.22</v>
      </c>
      <c r="C36" s="18">
        <v>3324.78</v>
      </c>
      <c r="D36" s="18">
        <v>25984.989999999998</v>
      </c>
    </row>
    <row r="37" spans="1:4" x14ac:dyDescent="0.3">
      <c r="A37" s="15" t="s">
        <v>66</v>
      </c>
      <c r="B37" s="18">
        <v>89.12</v>
      </c>
      <c r="C37" s="18">
        <v>737.56</v>
      </c>
      <c r="D37" s="18">
        <v>7035.1799999999985</v>
      </c>
    </row>
    <row r="38" spans="1:4" x14ac:dyDescent="0.3">
      <c r="A38" s="15" t="s">
        <v>68</v>
      </c>
      <c r="B38" s="18">
        <v>171.45</v>
      </c>
      <c r="C38" s="18">
        <v>1623.4499999999998</v>
      </c>
      <c r="D38" s="18">
        <v>13262.820000000002</v>
      </c>
    </row>
    <row r="39" spans="1:4" x14ac:dyDescent="0.3">
      <c r="A39" s="15" t="s">
        <v>70</v>
      </c>
      <c r="B39" s="18">
        <v>30.11</v>
      </c>
      <c r="C39" s="18">
        <v>279.44</v>
      </c>
      <c r="D39" s="18">
        <v>2786.2</v>
      </c>
    </row>
    <row r="40" spans="1:4" x14ac:dyDescent="0.3">
      <c r="A40" s="15" t="s">
        <v>74</v>
      </c>
      <c r="B40" s="18">
        <v>11.56</v>
      </c>
      <c r="C40" s="18">
        <v>53.33</v>
      </c>
      <c r="D40" s="18">
        <v>410.7</v>
      </c>
    </row>
    <row r="41" spans="1:4" x14ac:dyDescent="0.3">
      <c r="A41" s="15" t="s">
        <v>76</v>
      </c>
      <c r="B41" s="18">
        <v>0</v>
      </c>
      <c r="C41" s="18">
        <v>1</v>
      </c>
      <c r="D41" s="18">
        <v>20.6</v>
      </c>
    </row>
    <row r="42" spans="1:4" x14ac:dyDescent="0.3">
      <c r="A42" s="15" t="s">
        <v>78</v>
      </c>
      <c r="B42" s="18">
        <v>192.23000000000002</v>
      </c>
      <c r="C42" s="18">
        <v>926.67</v>
      </c>
      <c r="D42" s="18">
        <v>6574.9400000000005</v>
      </c>
    </row>
    <row r="43" spans="1:4" x14ac:dyDescent="0.3">
      <c r="A43" s="15" t="s">
        <v>80</v>
      </c>
      <c r="B43" s="18">
        <v>13.219999999999999</v>
      </c>
      <c r="C43" s="18">
        <v>69.56</v>
      </c>
      <c r="D43" s="18">
        <v>654.74</v>
      </c>
    </row>
    <row r="44" spans="1:4" x14ac:dyDescent="0.3">
      <c r="A44" s="15" t="s">
        <v>82</v>
      </c>
      <c r="B44" s="18">
        <v>17.22</v>
      </c>
      <c r="C44" s="18">
        <v>204.22</v>
      </c>
      <c r="D44" s="18">
        <v>1263.33</v>
      </c>
    </row>
    <row r="45" spans="1:4" x14ac:dyDescent="0.3">
      <c r="A45" s="15" t="s">
        <v>84</v>
      </c>
      <c r="B45" s="18">
        <v>11</v>
      </c>
      <c r="C45" s="18">
        <v>128.56</v>
      </c>
      <c r="D45" s="18">
        <v>945.52</v>
      </c>
    </row>
    <row r="46" spans="1:4" x14ac:dyDescent="0.3">
      <c r="A46" s="15" t="s">
        <v>86</v>
      </c>
      <c r="B46" s="18">
        <v>30.450000000000003</v>
      </c>
      <c r="C46" s="18">
        <v>280</v>
      </c>
      <c r="D46" s="18">
        <v>2391.5800000000004</v>
      </c>
    </row>
    <row r="47" spans="1:4" x14ac:dyDescent="0.3">
      <c r="A47" s="15" t="s">
        <v>88</v>
      </c>
      <c r="B47" s="18">
        <v>76.78</v>
      </c>
      <c r="C47" s="18">
        <v>622.66000000000008</v>
      </c>
      <c r="D47" s="18">
        <v>4933.29</v>
      </c>
    </row>
    <row r="48" spans="1:4" x14ac:dyDescent="0.3">
      <c r="A48" s="15" t="s">
        <v>90</v>
      </c>
      <c r="B48" s="18">
        <v>6.8800000000000008</v>
      </c>
      <c r="C48" s="18">
        <v>22.11</v>
      </c>
      <c r="D48" s="18">
        <v>182.2</v>
      </c>
    </row>
    <row r="49" spans="1:4" x14ac:dyDescent="0.3">
      <c r="A49" s="15" t="s">
        <v>92</v>
      </c>
      <c r="B49" s="18">
        <v>12.67</v>
      </c>
      <c r="C49" s="18">
        <v>82.33</v>
      </c>
      <c r="D49" s="18">
        <v>849.39</v>
      </c>
    </row>
    <row r="50" spans="1:4" x14ac:dyDescent="0.3">
      <c r="A50" s="15" t="s">
        <v>94</v>
      </c>
      <c r="B50" s="18">
        <v>1</v>
      </c>
      <c r="C50" s="18">
        <v>5.33</v>
      </c>
      <c r="D50" s="18">
        <v>26.2</v>
      </c>
    </row>
    <row r="51" spans="1:4" x14ac:dyDescent="0.3">
      <c r="A51" s="15" t="s">
        <v>96</v>
      </c>
      <c r="B51" s="18">
        <v>81.22</v>
      </c>
      <c r="C51" s="18">
        <v>615.11</v>
      </c>
      <c r="D51" s="18">
        <v>6026.7199999999993</v>
      </c>
    </row>
    <row r="52" spans="1:4" x14ac:dyDescent="0.3">
      <c r="A52" s="15" t="s">
        <v>98</v>
      </c>
      <c r="B52" s="18">
        <v>1</v>
      </c>
      <c r="C52" s="18">
        <v>14.78</v>
      </c>
      <c r="D52" s="18">
        <v>99.6</v>
      </c>
    </row>
    <row r="53" spans="1:4" x14ac:dyDescent="0.3">
      <c r="A53" s="15" t="s">
        <v>100</v>
      </c>
      <c r="B53" s="18">
        <v>1.78</v>
      </c>
      <c r="C53" s="18">
        <v>46.67</v>
      </c>
      <c r="D53" s="18">
        <v>277.8</v>
      </c>
    </row>
    <row r="54" spans="1:4" x14ac:dyDescent="0.3">
      <c r="A54" s="15" t="s">
        <v>102</v>
      </c>
      <c r="B54" s="18">
        <v>0</v>
      </c>
      <c r="C54" s="18">
        <v>3.67</v>
      </c>
      <c r="D54" s="18">
        <v>29.4</v>
      </c>
    </row>
    <row r="55" spans="1:4" x14ac:dyDescent="0.3">
      <c r="A55" s="15" t="s">
        <v>104</v>
      </c>
      <c r="B55" s="18">
        <v>1</v>
      </c>
      <c r="C55" s="18">
        <v>24.33</v>
      </c>
      <c r="D55" s="18">
        <v>175.10000000000002</v>
      </c>
    </row>
    <row r="56" spans="1:4" x14ac:dyDescent="0.3">
      <c r="A56" s="15" t="s">
        <v>106</v>
      </c>
      <c r="B56" s="18">
        <v>0.78</v>
      </c>
      <c r="C56" s="18">
        <v>8</v>
      </c>
      <c r="D56" s="18">
        <v>60.95</v>
      </c>
    </row>
    <row r="57" spans="1:4" x14ac:dyDescent="0.3">
      <c r="A57" s="15" t="s">
        <v>108</v>
      </c>
      <c r="B57" s="18">
        <v>1</v>
      </c>
      <c r="C57" s="18">
        <v>25.56</v>
      </c>
      <c r="D57" s="18">
        <v>220.05</v>
      </c>
    </row>
    <row r="58" spans="1:4" x14ac:dyDescent="0.3">
      <c r="A58" s="15" t="s">
        <v>110</v>
      </c>
      <c r="B58" s="18">
        <v>4</v>
      </c>
      <c r="C58" s="18">
        <v>36.44</v>
      </c>
      <c r="D58" s="18">
        <v>361.94</v>
      </c>
    </row>
    <row r="59" spans="1:4" x14ac:dyDescent="0.3">
      <c r="A59" s="15" t="s">
        <v>112</v>
      </c>
      <c r="B59" s="18">
        <v>253.88</v>
      </c>
      <c r="C59" s="18">
        <v>2137.7800000000002</v>
      </c>
      <c r="D59" s="18">
        <v>17651.609999999997</v>
      </c>
    </row>
    <row r="60" spans="1:4" x14ac:dyDescent="0.3">
      <c r="A60" s="15" t="s">
        <v>114</v>
      </c>
      <c r="B60" s="18">
        <v>52.33</v>
      </c>
      <c r="C60" s="18">
        <v>271.89</v>
      </c>
      <c r="D60" s="18">
        <v>2110.4399999999996</v>
      </c>
    </row>
    <row r="61" spans="1:4" x14ac:dyDescent="0.3">
      <c r="A61" s="15" t="s">
        <v>116</v>
      </c>
      <c r="B61" s="18">
        <v>0</v>
      </c>
      <c r="C61" s="18">
        <v>3.89</v>
      </c>
      <c r="D61" s="18">
        <v>11.5</v>
      </c>
    </row>
    <row r="62" spans="1:4" x14ac:dyDescent="0.3">
      <c r="A62" s="15" t="s">
        <v>118</v>
      </c>
      <c r="B62" s="18">
        <v>2</v>
      </c>
      <c r="C62" s="18">
        <v>5.44</v>
      </c>
      <c r="D62" s="18">
        <v>48.4</v>
      </c>
    </row>
    <row r="63" spans="1:4" x14ac:dyDescent="0.3">
      <c r="A63" s="15" t="s">
        <v>120</v>
      </c>
      <c r="B63" s="18">
        <v>10.780000000000001</v>
      </c>
      <c r="C63" s="18">
        <v>42.67</v>
      </c>
      <c r="D63" s="18">
        <v>301.27999999999997</v>
      </c>
    </row>
    <row r="64" spans="1:4" x14ac:dyDescent="0.3">
      <c r="A64" s="15" t="s">
        <v>122</v>
      </c>
      <c r="B64" s="18">
        <v>46.11</v>
      </c>
      <c r="C64" s="18">
        <v>292.11</v>
      </c>
      <c r="D64" s="18">
        <v>2348.15</v>
      </c>
    </row>
    <row r="65" spans="1:4" x14ac:dyDescent="0.3">
      <c r="A65" s="15" t="s">
        <v>124</v>
      </c>
      <c r="B65" s="18">
        <v>46.11</v>
      </c>
      <c r="C65" s="18">
        <v>345.11</v>
      </c>
      <c r="D65" s="18">
        <v>2933.2200000000003</v>
      </c>
    </row>
    <row r="66" spans="1:4" x14ac:dyDescent="0.3">
      <c r="A66" s="15" t="s">
        <v>126</v>
      </c>
      <c r="B66" s="18">
        <v>16.78</v>
      </c>
      <c r="C66" s="18">
        <v>133.22</v>
      </c>
      <c r="D66" s="18">
        <v>967.76</v>
      </c>
    </row>
    <row r="67" spans="1:4" x14ac:dyDescent="0.3">
      <c r="A67" s="15" t="s">
        <v>128</v>
      </c>
      <c r="B67" s="18">
        <v>1.56</v>
      </c>
      <c r="C67" s="18">
        <v>18.55</v>
      </c>
      <c r="D67" s="18">
        <v>194.39</v>
      </c>
    </row>
    <row r="68" spans="1:4" x14ac:dyDescent="0.3">
      <c r="A68" s="15" t="s">
        <v>130</v>
      </c>
      <c r="B68" s="18">
        <v>9.89</v>
      </c>
      <c r="C68" s="18">
        <v>65.56</v>
      </c>
      <c r="D68" s="18">
        <v>496.74999999999994</v>
      </c>
    </row>
    <row r="69" spans="1:4" x14ac:dyDescent="0.3">
      <c r="A69" s="15" t="s">
        <v>132</v>
      </c>
      <c r="B69" s="18">
        <v>19.89</v>
      </c>
      <c r="C69" s="18">
        <v>150</v>
      </c>
      <c r="D69" s="18">
        <v>1704.4</v>
      </c>
    </row>
    <row r="70" spans="1:4" x14ac:dyDescent="0.3">
      <c r="A70" s="15" t="s">
        <v>134</v>
      </c>
      <c r="B70" s="18">
        <v>162.11000000000001</v>
      </c>
      <c r="C70" s="18">
        <v>978.56</v>
      </c>
      <c r="D70" s="18">
        <v>8449.369999999999</v>
      </c>
    </row>
    <row r="71" spans="1:4" x14ac:dyDescent="0.3">
      <c r="A71" s="15" t="s">
        <v>136</v>
      </c>
      <c r="B71" s="18">
        <v>33.89</v>
      </c>
      <c r="C71" s="18">
        <v>249.33</v>
      </c>
      <c r="D71" s="18">
        <v>2471.0299999999997</v>
      </c>
    </row>
    <row r="72" spans="1:4" x14ac:dyDescent="0.3">
      <c r="A72" s="15" t="s">
        <v>138</v>
      </c>
      <c r="B72" s="18">
        <v>1</v>
      </c>
      <c r="C72" s="18">
        <v>8.89</v>
      </c>
      <c r="D72" s="18">
        <v>147.22</v>
      </c>
    </row>
    <row r="73" spans="1:4" x14ac:dyDescent="0.3">
      <c r="A73" s="15" t="s">
        <v>140</v>
      </c>
      <c r="B73" s="18">
        <v>11.33</v>
      </c>
      <c r="C73" s="18">
        <v>91.22</v>
      </c>
      <c r="D73" s="18">
        <v>720.29000000000008</v>
      </c>
    </row>
    <row r="74" spans="1:4" x14ac:dyDescent="0.3">
      <c r="A74" s="15" t="s">
        <v>142</v>
      </c>
      <c r="B74" s="18">
        <v>85.78</v>
      </c>
      <c r="C74" s="18">
        <v>504.78</v>
      </c>
      <c r="D74" s="18">
        <v>3303.2300000000005</v>
      </c>
    </row>
    <row r="75" spans="1:4" x14ac:dyDescent="0.3">
      <c r="A75" s="15" t="s">
        <v>144</v>
      </c>
      <c r="B75" s="18">
        <v>31.450000000000003</v>
      </c>
      <c r="C75" s="18">
        <v>260.89</v>
      </c>
      <c r="D75" s="18">
        <v>1649.5900000000001</v>
      </c>
    </row>
    <row r="76" spans="1:4" x14ac:dyDescent="0.3">
      <c r="A76" s="15" t="s">
        <v>146</v>
      </c>
      <c r="B76" s="18">
        <v>6.8900000000000006</v>
      </c>
      <c r="C76" s="18">
        <v>124.11</v>
      </c>
      <c r="D76" s="18">
        <v>660.18</v>
      </c>
    </row>
    <row r="77" spans="1:4" x14ac:dyDescent="0.3">
      <c r="A77" s="15" t="s">
        <v>148</v>
      </c>
      <c r="B77" s="18">
        <v>6.77</v>
      </c>
      <c r="C77" s="18">
        <v>43.67</v>
      </c>
      <c r="D77" s="18">
        <v>333.18</v>
      </c>
    </row>
    <row r="78" spans="1:4" x14ac:dyDescent="0.3">
      <c r="A78" s="15" t="s">
        <v>150</v>
      </c>
      <c r="B78" s="18">
        <v>30</v>
      </c>
      <c r="C78" s="18">
        <v>164.11</v>
      </c>
      <c r="D78" s="18">
        <v>1394.1100000000001</v>
      </c>
    </row>
    <row r="79" spans="1:4" x14ac:dyDescent="0.3">
      <c r="A79" s="15" t="s">
        <v>152</v>
      </c>
      <c r="B79" s="18">
        <v>41.33</v>
      </c>
      <c r="C79" s="18">
        <v>232.22</v>
      </c>
      <c r="D79" s="18">
        <v>1402.8799999999999</v>
      </c>
    </row>
    <row r="80" spans="1:4" x14ac:dyDescent="0.3">
      <c r="A80" s="15" t="s">
        <v>154</v>
      </c>
      <c r="B80" s="18">
        <v>3.67</v>
      </c>
      <c r="C80" s="18">
        <v>30.33</v>
      </c>
      <c r="D80" s="18">
        <v>170.59</v>
      </c>
    </row>
    <row r="81" spans="1:4" x14ac:dyDescent="0.3">
      <c r="A81" s="15" t="s">
        <v>156</v>
      </c>
      <c r="B81" s="18">
        <v>3.78</v>
      </c>
      <c r="C81" s="18">
        <v>18</v>
      </c>
      <c r="D81" s="18">
        <v>161.33000000000001</v>
      </c>
    </row>
    <row r="82" spans="1:4" x14ac:dyDescent="0.3">
      <c r="A82" s="15" t="s">
        <v>158</v>
      </c>
      <c r="B82" s="18">
        <v>2.77</v>
      </c>
      <c r="C82" s="18">
        <v>29.11</v>
      </c>
      <c r="D82" s="18">
        <v>144.82</v>
      </c>
    </row>
    <row r="83" spans="1:4" x14ac:dyDescent="0.3">
      <c r="A83" s="15" t="s">
        <v>160</v>
      </c>
      <c r="B83" s="18">
        <v>0.44</v>
      </c>
      <c r="C83" s="18">
        <v>8.11</v>
      </c>
      <c r="D83" s="18">
        <v>69.599999999999994</v>
      </c>
    </row>
    <row r="84" spans="1:4" x14ac:dyDescent="0.3">
      <c r="A84" s="15" t="s">
        <v>162</v>
      </c>
      <c r="B84" s="18">
        <v>0</v>
      </c>
      <c r="C84" s="18">
        <v>20.67</v>
      </c>
      <c r="D84" s="18">
        <v>161.14000000000001</v>
      </c>
    </row>
    <row r="85" spans="1:4" x14ac:dyDescent="0.3">
      <c r="A85" s="15" t="s">
        <v>164</v>
      </c>
      <c r="B85" s="18">
        <v>8.66</v>
      </c>
      <c r="C85" s="18">
        <v>99.67</v>
      </c>
      <c r="D85" s="18">
        <v>605.22</v>
      </c>
    </row>
    <row r="86" spans="1:4" x14ac:dyDescent="0.3">
      <c r="A86" s="15" t="s">
        <v>166</v>
      </c>
      <c r="B86" s="18">
        <v>14.66</v>
      </c>
      <c r="C86" s="18">
        <v>41.44</v>
      </c>
      <c r="D86" s="18">
        <v>213.75</v>
      </c>
    </row>
    <row r="87" spans="1:4" x14ac:dyDescent="0.3">
      <c r="A87" s="15" t="s">
        <v>168</v>
      </c>
      <c r="B87" s="18">
        <v>166.22</v>
      </c>
      <c r="C87" s="18">
        <v>750.22</v>
      </c>
      <c r="D87" s="18">
        <v>5736.53</v>
      </c>
    </row>
    <row r="88" spans="1:4" x14ac:dyDescent="0.3">
      <c r="A88" s="15" t="s">
        <v>170</v>
      </c>
      <c r="B88" s="18">
        <v>16.77</v>
      </c>
      <c r="C88" s="18">
        <v>133</v>
      </c>
      <c r="D88" s="18">
        <v>981.13</v>
      </c>
    </row>
    <row r="89" spans="1:4" x14ac:dyDescent="0.3">
      <c r="A89" s="15" t="s">
        <v>172</v>
      </c>
      <c r="B89" s="18">
        <v>12.219999999999999</v>
      </c>
      <c r="C89" s="18">
        <v>172.44</v>
      </c>
      <c r="D89" s="18">
        <v>1365.55</v>
      </c>
    </row>
    <row r="90" spans="1:4" x14ac:dyDescent="0.3">
      <c r="A90" s="15" t="s">
        <v>174</v>
      </c>
      <c r="B90" s="18">
        <v>0</v>
      </c>
      <c r="C90" s="18">
        <v>3.67</v>
      </c>
      <c r="D90" s="18">
        <v>25.9</v>
      </c>
    </row>
    <row r="91" spans="1:4" x14ac:dyDescent="0.3">
      <c r="A91" s="15" t="s">
        <v>176</v>
      </c>
      <c r="B91" s="18">
        <v>0.67</v>
      </c>
      <c r="C91" s="18">
        <v>12</v>
      </c>
      <c r="D91" s="18">
        <v>57.06</v>
      </c>
    </row>
    <row r="92" spans="1:4" x14ac:dyDescent="0.3">
      <c r="A92" s="15" t="s">
        <v>178</v>
      </c>
      <c r="B92" s="18">
        <v>2</v>
      </c>
      <c r="C92" s="18">
        <v>47.33</v>
      </c>
      <c r="D92" s="18">
        <v>605.07000000000005</v>
      </c>
    </row>
    <row r="93" spans="1:4" x14ac:dyDescent="0.3">
      <c r="A93" s="15" t="s">
        <v>180</v>
      </c>
      <c r="B93" s="18">
        <v>13.110000000000001</v>
      </c>
      <c r="C93" s="18">
        <v>127.44</v>
      </c>
      <c r="D93" s="18">
        <v>1045.6200000000001</v>
      </c>
    </row>
    <row r="94" spans="1:4" x14ac:dyDescent="0.3">
      <c r="A94" s="15" t="s">
        <v>182</v>
      </c>
      <c r="B94" s="18">
        <v>22.56</v>
      </c>
      <c r="C94" s="18">
        <v>172.33</v>
      </c>
      <c r="D94" s="18">
        <v>1151.3599999999999</v>
      </c>
    </row>
    <row r="95" spans="1:4" x14ac:dyDescent="0.3">
      <c r="A95" s="15" t="s">
        <v>184</v>
      </c>
      <c r="B95" s="18">
        <v>881.45</v>
      </c>
      <c r="C95" s="18">
        <v>6654.11</v>
      </c>
      <c r="D95" s="18">
        <v>53263.25</v>
      </c>
    </row>
    <row r="96" spans="1:4" x14ac:dyDescent="0.3">
      <c r="A96" s="15" t="s">
        <v>186</v>
      </c>
      <c r="B96" s="18">
        <v>406.78</v>
      </c>
      <c r="C96" s="18">
        <v>2791.67</v>
      </c>
      <c r="D96" s="18">
        <v>22539.040000000001</v>
      </c>
    </row>
    <row r="97" spans="1:4" x14ac:dyDescent="0.3">
      <c r="A97" s="15" t="s">
        <v>188</v>
      </c>
      <c r="B97" s="18">
        <v>55.55</v>
      </c>
      <c r="C97" s="18">
        <v>600.11</v>
      </c>
      <c r="D97" s="18">
        <v>3985.8999999999996</v>
      </c>
    </row>
    <row r="98" spans="1:4" x14ac:dyDescent="0.3">
      <c r="A98" s="15" t="s">
        <v>190</v>
      </c>
      <c r="B98" s="18">
        <v>48.67</v>
      </c>
      <c r="C98" s="18">
        <v>361.44</v>
      </c>
      <c r="D98" s="18">
        <v>4408.0899999999992</v>
      </c>
    </row>
    <row r="99" spans="1:4" x14ac:dyDescent="0.3">
      <c r="A99" s="15" t="s">
        <v>192</v>
      </c>
      <c r="B99" s="18">
        <v>384.89</v>
      </c>
      <c r="C99" s="18">
        <v>2552.44</v>
      </c>
      <c r="D99" s="18">
        <v>19209.289999999997</v>
      </c>
    </row>
    <row r="100" spans="1:4" x14ac:dyDescent="0.3">
      <c r="A100" s="15" t="s">
        <v>194</v>
      </c>
      <c r="B100" s="18">
        <v>17.329999999999998</v>
      </c>
      <c r="C100" s="18">
        <v>176.67</v>
      </c>
      <c r="D100" s="18">
        <v>1583.4399999999998</v>
      </c>
    </row>
    <row r="101" spans="1:4" x14ac:dyDescent="0.3">
      <c r="A101" s="15" t="s">
        <v>196</v>
      </c>
      <c r="B101" s="18">
        <v>396.45</v>
      </c>
      <c r="C101" s="18">
        <v>1862.5500000000002</v>
      </c>
      <c r="D101" s="18">
        <v>15560.37</v>
      </c>
    </row>
    <row r="102" spans="1:4" x14ac:dyDescent="0.3">
      <c r="A102" s="15" t="s">
        <v>198</v>
      </c>
      <c r="B102" s="18">
        <v>1.8900000000000001</v>
      </c>
      <c r="C102" s="18">
        <v>15.22</v>
      </c>
      <c r="D102" s="18">
        <v>51.77</v>
      </c>
    </row>
    <row r="103" spans="1:4" x14ac:dyDescent="0.3">
      <c r="A103" s="15" t="s">
        <v>200</v>
      </c>
      <c r="B103" s="18">
        <v>298.77</v>
      </c>
      <c r="C103" s="18">
        <v>1658.78</v>
      </c>
      <c r="D103" s="18">
        <v>20360.93</v>
      </c>
    </row>
    <row r="104" spans="1:4" x14ac:dyDescent="0.3">
      <c r="A104" s="15" t="s">
        <v>202</v>
      </c>
      <c r="B104" s="18">
        <v>47.769999999999996</v>
      </c>
      <c r="C104" s="18">
        <v>254.44</v>
      </c>
      <c r="D104" s="18">
        <v>2946.6600000000003</v>
      </c>
    </row>
    <row r="105" spans="1:4" x14ac:dyDescent="0.3">
      <c r="A105" s="15" t="s">
        <v>204</v>
      </c>
      <c r="B105" s="18">
        <v>65</v>
      </c>
      <c r="C105" s="18">
        <v>313</v>
      </c>
      <c r="D105" s="18">
        <v>3317.0299999999997</v>
      </c>
    </row>
    <row r="106" spans="1:4" x14ac:dyDescent="0.3">
      <c r="A106" s="15" t="s">
        <v>206</v>
      </c>
      <c r="B106" s="18">
        <v>298.77999999999997</v>
      </c>
      <c r="C106" s="18">
        <v>1643.1100000000004</v>
      </c>
      <c r="D106" s="18">
        <v>15859.78</v>
      </c>
    </row>
    <row r="107" spans="1:4" x14ac:dyDescent="0.3">
      <c r="A107" s="15" t="s">
        <v>208</v>
      </c>
      <c r="B107" s="18">
        <v>154.66</v>
      </c>
      <c r="C107" s="18">
        <v>884.89</v>
      </c>
      <c r="D107" s="18">
        <v>7927.3200000000006</v>
      </c>
    </row>
    <row r="108" spans="1:4" x14ac:dyDescent="0.3">
      <c r="A108" s="15" t="s">
        <v>210</v>
      </c>
      <c r="B108" s="18">
        <v>141.55000000000001</v>
      </c>
      <c r="C108" s="18">
        <v>675.66000000000008</v>
      </c>
      <c r="D108" s="18">
        <v>6959.2399999999989</v>
      </c>
    </row>
    <row r="109" spans="1:4" x14ac:dyDescent="0.3">
      <c r="A109" s="15" t="s">
        <v>212</v>
      </c>
      <c r="B109" s="18">
        <v>251.44</v>
      </c>
      <c r="C109" s="18">
        <v>1484.45</v>
      </c>
      <c r="D109" s="18">
        <v>20211.339999999997</v>
      </c>
    </row>
    <row r="110" spans="1:4" x14ac:dyDescent="0.3">
      <c r="A110" s="15" t="s">
        <v>214</v>
      </c>
      <c r="B110" s="18">
        <v>171.55</v>
      </c>
      <c r="C110" s="18">
        <v>955.67</v>
      </c>
      <c r="D110" s="18">
        <v>9476.1999999999989</v>
      </c>
    </row>
    <row r="111" spans="1:4" x14ac:dyDescent="0.3">
      <c r="A111" s="15" t="s">
        <v>216</v>
      </c>
      <c r="B111" s="18">
        <v>527.54999999999995</v>
      </c>
      <c r="C111" s="18">
        <v>2993.12</v>
      </c>
      <c r="D111" s="18">
        <v>29061.86</v>
      </c>
    </row>
    <row r="112" spans="1:4" x14ac:dyDescent="0.3">
      <c r="A112" s="15" t="s">
        <v>218</v>
      </c>
      <c r="B112" s="18">
        <v>450.33000000000004</v>
      </c>
      <c r="C112" s="18">
        <v>2521.56</v>
      </c>
      <c r="D112" s="18">
        <v>27341.170000000002</v>
      </c>
    </row>
    <row r="113" spans="1:4" x14ac:dyDescent="0.3">
      <c r="A113" s="15" t="s">
        <v>220</v>
      </c>
      <c r="B113" s="18">
        <v>419.44000000000005</v>
      </c>
      <c r="C113" s="18">
        <v>2418.56</v>
      </c>
      <c r="D113" s="18">
        <v>21375.600000000006</v>
      </c>
    </row>
    <row r="114" spans="1:4" x14ac:dyDescent="0.3">
      <c r="A114" s="15" t="s">
        <v>958</v>
      </c>
      <c r="B114" s="18">
        <v>0</v>
      </c>
      <c r="C114" s="18">
        <v>23.11</v>
      </c>
      <c r="D114" s="18">
        <v>185.8</v>
      </c>
    </row>
    <row r="115" spans="1:4" x14ac:dyDescent="0.3">
      <c r="A115" s="15" t="s">
        <v>949</v>
      </c>
      <c r="B115" s="18">
        <v>0</v>
      </c>
      <c r="C115" s="18">
        <v>0</v>
      </c>
      <c r="D115" s="18">
        <v>465.06</v>
      </c>
    </row>
    <row r="116" spans="1:4" x14ac:dyDescent="0.3">
      <c r="A116" s="15" t="s">
        <v>959</v>
      </c>
      <c r="B116" s="18">
        <v>0</v>
      </c>
      <c r="C116" s="18">
        <v>23.22</v>
      </c>
      <c r="D116" s="18">
        <v>169.1</v>
      </c>
    </row>
    <row r="117" spans="1:4" x14ac:dyDescent="0.3">
      <c r="A117" s="15" t="s">
        <v>960</v>
      </c>
      <c r="B117" s="18">
        <v>0</v>
      </c>
      <c r="C117" s="18">
        <v>24.11</v>
      </c>
      <c r="D117" s="18">
        <v>244.3</v>
      </c>
    </row>
    <row r="118" spans="1:4" x14ac:dyDescent="0.3">
      <c r="A118" s="15" t="s">
        <v>222</v>
      </c>
      <c r="B118" s="18">
        <v>148.22</v>
      </c>
      <c r="C118" s="18">
        <v>716.22</v>
      </c>
      <c r="D118" s="18">
        <v>4892.47</v>
      </c>
    </row>
    <row r="119" spans="1:4" x14ac:dyDescent="0.3">
      <c r="A119" s="15" t="s">
        <v>224</v>
      </c>
      <c r="B119" s="18">
        <v>45.33</v>
      </c>
      <c r="C119" s="18">
        <v>434.89</v>
      </c>
      <c r="D119" s="18">
        <v>3803.9700000000003</v>
      </c>
    </row>
    <row r="120" spans="1:4" x14ac:dyDescent="0.3">
      <c r="A120" s="15" t="s">
        <v>226</v>
      </c>
      <c r="B120" s="18">
        <v>119.22</v>
      </c>
      <c r="C120" s="18">
        <v>730</v>
      </c>
      <c r="D120" s="18">
        <v>5852.27</v>
      </c>
    </row>
    <row r="121" spans="1:4" x14ac:dyDescent="0.3">
      <c r="A121" s="15" t="s">
        <v>228</v>
      </c>
      <c r="B121" s="18">
        <v>275.11</v>
      </c>
      <c r="C121" s="18">
        <v>1568.22</v>
      </c>
      <c r="D121" s="18">
        <v>11008.900000000001</v>
      </c>
    </row>
    <row r="122" spans="1:4" x14ac:dyDescent="0.3">
      <c r="A122" s="15" t="s">
        <v>230</v>
      </c>
      <c r="B122" s="18">
        <v>249.11</v>
      </c>
      <c r="C122" s="18">
        <v>1328.1100000000001</v>
      </c>
      <c r="D122" s="18">
        <v>9766.3000000000011</v>
      </c>
    </row>
    <row r="123" spans="1:4" x14ac:dyDescent="0.3">
      <c r="A123" s="15" t="s">
        <v>950</v>
      </c>
      <c r="B123" s="18">
        <v>0</v>
      </c>
      <c r="C123" s="18">
        <v>25.89</v>
      </c>
      <c r="D123" s="18">
        <v>72.47999999999999</v>
      </c>
    </row>
    <row r="124" spans="1:4" x14ac:dyDescent="0.3">
      <c r="A124" s="15" t="s">
        <v>232</v>
      </c>
      <c r="B124" s="18">
        <v>2.67</v>
      </c>
      <c r="C124" s="18">
        <v>4</v>
      </c>
      <c r="D124" s="18">
        <v>33.799999999999997</v>
      </c>
    </row>
    <row r="125" spans="1:4" x14ac:dyDescent="0.3">
      <c r="A125" s="15" t="s">
        <v>234</v>
      </c>
      <c r="B125" s="18">
        <v>0</v>
      </c>
      <c r="C125" s="18">
        <v>15.11</v>
      </c>
      <c r="D125" s="18">
        <v>117.26</v>
      </c>
    </row>
    <row r="126" spans="1:4" x14ac:dyDescent="0.3">
      <c r="A126" s="15" t="s">
        <v>236</v>
      </c>
      <c r="B126" s="18">
        <v>5</v>
      </c>
      <c r="C126" s="18">
        <v>19.22</v>
      </c>
      <c r="D126" s="18">
        <v>141.35</v>
      </c>
    </row>
    <row r="127" spans="1:4" x14ac:dyDescent="0.3">
      <c r="A127" s="15" t="s">
        <v>238</v>
      </c>
      <c r="B127" s="18">
        <v>87.33</v>
      </c>
      <c r="C127" s="18">
        <v>396.89</v>
      </c>
      <c r="D127" s="18">
        <v>3274.3999999999996</v>
      </c>
    </row>
    <row r="128" spans="1:4" x14ac:dyDescent="0.3">
      <c r="A128" s="15" t="s">
        <v>240</v>
      </c>
      <c r="B128" s="18">
        <v>14.11</v>
      </c>
      <c r="C128" s="18">
        <v>82.44</v>
      </c>
      <c r="D128" s="18">
        <v>626.98</v>
      </c>
    </row>
    <row r="129" spans="1:4" x14ac:dyDescent="0.3">
      <c r="A129" s="15" t="s">
        <v>242</v>
      </c>
      <c r="B129" s="18">
        <v>12.34</v>
      </c>
      <c r="C129" s="18">
        <v>104</v>
      </c>
      <c r="D129" s="18">
        <v>872.78</v>
      </c>
    </row>
    <row r="130" spans="1:4" x14ac:dyDescent="0.3">
      <c r="A130" s="15" t="s">
        <v>244</v>
      </c>
      <c r="B130" s="18">
        <v>0.56000000000000005</v>
      </c>
      <c r="C130" s="18">
        <v>8.89</v>
      </c>
      <c r="D130" s="18">
        <v>80.27</v>
      </c>
    </row>
    <row r="131" spans="1:4" x14ac:dyDescent="0.3">
      <c r="A131" s="15" t="s">
        <v>246</v>
      </c>
      <c r="B131" s="18">
        <v>0</v>
      </c>
      <c r="C131" s="18">
        <v>9.44</v>
      </c>
      <c r="D131" s="18">
        <v>91.9</v>
      </c>
    </row>
    <row r="132" spans="1:4" x14ac:dyDescent="0.3">
      <c r="A132" s="15" t="s">
        <v>248</v>
      </c>
      <c r="B132" s="18">
        <v>1</v>
      </c>
      <c r="C132" s="18">
        <v>6</v>
      </c>
      <c r="D132" s="18">
        <v>88.74</v>
      </c>
    </row>
    <row r="133" spans="1:4" x14ac:dyDescent="0.3">
      <c r="A133" s="15" t="s">
        <v>250</v>
      </c>
      <c r="B133" s="18">
        <v>1</v>
      </c>
      <c r="C133" s="18">
        <v>25.11</v>
      </c>
      <c r="D133" s="18">
        <v>226.42000000000002</v>
      </c>
    </row>
    <row r="134" spans="1:4" x14ac:dyDescent="0.3">
      <c r="A134" s="15" t="s">
        <v>252</v>
      </c>
      <c r="B134" s="18">
        <v>1</v>
      </c>
      <c r="C134" s="18">
        <v>7</v>
      </c>
      <c r="D134" s="18">
        <v>71.5</v>
      </c>
    </row>
    <row r="135" spans="1:4" x14ac:dyDescent="0.3">
      <c r="A135" s="15" t="s">
        <v>254</v>
      </c>
      <c r="B135" s="18">
        <v>0.56000000000000005</v>
      </c>
      <c r="C135" s="18">
        <v>5.78</v>
      </c>
      <c r="D135" s="18">
        <v>70.850000000000009</v>
      </c>
    </row>
    <row r="136" spans="1:4" x14ac:dyDescent="0.3">
      <c r="A136" s="15" t="s">
        <v>256</v>
      </c>
      <c r="B136" s="18">
        <v>0</v>
      </c>
      <c r="C136" s="18">
        <v>0.67</v>
      </c>
      <c r="D136" s="18">
        <v>27.8</v>
      </c>
    </row>
    <row r="137" spans="1:4" x14ac:dyDescent="0.3">
      <c r="A137" s="15" t="s">
        <v>258</v>
      </c>
      <c r="B137" s="18">
        <v>18.89</v>
      </c>
      <c r="C137" s="18">
        <v>113.44</v>
      </c>
      <c r="D137" s="18">
        <v>936.55000000000007</v>
      </c>
    </row>
    <row r="138" spans="1:4" x14ac:dyDescent="0.3">
      <c r="A138" s="15" t="s">
        <v>260</v>
      </c>
      <c r="B138" s="18">
        <v>40.89</v>
      </c>
      <c r="C138" s="18">
        <v>174.89</v>
      </c>
      <c r="D138" s="18">
        <v>1259.8599999999999</v>
      </c>
    </row>
    <row r="139" spans="1:4" x14ac:dyDescent="0.3">
      <c r="A139" s="15" t="s">
        <v>262</v>
      </c>
      <c r="B139" s="18">
        <v>10.89</v>
      </c>
      <c r="C139" s="18">
        <v>27.89</v>
      </c>
      <c r="D139" s="18">
        <v>228.59</v>
      </c>
    </row>
    <row r="140" spans="1:4" x14ac:dyDescent="0.3">
      <c r="A140" s="15" t="s">
        <v>264</v>
      </c>
      <c r="B140" s="18">
        <v>11.78</v>
      </c>
      <c r="C140" s="18">
        <v>111.67</v>
      </c>
      <c r="D140" s="18">
        <v>812.65</v>
      </c>
    </row>
    <row r="141" spans="1:4" x14ac:dyDescent="0.3">
      <c r="A141" s="15" t="s">
        <v>268</v>
      </c>
      <c r="B141" s="18">
        <v>0.33</v>
      </c>
      <c r="C141" s="18">
        <v>10.67</v>
      </c>
      <c r="D141" s="18">
        <v>51.7</v>
      </c>
    </row>
    <row r="142" spans="1:4" x14ac:dyDescent="0.3">
      <c r="A142" s="15" t="s">
        <v>270</v>
      </c>
      <c r="B142" s="18">
        <v>16.89</v>
      </c>
      <c r="C142" s="18">
        <v>84</v>
      </c>
      <c r="D142" s="18">
        <v>509.41</v>
      </c>
    </row>
    <row r="143" spans="1:4" x14ac:dyDescent="0.3">
      <c r="A143" s="15" t="s">
        <v>272</v>
      </c>
      <c r="B143" s="18">
        <v>6</v>
      </c>
      <c r="C143" s="18">
        <v>48.44</v>
      </c>
      <c r="D143" s="18">
        <v>322.34000000000003</v>
      </c>
    </row>
    <row r="144" spans="1:4" x14ac:dyDescent="0.3">
      <c r="A144" s="15" t="s">
        <v>274</v>
      </c>
      <c r="B144" s="18">
        <v>5.22</v>
      </c>
      <c r="C144" s="18">
        <v>62</v>
      </c>
      <c r="D144" s="18">
        <v>645.93999999999994</v>
      </c>
    </row>
    <row r="145" spans="1:4" x14ac:dyDescent="0.3">
      <c r="A145" s="15" t="s">
        <v>276</v>
      </c>
      <c r="B145" s="18">
        <v>13.559999999999999</v>
      </c>
      <c r="C145" s="18">
        <v>133.22</v>
      </c>
      <c r="D145" s="18">
        <v>680.8</v>
      </c>
    </row>
    <row r="146" spans="1:4" x14ac:dyDescent="0.3">
      <c r="A146" s="15" t="s">
        <v>278</v>
      </c>
      <c r="B146" s="18">
        <v>5.8900000000000006</v>
      </c>
      <c r="C146" s="18">
        <v>22.89</v>
      </c>
      <c r="D146" s="18">
        <v>94.04</v>
      </c>
    </row>
    <row r="147" spans="1:4" x14ac:dyDescent="0.3">
      <c r="A147" s="15" t="s">
        <v>280</v>
      </c>
      <c r="B147" s="18">
        <v>10.33</v>
      </c>
      <c r="C147" s="18">
        <v>107.44</v>
      </c>
      <c r="D147" s="18">
        <v>771.6</v>
      </c>
    </row>
    <row r="148" spans="1:4" x14ac:dyDescent="0.3">
      <c r="A148" s="15" t="s">
        <v>282</v>
      </c>
      <c r="B148" s="18">
        <v>16.11</v>
      </c>
      <c r="C148" s="18">
        <v>99.56</v>
      </c>
      <c r="D148" s="18">
        <v>781.65</v>
      </c>
    </row>
    <row r="149" spans="1:4" x14ac:dyDescent="0.3">
      <c r="A149" s="15" t="s">
        <v>284</v>
      </c>
      <c r="B149" s="18">
        <v>5.4399999999999995</v>
      </c>
      <c r="C149" s="18">
        <v>39</v>
      </c>
      <c r="D149" s="18">
        <v>270.33999999999997</v>
      </c>
    </row>
    <row r="150" spans="1:4" x14ac:dyDescent="0.3">
      <c r="A150" s="15" t="s">
        <v>286</v>
      </c>
      <c r="B150" s="18">
        <v>25.66</v>
      </c>
      <c r="C150" s="18">
        <v>376.33000000000004</v>
      </c>
      <c r="D150" s="18">
        <v>2841.0099999999998</v>
      </c>
    </row>
    <row r="151" spans="1:4" x14ac:dyDescent="0.3">
      <c r="A151" s="15" t="s">
        <v>288</v>
      </c>
      <c r="B151" s="18">
        <v>7.1099999999999994</v>
      </c>
      <c r="C151" s="18">
        <v>82.33</v>
      </c>
      <c r="D151" s="18">
        <v>417.39</v>
      </c>
    </row>
    <row r="152" spans="1:4" x14ac:dyDescent="0.3">
      <c r="A152" s="15" t="s">
        <v>290</v>
      </c>
      <c r="B152" s="18">
        <v>64.22</v>
      </c>
      <c r="C152" s="18">
        <v>546.89</v>
      </c>
      <c r="D152" s="18">
        <v>3616.3299999999995</v>
      </c>
    </row>
    <row r="153" spans="1:4" x14ac:dyDescent="0.3">
      <c r="A153" s="15" t="s">
        <v>292</v>
      </c>
      <c r="B153" s="18">
        <v>1.22</v>
      </c>
      <c r="C153" s="18">
        <v>9.7799999999999994</v>
      </c>
      <c r="D153" s="18">
        <v>69</v>
      </c>
    </row>
    <row r="154" spans="1:4" x14ac:dyDescent="0.3">
      <c r="A154" s="15" t="s">
        <v>294</v>
      </c>
      <c r="B154" s="18">
        <v>4.34</v>
      </c>
      <c r="C154" s="18">
        <v>60.33</v>
      </c>
      <c r="D154" s="18">
        <v>567.02</v>
      </c>
    </row>
    <row r="155" spans="1:4" x14ac:dyDescent="0.3">
      <c r="A155" s="15" t="s">
        <v>296</v>
      </c>
      <c r="B155" s="18">
        <v>1.6700000000000002</v>
      </c>
      <c r="C155" s="18">
        <v>5.22</v>
      </c>
      <c r="D155" s="18">
        <v>74.430000000000007</v>
      </c>
    </row>
    <row r="156" spans="1:4" x14ac:dyDescent="0.3">
      <c r="A156" s="15" t="s">
        <v>298</v>
      </c>
      <c r="B156" s="18">
        <v>0.11</v>
      </c>
      <c r="C156" s="18">
        <v>16.89</v>
      </c>
      <c r="D156" s="18">
        <v>90.9</v>
      </c>
    </row>
    <row r="157" spans="1:4" x14ac:dyDescent="0.3">
      <c r="A157" s="15" t="s">
        <v>300</v>
      </c>
      <c r="B157" s="18">
        <v>1.44</v>
      </c>
      <c r="C157" s="18">
        <v>23.89</v>
      </c>
      <c r="D157" s="18">
        <v>237.37</v>
      </c>
    </row>
    <row r="158" spans="1:4" x14ac:dyDescent="0.3">
      <c r="A158" s="15" t="s">
        <v>302</v>
      </c>
      <c r="B158" s="18">
        <v>1.22</v>
      </c>
      <c r="C158" s="18">
        <v>34.67</v>
      </c>
      <c r="D158" s="18">
        <v>271.14</v>
      </c>
    </row>
    <row r="159" spans="1:4" x14ac:dyDescent="0.3">
      <c r="A159" s="15" t="s">
        <v>304</v>
      </c>
      <c r="B159" s="18">
        <v>3</v>
      </c>
      <c r="C159" s="18">
        <v>19.329999999999998</v>
      </c>
      <c r="D159" s="18">
        <v>113.15</v>
      </c>
    </row>
    <row r="160" spans="1:4" x14ac:dyDescent="0.3">
      <c r="A160" s="15" t="s">
        <v>306</v>
      </c>
      <c r="B160" s="18">
        <v>6.7799999999999994</v>
      </c>
      <c r="C160" s="18">
        <v>71.56</v>
      </c>
      <c r="D160" s="18">
        <v>595.54999999999995</v>
      </c>
    </row>
    <row r="161" spans="1:4" x14ac:dyDescent="0.3">
      <c r="A161" s="15" t="s">
        <v>308</v>
      </c>
      <c r="B161" s="18">
        <v>4.22</v>
      </c>
      <c r="C161" s="18">
        <v>23.89</v>
      </c>
      <c r="D161" s="18">
        <v>220.7</v>
      </c>
    </row>
    <row r="162" spans="1:4" x14ac:dyDescent="0.3">
      <c r="A162" s="15" t="s">
        <v>310</v>
      </c>
      <c r="B162" s="18">
        <v>3.33</v>
      </c>
      <c r="C162" s="18">
        <v>15.22</v>
      </c>
      <c r="D162" s="18">
        <v>218.9</v>
      </c>
    </row>
    <row r="163" spans="1:4" x14ac:dyDescent="0.3">
      <c r="A163" s="15" t="s">
        <v>312</v>
      </c>
      <c r="B163" s="18">
        <v>126.12</v>
      </c>
      <c r="C163" s="18">
        <v>619.89</v>
      </c>
      <c r="D163" s="18">
        <v>4345.12</v>
      </c>
    </row>
    <row r="164" spans="1:4" x14ac:dyDescent="0.3">
      <c r="A164" s="15" t="s">
        <v>314</v>
      </c>
      <c r="B164" s="18">
        <v>4.22</v>
      </c>
      <c r="C164" s="18">
        <v>81.33</v>
      </c>
      <c r="D164" s="18">
        <v>576.98</v>
      </c>
    </row>
    <row r="165" spans="1:4" x14ac:dyDescent="0.3">
      <c r="A165" s="15" t="s">
        <v>316</v>
      </c>
      <c r="B165" s="18">
        <v>32.78</v>
      </c>
      <c r="C165" s="18">
        <v>79.67</v>
      </c>
      <c r="D165" s="18">
        <v>700.77</v>
      </c>
    </row>
    <row r="166" spans="1:4" x14ac:dyDescent="0.3">
      <c r="A166" s="15" t="s">
        <v>318</v>
      </c>
      <c r="B166" s="18">
        <v>54.56</v>
      </c>
      <c r="C166" s="18">
        <v>248</v>
      </c>
      <c r="D166" s="18">
        <v>2171.4500000000003</v>
      </c>
    </row>
    <row r="167" spans="1:4" x14ac:dyDescent="0.3">
      <c r="A167" s="15" t="s">
        <v>320</v>
      </c>
      <c r="B167" s="18">
        <v>16.11</v>
      </c>
      <c r="C167" s="18">
        <v>52.78</v>
      </c>
      <c r="D167" s="18">
        <v>302.85000000000002</v>
      </c>
    </row>
    <row r="168" spans="1:4" x14ac:dyDescent="0.3">
      <c r="A168" s="15" t="s">
        <v>322</v>
      </c>
      <c r="B168" s="18">
        <v>4.5500000000000007</v>
      </c>
      <c r="C168" s="18">
        <v>31.67</v>
      </c>
      <c r="D168" s="18">
        <v>128.19999999999999</v>
      </c>
    </row>
    <row r="169" spans="1:4" x14ac:dyDescent="0.3">
      <c r="A169" s="15" t="s">
        <v>324</v>
      </c>
      <c r="B169" s="18">
        <v>60.22</v>
      </c>
      <c r="C169" s="18">
        <v>719.56</v>
      </c>
      <c r="D169" s="18">
        <v>5043.6100000000006</v>
      </c>
    </row>
    <row r="170" spans="1:4" x14ac:dyDescent="0.3">
      <c r="A170" s="15" t="s">
        <v>326</v>
      </c>
      <c r="B170" s="18">
        <v>25.439999999999998</v>
      </c>
      <c r="C170" s="18">
        <v>122.44</v>
      </c>
      <c r="D170" s="18">
        <v>1099.55</v>
      </c>
    </row>
    <row r="171" spans="1:4" x14ac:dyDescent="0.3">
      <c r="A171" s="15" t="s">
        <v>328</v>
      </c>
      <c r="B171" s="18">
        <v>29</v>
      </c>
      <c r="C171" s="18">
        <v>95.67</v>
      </c>
      <c r="D171" s="18">
        <v>920.92000000000007</v>
      </c>
    </row>
    <row r="172" spans="1:4" x14ac:dyDescent="0.3">
      <c r="A172" s="15" t="s">
        <v>330</v>
      </c>
      <c r="B172" s="18">
        <v>3.2199999999999998</v>
      </c>
      <c r="C172" s="18">
        <v>49.89</v>
      </c>
      <c r="D172" s="18">
        <v>305.19</v>
      </c>
    </row>
    <row r="173" spans="1:4" x14ac:dyDescent="0.3">
      <c r="A173" s="15" t="s">
        <v>332</v>
      </c>
      <c r="B173" s="18">
        <v>6.7799999999999994</v>
      </c>
      <c r="C173" s="18">
        <v>73.44</v>
      </c>
      <c r="D173" s="18">
        <v>613.57999999999993</v>
      </c>
    </row>
    <row r="174" spans="1:4" x14ac:dyDescent="0.3">
      <c r="A174" s="15" t="s">
        <v>334</v>
      </c>
      <c r="B174" s="18">
        <v>12</v>
      </c>
      <c r="C174" s="18">
        <v>115.89</v>
      </c>
      <c r="D174" s="18">
        <v>1151.1600000000001</v>
      </c>
    </row>
    <row r="175" spans="1:4" x14ac:dyDescent="0.3">
      <c r="A175" s="15" t="s">
        <v>336</v>
      </c>
      <c r="B175" s="18">
        <v>14.45</v>
      </c>
      <c r="C175" s="18">
        <v>77.33</v>
      </c>
      <c r="D175" s="18">
        <v>568.32000000000005</v>
      </c>
    </row>
    <row r="176" spans="1:4" x14ac:dyDescent="0.3">
      <c r="A176" s="15" t="s">
        <v>338</v>
      </c>
      <c r="B176" s="18">
        <v>23.450000000000003</v>
      </c>
      <c r="C176" s="18">
        <v>194.56</v>
      </c>
      <c r="D176" s="18">
        <v>1028.21</v>
      </c>
    </row>
    <row r="177" spans="1:4" x14ac:dyDescent="0.3">
      <c r="A177" s="15" t="s">
        <v>340</v>
      </c>
      <c r="B177" s="18">
        <v>4.33</v>
      </c>
      <c r="C177" s="18">
        <v>73</v>
      </c>
      <c r="D177" s="18">
        <v>598.46999999999991</v>
      </c>
    </row>
    <row r="178" spans="1:4" x14ac:dyDescent="0.3">
      <c r="A178" s="15" t="s">
        <v>342</v>
      </c>
      <c r="B178" s="18">
        <v>25.450000000000003</v>
      </c>
      <c r="C178" s="18">
        <v>74.33</v>
      </c>
      <c r="D178" s="18">
        <v>602.04999999999995</v>
      </c>
    </row>
    <row r="179" spans="1:4" x14ac:dyDescent="0.3">
      <c r="A179" s="15" t="s">
        <v>344</v>
      </c>
      <c r="B179" s="18">
        <v>3.89</v>
      </c>
      <c r="C179" s="18">
        <v>44</v>
      </c>
      <c r="D179" s="18">
        <v>359.78999999999996</v>
      </c>
    </row>
    <row r="180" spans="1:4" x14ac:dyDescent="0.3">
      <c r="A180" s="15" t="s">
        <v>346</v>
      </c>
      <c r="B180" s="18">
        <v>3.11</v>
      </c>
      <c r="C180" s="18">
        <v>47.22</v>
      </c>
      <c r="D180" s="18">
        <v>332.01</v>
      </c>
    </row>
    <row r="181" spans="1:4" x14ac:dyDescent="0.3">
      <c r="A181" s="15" t="s">
        <v>348</v>
      </c>
      <c r="B181" s="18">
        <v>0</v>
      </c>
      <c r="C181" s="18">
        <v>9.7799999999999994</v>
      </c>
      <c r="D181" s="18">
        <v>61.9</v>
      </c>
    </row>
    <row r="182" spans="1:4" x14ac:dyDescent="0.3">
      <c r="A182" s="15" t="s">
        <v>350</v>
      </c>
      <c r="B182" s="18">
        <v>12.78</v>
      </c>
      <c r="C182" s="18">
        <v>158.88999999999999</v>
      </c>
      <c r="D182" s="18">
        <v>1104.4699999999998</v>
      </c>
    </row>
    <row r="183" spans="1:4" x14ac:dyDescent="0.3">
      <c r="A183" s="15" t="s">
        <v>352</v>
      </c>
      <c r="B183" s="18">
        <v>0</v>
      </c>
      <c r="C183" s="18">
        <v>33.22</v>
      </c>
      <c r="D183" s="18">
        <v>231.37</v>
      </c>
    </row>
    <row r="184" spans="1:4" x14ac:dyDescent="0.3">
      <c r="A184" s="15" t="s">
        <v>354</v>
      </c>
      <c r="B184" s="18">
        <v>11.67</v>
      </c>
      <c r="C184" s="18">
        <v>37.78</v>
      </c>
      <c r="D184" s="18">
        <v>253.98</v>
      </c>
    </row>
    <row r="185" spans="1:4" x14ac:dyDescent="0.3">
      <c r="A185" s="15" t="s">
        <v>356</v>
      </c>
      <c r="B185" s="18">
        <v>73.11</v>
      </c>
      <c r="C185" s="18">
        <v>342.33</v>
      </c>
      <c r="D185" s="18">
        <v>3199.48</v>
      </c>
    </row>
    <row r="186" spans="1:4" x14ac:dyDescent="0.3">
      <c r="A186" s="15" t="s">
        <v>358</v>
      </c>
      <c r="B186" s="18">
        <v>390.11</v>
      </c>
      <c r="C186" s="18">
        <v>2457.89</v>
      </c>
      <c r="D186" s="18">
        <v>22879.370000000003</v>
      </c>
    </row>
    <row r="187" spans="1:4" x14ac:dyDescent="0.3">
      <c r="A187" s="15" t="s">
        <v>360</v>
      </c>
      <c r="B187" s="18">
        <v>498.56</v>
      </c>
      <c r="C187" s="18">
        <v>3709.11</v>
      </c>
      <c r="D187" s="18">
        <v>28455.59</v>
      </c>
    </row>
    <row r="188" spans="1:4" x14ac:dyDescent="0.3">
      <c r="A188" s="15" t="s">
        <v>362</v>
      </c>
      <c r="B188" s="18">
        <v>2.11</v>
      </c>
      <c r="C188" s="18">
        <v>22.78</v>
      </c>
      <c r="D188" s="18">
        <v>178.04</v>
      </c>
    </row>
    <row r="189" spans="1:4" x14ac:dyDescent="0.3">
      <c r="A189" s="15" t="s">
        <v>364</v>
      </c>
      <c r="B189" s="18">
        <v>92.55</v>
      </c>
      <c r="C189" s="18">
        <v>560.55999999999995</v>
      </c>
      <c r="D189" s="18">
        <v>5655.9599999999991</v>
      </c>
    </row>
    <row r="190" spans="1:4" x14ac:dyDescent="0.3">
      <c r="A190" s="15" t="s">
        <v>366</v>
      </c>
      <c r="B190" s="18">
        <v>145.66</v>
      </c>
      <c r="C190" s="18">
        <v>1011</v>
      </c>
      <c r="D190" s="18">
        <v>9478.3000000000011</v>
      </c>
    </row>
    <row r="191" spans="1:4" x14ac:dyDescent="0.3">
      <c r="A191" s="15" t="s">
        <v>368</v>
      </c>
      <c r="B191" s="18">
        <v>26.669999999999998</v>
      </c>
      <c r="C191" s="18">
        <v>155.44</v>
      </c>
      <c r="D191" s="18">
        <v>1428.19</v>
      </c>
    </row>
    <row r="192" spans="1:4" x14ac:dyDescent="0.3">
      <c r="A192" s="15" t="s">
        <v>370</v>
      </c>
      <c r="B192" s="18">
        <v>38.56</v>
      </c>
      <c r="C192" s="18">
        <v>326.56</v>
      </c>
      <c r="D192" s="18">
        <v>2562.0300000000007</v>
      </c>
    </row>
    <row r="193" spans="1:4" x14ac:dyDescent="0.3">
      <c r="A193" s="15" t="s">
        <v>372</v>
      </c>
      <c r="B193" s="18">
        <v>406.78000000000003</v>
      </c>
      <c r="C193" s="18">
        <v>1565.7800000000002</v>
      </c>
      <c r="D193" s="18">
        <v>12673.82</v>
      </c>
    </row>
    <row r="194" spans="1:4" x14ac:dyDescent="0.3">
      <c r="A194" s="15" t="s">
        <v>374</v>
      </c>
      <c r="B194" s="18">
        <v>191.56</v>
      </c>
      <c r="C194" s="18">
        <v>1059.67</v>
      </c>
      <c r="D194" s="18">
        <v>8903.01</v>
      </c>
    </row>
    <row r="195" spans="1:4" x14ac:dyDescent="0.3">
      <c r="A195" s="15" t="s">
        <v>376</v>
      </c>
      <c r="B195" s="18">
        <v>166.55</v>
      </c>
      <c r="C195" s="18">
        <v>1014.78</v>
      </c>
      <c r="D195" s="18">
        <v>7839.4800000000005</v>
      </c>
    </row>
    <row r="196" spans="1:4" x14ac:dyDescent="0.3">
      <c r="A196" s="15" t="s">
        <v>378</v>
      </c>
      <c r="B196" s="18">
        <v>364.23</v>
      </c>
      <c r="C196" s="18">
        <v>2276.89</v>
      </c>
      <c r="D196" s="18">
        <v>19164.240000000005</v>
      </c>
    </row>
    <row r="197" spans="1:4" x14ac:dyDescent="0.3">
      <c r="A197" s="15" t="s">
        <v>380</v>
      </c>
      <c r="B197" s="18">
        <v>28.669999999999998</v>
      </c>
      <c r="C197" s="18">
        <v>198.22</v>
      </c>
      <c r="D197" s="18">
        <v>1962.91</v>
      </c>
    </row>
    <row r="198" spans="1:4" x14ac:dyDescent="0.3">
      <c r="A198" s="15" t="s">
        <v>382</v>
      </c>
      <c r="B198" s="18">
        <v>56</v>
      </c>
      <c r="C198" s="18">
        <v>457.11</v>
      </c>
      <c r="D198" s="18">
        <v>3658.48</v>
      </c>
    </row>
    <row r="199" spans="1:4" x14ac:dyDescent="0.3">
      <c r="A199" s="15" t="s">
        <v>384</v>
      </c>
      <c r="B199" s="18">
        <v>56.56</v>
      </c>
      <c r="C199" s="18">
        <v>366.11</v>
      </c>
      <c r="D199" s="18">
        <v>3684.2999999999997</v>
      </c>
    </row>
    <row r="200" spans="1:4" x14ac:dyDescent="0.3">
      <c r="A200" s="15" t="s">
        <v>961</v>
      </c>
      <c r="B200" s="18">
        <v>0</v>
      </c>
      <c r="C200" s="18">
        <v>52.67</v>
      </c>
      <c r="D200" s="18">
        <v>252.6</v>
      </c>
    </row>
    <row r="201" spans="1:4" x14ac:dyDescent="0.3">
      <c r="A201" s="15" t="s">
        <v>962</v>
      </c>
      <c r="B201" s="18">
        <v>0</v>
      </c>
      <c r="C201" s="18">
        <v>17.670000000000002</v>
      </c>
      <c r="D201" s="18">
        <v>122.4</v>
      </c>
    </row>
    <row r="202" spans="1:4" x14ac:dyDescent="0.3">
      <c r="A202" s="15" t="s">
        <v>963</v>
      </c>
      <c r="B202" s="18">
        <v>0</v>
      </c>
      <c r="C202" s="18">
        <v>13.67</v>
      </c>
      <c r="D202" s="18">
        <v>135</v>
      </c>
    </row>
    <row r="203" spans="1:4" x14ac:dyDescent="0.3">
      <c r="A203" s="15" t="s">
        <v>386</v>
      </c>
      <c r="B203" s="18">
        <v>0</v>
      </c>
      <c r="C203" s="18">
        <v>1</v>
      </c>
      <c r="D203" s="18">
        <v>9.5</v>
      </c>
    </row>
    <row r="204" spans="1:4" x14ac:dyDescent="0.3">
      <c r="A204" s="15" t="s">
        <v>388</v>
      </c>
      <c r="B204" s="18">
        <v>6.23</v>
      </c>
      <c r="C204" s="18">
        <v>65.67</v>
      </c>
      <c r="D204" s="18">
        <v>785.56</v>
      </c>
    </row>
    <row r="205" spans="1:4" x14ac:dyDescent="0.3">
      <c r="A205" s="15" t="s">
        <v>390</v>
      </c>
      <c r="B205" s="18">
        <v>4</v>
      </c>
      <c r="C205" s="18">
        <v>43.22</v>
      </c>
      <c r="D205" s="18">
        <v>230.27</v>
      </c>
    </row>
    <row r="206" spans="1:4" x14ac:dyDescent="0.3">
      <c r="A206" s="15" t="s">
        <v>392</v>
      </c>
      <c r="B206" s="18">
        <v>7.34</v>
      </c>
      <c r="C206" s="18">
        <v>103.78</v>
      </c>
      <c r="D206" s="18">
        <v>804.71</v>
      </c>
    </row>
    <row r="207" spans="1:4" x14ac:dyDescent="0.3">
      <c r="A207" s="15" t="s">
        <v>394</v>
      </c>
      <c r="B207" s="18">
        <v>6.55</v>
      </c>
      <c r="C207" s="18">
        <v>79.44</v>
      </c>
      <c r="D207" s="18">
        <v>535.16</v>
      </c>
    </row>
    <row r="208" spans="1:4" x14ac:dyDescent="0.3">
      <c r="A208" s="15" t="s">
        <v>396</v>
      </c>
      <c r="B208" s="18">
        <v>56.56</v>
      </c>
      <c r="C208" s="18">
        <v>486.89</v>
      </c>
      <c r="D208" s="18">
        <v>3678.67</v>
      </c>
    </row>
    <row r="209" spans="1:4" x14ac:dyDescent="0.3">
      <c r="A209" s="15" t="s">
        <v>398</v>
      </c>
      <c r="B209" s="18">
        <v>71.67</v>
      </c>
      <c r="C209" s="18">
        <v>645.78</v>
      </c>
      <c r="D209" s="18">
        <v>4344.5299999999988</v>
      </c>
    </row>
    <row r="210" spans="1:4" x14ac:dyDescent="0.3">
      <c r="A210" s="15" t="s">
        <v>400</v>
      </c>
      <c r="B210" s="18">
        <v>64</v>
      </c>
      <c r="C210" s="18">
        <v>238.11</v>
      </c>
      <c r="D210" s="18">
        <v>2762.13</v>
      </c>
    </row>
    <row r="211" spans="1:4" x14ac:dyDescent="0.3">
      <c r="A211" s="15" t="s">
        <v>402</v>
      </c>
      <c r="B211" s="18">
        <v>2.67</v>
      </c>
      <c r="C211" s="18">
        <v>85.33</v>
      </c>
      <c r="D211" s="18">
        <v>576.23</v>
      </c>
    </row>
    <row r="212" spans="1:4" x14ac:dyDescent="0.3">
      <c r="A212" s="15" t="s">
        <v>404</v>
      </c>
      <c r="B212" s="18">
        <v>9.44</v>
      </c>
      <c r="C212" s="18">
        <v>37</v>
      </c>
      <c r="D212" s="18">
        <v>428.24</v>
      </c>
    </row>
    <row r="213" spans="1:4" x14ac:dyDescent="0.3">
      <c r="A213" s="15" t="s">
        <v>406</v>
      </c>
      <c r="B213" s="18">
        <v>121.45</v>
      </c>
      <c r="C213" s="18">
        <v>796.44</v>
      </c>
      <c r="D213" s="18">
        <v>6565.72</v>
      </c>
    </row>
    <row r="214" spans="1:4" x14ac:dyDescent="0.3">
      <c r="A214" s="15" t="s">
        <v>408</v>
      </c>
      <c r="B214" s="18">
        <v>0.11</v>
      </c>
      <c r="C214" s="18">
        <v>14.56</v>
      </c>
      <c r="D214" s="18">
        <v>84.9</v>
      </c>
    </row>
    <row r="215" spans="1:4" x14ac:dyDescent="0.3">
      <c r="A215" s="15" t="s">
        <v>410</v>
      </c>
      <c r="B215" s="18">
        <v>0.56000000000000005</v>
      </c>
      <c r="C215" s="18">
        <v>5.78</v>
      </c>
      <c r="D215" s="18">
        <v>61.8</v>
      </c>
    </row>
    <row r="216" spans="1:4" x14ac:dyDescent="0.3">
      <c r="A216" s="15" t="s">
        <v>412</v>
      </c>
      <c r="B216" s="18">
        <v>1.8900000000000001</v>
      </c>
      <c r="C216" s="18">
        <v>4.78</v>
      </c>
      <c r="D216" s="18">
        <v>18.8</v>
      </c>
    </row>
    <row r="217" spans="1:4" x14ac:dyDescent="0.3">
      <c r="A217" s="15" t="s">
        <v>414</v>
      </c>
      <c r="B217" s="18">
        <v>23</v>
      </c>
      <c r="C217" s="18">
        <v>140</v>
      </c>
      <c r="D217" s="18">
        <v>912.59</v>
      </c>
    </row>
    <row r="218" spans="1:4" x14ac:dyDescent="0.3">
      <c r="A218" s="15" t="s">
        <v>416</v>
      </c>
      <c r="B218" s="18">
        <v>325.77999999999997</v>
      </c>
      <c r="C218" s="18">
        <v>2335.5499999999997</v>
      </c>
      <c r="D218" s="18">
        <v>19868.490000000002</v>
      </c>
    </row>
    <row r="219" spans="1:4" x14ac:dyDescent="0.3">
      <c r="A219" s="15" t="s">
        <v>418</v>
      </c>
      <c r="B219" s="18">
        <v>185</v>
      </c>
      <c r="C219" s="18">
        <v>1223.55</v>
      </c>
      <c r="D219" s="18">
        <v>8667.5499999999993</v>
      </c>
    </row>
    <row r="220" spans="1:4" x14ac:dyDescent="0.3">
      <c r="A220" s="15" t="s">
        <v>420</v>
      </c>
      <c r="B220" s="18">
        <v>292.33999999999997</v>
      </c>
      <c r="C220" s="18">
        <v>1988.23</v>
      </c>
      <c r="D220" s="18">
        <v>14894.82</v>
      </c>
    </row>
    <row r="221" spans="1:4" x14ac:dyDescent="0.3">
      <c r="A221" s="15" t="s">
        <v>422</v>
      </c>
      <c r="B221" s="18">
        <v>444.22</v>
      </c>
      <c r="C221" s="18">
        <v>2639.67</v>
      </c>
      <c r="D221" s="18">
        <v>20669.780000000002</v>
      </c>
    </row>
    <row r="222" spans="1:4" x14ac:dyDescent="0.3">
      <c r="A222" s="15" t="s">
        <v>424</v>
      </c>
      <c r="B222" s="18">
        <v>96.56</v>
      </c>
      <c r="C222" s="18">
        <v>614.89</v>
      </c>
      <c r="D222" s="18">
        <v>5411.8500000000013</v>
      </c>
    </row>
    <row r="223" spans="1:4" x14ac:dyDescent="0.3">
      <c r="A223" s="15" t="s">
        <v>426</v>
      </c>
      <c r="B223" s="18">
        <v>260.34000000000003</v>
      </c>
      <c r="C223" s="18">
        <v>1528.89</v>
      </c>
      <c r="D223" s="18">
        <v>10880.66</v>
      </c>
    </row>
    <row r="224" spans="1:4" x14ac:dyDescent="0.3">
      <c r="A224" s="15" t="s">
        <v>428</v>
      </c>
      <c r="B224" s="18">
        <v>1</v>
      </c>
      <c r="C224" s="18">
        <v>5.33</v>
      </c>
      <c r="D224" s="18">
        <v>33.35</v>
      </c>
    </row>
    <row r="225" spans="1:4" x14ac:dyDescent="0.3">
      <c r="A225" s="15" t="s">
        <v>430</v>
      </c>
      <c r="B225" s="18">
        <v>99.77</v>
      </c>
      <c r="C225" s="18">
        <v>731</v>
      </c>
      <c r="D225" s="18">
        <v>6788.42</v>
      </c>
    </row>
    <row r="226" spans="1:4" x14ac:dyDescent="0.3">
      <c r="A226" s="15" t="s">
        <v>432</v>
      </c>
      <c r="B226" s="18">
        <v>157.66</v>
      </c>
      <c r="C226" s="18">
        <v>1257.6599999999999</v>
      </c>
      <c r="D226" s="18">
        <v>10027.040000000001</v>
      </c>
    </row>
    <row r="227" spans="1:4" x14ac:dyDescent="0.3">
      <c r="A227" s="15" t="s">
        <v>434</v>
      </c>
      <c r="B227" s="18">
        <v>41.33</v>
      </c>
      <c r="C227" s="18">
        <v>300.11</v>
      </c>
      <c r="D227" s="18">
        <v>2344.5000000000005</v>
      </c>
    </row>
    <row r="228" spans="1:4" x14ac:dyDescent="0.3">
      <c r="A228" s="15" t="s">
        <v>436</v>
      </c>
      <c r="B228" s="18">
        <v>36.880000000000003</v>
      </c>
      <c r="C228" s="18">
        <v>310.67</v>
      </c>
      <c r="D228" s="18">
        <v>1967.13</v>
      </c>
    </row>
    <row r="229" spans="1:4" x14ac:dyDescent="0.3">
      <c r="A229" s="15" t="s">
        <v>438</v>
      </c>
      <c r="B229" s="18">
        <v>4.33</v>
      </c>
      <c r="C229" s="18">
        <v>62</v>
      </c>
      <c r="D229" s="18">
        <v>408.33000000000004</v>
      </c>
    </row>
    <row r="230" spans="1:4" x14ac:dyDescent="0.3">
      <c r="A230" s="15" t="s">
        <v>440</v>
      </c>
      <c r="B230" s="18">
        <v>46.33</v>
      </c>
      <c r="C230" s="18">
        <v>354.78000000000003</v>
      </c>
      <c r="D230" s="18">
        <v>2029.6200000000001</v>
      </c>
    </row>
    <row r="231" spans="1:4" x14ac:dyDescent="0.3">
      <c r="A231" s="15" t="s">
        <v>442</v>
      </c>
      <c r="B231" s="18">
        <v>87.44</v>
      </c>
      <c r="C231" s="18">
        <v>598.44000000000005</v>
      </c>
      <c r="D231" s="18">
        <v>4477.1099999999997</v>
      </c>
    </row>
    <row r="232" spans="1:4" x14ac:dyDescent="0.3">
      <c r="A232" s="15" t="s">
        <v>444</v>
      </c>
      <c r="B232" s="18">
        <v>661.89</v>
      </c>
      <c r="C232" s="18">
        <v>4433</v>
      </c>
      <c r="D232" s="18">
        <v>29867.69</v>
      </c>
    </row>
    <row r="233" spans="1:4" x14ac:dyDescent="0.3">
      <c r="A233" s="15" t="s">
        <v>446</v>
      </c>
      <c r="B233" s="18">
        <v>0.22</v>
      </c>
      <c r="C233" s="18">
        <v>9.7799999999999994</v>
      </c>
      <c r="D233" s="18">
        <v>76.099999999999994</v>
      </c>
    </row>
    <row r="234" spans="1:4" x14ac:dyDescent="0.3">
      <c r="A234" s="15" t="s">
        <v>448</v>
      </c>
      <c r="B234" s="18">
        <v>0.89</v>
      </c>
      <c r="C234" s="18">
        <v>11.22</v>
      </c>
      <c r="D234" s="18">
        <v>49.25</v>
      </c>
    </row>
    <row r="235" spans="1:4" x14ac:dyDescent="0.3">
      <c r="A235" s="15" t="s">
        <v>450</v>
      </c>
      <c r="B235" s="18">
        <v>19.89</v>
      </c>
      <c r="C235" s="18">
        <v>227.78</v>
      </c>
      <c r="D235" s="18">
        <v>1423.5900000000001</v>
      </c>
    </row>
    <row r="236" spans="1:4" x14ac:dyDescent="0.3">
      <c r="A236" s="15" t="s">
        <v>452</v>
      </c>
      <c r="B236" s="18">
        <v>30.11</v>
      </c>
      <c r="C236" s="18">
        <v>217.22</v>
      </c>
      <c r="D236" s="18">
        <v>1854.4099999999999</v>
      </c>
    </row>
    <row r="237" spans="1:4" x14ac:dyDescent="0.3">
      <c r="A237" s="15" t="s">
        <v>454</v>
      </c>
      <c r="B237" s="18">
        <v>160.32999999999998</v>
      </c>
      <c r="C237" s="18">
        <v>1233.78</v>
      </c>
      <c r="D237" s="18">
        <v>9807.73</v>
      </c>
    </row>
    <row r="238" spans="1:4" x14ac:dyDescent="0.3">
      <c r="A238" s="15" t="s">
        <v>456</v>
      </c>
      <c r="B238" s="18">
        <v>288.89</v>
      </c>
      <c r="C238" s="18">
        <v>1784.6699999999998</v>
      </c>
      <c r="D238" s="18">
        <v>13636.690000000002</v>
      </c>
    </row>
    <row r="239" spans="1:4" x14ac:dyDescent="0.3">
      <c r="A239" s="15" t="s">
        <v>458</v>
      </c>
      <c r="B239" s="18">
        <v>9.33</v>
      </c>
      <c r="C239" s="18">
        <v>90.67</v>
      </c>
      <c r="D239" s="18">
        <v>892.48</v>
      </c>
    </row>
    <row r="240" spans="1:4" x14ac:dyDescent="0.3">
      <c r="A240" s="15" t="s">
        <v>460</v>
      </c>
      <c r="B240" s="18">
        <v>131.56</v>
      </c>
      <c r="C240" s="18">
        <v>721.67</v>
      </c>
      <c r="D240" s="18">
        <v>4601.3799999999992</v>
      </c>
    </row>
    <row r="241" spans="1:4" x14ac:dyDescent="0.3">
      <c r="A241" s="15" t="s">
        <v>462</v>
      </c>
      <c r="B241" s="18">
        <v>88.89</v>
      </c>
      <c r="C241" s="18">
        <v>626</v>
      </c>
      <c r="D241" s="18">
        <v>4248.1200000000008</v>
      </c>
    </row>
    <row r="242" spans="1:4" x14ac:dyDescent="0.3">
      <c r="A242" s="15" t="s">
        <v>464</v>
      </c>
      <c r="B242" s="18">
        <v>7.2200000000000006</v>
      </c>
      <c r="C242" s="18">
        <v>52.33</v>
      </c>
      <c r="D242" s="18">
        <v>461.11</v>
      </c>
    </row>
    <row r="243" spans="1:4" x14ac:dyDescent="0.3">
      <c r="A243" s="15" t="s">
        <v>466</v>
      </c>
      <c r="B243" s="18">
        <v>87</v>
      </c>
      <c r="C243" s="18">
        <v>465.22</v>
      </c>
      <c r="D243" s="18">
        <v>3468.9100000000003</v>
      </c>
    </row>
    <row r="244" spans="1:4" x14ac:dyDescent="0.3">
      <c r="A244" s="15" t="s">
        <v>468</v>
      </c>
      <c r="B244" s="18">
        <v>29.889999999999997</v>
      </c>
      <c r="C244" s="18">
        <v>277.44</v>
      </c>
      <c r="D244" s="18">
        <v>2454.9100000000003</v>
      </c>
    </row>
    <row r="245" spans="1:4" x14ac:dyDescent="0.3">
      <c r="A245" s="15" t="s">
        <v>470</v>
      </c>
      <c r="B245" s="18">
        <v>28.339999999999996</v>
      </c>
      <c r="C245" s="18">
        <v>233.67</v>
      </c>
      <c r="D245" s="18">
        <v>1422.18</v>
      </c>
    </row>
    <row r="246" spans="1:4" x14ac:dyDescent="0.3">
      <c r="A246" s="15" t="s">
        <v>964</v>
      </c>
      <c r="B246" s="18">
        <v>0</v>
      </c>
      <c r="C246" s="18">
        <v>21.33</v>
      </c>
      <c r="D246" s="18">
        <v>257.37</v>
      </c>
    </row>
    <row r="247" spans="1:4" x14ac:dyDescent="0.3">
      <c r="A247" s="15" t="s">
        <v>965</v>
      </c>
      <c r="B247" s="18">
        <v>0</v>
      </c>
      <c r="C247" s="18">
        <v>41.89</v>
      </c>
      <c r="D247" s="18">
        <v>236.6</v>
      </c>
    </row>
    <row r="248" spans="1:4" x14ac:dyDescent="0.3">
      <c r="A248" s="15" t="s">
        <v>472</v>
      </c>
      <c r="B248" s="18">
        <v>0</v>
      </c>
      <c r="C248" s="18">
        <v>5.22</v>
      </c>
      <c r="D248" s="18">
        <v>38.299999999999997</v>
      </c>
    </row>
    <row r="249" spans="1:4" x14ac:dyDescent="0.3">
      <c r="A249" s="15" t="s">
        <v>474</v>
      </c>
      <c r="B249" s="18">
        <v>9</v>
      </c>
      <c r="C249" s="18">
        <v>97</v>
      </c>
      <c r="D249" s="18">
        <v>784.31999999999994</v>
      </c>
    </row>
    <row r="250" spans="1:4" x14ac:dyDescent="0.3">
      <c r="A250" s="15" t="s">
        <v>476</v>
      </c>
      <c r="B250" s="18">
        <v>2.33</v>
      </c>
      <c r="C250" s="18">
        <v>52.56</v>
      </c>
      <c r="D250" s="18">
        <v>409.06</v>
      </c>
    </row>
    <row r="251" spans="1:4" x14ac:dyDescent="0.3">
      <c r="A251" s="15" t="s">
        <v>478</v>
      </c>
      <c r="B251" s="18">
        <v>5.22</v>
      </c>
      <c r="C251" s="18">
        <v>87</v>
      </c>
      <c r="D251" s="18">
        <v>713.76</v>
      </c>
    </row>
    <row r="252" spans="1:4" x14ac:dyDescent="0.3">
      <c r="A252" s="15" t="s">
        <v>480</v>
      </c>
      <c r="B252" s="18">
        <v>56.45</v>
      </c>
      <c r="C252" s="18">
        <v>256.67</v>
      </c>
      <c r="D252" s="18">
        <v>1781.1599999999999</v>
      </c>
    </row>
    <row r="253" spans="1:4" x14ac:dyDescent="0.3">
      <c r="A253" s="15" t="s">
        <v>482</v>
      </c>
      <c r="B253" s="18">
        <v>0.56000000000000005</v>
      </c>
      <c r="C253" s="18">
        <v>15</v>
      </c>
      <c r="D253" s="18">
        <v>190.37</v>
      </c>
    </row>
    <row r="254" spans="1:4" x14ac:dyDescent="0.3">
      <c r="A254" s="15" t="s">
        <v>484</v>
      </c>
      <c r="B254" s="18">
        <v>1.44</v>
      </c>
      <c r="C254" s="18">
        <v>4.5599999999999996</v>
      </c>
      <c r="D254" s="18">
        <v>63.2</v>
      </c>
    </row>
    <row r="255" spans="1:4" x14ac:dyDescent="0.3">
      <c r="A255" s="15" t="s">
        <v>486</v>
      </c>
      <c r="B255" s="18">
        <v>0</v>
      </c>
      <c r="C255" s="18">
        <v>2.78</v>
      </c>
      <c r="D255" s="18">
        <v>29</v>
      </c>
    </row>
    <row r="256" spans="1:4" x14ac:dyDescent="0.3">
      <c r="A256" s="15" t="s">
        <v>488</v>
      </c>
      <c r="B256" s="18">
        <v>0.44</v>
      </c>
      <c r="C256" s="18">
        <v>23</v>
      </c>
      <c r="D256" s="18">
        <v>151.72999999999999</v>
      </c>
    </row>
    <row r="257" spans="1:4" x14ac:dyDescent="0.3">
      <c r="A257" s="15" t="s">
        <v>490</v>
      </c>
      <c r="B257" s="18">
        <v>1.67</v>
      </c>
      <c r="C257" s="18">
        <v>74.89</v>
      </c>
      <c r="D257" s="18">
        <v>532.51</v>
      </c>
    </row>
    <row r="258" spans="1:4" x14ac:dyDescent="0.3">
      <c r="A258" s="15" t="s">
        <v>492</v>
      </c>
      <c r="B258" s="18">
        <v>3.56</v>
      </c>
      <c r="C258" s="18">
        <v>26.89</v>
      </c>
      <c r="D258" s="18">
        <v>221.18</v>
      </c>
    </row>
    <row r="259" spans="1:4" x14ac:dyDescent="0.3">
      <c r="A259" s="15" t="s">
        <v>494</v>
      </c>
      <c r="B259" s="18">
        <v>11.56</v>
      </c>
      <c r="C259" s="18">
        <v>128.88999999999999</v>
      </c>
      <c r="D259" s="18">
        <v>946.04000000000008</v>
      </c>
    </row>
    <row r="260" spans="1:4" x14ac:dyDescent="0.3">
      <c r="A260" s="15" t="s">
        <v>496</v>
      </c>
      <c r="B260" s="18">
        <v>109</v>
      </c>
      <c r="C260" s="18">
        <v>670.67</v>
      </c>
      <c r="D260" s="18">
        <v>5717.41</v>
      </c>
    </row>
    <row r="261" spans="1:4" x14ac:dyDescent="0.3">
      <c r="A261" s="15" t="s">
        <v>498</v>
      </c>
      <c r="B261" s="18">
        <v>288.21999999999997</v>
      </c>
      <c r="C261" s="18">
        <v>1692.22</v>
      </c>
      <c r="D261" s="18">
        <v>14848.99</v>
      </c>
    </row>
    <row r="262" spans="1:4" x14ac:dyDescent="0.3">
      <c r="A262" s="15" t="s">
        <v>500</v>
      </c>
      <c r="B262" s="18">
        <v>93.67</v>
      </c>
      <c r="C262" s="18">
        <v>745</v>
      </c>
      <c r="D262" s="18">
        <v>6705.0599999999995</v>
      </c>
    </row>
    <row r="263" spans="1:4" x14ac:dyDescent="0.3">
      <c r="A263" s="15" t="s">
        <v>502</v>
      </c>
      <c r="B263" s="18">
        <v>182.45</v>
      </c>
      <c r="C263" s="18">
        <v>1276.45</v>
      </c>
      <c r="D263" s="18">
        <v>9911.2800000000007</v>
      </c>
    </row>
    <row r="264" spans="1:4" x14ac:dyDescent="0.3">
      <c r="A264" s="15" t="s">
        <v>504</v>
      </c>
      <c r="B264" s="18">
        <v>15.67</v>
      </c>
      <c r="C264" s="18">
        <v>102.44</v>
      </c>
      <c r="D264" s="18">
        <v>811.45000000000016</v>
      </c>
    </row>
    <row r="265" spans="1:4" x14ac:dyDescent="0.3">
      <c r="A265" s="15" t="s">
        <v>506</v>
      </c>
      <c r="B265" s="18">
        <v>24</v>
      </c>
      <c r="C265" s="18">
        <v>76.67</v>
      </c>
      <c r="D265" s="18">
        <v>626.36</v>
      </c>
    </row>
    <row r="266" spans="1:4" x14ac:dyDescent="0.3">
      <c r="A266" s="15" t="s">
        <v>508</v>
      </c>
      <c r="B266" s="18">
        <v>39.89</v>
      </c>
      <c r="C266" s="18">
        <v>332.78</v>
      </c>
      <c r="D266" s="18">
        <v>2258.7200000000003</v>
      </c>
    </row>
    <row r="267" spans="1:4" x14ac:dyDescent="0.3">
      <c r="A267" s="15" t="s">
        <v>510</v>
      </c>
      <c r="B267" s="18">
        <v>22.11</v>
      </c>
      <c r="C267" s="18">
        <v>149.44</v>
      </c>
      <c r="D267" s="18">
        <v>1235.4100000000001</v>
      </c>
    </row>
    <row r="268" spans="1:4" x14ac:dyDescent="0.3">
      <c r="A268" s="15" t="s">
        <v>512</v>
      </c>
      <c r="B268" s="18">
        <v>2.78</v>
      </c>
      <c r="C268" s="18">
        <v>84.44</v>
      </c>
      <c r="D268" s="18">
        <v>435.86</v>
      </c>
    </row>
    <row r="269" spans="1:4" x14ac:dyDescent="0.3">
      <c r="A269" s="15" t="s">
        <v>514</v>
      </c>
      <c r="B269" s="18">
        <v>1</v>
      </c>
      <c r="C269" s="18">
        <v>3.22</v>
      </c>
      <c r="D269" s="18">
        <v>18.7</v>
      </c>
    </row>
    <row r="270" spans="1:4" x14ac:dyDescent="0.3">
      <c r="A270" s="15" t="s">
        <v>516</v>
      </c>
      <c r="B270" s="18">
        <v>84.44</v>
      </c>
      <c r="C270" s="18">
        <v>707.11</v>
      </c>
      <c r="D270" s="18">
        <v>5760.86</v>
      </c>
    </row>
    <row r="271" spans="1:4" x14ac:dyDescent="0.3">
      <c r="A271" s="15" t="s">
        <v>518</v>
      </c>
      <c r="B271" s="18">
        <v>36.33</v>
      </c>
      <c r="C271" s="18">
        <v>130.33000000000001</v>
      </c>
      <c r="D271" s="18">
        <v>1310.21</v>
      </c>
    </row>
    <row r="272" spans="1:4" x14ac:dyDescent="0.3">
      <c r="A272" s="15" t="s">
        <v>520</v>
      </c>
      <c r="B272" s="18">
        <v>2.33</v>
      </c>
      <c r="C272" s="18">
        <v>21.56</v>
      </c>
      <c r="D272" s="18">
        <v>209.87</v>
      </c>
    </row>
    <row r="273" spans="1:4" x14ac:dyDescent="0.3">
      <c r="A273" s="15" t="s">
        <v>522</v>
      </c>
      <c r="B273" s="18">
        <v>16.55</v>
      </c>
      <c r="C273" s="18">
        <v>117.44</v>
      </c>
      <c r="D273" s="18">
        <v>771.56999999999994</v>
      </c>
    </row>
    <row r="274" spans="1:4" x14ac:dyDescent="0.3">
      <c r="A274" s="15" t="s">
        <v>524</v>
      </c>
      <c r="B274" s="18">
        <v>2.11</v>
      </c>
      <c r="C274" s="18">
        <v>38.22</v>
      </c>
      <c r="D274" s="18">
        <v>301.11</v>
      </c>
    </row>
    <row r="275" spans="1:4" x14ac:dyDescent="0.3">
      <c r="A275" s="15" t="s">
        <v>526</v>
      </c>
      <c r="B275" s="18">
        <v>6.7799999999999994</v>
      </c>
      <c r="C275" s="18">
        <v>23</v>
      </c>
      <c r="D275" s="18">
        <v>255.89000000000001</v>
      </c>
    </row>
    <row r="276" spans="1:4" x14ac:dyDescent="0.3">
      <c r="A276" s="15" t="s">
        <v>528</v>
      </c>
      <c r="B276" s="18">
        <v>208.56</v>
      </c>
      <c r="C276" s="18">
        <v>1406.11</v>
      </c>
      <c r="D276" s="18">
        <v>11289.710000000001</v>
      </c>
    </row>
    <row r="277" spans="1:4" x14ac:dyDescent="0.3">
      <c r="A277" s="15" t="s">
        <v>530</v>
      </c>
      <c r="B277" s="18">
        <v>107</v>
      </c>
      <c r="C277" s="18">
        <v>696.22</v>
      </c>
      <c r="D277" s="18">
        <v>4686.74</v>
      </c>
    </row>
    <row r="278" spans="1:4" x14ac:dyDescent="0.3">
      <c r="A278" s="15" t="s">
        <v>532</v>
      </c>
      <c r="B278" s="18">
        <v>60.67</v>
      </c>
      <c r="C278" s="18">
        <v>311.67</v>
      </c>
      <c r="D278" s="18">
        <v>2188.4399999999996</v>
      </c>
    </row>
    <row r="279" spans="1:4" x14ac:dyDescent="0.3">
      <c r="A279" s="15" t="s">
        <v>534</v>
      </c>
      <c r="B279" s="18">
        <v>84</v>
      </c>
      <c r="C279" s="18">
        <v>430.78</v>
      </c>
      <c r="D279" s="18">
        <v>3158.1800000000003</v>
      </c>
    </row>
    <row r="280" spans="1:4" x14ac:dyDescent="0.3">
      <c r="A280" s="15" t="s">
        <v>536</v>
      </c>
      <c r="B280" s="18">
        <v>29.22</v>
      </c>
      <c r="C280" s="18">
        <v>177.89</v>
      </c>
      <c r="D280" s="18">
        <v>1705.74</v>
      </c>
    </row>
    <row r="281" spans="1:4" x14ac:dyDescent="0.3">
      <c r="A281" s="15" t="s">
        <v>538</v>
      </c>
      <c r="B281" s="18">
        <v>48.67</v>
      </c>
      <c r="C281" s="18">
        <v>247.22</v>
      </c>
      <c r="D281" s="18">
        <v>1673.3200000000002</v>
      </c>
    </row>
    <row r="282" spans="1:4" x14ac:dyDescent="0.3">
      <c r="A282" s="15" t="s">
        <v>540</v>
      </c>
      <c r="B282" s="18">
        <v>40.89</v>
      </c>
      <c r="C282" s="18">
        <v>305.11</v>
      </c>
      <c r="D282" s="18">
        <v>1853.96</v>
      </c>
    </row>
    <row r="283" spans="1:4" x14ac:dyDescent="0.3">
      <c r="A283" s="15" t="s">
        <v>956</v>
      </c>
      <c r="B283" s="18">
        <v>49.66</v>
      </c>
      <c r="C283" s="18">
        <v>92.44</v>
      </c>
      <c r="D283" s="18">
        <v>285.67</v>
      </c>
    </row>
    <row r="284" spans="1:4" x14ac:dyDescent="0.3">
      <c r="A284" s="15" t="s">
        <v>542</v>
      </c>
      <c r="B284" s="18">
        <v>0</v>
      </c>
      <c r="C284" s="18">
        <v>8.44</v>
      </c>
      <c r="D284" s="18">
        <v>59.17</v>
      </c>
    </row>
    <row r="285" spans="1:4" x14ac:dyDescent="0.3">
      <c r="A285" s="15" t="s">
        <v>544</v>
      </c>
      <c r="B285" s="18">
        <v>0</v>
      </c>
      <c r="C285" s="18">
        <v>3.33</v>
      </c>
      <c r="D285" s="18">
        <v>29.9</v>
      </c>
    </row>
    <row r="286" spans="1:4" x14ac:dyDescent="0.3">
      <c r="A286" s="15" t="s">
        <v>546</v>
      </c>
      <c r="B286" s="18">
        <v>2.89</v>
      </c>
      <c r="C286" s="18">
        <v>43</v>
      </c>
      <c r="D286" s="18">
        <v>196.15</v>
      </c>
    </row>
    <row r="287" spans="1:4" x14ac:dyDescent="0.3">
      <c r="A287" s="15" t="s">
        <v>548</v>
      </c>
      <c r="B287" s="18">
        <v>71.22</v>
      </c>
      <c r="C287" s="18">
        <v>247.67</v>
      </c>
      <c r="D287" s="18">
        <v>2797.73</v>
      </c>
    </row>
    <row r="288" spans="1:4" x14ac:dyDescent="0.3">
      <c r="A288" s="15" t="s">
        <v>550</v>
      </c>
      <c r="B288" s="18">
        <v>8</v>
      </c>
      <c r="C288" s="18">
        <v>76.11</v>
      </c>
      <c r="D288" s="18">
        <v>583.75</v>
      </c>
    </row>
    <row r="289" spans="1:4" x14ac:dyDescent="0.3">
      <c r="A289" s="15" t="s">
        <v>552</v>
      </c>
      <c r="B289" s="18">
        <v>3.88</v>
      </c>
      <c r="C289" s="18">
        <v>20.67</v>
      </c>
      <c r="D289" s="18">
        <v>186.86</v>
      </c>
    </row>
    <row r="290" spans="1:4" x14ac:dyDescent="0.3">
      <c r="A290" s="15" t="s">
        <v>554</v>
      </c>
      <c r="B290" s="18">
        <v>2.56</v>
      </c>
      <c r="C290" s="18">
        <v>21.56</v>
      </c>
      <c r="D290" s="18">
        <v>106.74</v>
      </c>
    </row>
    <row r="291" spans="1:4" x14ac:dyDescent="0.3">
      <c r="A291" s="15" t="s">
        <v>556</v>
      </c>
      <c r="B291" s="18">
        <v>0.89</v>
      </c>
      <c r="C291" s="18">
        <v>3.56</v>
      </c>
      <c r="D291" s="18">
        <v>32.85</v>
      </c>
    </row>
    <row r="292" spans="1:4" x14ac:dyDescent="0.3">
      <c r="A292" s="15" t="s">
        <v>558</v>
      </c>
      <c r="B292" s="18">
        <v>6.1099999999999994</v>
      </c>
      <c r="C292" s="18">
        <v>20.78</v>
      </c>
      <c r="D292" s="18">
        <v>141.31</v>
      </c>
    </row>
    <row r="293" spans="1:4" x14ac:dyDescent="0.3">
      <c r="A293" s="15" t="s">
        <v>560</v>
      </c>
      <c r="B293" s="18">
        <v>3</v>
      </c>
      <c r="C293" s="18">
        <v>4.33</v>
      </c>
      <c r="D293" s="18">
        <v>87.76</v>
      </c>
    </row>
    <row r="294" spans="1:4" x14ac:dyDescent="0.3">
      <c r="A294" s="15" t="s">
        <v>562</v>
      </c>
      <c r="B294" s="18">
        <v>0.77</v>
      </c>
      <c r="C294" s="18">
        <v>21.33</v>
      </c>
      <c r="D294" s="18">
        <v>178.13</v>
      </c>
    </row>
    <row r="295" spans="1:4" x14ac:dyDescent="0.3">
      <c r="A295" s="15" t="s">
        <v>564</v>
      </c>
      <c r="B295" s="18">
        <v>0.11</v>
      </c>
      <c r="C295" s="18">
        <v>19</v>
      </c>
      <c r="D295" s="18">
        <v>161.91</v>
      </c>
    </row>
    <row r="296" spans="1:4" x14ac:dyDescent="0.3">
      <c r="A296" s="15" t="s">
        <v>566</v>
      </c>
      <c r="B296" s="18">
        <v>4.78</v>
      </c>
      <c r="C296" s="18">
        <v>11.22</v>
      </c>
      <c r="D296" s="18">
        <v>111.55000000000001</v>
      </c>
    </row>
    <row r="297" spans="1:4" x14ac:dyDescent="0.3">
      <c r="A297" s="15" t="s">
        <v>568</v>
      </c>
      <c r="B297" s="18">
        <v>12</v>
      </c>
      <c r="C297" s="18">
        <v>62.33</v>
      </c>
      <c r="D297" s="18">
        <v>628.70000000000005</v>
      </c>
    </row>
    <row r="298" spans="1:4" x14ac:dyDescent="0.3">
      <c r="A298" s="15" t="s">
        <v>570</v>
      </c>
      <c r="B298" s="18">
        <v>18.670000000000002</v>
      </c>
      <c r="C298" s="18">
        <v>123.56</v>
      </c>
      <c r="D298" s="18">
        <v>1328.03</v>
      </c>
    </row>
    <row r="299" spans="1:4" x14ac:dyDescent="0.3">
      <c r="A299" s="15" t="s">
        <v>572</v>
      </c>
      <c r="B299" s="18">
        <v>348.55999999999995</v>
      </c>
      <c r="C299" s="18">
        <v>1821.78</v>
      </c>
      <c r="D299" s="18">
        <v>15823.29</v>
      </c>
    </row>
    <row r="300" spans="1:4" x14ac:dyDescent="0.3">
      <c r="A300" s="15" t="s">
        <v>574</v>
      </c>
      <c r="B300" s="18">
        <v>53.11</v>
      </c>
      <c r="C300" s="18">
        <v>342.11</v>
      </c>
      <c r="D300" s="18">
        <v>3188.2900000000004</v>
      </c>
    </row>
    <row r="301" spans="1:4" x14ac:dyDescent="0.3">
      <c r="A301" s="15" t="s">
        <v>576</v>
      </c>
      <c r="B301" s="18">
        <v>32.89</v>
      </c>
      <c r="C301" s="18">
        <v>450.33</v>
      </c>
      <c r="D301" s="18">
        <v>3642.41</v>
      </c>
    </row>
    <row r="302" spans="1:4" x14ac:dyDescent="0.3">
      <c r="A302" s="15" t="s">
        <v>578</v>
      </c>
      <c r="B302" s="18">
        <v>11</v>
      </c>
      <c r="C302" s="18">
        <v>99.44</v>
      </c>
      <c r="D302" s="18">
        <v>898.49999999999989</v>
      </c>
    </row>
    <row r="303" spans="1:4" x14ac:dyDescent="0.3">
      <c r="A303" s="15" t="s">
        <v>580</v>
      </c>
      <c r="B303" s="18">
        <v>54.11</v>
      </c>
      <c r="C303" s="18">
        <v>442.22</v>
      </c>
      <c r="D303" s="18">
        <v>3691.81</v>
      </c>
    </row>
    <row r="304" spans="1:4" x14ac:dyDescent="0.3">
      <c r="A304" s="15" t="s">
        <v>582</v>
      </c>
      <c r="B304" s="18">
        <v>103.67</v>
      </c>
      <c r="C304" s="18">
        <v>864.56</v>
      </c>
      <c r="D304" s="18">
        <v>6724.37</v>
      </c>
    </row>
    <row r="305" spans="1:4" x14ac:dyDescent="0.3">
      <c r="A305" s="15" t="s">
        <v>584</v>
      </c>
      <c r="B305" s="18">
        <v>67.89</v>
      </c>
      <c r="C305" s="18">
        <v>493.11</v>
      </c>
      <c r="D305" s="18">
        <v>4261.04</v>
      </c>
    </row>
    <row r="306" spans="1:4" x14ac:dyDescent="0.3">
      <c r="A306" s="15" t="s">
        <v>586</v>
      </c>
      <c r="B306" s="18">
        <v>19.670000000000002</v>
      </c>
      <c r="C306" s="18">
        <v>132.44</v>
      </c>
      <c r="D306" s="18">
        <v>1158.5600000000002</v>
      </c>
    </row>
    <row r="307" spans="1:4" x14ac:dyDescent="0.3">
      <c r="A307" s="15" t="s">
        <v>588</v>
      </c>
      <c r="B307" s="18">
        <v>28.89</v>
      </c>
      <c r="C307" s="18">
        <v>177.66000000000003</v>
      </c>
      <c r="D307" s="18">
        <v>1492.1</v>
      </c>
    </row>
    <row r="308" spans="1:4" x14ac:dyDescent="0.3">
      <c r="A308" s="15" t="s">
        <v>590</v>
      </c>
      <c r="B308" s="18">
        <v>5.67</v>
      </c>
      <c r="C308" s="18">
        <v>118.78</v>
      </c>
      <c r="D308" s="18">
        <v>1332.39</v>
      </c>
    </row>
    <row r="309" spans="1:4" x14ac:dyDescent="0.3">
      <c r="A309" s="15" t="s">
        <v>592</v>
      </c>
      <c r="B309" s="18">
        <v>57.66</v>
      </c>
      <c r="C309" s="18">
        <v>333.78</v>
      </c>
      <c r="D309" s="18">
        <v>3328.9599999999996</v>
      </c>
    </row>
    <row r="310" spans="1:4" x14ac:dyDescent="0.3">
      <c r="A310" s="15" t="s">
        <v>594</v>
      </c>
      <c r="B310" s="18">
        <v>98.89</v>
      </c>
      <c r="C310" s="18">
        <v>628.33000000000004</v>
      </c>
      <c r="D310" s="18">
        <v>5201.9000000000005</v>
      </c>
    </row>
    <row r="311" spans="1:4" x14ac:dyDescent="0.3">
      <c r="A311" s="15" t="s">
        <v>596</v>
      </c>
      <c r="B311" s="18">
        <v>11.11</v>
      </c>
      <c r="C311" s="18">
        <v>140.33000000000001</v>
      </c>
      <c r="D311" s="18">
        <v>932.37999999999988</v>
      </c>
    </row>
    <row r="312" spans="1:4" x14ac:dyDescent="0.3">
      <c r="B312" s="18"/>
      <c r="C312" s="18"/>
      <c r="D312" s="18"/>
    </row>
    <row r="313" spans="1:4" x14ac:dyDescent="0.3">
      <c r="B313" s="18"/>
      <c r="C313" s="18"/>
      <c r="D313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13"/>
  <sheetViews>
    <sheetView workbookViewId="0"/>
  </sheetViews>
  <sheetFormatPr defaultColWidth="9" defaultRowHeight="15.6" x14ac:dyDescent="0.3"/>
  <cols>
    <col min="1" max="1" width="7.8984375" style="15" customWidth="1"/>
    <col min="2" max="2" width="9.19921875" style="15" customWidth="1"/>
    <col min="3" max="3" width="10.09765625" style="15" customWidth="1"/>
    <col min="4" max="4" width="11.5" style="15" customWidth="1"/>
    <col min="5" max="5" width="9" style="15"/>
    <col min="6" max="6" width="12.09765625" bestFit="1" customWidth="1"/>
    <col min="7" max="11" width="8.796875" customWidth="1"/>
    <col min="12" max="16384" width="9" style="15"/>
  </cols>
  <sheetData>
    <row r="1" spans="1:4" x14ac:dyDescent="0.3">
      <c r="A1" s="54" t="s">
        <v>935</v>
      </c>
      <c r="B1" s="40"/>
      <c r="C1" s="122" t="s">
        <v>1010</v>
      </c>
    </row>
    <row r="2" spans="1:4" x14ac:dyDescent="0.3">
      <c r="A2" s="54"/>
      <c r="B2" s="40"/>
      <c r="C2" s="122"/>
    </row>
    <row r="3" spans="1:4" ht="16.2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4" x14ac:dyDescent="0.3">
      <c r="A4" s="208" t="s">
        <v>2</v>
      </c>
      <c r="B4" s="209">
        <f>SUM(B5:B316)</f>
        <v>19162.270000000008</v>
      </c>
      <c r="C4" s="209">
        <f>SUM(C5:C316)</f>
        <v>126385.11000000002</v>
      </c>
      <c r="D4" s="209">
        <f>SUM(D5:D316)</f>
        <v>1056870.2300000007</v>
      </c>
    </row>
    <row r="5" spans="1:4" x14ac:dyDescent="0.3">
      <c r="A5" s="15" t="s">
        <v>4</v>
      </c>
      <c r="B5" s="18">
        <v>1.89</v>
      </c>
      <c r="C5" s="18">
        <v>7.89</v>
      </c>
      <c r="D5" s="18">
        <v>44.599999999999994</v>
      </c>
    </row>
    <row r="6" spans="1:4" x14ac:dyDescent="0.3">
      <c r="A6" s="15" t="s">
        <v>6</v>
      </c>
      <c r="B6" s="18">
        <v>0</v>
      </c>
      <c r="C6" s="18">
        <v>2</v>
      </c>
      <c r="D6" s="18">
        <v>12.7</v>
      </c>
    </row>
    <row r="7" spans="1:4" x14ac:dyDescent="0.3">
      <c r="A7" s="15" t="s">
        <v>8</v>
      </c>
      <c r="B7" s="18">
        <v>111.23</v>
      </c>
      <c r="C7" s="18">
        <v>472.78</v>
      </c>
      <c r="D7" s="18">
        <v>4185.6200000000008</v>
      </c>
    </row>
    <row r="8" spans="1:4" x14ac:dyDescent="0.3">
      <c r="A8" s="15" t="s">
        <v>10</v>
      </c>
      <c r="B8" s="18">
        <v>3</v>
      </c>
      <c r="C8" s="18">
        <v>23.67</v>
      </c>
      <c r="D8" s="18">
        <v>193.24</v>
      </c>
    </row>
    <row r="9" spans="1:4" x14ac:dyDescent="0.3">
      <c r="A9" s="15" t="s">
        <v>12</v>
      </c>
      <c r="B9" s="18">
        <v>12</v>
      </c>
      <c r="C9" s="18">
        <v>23</v>
      </c>
      <c r="D9" s="18">
        <v>339.04</v>
      </c>
    </row>
    <row r="10" spans="1:4" x14ac:dyDescent="0.3">
      <c r="A10" s="15" t="s">
        <v>14</v>
      </c>
      <c r="B10" s="18">
        <v>45.55</v>
      </c>
      <c r="C10" s="18">
        <v>346.89</v>
      </c>
      <c r="D10" s="18">
        <v>2631.6000000000004</v>
      </c>
    </row>
    <row r="11" spans="1:4" x14ac:dyDescent="0.3">
      <c r="A11" s="15" t="s">
        <v>16</v>
      </c>
      <c r="B11" s="18">
        <v>10.34</v>
      </c>
      <c r="C11" s="18">
        <v>75</v>
      </c>
      <c r="D11" s="18">
        <v>647.71</v>
      </c>
    </row>
    <row r="12" spans="1:4" x14ac:dyDescent="0.3">
      <c r="A12" s="15" t="s">
        <v>18</v>
      </c>
      <c r="B12" s="18">
        <v>301.55</v>
      </c>
      <c r="C12" s="18">
        <v>1866.12</v>
      </c>
      <c r="D12" s="18">
        <v>17443.659999999996</v>
      </c>
    </row>
    <row r="13" spans="1:4" x14ac:dyDescent="0.3">
      <c r="A13" s="15" t="s">
        <v>20</v>
      </c>
      <c r="B13" s="18">
        <v>1</v>
      </c>
      <c r="C13" s="18">
        <v>13.33</v>
      </c>
      <c r="D13" s="18">
        <v>133.1</v>
      </c>
    </row>
    <row r="14" spans="1:4" x14ac:dyDescent="0.3">
      <c r="A14" s="15" t="s">
        <v>22</v>
      </c>
      <c r="B14" s="18">
        <v>12</v>
      </c>
      <c r="C14" s="18">
        <v>196.33</v>
      </c>
      <c r="D14" s="18">
        <v>1456.97</v>
      </c>
    </row>
    <row r="15" spans="1:4" x14ac:dyDescent="0.3">
      <c r="A15" s="15" t="s">
        <v>24</v>
      </c>
      <c r="B15" s="18">
        <v>8.7799999999999994</v>
      </c>
      <c r="C15" s="18">
        <v>125.67</v>
      </c>
      <c r="D15" s="18">
        <v>902.2399999999999</v>
      </c>
    </row>
    <row r="16" spans="1:4" x14ac:dyDescent="0.3">
      <c r="A16" s="15" t="s">
        <v>26</v>
      </c>
      <c r="B16" s="18">
        <v>52.769999999999996</v>
      </c>
      <c r="C16" s="18">
        <v>308.33</v>
      </c>
      <c r="D16" s="18">
        <v>2744.8399999999997</v>
      </c>
    </row>
    <row r="17" spans="1:4" x14ac:dyDescent="0.3">
      <c r="A17" s="15" t="s">
        <v>28</v>
      </c>
      <c r="B17" s="18">
        <v>232</v>
      </c>
      <c r="C17" s="18">
        <v>1223.22</v>
      </c>
      <c r="D17" s="18">
        <v>12733.74</v>
      </c>
    </row>
    <row r="18" spans="1:4" x14ac:dyDescent="0.3">
      <c r="A18" s="15" t="s">
        <v>30</v>
      </c>
      <c r="B18" s="18">
        <v>12.780000000000001</v>
      </c>
      <c r="C18" s="18">
        <v>84.56</v>
      </c>
      <c r="D18" s="18">
        <v>662.28</v>
      </c>
    </row>
    <row r="19" spans="1:4" x14ac:dyDescent="0.3">
      <c r="A19" s="15" t="s">
        <v>32</v>
      </c>
      <c r="B19" s="18">
        <v>0</v>
      </c>
      <c r="C19" s="18">
        <v>0</v>
      </c>
      <c r="D19" s="18">
        <v>7.4</v>
      </c>
    </row>
    <row r="20" spans="1:4" x14ac:dyDescent="0.3">
      <c r="A20" s="15" t="s">
        <v>34</v>
      </c>
      <c r="B20" s="18">
        <v>5.5500000000000007</v>
      </c>
      <c r="C20" s="18">
        <v>34.22</v>
      </c>
      <c r="D20" s="18">
        <v>341.32000000000005</v>
      </c>
    </row>
    <row r="21" spans="1:4" x14ac:dyDescent="0.3">
      <c r="A21" s="15" t="s">
        <v>36</v>
      </c>
      <c r="B21" s="18">
        <v>14.77</v>
      </c>
      <c r="C21" s="18">
        <v>138.22</v>
      </c>
      <c r="D21" s="18">
        <v>1440.9</v>
      </c>
    </row>
    <row r="22" spans="1:4" x14ac:dyDescent="0.3">
      <c r="A22" s="15" t="s">
        <v>38</v>
      </c>
      <c r="B22" s="18">
        <v>13.34</v>
      </c>
      <c r="C22" s="18">
        <v>138</v>
      </c>
      <c r="D22" s="18">
        <v>1541.8799999999999</v>
      </c>
    </row>
    <row r="23" spans="1:4" x14ac:dyDescent="0.3">
      <c r="A23" s="15" t="s">
        <v>40</v>
      </c>
      <c r="B23" s="18">
        <v>10.56</v>
      </c>
      <c r="C23" s="18">
        <v>132</v>
      </c>
      <c r="D23" s="18">
        <v>1322.69</v>
      </c>
    </row>
    <row r="24" spans="1:4" x14ac:dyDescent="0.3">
      <c r="A24" s="15" t="s">
        <v>42</v>
      </c>
      <c r="B24" s="18">
        <v>125.67</v>
      </c>
      <c r="C24" s="18">
        <v>784.11</v>
      </c>
      <c r="D24" s="18">
        <v>7851.3499999999995</v>
      </c>
    </row>
    <row r="25" spans="1:4" x14ac:dyDescent="0.3">
      <c r="A25" s="15" t="s">
        <v>44</v>
      </c>
      <c r="B25" s="18">
        <v>59.78</v>
      </c>
      <c r="C25" s="18">
        <v>490</v>
      </c>
      <c r="D25" s="18">
        <v>3771.01</v>
      </c>
    </row>
    <row r="26" spans="1:4" x14ac:dyDescent="0.3">
      <c r="A26" s="15" t="s">
        <v>46</v>
      </c>
      <c r="B26" s="18">
        <v>0.78</v>
      </c>
      <c r="C26" s="18">
        <v>34.22</v>
      </c>
      <c r="D26" s="18">
        <v>281.45</v>
      </c>
    </row>
    <row r="27" spans="1:4" x14ac:dyDescent="0.3">
      <c r="A27" s="15" t="s">
        <v>48</v>
      </c>
      <c r="B27" s="18">
        <v>47.33</v>
      </c>
      <c r="C27" s="18">
        <v>344.67</v>
      </c>
      <c r="D27" s="18">
        <v>2764.1099999999997</v>
      </c>
    </row>
    <row r="28" spans="1:4" x14ac:dyDescent="0.3">
      <c r="A28" s="15" t="s">
        <v>50</v>
      </c>
      <c r="B28" s="18">
        <v>10.78</v>
      </c>
      <c r="C28" s="18">
        <v>53.56</v>
      </c>
      <c r="D28" s="18">
        <v>462.59000000000003</v>
      </c>
    </row>
    <row r="29" spans="1:4" x14ac:dyDescent="0.3">
      <c r="A29" s="15" t="s">
        <v>52</v>
      </c>
      <c r="B29" s="18">
        <v>16.89</v>
      </c>
      <c r="C29" s="18">
        <v>425.44</v>
      </c>
      <c r="D29" s="18">
        <v>2950.8</v>
      </c>
    </row>
    <row r="30" spans="1:4" x14ac:dyDescent="0.3">
      <c r="A30" s="15" t="s">
        <v>54</v>
      </c>
      <c r="B30" s="18">
        <v>330.45</v>
      </c>
      <c r="C30" s="18">
        <v>2644.22</v>
      </c>
      <c r="D30" s="18">
        <v>23048.15</v>
      </c>
    </row>
    <row r="31" spans="1:4" x14ac:dyDescent="0.3">
      <c r="A31" s="15" t="s">
        <v>56</v>
      </c>
      <c r="B31" s="18">
        <v>19.11</v>
      </c>
      <c r="C31" s="18">
        <v>160.10999999999999</v>
      </c>
      <c r="D31" s="18">
        <v>1793.6300000000003</v>
      </c>
    </row>
    <row r="32" spans="1:4" x14ac:dyDescent="0.3">
      <c r="A32" s="15" t="s">
        <v>58</v>
      </c>
      <c r="B32" s="18">
        <v>13.120000000000001</v>
      </c>
      <c r="C32" s="18">
        <v>181.78</v>
      </c>
      <c r="D32" s="18">
        <v>1642.36</v>
      </c>
    </row>
    <row r="33" spans="1:4" x14ac:dyDescent="0.3">
      <c r="A33" s="15" t="s">
        <v>60</v>
      </c>
      <c r="B33" s="18">
        <v>0.11</v>
      </c>
      <c r="C33" s="18">
        <v>20.56</v>
      </c>
      <c r="D33" s="18">
        <v>158.80000000000001</v>
      </c>
    </row>
    <row r="34" spans="1:4" x14ac:dyDescent="0.3">
      <c r="A34" s="15" t="s">
        <v>62</v>
      </c>
      <c r="B34" s="18">
        <v>43.22</v>
      </c>
      <c r="C34" s="18">
        <v>383.89</v>
      </c>
      <c r="D34" s="18">
        <v>3146.9599999999996</v>
      </c>
    </row>
    <row r="35" spans="1:4" x14ac:dyDescent="0.3">
      <c r="A35" s="15" t="s">
        <v>64</v>
      </c>
      <c r="B35" s="18">
        <v>329.11</v>
      </c>
      <c r="C35" s="18">
        <v>3294.89</v>
      </c>
      <c r="D35" s="18">
        <v>25893.890000000003</v>
      </c>
    </row>
    <row r="36" spans="1:4" x14ac:dyDescent="0.3">
      <c r="A36" s="15" t="s">
        <v>66</v>
      </c>
      <c r="B36" s="18">
        <v>96.44</v>
      </c>
      <c r="C36" s="18">
        <v>717</v>
      </c>
      <c r="D36" s="18">
        <v>6640.46</v>
      </c>
    </row>
    <row r="37" spans="1:4" x14ac:dyDescent="0.3">
      <c r="A37" s="15" t="s">
        <v>68</v>
      </c>
      <c r="B37" s="18">
        <v>160.88999999999999</v>
      </c>
      <c r="C37" s="18">
        <v>1559.89</v>
      </c>
      <c r="D37" s="18">
        <v>12893.359999999999</v>
      </c>
    </row>
    <row r="38" spans="1:4" x14ac:dyDescent="0.3">
      <c r="A38" s="15" t="s">
        <v>70</v>
      </c>
      <c r="B38" s="18">
        <v>34.33</v>
      </c>
      <c r="C38" s="18">
        <v>264.55999999999995</v>
      </c>
      <c r="D38" s="18">
        <v>2448.5</v>
      </c>
    </row>
    <row r="39" spans="1:4" x14ac:dyDescent="0.3">
      <c r="A39" s="15" t="s">
        <v>72</v>
      </c>
      <c r="B39" s="18">
        <v>0</v>
      </c>
      <c r="C39" s="18">
        <v>0</v>
      </c>
      <c r="D39" s="18">
        <v>0</v>
      </c>
    </row>
    <row r="40" spans="1:4" x14ac:dyDescent="0.3">
      <c r="A40" s="15" t="s">
        <v>74</v>
      </c>
      <c r="B40" s="18">
        <v>12.559999999999999</v>
      </c>
      <c r="C40" s="18">
        <v>52.89</v>
      </c>
      <c r="D40" s="18">
        <v>395.28999999999996</v>
      </c>
    </row>
    <row r="41" spans="1:4" x14ac:dyDescent="0.3">
      <c r="A41" s="15" t="s">
        <v>76</v>
      </c>
      <c r="B41" s="18">
        <v>0</v>
      </c>
      <c r="C41" s="18">
        <v>1.22</v>
      </c>
      <c r="D41" s="18">
        <v>27.4</v>
      </c>
    </row>
    <row r="42" spans="1:4" x14ac:dyDescent="0.3">
      <c r="A42" s="15" t="s">
        <v>78</v>
      </c>
      <c r="B42" s="18">
        <v>179.76999999999998</v>
      </c>
      <c r="C42" s="18">
        <v>950.33</v>
      </c>
      <c r="D42" s="18">
        <v>6616.64</v>
      </c>
    </row>
    <row r="43" spans="1:4" x14ac:dyDescent="0.3">
      <c r="A43" s="15" t="s">
        <v>80</v>
      </c>
      <c r="B43" s="18">
        <v>13.559999999999999</v>
      </c>
      <c r="C43" s="18">
        <v>66.89</v>
      </c>
      <c r="D43" s="18">
        <v>631.67000000000007</v>
      </c>
    </row>
    <row r="44" spans="1:4" x14ac:dyDescent="0.3">
      <c r="A44" s="15" t="s">
        <v>82</v>
      </c>
      <c r="B44" s="18">
        <v>23.22</v>
      </c>
      <c r="C44" s="18">
        <v>181.56</v>
      </c>
      <c r="D44" s="18">
        <v>1212.9299999999998</v>
      </c>
    </row>
    <row r="45" spans="1:4" x14ac:dyDescent="0.3">
      <c r="A45" s="15" t="s">
        <v>84</v>
      </c>
      <c r="B45" s="18">
        <v>11.11</v>
      </c>
      <c r="C45" s="18">
        <v>106</v>
      </c>
      <c r="D45" s="18">
        <v>921.5</v>
      </c>
    </row>
    <row r="46" spans="1:4" x14ac:dyDescent="0.3">
      <c r="A46" s="15" t="s">
        <v>86</v>
      </c>
      <c r="B46" s="18">
        <v>32.450000000000003</v>
      </c>
      <c r="C46" s="18">
        <v>235.44</v>
      </c>
      <c r="D46" s="18">
        <v>2307.0300000000002</v>
      </c>
    </row>
    <row r="47" spans="1:4" x14ac:dyDescent="0.3">
      <c r="A47" s="15" t="s">
        <v>88</v>
      </c>
      <c r="B47" s="18">
        <v>77</v>
      </c>
      <c r="C47" s="18">
        <v>587.66000000000008</v>
      </c>
      <c r="D47" s="18">
        <v>4922.3600000000006</v>
      </c>
    </row>
    <row r="48" spans="1:4" x14ac:dyDescent="0.3">
      <c r="A48" s="15" t="s">
        <v>90</v>
      </c>
      <c r="B48" s="18">
        <v>8.44</v>
      </c>
      <c r="C48" s="18">
        <v>19.559999999999999</v>
      </c>
      <c r="D48" s="18">
        <v>152.94999999999999</v>
      </c>
    </row>
    <row r="49" spans="1:4" x14ac:dyDescent="0.3">
      <c r="A49" s="15" t="s">
        <v>92</v>
      </c>
      <c r="B49" s="18">
        <v>15.44</v>
      </c>
      <c r="C49" s="18">
        <v>86</v>
      </c>
      <c r="D49" s="18">
        <v>852.96</v>
      </c>
    </row>
    <row r="50" spans="1:4" x14ac:dyDescent="0.3">
      <c r="A50" s="15" t="s">
        <v>94</v>
      </c>
      <c r="B50" s="18">
        <v>0.44</v>
      </c>
      <c r="C50" s="18">
        <v>5.67</v>
      </c>
      <c r="D50" s="18">
        <v>35</v>
      </c>
    </row>
    <row r="51" spans="1:4" x14ac:dyDescent="0.3">
      <c r="A51" s="15" t="s">
        <v>96</v>
      </c>
      <c r="B51" s="18">
        <v>89.78</v>
      </c>
      <c r="C51" s="18">
        <v>605.11</v>
      </c>
      <c r="D51" s="18">
        <v>5858.68</v>
      </c>
    </row>
    <row r="52" spans="1:4" x14ac:dyDescent="0.3">
      <c r="A52" s="15" t="s">
        <v>98</v>
      </c>
      <c r="B52" s="18">
        <v>0.66</v>
      </c>
      <c r="C52" s="18">
        <v>15.89</v>
      </c>
      <c r="D52" s="18">
        <v>92.1</v>
      </c>
    </row>
    <row r="53" spans="1:4" x14ac:dyDescent="0.3">
      <c r="A53" s="15" t="s">
        <v>100</v>
      </c>
      <c r="B53" s="18">
        <v>0.78</v>
      </c>
      <c r="C53" s="18">
        <v>42.67</v>
      </c>
      <c r="D53" s="18">
        <v>269.19</v>
      </c>
    </row>
    <row r="54" spans="1:4" x14ac:dyDescent="0.3">
      <c r="A54" s="15" t="s">
        <v>102</v>
      </c>
      <c r="B54" s="18">
        <v>0</v>
      </c>
      <c r="C54" s="18">
        <v>2.78</v>
      </c>
      <c r="D54" s="18">
        <v>27.15</v>
      </c>
    </row>
    <row r="55" spans="1:4" x14ac:dyDescent="0.3">
      <c r="A55" s="15" t="s">
        <v>104</v>
      </c>
      <c r="B55" s="18">
        <v>1.33</v>
      </c>
      <c r="C55" s="18">
        <v>25.22</v>
      </c>
      <c r="D55" s="18">
        <v>170.03</v>
      </c>
    </row>
    <row r="56" spans="1:4" x14ac:dyDescent="0.3">
      <c r="A56" s="15" t="s">
        <v>106</v>
      </c>
      <c r="B56" s="18">
        <v>0</v>
      </c>
      <c r="C56" s="18">
        <v>8.33</v>
      </c>
      <c r="D56" s="18">
        <v>71.94</v>
      </c>
    </row>
    <row r="57" spans="1:4" x14ac:dyDescent="0.3">
      <c r="A57" s="15" t="s">
        <v>108</v>
      </c>
      <c r="B57" s="18">
        <v>2.78</v>
      </c>
      <c r="C57" s="18">
        <v>27.56</v>
      </c>
      <c r="D57" s="18">
        <v>212.11</v>
      </c>
    </row>
    <row r="58" spans="1:4" x14ac:dyDescent="0.3">
      <c r="A58" s="15" t="s">
        <v>110</v>
      </c>
      <c r="B58" s="18">
        <v>3.11</v>
      </c>
      <c r="C58" s="18">
        <v>37.33</v>
      </c>
      <c r="D58" s="18">
        <v>331.93</v>
      </c>
    </row>
    <row r="59" spans="1:4" x14ac:dyDescent="0.3">
      <c r="A59" s="15" t="s">
        <v>112</v>
      </c>
      <c r="B59" s="18">
        <v>260</v>
      </c>
      <c r="C59" s="18">
        <v>2082.11</v>
      </c>
      <c r="D59" s="18">
        <v>17246.150000000001</v>
      </c>
    </row>
    <row r="60" spans="1:4" x14ac:dyDescent="0.3">
      <c r="A60" s="15" t="s">
        <v>114</v>
      </c>
      <c r="B60" s="18">
        <v>48.33</v>
      </c>
      <c r="C60" s="18">
        <v>265.56</v>
      </c>
      <c r="D60" s="18">
        <v>2035.38</v>
      </c>
    </row>
    <row r="61" spans="1:4" x14ac:dyDescent="0.3">
      <c r="A61" s="15" t="s">
        <v>116</v>
      </c>
      <c r="B61" s="18">
        <v>0</v>
      </c>
      <c r="C61" s="18">
        <v>4</v>
      </c>
      <c r="D61" s="18">
        <v>8.85</v>
      </c>
    </row>
    <row r="62" spans="1:4" x14ac:dyDescent="0.3">
      <c r="A62" s="15" t="s">
        <v>118</v>
      </c>
      <c r="B62" s="18">
        <v>1.55</v>
      </c>
      <c r="C62" s="18">
        <v>5.44</v>
      </c>
      <c r="D62" s="18">
        <v>47</v>
      </c>
    </row>
    <row r="63" spans="1:4" x14ac:dyDescent="0.3">
      <c r="A63" s="15" t="s">
        <v>120</v>
      </c>
      <c r="B63" s="18">
        <v>7</v>
      </c>
      <c r="C63" s="18">
        <v>54.33</v>
      </c>
      <c r="D63" s="18">
        <v>348.83</v>
      </c>
    </row>
    <row r="64" spans="1:4" x14ac:dyDescent="0.3">
      <c r="A64" s="15" t="s">
        <v>122</v>
      </c>
      <c r="B64" s="18">
        <v>32</v>
      </c>
      <c r="C64" s="18">
        <v>288.67</v>
      </c>
      <c r="D64" s="18">
        <v>2277.9</v>
      </c>
    </row>
    <row r="65" spans="1:4" x14ac:dyDescent="0.3">
      <c r="A65" s="15" t="s">
        <v>124</v>
      </c>
      <c r="B65" s="18">
        <v>53.11</v>
      </c>
      <c r="C65" s="18">
        <v>319.21999999999997</v>
      </c>
      <c r="D65" s="18">
        <v>2852.59</v>
      </c>
    </row>
    <row r="66" spans="1:4" x14ac:dyDescent="0.3">
      <c r="A66" s="15" t="s">
        <v>126</v>
      </c>
      <c r="B66" s="18">
        <v>17.89</v>
      </c>
      <c r="C66" s="18">
        <v>115.11</v>
      </c>
      <c r="D66" s="18">
        <v>966.64</v>
      </c>
    </row>
    <row r="67" spans="1:4" x14ac:dyDescent="0.3">
      <c r="A67" s="15" t="s">
        <v>128</v>
      </c>
      <c r="B67" s="18">
        <v>0.89</v>
      </c>
      <c r="C67" s="18">
        <v>19.670000000000002</v>
      </c>
      <c r="D67" s="18">
        <v>204.32</v>
      </c>
    </row>
    <row r="68" spans="1:4" x14ac:dyDescent="0.3">
      <c r="A68" s="15" t="s">
        <v>130</v>
      </c>
      <c r="B68" s="18">
        <v>10.219999999999999</v>
      </c>
      <c r="C68" s="18">
        <v>61.22</v>
      </c>
      <c r="D68" s="18">
        <v>500.46</v>
      </c>
    </row>
    <row r="69" spans="1:4" x14ac:dyDescent="0.3">
      <c r="A69" s="15" t="s">
        <v>132</v>
      </c>
      <c r="B69" s="18">
        <v>18.329999999999998</v>
      </c>
      <c r="C69" s="18">
        <v>151.33000000000001</v>
      </c>
      <c r="D69" s="18">
        <v>1700.7100000000003</v>
      </c>
    </row>
    <row r="70" spans="1:4" x14ac:dyDescent="0.3">
      <c r="A70" s="15" t="s">
        <v>134</v>
      </c>
      <c r="B70" s="18">
        <v>154.44</v>
      </c>
      <c r="C70" s="18">
        <v>961.33</v>
      </c>
      <c r="D70" s="18">
        <v>8255.5400000000027</v>
      </c>
    </row>
    <row r="71" spans="1:4" x14ac:dyDescent="0.3">
      <c r="A71" s="15" t="s">
        <v>136</v>
      </c>
      <c r="B71" s="18">
        <v>22.110000000000003</v>
      </c>
      <c r="C71" s="18">
        <v>249.89</v>
      </c>
      <c r="D71" s="18">
        <v>2353.48</v>
      </c>
    </row>
    <row r="72" spans="1:4" x14ac:dyDescent="0.3">
      <c r="A72" s="15" t="s">
        <v>138</v>
      </c>
      <c r="B72" s="18">
        <v>0.33</v>
      </c>
      <c r="C72" s="18">
        <v>17</v>
      </c>
      <c r="D72" s="18">
        <v>153.96999999999997</v>
      </c>
    </row>
    <row r="73" spans="1:4" x14ac:dyDescent="0.3">
      <c r="A73" s="15" t="s">
        <v>140</v>
      </c>
      <c r="B73" s="18">
        <v>16.55</v>
      </c>
      <c r="C73" s="18">
        <v>81.44</v>
      </c>
      <c r="D73" s="18">
        <v>689.16</v>
      </c>
    </row>
    <row r="74" spans="1:4" x14ac:dyDescent="0.3">
      <c r="A74" s="15" t="s">
        <v>142</v>
      </c>
      <c r="B74" s="18">
        <v>79.11</v>
      </c>
      <c r="C74" s="18">
        <v>476.78</v>
      </c>
      <c r="D74" s="18">
        <v>3231.4000000000005</v>
      </c>
    </row>
    <row r="75" spans="1:4" x14ac:dyDescent="0.3">
      <c r="A75" s="15" t="s">
        <v>144</v>
      </c>
      <c r="B75" s="18">
        <v>24.33</v>
      </c>
      <c r="C75" s="18">
        <v>257.44</v>
      </c>
      <c r="D75" s="18">
        <v>1670.14</v>
      </c>
    </row>
    <row r="76" spans="1:4" x14ac:dyDescent="0.3">
      <c r="A76" s="15" t="s">
        <v>146</v>
      </c>
      <c r="B76" s="18">
        <v>9.5599999999999987</v>
      </c>
      <c r="C76" s="18">
        <v>119</v>
      </c>
      <c r="D76" s="18">
        <v>670.95999999999992</v>
      </c>
    </row>
    <row r="77" spans="1:4" x14ac:dyDescent="0.3">
      <c r="A77" s="15" t="s">
        <v>148</v>
      </c>
      <c r="B77" s="18">
        <v>6</v>
      </c>
      <c r="C77" s="18">
        <v>38.67</v>
      </c>
      <c r="D77" s="18">
        <v>307.73</v>
      </c>
    </row>
    <row r="78" spans="1:4" x14ac:dyDescent="0.3">
      <c r="A78" s="15" t="s">
        <v>150</v>
      </c>
      <c r="B78" s="18">
        <v>34.78</v>
      </c>
      <c r="C78" s="18">
        <v>155.33000000000001</v>
      </c>
      <c r="D78" s="18">
        <v>1353.9300000000003</v>
      </c>
    </row>
    <row r="79" spans="1:4" x14ac:dyDescent="0.3">
      <c r="A79" s="15" t="s">
        <v>152</v>
      </c>
      <c r="B79" s="18">
        <v>36</v>
      </c>
      <c r="C79" s="18">
        <v>222</v>
      </c>
      <c r="D79" s="18">
        <v>1415.78</v>
      </c>
    </row>
    <row r="80" spans="1:4" x14ac:dyDescent="0.3">
      <c r="A80" s="15" t="s">
        <v>154</v>
      </c>
      <c r="B80" s="18">
        <v>6</v>
      </c>
      <c r="C80" s="18">
        <v>28.89</v>
      </c>
      <c r="D80" s="18">
        <v>176.06</v>
      </c>
    </row>
    <row r="81" spans="1:4" x14ac:dyDescent="0.3">
      <c r="A81" s="15" t="s">
        <v>156</v>
      </c>
      <c r="B81" s="18">
        <v>5</v>
      </c>
      <c r="C81" s="18">
        <v>16.22</v>
      </c>
      <c r="D81" s="18">
        <v>168.04</v>
      </c>
    </row>
    <row r="82" spans="1:4" x14ac:dyDescent="0.3">
      <c r="A82" s="15" t="s">
        <v>158</v>
      </c>
      <c r="B82" s="18">
        <v>4.67</v>
      </c>
      <c r="C82" s="18">
        <v>24.33</v>
      </c>
      <c r="D82" s="18">
        <v>141.91</v>
      </c>
    </row>
    <row r="83" spans="1:4" x14ac:dyDescent="0.3">
      <c r="A83" s="15" t="s">
        <v>160</v>
      </c>
      <c r="B83" s="18">
        <v>0</v>
      </c>
      <c r="C83" s="18">
        <v>7.11</v>
      </c>
      <c r="D83" s="18">
        <v>68.599999999999994</v>
      </c>
    </row>
    <row r="84" spans="1:4" x14ac:dyDescent="0.3">
      <c r="A84" s="15" t="s">
        <v>162</v>
      </c>
      <c r="B84" s="18">
        <v>0</v>
      </c>
      <c r="C84" s="18">
        <v>15.78</v>
      </c>
      <c r="D84" s="18">
        <v>150.49</v>
      </c>
    </row>
    <row r="85" spans="1:4" x14ac:dyDescent="0.3">
      <c r="A85" s="15" t="s">
        <v>164</v>
      </c>
      <c r="B85" s="18">
        <v>9.89</v>
      </c>
      <c r="C85" s="18">
        <v>99.56</v>
      </c>
      <c r="D85" s="18">
        <v>613.26</v>
      </c>
    </row>
    <row r="86" spans="1:4" x14ac:dyDescent="0.3">
      <c r="A86" s="15" t="s">
        <v>166</v>
      </c>
      <c r="B86" s="18">
        <v>16.23</v>
      </c>
      <c r="C86" s="18">
        <v>41.67</v>
      </c>
      <c r="D86" s="18">
        <v>217.54999999999998</v>
      </c>
    </row>
    <row r="87" spans="1:4" x14ac:dyDescent="0.3">
      <c r="A87" s="15" t="s">
        <v>168</v>
      </c>
      <c r="B87" s="18">
        <v>155.56</v>
      </c>
      <c r="C87" s="18">
        <v>743.11</v>
      </c>
      <c r="D87" s="18">
        <v>5625.91</v>
      </c>
    </row>
    <row r="88" spans="1:4" x14ac:dyDescent="0.3">
      <c r="A88" s="15" t="s">
        <v>170</v>
      </c>
      <c r="B88" s="18">
        <v>16.89</v>
      </c>
      <c r="C88" s="18">
        <v>148</v>
      </c>
      <c r="D88" s="18">
        <v>956.05000000000007</v>
      </c>
    </row>
    <row r="89" spans="1:4" x14ac:dyDescent="0.3">
      <c r="A89" s="15" t="s">
        <v>172</v>
      </c>
      <c r="B89" s="18">
        <v>9.33</v>
      </c>
      <c r="C89" s="18">
        <v>180.33</v>
      </c>
      <c r="D89" s="18">
        <v>1387.1100000000001</v>
      </c>
    </row>
    <row r="90" spans="1:4" x14ac:dyDescent="0.3">
      <c r="A90" s="15" t="s">
        <v>174</v>
      </c>
      <c r="B90" s="18">
        <v>0</v>
      </c>
      <c r="C90" s="18">
        <v>5.89</v>
      </c>
      <c r="D90" s="18">
        <v>19.399999999999999</v>
      </c>
    </row>
    <row r="91" spans="1:4" x14ac:dyDescent="0.3">
      <c r="A91" s="15" t="s">
        <v>176</v>
      </c>
      <c r="B91" s="18">
        <v>0</v>
      </c>
      <c r="C91" s="18">
        <v>12</v>
      </c>
      <c r="D91" s="18">
        <v>51.18</v>
      </c>
    </row>
    <row r="92" spans="1:4" x14ac:dyDescent="0.3">
      <c r="A92" s="15" t="s">
        <v>178</v>
      </c>
      <c r="B92" s="18">
        <v>1.1100000000000001</v>
      </c>
      <c r="C92" s="18">
        <v>42.89</v>
      </c>
      <c r="D92" s="18">
        <v>586.82000000000005</v>
      </c>
    </row>
    <row r="93" spans="1:4" x14ac:dyDescent="0.3">
      <c r="A93" s="15" t="s">
        <v>180</v>
      </c>
      <c r="B93" s="18">
        <v>18.78</v>
      </c>
      <c r="C93" s="18">
        <v>123.78</v>
      </c>
      <c r="D93" s="18">
        <v>1060.6100000000001</v>
      </c>
    </row>
    <row r="94" spans="1:4" x14ac:dyDescent="0.3">
      <c r="A94" s="15" t="s">
        <v>182</v>
      </c>
      <c r="B94" s="18">
        <v>20.22</v>
      </c>
      <c r="C94" s="18">
        <v>171.67</v>
      </c>
      <c r="D94" s="18">
        <v>1149.18</v>
      </c>
    </row>
    <row r="95" spans="1:4" x14ac:dyDescent="0.3">
      <c r="A95" s="15" t="s">
        <v>184</v>
      </c>
      <c r="B95" s="18">
        <v>823.55</v>
      </c>
      <c r="C95" s="18">
        <v>6483.78</v>
      </c>
      <c r="D95" s="18">
        <v>51016.34</v>
      </c>
    </row>
    <row r="96" spans="1:4" x14ac:dyDescent="0.3">
      <c r="A96" s="15" t="s">
        <v>186</v>
      </c>
      <c r="B96" s="18">
        <v>405.78</v>
      </c>
      <c r="C96" s="18">
        <v>2768.22</v>
      </c>
      <c r="D96" s="18">
        <v>22467.040000000001</v>
      </c>
    </row>
    <row r="97" spans="1:4" x14ac:dyDescent="0.3">
      <c r="A97" s="15" t="s">
        <v>188</v>
      </c>
      <c r="B97" s="18">
        <v>51.67</v>
      </c>
      <c r="C97" s="18">
        <v>556</v>
      </c>
      <c r="D97" s="18">
        <v>3974.54</v>
      </c>
    </row>
    <row r="98" spans="1:4" x14ac:dyDescent="0.3">
      <c r="A98" s="15" t="s">
        <v>190</v>
      </c>
      <c r="B98" s="18">
        <v>42.67</v>
      </c>
      <c r="C98" s="18">
        <v>371.23</v>
      </c>
      <c r="D98" s="18">
        <v>4256.42</v>
      </c>
    </row>
    <row r="99" spans="1:4" x14ac:dyDescent="0.3">
      <c r="A99" s="15" t="s">
        <v>192</v>
      </c>
      <c r="B99" s="18">
        <v>445.1</v>
      </c>
      <c r="C99" s="18">
        <v>2394.44</v>
      </c>
      <c r="D99" s="18">
        <v>19191.91</v>
      </c>
    </row>
    <row r="100" spans="1:4" x14ac:dyDescent="0.3">
      <c r="A100" s="15" t="s">
        <v>194</v>
      </c>
      <c r="B100" s="18">
        <v>15.780000000000001</v>
      </c>
      <c r="C100" s="18">
        <v>175</v>
      </c>
      <c r="D100" s="18">
        <v>1521.72</v>
      </c>
    </row>
    <row r="101" spans="1:4" x14ac:dyDescent="0.3">
      <c r="A101" s="15" t="s">
        <v>196</v>
      </c>
      <c r="B101" s="18">
        <v>355.67</v>
      </c>
      <c r="C101" s="18">
        <v>1807.34</v>
      </c>
      <c r="D101" s="18">
        <v>15428.029999999999</v>
      </c>
    </row>
    <row r="102" spans="1:4" x14ac:dyDescent="0.3">
      <c r="A102" s="15" t="s">
        <v>198</v>
      </c>
      <c r="B102" s="18">
        <v>0.89</v>
      </c>
      <c r="C102" s="18">
        <v>11.11</v>
      </c>
      <c r="D102" s="18">
        <v>42.12</v>
      </c>
    </row>
    <row r="103" spans="1:4" x14ac:dyDescent="0.3">
      <c r="A103" s="15" t="s">
        <v>200</v>
      </c>
      <c r="B103" s="18">
        <v>324.11</v>
      </c>
      <c r="C103" s="18">
        <v>1643.44</v>
      </c>
      <c r="D103" s="18">
        <v>19517.640000000003</v>
      </c>
    </row>
    <row r="104" spans="1:4" x14ac:dyDescent="0.3">
      <c r="A104" s="15" t="s">
        <v>202</v>
      </c>
      <c r="B104" s="18">
        <v>44.22</v>
      </c>
      <c r="C104" s="18">
        <v>256.22000000000003</v>
      </c>
      <c r="D104" s="18">
        <v>2971.23</v>
      </c>
    </row>
    <row r="105" spans="1:4" x14ac:dyDescent="0.3">
      <c r="A105" s="15" t="s">
        <v>204</v>
      </c>
      <c r="B105" s="18">
        <v>74</v>
      </c>
      <c r="C105" s="18">
        <v>299.22000000000003</v>
      </c>
      <c r="D105" s="18">
        <v>3104.52</v>
      </c>
    </row>
    <row r="106" spans="1:4" x14ac:dyDescent="0.3">
      <c r="A106" s="15" t="s">
        <v>206</v>
      </c>
      <c r="B106" s="18">
        <v>291.66999999999996</v>
      </c>
      <c r="C106" s="18">
        <v>1621.5600000000002</v>
      </c>
      <c r="D106" s="18">
        <v>15481.73</v>
      </c>
    </row>
    <row r="107" spans="1:4" x14ac:dyDescent="0.3">
      <c r="A107" s="15" t="s">
        <v>208</v>
      </c>
      <c r="B107" s="18">
        <v>148.11000000000001</v>
      </c>
      <c r="C107" s="18">
        <v>875.43000000000018</v>
      </c>
      <c r="D107" s="18">
        <v>7693.3499999999995</v>
      </c>
    </row>
    <row r="108" spans="1:4" x14ac:dyDescent="0.3">
      <c r="A108" s="15" t="s">
        <v>210</v>
      </c>
      <c r="B108" s="18">
        <v>128.22</v>
      </c>
      <c r="C108" s="18">
        <v>688.78</v>
      </c>
      <c r="D108" s="18">
        <v>6554.36</v>
      </c>
    </row>
    <row r="109" spans="1:4" x14ac:dyDescent="0.3">
      <c r="A109" s="15" t="s">
        <v>212</v>
      </c>
      <c r="B109" s="18">
        <v>262.23</v>
      </c>
      <c r="C109" s="18">
        <v>1458.56</v>
      </c>
      <c r="D109" s="18">
        <v>19000.350000000002</v>
      </c>
    </row>
    <row r="110" spans="1:4" x14ac:dyDescent="0.3">
      <c r="A110" s="15" t="s">
        <v>214</v>
      </c>
      <c r="B110" s="18">
        <v>156.67000000000002</v>
      </c>
      <c r="C110" s="18">
        <v>958.56</v>
      </c>
      <c r="D110" s="18">
        <v>9181.84</v>
      </c>
    </row>
    <row r="111" spans="1:4" x14ac:dyDescent="0.3">
      <c r="A111" s="15" t="s">
        <v>216</v>
      </c>
      <c r="B111" s="18">
        <v>510.65999999999997</v>
      </c>
      <c r="C111" s="18">
        <v>3008.22</v>
      </c>
      <c r="D111" s="18">
        <v>26927.670000000002</v>
      </c>
    </row>
    <row r="112" spans="1:4" x14ac:dyDescent="0.3">
      <c r="A112" s="15" t="s">
        <v>218</v>
      </c>
      <c r="B112" s="18">
        <v>387.77</v>
      </c>
      <c r="C112" s="18">
        <v>2499.2199999999998</v>
      </c>
      <c r="D112" s="18">
        <v>27117.96</v>
      </c>
    </row>
    <row r="113" spans="1:4" x14ac:dyDescent="0.3">
      <c r="A113" s="15" t="s">
        <v>220</v>
      </c>
      <c r="B113" s="18">
        <v>377.22</v>
      </c>
      <c r="C113" s="18">
        <v>2387.7800000000002</v>
      </c>
      <c r="D113" s="18">
        <v>20432.479999999996</v>
      </c>
    </row>
    <row r="114" spans="1:4" x14ac:dyDescent="0.3">
      <c r="A114" s="15" t="s">
        <v>948</v>
      </c>
      <c r="B114" s="18">
        <v>0</v>
      </c>
      <c r="C114" s="18">
        <v>2.78</v>
      </c>
      <c r="D114" s="18">
        <v>32.5</v>
      </c>
    </row>
    <row r="115" spans="1:4" x14ac:dyDescent="0.3">
      <c r="A115" s="15" t="s">
        <v>958</v>
      </c>
      <c r="B115" s="18">
        <v>0</v>
      </c>
      <c r="C115" s="18">
        <v>2.56</v>
      </c>
      <c r="D115" s="18">
        <v>34.200000000000003</v>
      </c>
    </row>
    <row r="116" spans="1:4" x14ac:dyDescent="0.3">
      <c r="A116" s="15" t="s">
        <v>949</v>
      </c>
      <c r="B116" s="18">
        <v>0</v>
      </c>
      <c r="C116" s="18">
        <v>0</v>
      </c>
      <c r="D116" s="18">
        <v>416.69</v>
      </c>
    </row>
    <row r="117" spans="1:4" x14ac:dyDescent="0.3">
      <c r="A117" s="15" t="s">
        <v>927</v>
      </c>
      <c r="B117" s="18">
        <v>0</v>
      </c>
      <c r="C117" s="18">
        <v>0</v>
      </c>
      <c r="D117" s="18">
        <v>0</v>
      </c>
    </row>
    <row r="118" spans="1:4" x14ac:dyDescent="0.3">
      <c r="A118" s="15" t="s">
        <v>959</v>
      </c>
      <c r="B118" s="18">
        <v>0</v>
      </c>
      <c r="C118" s="18">
        <v>4.5599999999999996</v>
      </c>
      <c r="D118" s="18">
        <v>41.8</v>
      </c>
    </row>
    <row r="119" spans="1:4" x14ac:dyDescent="0.3">
      <c r="A119" s="15" t="s">
        <v>960</v>
      </c>
      <c r="B119" s="18">
        <v>0</v>
      </c>
      <c r="C119" s="18">
        <v>3.22</v>
      </c>
      <c r="D119" s="18">
        <v>49.9</v>
      </c>
    </row>
    <row r="120" spans="1:4" x14ac:dyDescent="0.3">
      <c r="A120" s="15" t="s">
        <v>222</v>
      </c>
      <c r="B120" s="18">
        <v>166.34</v>
      </c>
      <c r="C120" s="18">
        <v>701.78</v>
      </c>
      <c r="D120" s="18">
        <v>5002.5800000000008</v>
      </c>
    </row>
    <row r="121" spans="1:4" x14ac:dyDescent="0.3">
      <c r="A121" s="15" t="s">
        <v>224</v>
      </c>
      <c r="B121" s="18">
        <v>60.89</v>
      </c>
      <c r="C121" s="18">
        <v>435.22</v>
      </c>
      <c r="D121" s="18">
        <v>3717</v>
      </c>
    </row>
    <row r="122" spans="1:4" x14ac:dyDescent="0.3">
      <c r="A122" s="15" t="s">
        <v>226</v>
      </c>
      <c r="B122" s="18">
        <v>115.45</v>
      </c>
      <c r="C122" s="18">
        <v>751.44999999999993</v>
      </c>
      <c r="D122" s="18">
        <v>5928.89</v>
      </c>
    </row>
    <row r="123" spans="1:4" x14ac:dyDescent="0.3">
      <c r="A123" s="15" t="s">
        <v>228</v>
      </c>
      <c r="B123" s="18">
        <v>287.45</v>
      </c>
      <c r="C123" s="18">
        <v>1527.22</v>
      </c>
      <c r="D123" s="18">
        <v>10826.84</v>
      </c>
    </row>
    <row r="124" spans="1:4" x14ac:dyDescent="0.3">
      <c r="A124" s="15" t="s">
        <v>230</v>
      </c>
      <c r="B124" s="18">
        <v>227.67000000000002</v>
      </c>
      <c r="C124" s="18">
        <v>1290.4399999999998</v>
      </c>
      <c r="D124" s="18">
        <v>9569.5499999999993</v>
      </c>
    </row>
    <row r="125" spans="1:4" x14ac:dyDescent="0.3">
      <c r="A125" s="15" t="s">
        <v>950</v>
      </c>
      <c r="B125" s="18">
        <v>0</v>
      </c>
      <c r="C125" s="18">
        <v>23.78</v>
      </c>
      <c r="D125" s="18">
        <v>78.52</v>
      </c>
    </row>
    <row r="126" spans="1:4" x14ac:dyDescent="0.3">
      <c r="A126" s="15" t="s">
        <v>232</v>
      </c>
      <c r="B126" s="18">
        <v>2</v>
      </c>
      <c r="C126" s="18">
        <v>2</v>
      </c>
      <c r="D126" s="18">
        <v>33.82</v>
      </c>
    </row>
    <row r="127" spans="1:4" x14ac:dyDescent="0.3">
      <c r="A127" s="15" t="s">
        <v>234</v>
      </c>
      <c r="B127" s="18">
        <v>0.11</v>
      </c>
      <c r="C127" s="18">
        <v>14.22</v>
      </c>
      <c r="D127" s="18">
        <v>106.99</v>
      </c>
    </row>
    <row r="128" spans="1:4" x14ac:dyDescent="0.3">
      <c r="A128" s="15" t="s">
        <v>236</v>
      </c>
      <c r="B128" s="18">
        <v>4.1100000000000003</v>
      </c>
      <c r="C128" s="18">
        <v>15.67</v>
      </c>
      <c r="D128" s="18">
        <v>117.5</v>
      </c>
    </row>
    <row r="129" spans="1:4" x14ac:dyDescent="0.3">
      <c r="A129" s="15" t="s">
        <v>238</v>
      </c>
      <c r="B129" s="18">
        <v>70.78</v>
      </c>
      <c r="C129" s="18">
        <v>373.33</v>
      </c>
      <c r="D129" s="18">
        <v>3203.38</v>
      </c>
    </row>
    <row r="130" spans="1:4" x14ac:dyDescent="0.3">
      <c r="A130" s="15" t="s">
        <v>240</v>
      </c>
      <c r="B130" s="18">
        <v>9.89</v>
      </c>
      <c r="C130" s="18">
        <v>92.56</v>
      </c>
      <c r="D130" s="18">
        <v>634.61</v>
      </c>
    </row>
    <row r="131" spans="1:4" x14ac:dyDescent="0.3">
      <c r="A131" s="15" t="s">
        <v>242</v>
      </c>
      <c r="B131" s="18">
        <v>14.219999999999999</v>
      </c>
      <c r="C131" s="18">
        <v>102.22</v>
      </c>
      <c r="D131" s="18">
        <v>884.38</v>
      </c>
    </row>
    <row r="132" spans="1:4" x14ac:dyDescent="0.3">
      <c r="A132" s="15" t="s">
        <v>244</v>
      </c>
      <c r="B132" s="18">
        <v>1</v>
      </c>
      <c r="C132" s="18">
        <v>9.56</v>
      </c>
      <c r="D132" s="18">
        <v>76.900000000000006</v>
      </c>
    </row>
    <row r="133" spans="1:4" x14ac:dyDescent="0.3">
      <c r="A133" s="15" t="s">
        <v>246</v>
      </c>
      <c r="B133" s="18">
        <v>0</v>
      </c>
      <c r="C133" s="18">
        <v>12.89</v>
      </c>
      <c r="D133" s="18">
        <v>83.15</v>
      </c>
    </row>
    <row r="134" spans="1:4" x14ac:dyDescent="0.3">
      <c r="A134" s="15" t="s">
        <v>248</v>
      </c>
      <c r="B134" s="18">
        <v>0.89</v>
      </c>
      <c r="C134" s="18">
        <v>5.56</v>
      </c>
      <c r="D134" s="18">
        <v>80.2</v>
      </c>
    </row>
    <row r="135" spans="1:4" x14ac:dyDescent="0.3">
      <c r="A135" s="15" t="s">
        <v>250</v>
      </c>
      <c r="B135" s="18">
        <v>0.11</v>
      </c>
      <c r="C135" s="18">
        <v>29.67</v>
      </c>
      <c r="D135" s="18">
        <v>216.11</v>
      </c>
    </row>
    <row r="136" spans="1:4" x14ac:dyDescent="0.3">
      <c r="A136" s="15" t="s">
        <v>252</v>
      </c>
      <c r="B136" s="18">
        <v>0</v>
      </c>
      <c r="C136" s="18">
        <v>5.44</v>
      </c>
      <c r="D136" s="18">
        <v>66.34</v>
      </c>
    </row>
    <row r="137" spans="1:4" x14ac:dyDescent="0.3">
      <c r="A137" s="15" t="s">
        <v>254</v>
      </c>
      <c r="B137" s="18">
        <v>0.44</v>
      </c>
      <c r="C137" s="18">
        <v>7.44</v>
      </c>
      <c r="D137" s="18">
        <v>69.010000000000005</v>
      </c>
    </row>
    <row r="138" spans="1:4" x14ac:dyDescent="0.3">
      <c r="A138" s="15" t="s">
        <v>256</v>
      </c>
      <c r="B138" s="18">
        <v>0</v>
      </c>
      <c r="C138" s="18">
        <v>0</v>
      </c>
      <c r="D138" s="18">
        <v>26.1</v>
      </c>
    </row>
    <row r="139" spans="1:4" x14ac:dyDescent="0.3">
      <c r="A139" s="15" t="s">
        <v>258</v>
      </c>
      <c r="B139" s="18">
        <v>20.22</v>
      </c>
      <c r="C139" s="18">
        <v>102.44</v>
      </c>
      <c r="D139" s="18">
        <v>915.88</v>
      </c>
    </row>
    <row r="140" spans="1:4" x14ac:dyDescent="0.3">
      <c r="A140" s="15" t="s">
        <v>260</v>
      </c>
      <c r="B140" s="18">
        <v>32.11</v>
      </c>
      <c r="C140" s="18">
        <v>178.10999999999999</v>
      </c>
      <c r="D140" s="18">
        <v>1253.8300000000002</v>
      </c>
    </row>
    <row r="141" spans="1:4" x14ac:dyDescent="0.3">
      <c r="A141" s="15" t="s">
        <v>262</v>
      </c>
      <c r="B141" s="18">
        <v>13.440000000000001</v>
      </c>
      <c r="C141" s="18">
        <v>30.56</v>
      </c>
      <c r="D141" s="18">
        <v>240.53</v>
      </c>
    </row>
    <row r="142" spans="1:4" x14ac:dyDescent="0.3">
      <c r="A142" s="15" t="s">
        <v>264</v>
      </c>
      <c r="B142" s="18">
        <v>11.34</v>
      </c>
      <c r="C142" s="18">
        <v>101.44</v>
      </c>
      <c r="D142" s="18">
        <v>791.01999999999987</v>
      </c>
    </row>
    <row r="143" spans="1:4" x14ac:dyDescent="0.3">
      <c r="A143" s="15" t="s">
        <v>268</v>
      </c>
      <c r="B143" s="18">
        <v>0.67</v>
      </c>
      <c r="C143" s="18">
        <v>9</v>
      </c>
      <c r="D143" s="18">
        <v>48.15</v>
      </c>
    </row>
    <row r="144" spans="1:4" x14ac:dyDescent="0.3">
      <c r="A144" s="15" t="s">
        <v>270</v>
      </c>
      <c r="B144" s="18">
        <v>10</v>
      </c>
      <c r="C144" s="18">
        <v>89.67</v>
      </c>
      <c r="D144" s="18">
        <v>517.9</v>
      </c>
    </row>
    <row r="145" spans="1:4" x14ac:dyDescent="0.3">
      <c r="A145" s="15" t="s">
        <v>272</v>
      </c>
      <c r="B145" s="18">
        <v>8</v>
      </c>
      <c r="C145" s="18">
        <v>50.67</v>
      </c>
      <c r="D145" s="18">
        <v>318.28999999999996</v>
      </c>
    </row>
    <row r="146" spans="1:4" x14ac:dyDescent="0.3">
      <c r="A146" s="15" t="s">
        <v>274</v>
      </c>
      <c r="B146" s="18">
        <v>5.33</v>
      </c>
      <c r="C146" s="18">
        <v>55.89</v>
      </c>
      <c r="D146" s="18">
        <v>618.34999999999991</v>
      </c>
    </row>
    <row r="147" spans="1:4" x14ac:dyDescent="0.3">
      <c r="A147" s="15" t="s">
        <v>276</v>
      </c>
      <c r="B147" s="18">
        <v>18.78</v>
      </c>
      <c r="C147" s="18">
        <v>122.34</v>
      </c>
      <c r="D147" s="18">
        <v>665.43999999999994</v>
      </c>
    </row>
    <row r="148" spans="1:4" x14ac:dyDescent="0.3">
      <c r="A148" s="15" t="s">
        <v>278</v>
      </c>
      <c r="B148" s="18">
        <v>5.5600000000000005</v>
      </c>
      <c r="C148" s="18">
        <v>20.56</v>
      </c>
      <c r="D148" s="18">
        <v>88.85</v>
      </c>
    </row>
    <row r="149" spans="1:4" x14ac:dyDescent="0.3">
      <c r="A149" s="15" t="s">
        <v>280</v>
      </c>
      <c r="B149" s="18">
        <v>9.5599999999999987</v>
      </c>
      <c r="C149" s="18">
        <v>111.56</v>
      </c>
      <c r="D149" s="18">
        <v>745.05000000000007</v>
      </c>
    </row>
    <row r="150" spans="1:4" x14ac:dyDescent="0.3">
      <c r="A150" s="15" t="s">
        <v>282</v>
      </c>
      <c r="B150" s="18">
        <v>23.89</v>
      </c>
      <c r="C150" s="18">
        <v>85.11</v>
      </c>
      <c r="D150" s="18">
        <v>741.13999999999987</v>
      </c>
    </row>
    <row r="151" spans="1:4" x14ac:dyDescent="0.3">
      <c r="A151" s="15" t="s">
        <v>284</v>
      </c>
      <c r="B151" s="18">
        <v>3.33</v>
      </c>
      <c r="C151" s="18">
        <v>46.44</v>
      </c>
      <c r="D151" s="18">
        <v>278.05000000000007</v>
      </c>
    </row>
    <row r="152" spans="1:4" x14ac:dyDescent="0.3">
      <c r="A152" s="15" t="s">
        <v>286</v>
      </c>
      <c r="B152" s="18">
        <v>18.78</v>
      </c>
      <c r="C152" s="18">
        <v>386.44</v>
      </c>
      <c r="D152" s="18">
        <v>2819.1600000000003</v>
      </c>
    </row>
    <row r="153" spans="1:4" x14ac:dyDescent="0.3">
      <c r="A153" s="15" t="s">
        <v>288</v>
      </c>
      <c r="B153" s="18">
        <v>3</v>
      </c>
      <c r="C153" s="18">
        <v>81.89</v>
      </c>
      <c r="D153" s="18">
        <v>443.12</v>
      </c>
    </row>
    <row r="154" spans="1:4" x14ac:dyDescent="0.3">
      <c r="A154" s="15" t="s">
        <v>290</v>
      </c>
      <c r="B154" s="18">
        <v>90.78</v>
      </c>
      <c r="C154" s="18">
        <v>538.55999999999995</v>
      </c>
      <c r="D154" s="18">
        <v>3584.86</v>
      </c>
    </row>
    <row r="155" spans="1:4" x14ac:dyDescent="0.3">
      <c r="A155" s="15" t="s">
        <v>292</v>
      </c>
      <c r="B155" s="18">
        <v>0</v>
      </c>
      <c r="C155" s="18">
        <v>8.11</v>
      </c>
      <c r="D155" s="18">
        <v>62</v>
      </c>
    </row>
    <row r="156" spans="1:4" x14ac:dyDescent="0.3">
      <c r="A156" s="15" t="s">
        <v>294</v>
      </c>
      <c r="B156" s="18">
        <v>10.11</v>
      </c>
      <c r="C156" s="18">
        <v>57.89</v>
      </c>
      <c r="D156" s="18">
        <v>540.54999999999995</v>
      </c>
    </row>
    <row r="157" spans="1:4" x14ac:dyDescent="0.3">
      <c r="A157" s="15" t="s">
        <v>296</v>
      </c>
      <c r="B157" s="18">
        <v>2</v>
      </c>
      <c r="C157" s="18">
        <v>9</v>
      </c>
      <c r="D157" s="18">
        <v>70.72</v>
      </c>
    </row>
    <row r="158" spans="1:4" x14ac:dyDescent="0.3">
      <c r="A158" s="15" t="s">
        <v>298</v>
      </c>
      <c r="B158" s="18">
        <v>0</v>
      </c>
      <c r="C158" s="18">
        <v>15</v>
      </c>
      <c r="D158" s="18">
        <v>86.02</v>
      </c>
    </row>
    <row r="159" spans="1:4" x14ac:dyDescent="0.3">
      <c r="A159" s="15" t="s">
        <v>300</v>
      </c>
      <c r="B159" s="18">
        <v>5.1100000000000003</v>
      </c>
      <c r="C159" s="18">
        <v>18.670000000000002</v>
      </c>
      <c r="D159" s="18">
        <v>225.86</v>
      </c>
    </row>
    <row r="160" spans="1:4" x14ac:dyDescent="0.3">
      <c r="A160" s="15" t="s">
        <v>302</v>
      </c>
      <c r="B160" s="18">
        <v>0.67</v>
      </c>
      <c r="C160" s="18">
        <v>40.78</v>
      </c>
      <c r="D160" s="18">
        <v>273.89999999999998</v>
      </c>
    </row>
    <row r="161" spans="1:4" x14ac:dyDescent="0.3">
      <c r="A161" s="15" t="s">
        <v>304</v>
      </c>
      <c r="B161" s="18">
        <v>3.4400000000000004</v>
      </c>
      <c r="C161" s="18">
        <v>14.44</v>
      </c>
      <c r="D161" s="18">
        <v>90.41</v>
      </c>
    </row>
    <row r="162" spans="1:4" x14ac:dyDescent="0.3">
      <c r="A162" s="15" t="s">
        <v>306</v>
      </c>
      <c r="B162" s="18">
        <v>5</v>
      </c>
      <c r="C162" s="18">
        <v>68.11</v>
      </c>
      <c r="D162" s="18">
        <v>597.36</v>
      </c>
    </row>
    <row r="163" spans="1:4" x14ac:dyDescent="0.3">
      <c r="A163" s="15" t="s">
        <v>308</v>
      </c>
      <c r="B163" s="18">
        <v>5.45</v>
      </c>
      <c r="C163" s="18">
        <v>20.66</v>
      </c>
      <c r="D163" s="18">
        <v>191.7</v>
      </c>
    </row>
    <row r="164" spans="1:4" x14ac:dyDescent="0.3">
      <c r="A164" s="15" t="s">
        <v>310</v>
      </c>
      <c r="B164" s="18">
        <v>3.11</v>
      </c>
      <c r="C164" s="18">
        <v>20.22</v>
      </c>
      <c r="D164" s="18">
        <v>220.28</v>
      </c>
    </row>
    <row r="165" spans="1:4" x14ac:dyDescent="0.3">
      <c r="A165" s="15" t="s">
        <v>312</v>
      </c>
      <c r="B165" s="18">
        <v>105</v>
      </c>
      <c r="C165" s="18">
        <v>608.22</v>
      </c>
      <c r="D165" s="18">
        <v>4289.79</v>
      </c>
    </row>
    <row r="166" spans="1:4" x14ac:dyDescent="0.3">
      <c r="A166" s="15" t="s">
        <v>314</v>
      </c>
      <c r="B166" s="18">
        <v>4.78</v>
      </c>
      <c r="C166" s="18">
        <v>25.67</v>
      </c>
      <c r="D166" s="18">
        <v>153.75</v>
      </c>
    </row>
    <row r="167" spans="1:4" x14ac:dyDescent="0.3">
      <c r="A167" s="15" t="s">
        <v>316</v>
      </c>
      <c r="B167" s="18">
        <v>35</v>
      </c>
      <c r="C167" s="18">
        <v>93.22</v>
      </c>
      <c r="D167" s="18">
        <v>666.15</v>
      </c>
    </row>
    <row r="168" spans="1:4" x14ac:dyDescent="0.3">
      <c r="A168" s="15" t="s">
        <v>318</v>
      </c>
      <c r="B168" s="18">
        <v>62.67</v>
      </c>
      <c r="C168" s="18">
        <v>270</v>
      </c>
      <c r="D168" s="18">
        <v>2128.09</v>
      </c>
    </row>
    <row r="169" spans="1:4" x14ac:dyDescent="0.3">
      <c r="A169" s="15" t="s">
        <v>320</v>
      </c>
      <c r="B169" s="18">
        <v>15.44</v>
      </c>
      <c r="C169" s="18">
        <v>58.66</v>
      </c>
      <c r="D169" s="18">
        <v>299.35000000000002</v>
      </c>
    </row>
    <row r="170" spans="1:4" x14ac:dyDescent="0.3">
      <c r="A170" s="15" t="s">
        <v>322</v>
      </c>
      <c r="B170" s="18">
        <v>3.33</v>
      </c>
      <c r="C170" s="18">
        <v>27.22</v>
      </c>
      <c r="D170" s="18">
        <v>117.1</v>
      </c>
    </row>
    <row r="171" spans="1:4" x14ac:dyDescent="0.3">
      <c r="A171" s="15" t="s">
        <v>324</v>
      </c>
      <c r="B171" s="18">
        <v>63.45</v>
      </c>
      <c r="C171" s="18">
        <v>678.89</v>
      </c>
      <c r="D171" s="18">
        <v>5182.5500000000011</v>
      </c>
    </row>
    <row r="172" spans="1:4" x14ac:dyDescent="0.3">
      <c r="A172" s="15" t="s">
        <v>326</v>
      </c>
      <c r="B172" s="18">
        <v>18.55</v>
      </c>
      <c r="C172" s="18">
        <v>128.78</v>
      </c>
      <c r="D172" s="18">
        <v>1127.04</v>
      </c>
    </row>
    <row r="173" spans="1:4" x14ac:dyDescent="0.3">
      <c r="A173" s="15" t="s">
        <v>328</v>
      </c>
      <c r="B173" s="18">
        <v>32.33</v>
      </c>
      <c r="C173" s="18">
        <v>97.78</v>
      </c>
      <c r="D173" s="18">
        <v>949.05000000000007</v>
      </c>
    </row>
    <row r="174" spans="1:4" x14ac:dyDescent="0.3">
      <c r="A174" s="15" t="s">
        <v>330</v>
      </c>
      <c r="B174" s="18">
        <v>3.78</v>
      </c>
      <c r="C174" s="18">
        <v>41.56</v>
      </c>
      <c r="D174" s="18">
        <v>287.90999999999997</v>
      </c>
    </row>
    <row r="175" spans="1:4" x14ac:dyDescent="0.3">
      <c r="A175" s="15" t="s">
        <v>332</v>
      </c>
      <c r="B175" s="18">
        <v>7</v>
      </c>
      <c r="C175" s="18">
        <v>62.11</v>
      </c>
      <c r="D175" s="18">
        <v>596.20000000000005</v>
      </c>
    </row>
    <row r="176" spans="1:4" x14ac:dyDescent="0.3">
      <c r="A176" s="15" t="s">
        <v>334</v>
      </c>
      <c r="B176" s="18">
        <v>17.11</v>
      </c>
      <c r="C176" s="18">
        <v>108.33</v>
      </c>
      <c r="D176" s="18">
        <v>1127.01</v>
      </c>
    </row>
    <row r="177" spans="1:4" x14ac:dyDescent="0.3">
      <c r="A177" s="15" t="s">
        <v>336</v>
      </c>
      <c r="B177" s="18">
        <v>17.329999999999998</v>
      </c>
      <c r="C177" s="18">
        <v>67.33</v>
      </c>
      <c r="D177" s="18">
        <v>537.11</v>
      </c>
    </row>
    <row r="178" spans="1:4" x14ac:dyDescent="0.3">
      <c r="A178" s="15" t="s">
        <v>338</v>
      </c>
      <c r="B178" s="18">
        <v>25.340000000000003</v>
      </c>
      <c r="C178" s="18">
        <v>187.44</v>
      </c>
      <c r="D178" s="18">
        <v>996.95999999999992</v>
      </c>
    </row>
    <row r="179" spans="1:4" x14ac:dyDescent="0.3">
      <c r="A179" s="15" t="s">
        <v>340</v>
      </c>
      <c r="B179" s="18">
        <v>7.89</v>
      </c>
      <c r="C179" s="18">
        <v>63.67</v>
      </c>
      <c r="D179" s="18">
        <v>608.65</v>
      </c>
    </row>
    <row r="180" spans="1:4" x14ac:dyDescent="0.3">
      <c r="A180" s="15" t="s">
        <v>342</v>
      </c>
      <c r="B180" s="18">
        <v>27.78</v>
      </c>
      <c r="C180" s="18">
        <v>67.56</v>
      </c>
      <c r="D180" s="18">
        <v>596.6</v>
      </c>
    </row>
    <row r="181" spans="1:4" x14ac:dyDescent="0.3">
      <c r="A181" s="15" t="s">
        <v>344</v>
      </c>
      <c r="B181" s="18">
        <v>2.66</v>
      </c>
      <c r="C181" s="18">
        <v>46</v>
      </c>
      <c r="D181" s="18">
        <v>346.89</v>
      </c>
    </row>
    <row r="182" spans="1:4" x14ac:dyDescent="0.3">
      <c r="A182" s="15" t="s">
        <v>346</v>
      </c>
      <c r="B182" s="18">
        <v>2.56</v>
      </c>
      <c r="C182" s="18">
        <v>42.22</v>
      </c>
      <c r="D182" s="18">
        <v>331.8</v>
      </c>
    </row>
    <row r="183" spans="1:4" x14ac:dyDescent="0.3">
      <c r="A183" s="15" t="s">
        <v>348</v>
      </c>
      <c r="B183" s="18">
        <v>0</v>
      </c>
      <c r="C183" s="18">
        <v>11.22</v>
      </c>
      <c r="D183" s="18">
        <v>65.55</v>
      </c>
    </row>
    <row r="184" spans="1:4" x14ac:dyDescent="0.3">
      <c r="A184" s="15" t="s">
        <v>350</v>
      </c>
      <c r="B184" s="18">
        <v>19.22</v>
      </c>
      <c r="C184" s="18">
        <v>157.78</v>
      </c>
      <c r="D184" s="18">
        <v>1090.55</v>
      </c>
    </row>
    <row r="185" spans="1:4" x14ac:dyDescent="0.3">
      <c r="A185" s="15" t="s">
        <v>352</v>
      </c>
      <c r="B185" s="18">
        <v>1</v>
      </c>
      <c r="C185" s="18">
        <v>41.22</v>
      </c>
      <c r="D185" s="18">
        <v>233.48</v>
      </c>
    </row>
    <row r="186" spans="1:4" x14ac:dyDescent="0.3">
      <c r="A186" s="15" t="s">
        <v>354</v>
      </c>
      <c r="B186" s="18">
        <v>10.33</v>
      </c>
      <c r="C186" s="18">
        <v>37.89</v>
      </c>
      <c r="D186" s="18">
        <v>243.49</v>
      </c>
    </row>
    <row r="187" spans="1:4" x14ac:dyDescent="0.3">
      <c r="A187" s="15" t="s">
        <v>356</v>
      </c>
      <c r="B187" s="18">
        <v>60.56</v>
      </c>
      <c r="C187" s="18">
        <v>333.65999999999997</v>
      </c>
      <c r="D187" s="18">
        <v>3064.2400000000007</v>
      </c>
    </row>
    <row r="188" spans="1:4" x14ac:dyDescent="0.3">
      <c r="A188" s="15" t="s">
        <v>358</v>
      </c>
      <c r="B188" s="18">
        <v>394.65999999999997</v>
      </c>
      <c r="C188" s="18">
        <v>2363.44</v>
      </c>
      <c r="D188" s="18">
        <v>22518.7</v>
      </c>
    </row>
    <row r="189" spans="1:4" x14ac:dyDescent="0.3">
      <c r="A189" s="15" t="s">
        <v>360</v>
      </c>
      <c r="B189" s="18">
        <v>503.22</v>
      </c>
      <c r="C189" s="18">
        <v>3617.44</v>
      </c>
      <c r="D189" s="18">
        <v>28480.590000000004</v>
      </c>
    </row>
    <row r="190" spans="1:4" x14ac:dyDescent="0.3">
      <c r="A190" s="15" t="s">
        <v>362</v>
      </c>
      <c r="B190" s="18">
        <v>2.33</v>
      </c>
      <c r="C190" s="18">
        <v>20.78</v>
      </c>
      <c r="D190" s="18">
        <v>168.78</v>
      </c>
    </row>
    <row r="191" spans="1:4" x14ac:dyDescent="0.3">
      <c r="A191" s="15" t="s">
        <v>364</v>
      </c>
      <c r="B191" s="18">
        <v>80.55</v>
      </c>
      <c r="C191" s="18">
        <v>577.44999999999993</v>
      </c>
      <c r="D191" s="18">
        <v>5571.43</v>
      </c>
    </row>
    <row r="192" spans="1:4" x14ac:dyDescent="0.3">
      <c r="A192" s="15" t="s">
        <v>366</v>
      </c>
      <c r="B192" s="18">
        <v>138.23000000000002</v>
      </c>
      <c r="C192" s="18">
        <v>1016.89</v>
      </c>
      <c r="D192" s="18">
        <v>9074.25</v>
      </c>
    </row>
    <row r="193" spans="1:4" x14ac:dyDescent="0.3">
      <c r="A193" s="15" t="s">
        <v>368</v>
      </c>
      <c r="B193" s="18">
        <v>19.78</v>
      </c>
      <c r="C193" s="18">
        <v>150.44</v>
      </c>
      <c r="D193" s="18">
        <v>1476.7</v>
      </c>
    </row>
    <row r="194" spans="1:4" x14ac:dyDescent="0.3">
      <c r="A194" s="15" t="s">
        <v>370</v>
      </c>
      <c r="B194" s="18">
        <v>47</v>
      </c>
      <c r="C194" s="18">
        <v>300.11</v>
      </c>
      <c r="D194" s="18">
        <v>2454.9900000000002</v>
      </c>
    </row>
    <row r="195" spans="1:4" x14ac:dyDescent="0.3">
      <c r="A195" s="15" t="s">
        <v>372</v>
      </c>
      <c r="B195" s="18">
        <v>401.55999999999995</v>
      </c>
      <c r="C195" s="18">
        <v>1521.1100000000001</v>
      </c>
      <c r="D195" s="18">
        <v>12292.569999999998</v>
      </c>
    </row>
    <row r="196" spans="1:4" x14ac:dyDescent="0.3">
      <c r="A196" s="15" t="s">
        <v>374</v>
      </c>
      <c r="B196" s="18">
        <v>178.10999999999999</v>
      </c>
      <c r="C196" s="18">
        <v>998.89</v>
      </c>
      <c r="D196" s="18">
        <v>8566.66</v>
      </c>
    </row>
    <row r="197" spans="1:4" x14ac:dyDescent="0.3">
      <c r="A197" s="15" t="s">
        <v>376</v>
      </c>
      <c r="B197" s="18">
        <v>151.44</v>
      </c>
      <c r="C197" s="18">
        <v>958.22</v>
      </c>
      <c r="D197" s="18">
        <v>7668.78</v>
      </c>
    </row>
    <row r="198" spans="1:4" x14ac:dyDescent="0.3">
      <c r="A198" s="15" t="s">
        <v>378</v>
      </c>
      <c r="B198" s="18">
        <v>317.34000000000003</v>
      </c>
      <c r="C198" s="18">
        <v>2168.12</v>
      </c>
      <c r="D198" s="18">
        <v>18923.170000000002</v>
      </c>
    </row>
    <row r="199" spans="1:4" x14ac:dyDescent="0.3">
      <c r="A199" s="15" t="s">
        <v>380</v>
      </c>
      <c r="B199" s="18">
        <v>29.78</v>
      </c>
      <c r="C199" s="18">
        <v>188.32999999999998</v>
      </c>
      <c r="D199" s="18">
        <v>1955.8600000000001</v>
      </c>
    </row>
    <row r="200" spans="1:4" x14ac:dyDescent="0.3">
      <c r="A200" s="15" t="s">
        <v>382</v>
      </c>
      <c r="B200" s="18">
        <v>49.45</v>
      </c>
      <c r="C200" s="18">
        <v>456.33</v>
      </c>
      <c r="D200" s="18">
        <v>3534.7</v>
      </c>
    </row>
    <row r="201" spans="1:4" x14ac:dyDescent="0.3">
      <c r="A201" s="15" t="s">
        <v>384</v>
      </c>
      <c r="B201" s="18">
        <v>67.56</v>
      </c>
      <c r="C201" s="18">
        <v>356.44</v>
      </c>
      <c r="D201" s="18">
        <v>3618.93</v>
      </c>
    </row>
    <row r="202" spans="1:4" x14ac:dyDescent="0.3">
      <c r="A202" s="15" t="s">
        <v>961</v>
      </c>
      <c r="B202" s="18">
        <v>0</v>
      </c>
      <c r="C202" s="18">
        <v>8.56</v>
      </c>
      <c r="D202" s="18">
        <v>57.4</v>
      </c>
    </row>
    <row r="203" spans="1:4" x14ac:dyDescent="0.3">
      <c r="A203" s="15" t="s">
        <v>962</v>
      </c>
      <c r="B203" s="18">
        <v>0</v>
      </c>
      <c r="C203" s="18">
        <v>2.78</v>
      </c>
      <c r="D203" s="18">
        <v>32.5</v>
      </c>
    </row>
    <row r="204" spans="1:4" x14ac:dyDescent="0.3">
      <c r="A204" s="15" t="s">
        <v>963</v>
      </c>
      <c r="B204" s="18">
        <v>0</v>
      </c>
      <c r="C204" s="18">
        <v>1.44</v>
      </c>
      <c r="D204" s="18">
        <v>19.3</v>
      </c>
    </row>
    <row r="205" spans="1:4" x14ac:dyDescent="0.3">
      <c r="A205" s="15" t="s">
        <v>386</v>
      </c>
      <c r="B205" s="18">
        <v>0</v>
      </c>
      <c r="C205" s="18">
        <v>1</v>
      </c>
      <c r="D205" s="18">
        <v>10.75</v>
      </c>
    </row>
    <row r="206" spans="1:4" x14ac:dyDescent="0.3">
      <c r="A206" s="15" t="s">
        <v>388</v>
      </c>
      <c r="B206" s="18">
        <v>6.45</v>
      </c>
      <c r="C206" s="18">
        <v>66.56</v>
      </c>
      <c r="D206" s="18">
        <v>789.75</v>
      </c>
    </row>
    <row r="207" spans="1:4" x14ac:dyDescent="0.3">
      <c r="A207" s="15" t="s">
        <v>390</v>
      </c>
      <c r="B207" s="18">
        <v>6.33</v>
      </c>
      <c r="C207" s="18">
        <v>36.22</v>
      </c>
      <c r="D207" s="18">
        <v>227.63</v>
      </c>
    </row>
    <row r="208" spans="1:4" x14ac:dyDescent="0.3">
      <c r="A208" s="15" t="s">
        <v>392</v>
      </c>
      <c r="B208" s="18">
        <v>8</v>
      </c>
      <c r="C208" s="18">
        <v>92.89</v>
      </c>
      <c r="D208" s="18">
        <v>785.75</v>
      </c>
    </row>
    <row r="209" spans="1:4" x14ac:dyDescent="0.3">
      <c r="A209" s="15" t="s">
        <v>394</v>
      </c>
      <c r="B209" s="18">
        <v>7.45</v>
      </c>
      <c r="C209" s="18">
        <v>75.66</v>
      </c>
      <c r="D209" s="18">
        <v>530.78000000000009</v>
      </c>
    </row>
    <row r="210" spans="1:4" x14ac:dyDescent="0.3">
      <c r="A210" s="15" t="s">
        <v>396</v>
      </c>
      <c r="B210" s="18">
        <v>48.33</v>
      </c>
      <c r="C210" s="18">
        <v>484.34000000000003</v>
      </c>
      <c r="D210" s="18">
        <v>3668.05</v>
      </c>
    </row>
    <row r="211" spans="1:4" x14ac:dyDescent="0.3">
      <c r="A211" s="15" t="s">
        <v>398</v>
      </c>
      <c r="B211" s="18">
        <v>78.23</v>
      </c>
      <c r="C211" s="18">
        <v>615.89</v>
      </c>
      <c r="D211" s="18">
        <v>4192.3600000000006</v>
      </c>
    </row>
    <row r="212" spans="1:4" x14ac:dyDescent="0.3">
      <c r="A212" s="15" t="s">
        <v>400</v>
      </c>
      <c r="B212" s="18">
        <v>51.89</v>
      </c>
      <c r="C212" s="18">
        <v>235.89</v>
      </c>
      <c r="D212" s="18">
        <v>2712.1</v>
      </c>
    </row>
    <row r="213" spans="1:4" x14ac:dyDescent="0.3">
      <c r="A213" s="15" t="s">
        <v>402</v>
      </c>
      <c r="B213" s="18">
        <v>5.33</v>
      </c>
      <c r="C213" s="18">
        <v>87.22</v>
      </c>
      <c r="D213" s="18">
        <v>617.20000000000005</v>
      </c>
    </row>
    <row r="214" spans="1:4" x14ac:dyDescent="0.3">
      <c r="A214" s="15" t="s">
        <v>404</v>
      </c>
      <c r="B214" s="18">
        <v>6.23</v>
      </c>
      <c r="C214" s="18">
        <v>35.89</v>
      </c>
      <c r="D214" s="18">
        <v>413.1</v>
      </c>
    </row>
    <row r="215" spans="1:4" x14ac:dyDescent="0.3">
      <c r="A215" s="15" t="s">
        <v>406</v>
      </c>
      <c r="B215" s="18">
        <v>115.45</v>
      </c>
      <c r="C215" s="18">
        <v>775.7700000000001</v>
      </c>
      <c r="D215" s="18">
        <v>6558.5600000000022</v>
      </c>
    </row>
    <row r="216" spans="1:4" x14ac:dyDescent="0.3">
      <c r="A216" s="15" t="s">
        <v>408</v>
      </c>
      <c r="B216" s="18">
        <v>0</v>
      </c>
      <c r="C216" s="18">
        <v>8.7799999999999994</v>
      </c>
      <c r="D216" s="18">
        <v>73.56</v>
      </c>
    </row>
    <row r="217" spans="1:4" x14ac:dyDescent="0.3">
      <c r="A217" s="15" t="s">
        <v>410</v>
      </c>
      <c r="B217" s="18">
        <v>0.11</v>
      </c>
      <c r="C217" s="18">
        <v>2.33</v>
      </c>
      <c r="D217" s="18">
        <v>52.65</v>
      </c>
    </row>
    <row r="218" spans="1:4" x14ac:dyDescent="0.3">
      <c r="A218" s="15" t="s">
        <v>412</v>
      </c>
      <c r="B218" s="18">
        <v>0.11</v>
      </c>
      <c r="C218" s="18">
        <v>4.33</v>
      </c>
      <c r="D218" s="18">
        <v>20.14</v>
      </c>
    </row>
    <row r="219" spans="1:4" x14ac:dyDescent="0.3">
      <c r="A219" s="15" t="s">
        <v>414</v>
      </c>
      <c r="B219" s="18">
        <v>26.11</v>
      </c>
      <c r="C219" s="18">
        <v>134.22</v>
      </c>
      <c r="D219" s="18">
        <v>893.92</v>
      </c>
    </row>
    <row r="220" spans="1:4" x14ac:dyDescent="0.3">
      <c r="A220" s="15" t="s">
        <v>416</v>
      </c>
      <c r="B220" s="18">
        <v>306.56</v>
      </c>
      <c r="C220" s="18">
        <v>2241.7800000000002</v>
      </c>
      <c r="D220" s="18">
        <v>19367.990000000002</v>
      </c>
    </row>
    <row r="221" spans="1:4" x14ac:dyDescent="0.3">
      <c r="A221" s="15" t="s">
        <v>418</v>
      </c>
      <c r="B221" s="18">
        <v>182.56</v>
      </c>
      <c r="C221" s="18">
        <v>1115.9999999999998</v>
      </c>
      <c r="D221" s="18">
        <v>8259.6400000000012</v>
      </c>
    </row>
    <row r="222" spans="1:4" x14ac:dyDescent="0.3">
      <c r="A222" s="15" t="s">
        <v>420</v>
      </c>
      <c r="B222" s="18">
        <v>267.89</v>
      </c>
      <c r="C222" s="18">
        <v>1916.22</v>
      </c>
      <c r="D222" s="18">
        <v>14722.280000000002</v>
      </c>
    </row>
    <row r="223" spans="1:4" x14ac:dyDescent="0.3">
      <c r="A223" s="15" t="s">
        <v>422</v>
      </c>
      <c r="B223" s="18">
        <v>406.55</v>
      </c>
      <c r="C223" s="18">
        <v>2608.2199999999998</v>
      </c>
      <c r="D223" s="18">
        <v>20274.09</v>
      </c>
    </row>
    <row r="224" spans="1:4" x14ac:dyDescent="0.3">
      <c r="A224" s="15" t="s">
        <v>424</v>
      </c>
      <c r="B224" s="18">
        <v>85.89</v>
      </c>
      <c r="C224" s="18">
        <v>616.66999999999996</v>
      </c>
      <c r="D224" s="18">
        <v>5393.53</v>
      </c>
    </row>
    <row r="225" spans="1:4" x14ac:dyDescent="0.3">
      <c r="A225" s="15" t="s">
        <v>426</v>
      </c>
      <c r="B225" s="18">
        <v>233.33</v>
      </c>
      <c r="C225" s="18">
        <v>1510.1100000000001</v>
      </c>
      <c r="D225" s="18">
        <v>10896.779999999999</v>
      </c>
    </row>
    <row r="226" spans="1:4" x14ac:dyDescent="0.3">
      <c r="A226" s="15" t="s">
        <v>428</v>
      </c>
      <c r="B226" s="18">
        <v>1.1100000000000001</v>
      </c>
      <c r="C226" s="18">
        <v>4.5599999999999996</v>
      </c>
      <c r="D226" s="18">
        <v>39.700000000000003</v>
      </c>
    </row>
    <row r="227" spans="1:4" x14ac:dyDescent="0.3">
      <c r="A227" s="15" t="s">
        <v>430</v>
      </c>
      <c r="B227" s="18">
        <v>84</v>
      </c>
      <c r="C227" s="18">
        <v>777.78</v>
      </c>
      <c r="D227" s="18">
        <v>6639.9999999999991</v>
      </c>
    </row>
    <row r="228" spans="1:4" x14ac:dyDescent="0.3">
      <c r="A228" s="15" t="s">
        <v>432</v>
      </c>
      <c r="B228" s="18">
        <v>144.88</v>
      </c>
      <c r="C228" s="18">
        <v>1273.55</v>
      </c>
      <c r="D228" s="18">
        <v>9809.9</v>
      </c>
    </row>
    <row r="229" spans="1:4" x14ac:dyDescent="0.3">
      <c r="A229" s="15" t="s">
        <v>434</v>
      </c>
      <c r="B229" s="18">
        <v>31.340000000000003</v>
      </c>
      <c r="C229" s="18">
        <v>286.66999999999996</v>
      </c>
      <c r="D229" s="18">
        <v>2284.36</v>
      </c>
    </row>
    <row r="230" spans="1:4" x14ac:dyDescent="0.3">
      <c r="A230" s="15" t="s">
        <v>436</v>
      </c>
      <c r="B230" s="18">
        <v>28.56</v>
      </c>
      <c r="C230" s="18">
        <v>302.33</v>
      </c>
      <c r="D230" s="18">
        <v>1985.5499999999997</v>
      </c>
    </row>
    <row r="231" spans="1:4" x14ac:dyDescent="0.3">
      <c r="A231" s="15" t="s">
        <v>438</v>
      </c>
      <c r="B231" s="18">
        <v>2.89</v>
      </c>
      <c r="C231" s="18">
        <v>70.67</v>
      </c>
      <c r="D231" s="18">
        <v>417.25</v>
      </c>
    </row>
    <row r="232" spans="1:4" x14ac:dyDescent="0.3">
      <c r="A232" s="15" t="s">
        <v>440</v>
      </c>
      <c r="B232" s="18">
        <v>43.23</v>
      </c>
      <c r="C232" s="18">
        <v>338.89</v>
      </c>
      <c r="D232" s="18">
        <v>2065.33</v>
      </c>
    </row>
    <row r="233" spans="1:4" x14ac:dyDescent="0.3">
      <c r="A233" s="15" t="s">
        <v>442</v>
      </c>
      <c r="B233" s="18">
        <v>78.33</v>
      </c>
      <c r="C233" s="18">
        <v>615.44000000000005</v>
      </c>
      <c r="D233" s="18">
        <v>4330.51</v>
      </c>
    </row>
    <row r="234" spans="1:4" x14ac:dyDescent="0.3">
      <c r="A234" s="15" t="s">
        <v>444</v>
      </c>
      <c r="B234" s="18">
        <v>650.22</v>
      </c>
      <c r="C234" s="18">
        <v>4279.22</v>
      </c>
      <c r="D234" s="18">
        <v>29471.739999999998</v>
      </c>
    </row>
    <row r="235" spans="1:4" x14ac:dyDescent="0.3">
      <c r="A235" s="15" t="s">
        <v>446</v>
      </c>
      <c r="B235" s="18">
        <v>0</v>
      </c>
      <c r="C235" s="18">
        <v>10.67</v>
      </c>
      <c r="D235" s="18">
        <v>76.400000000000006</v>
      </c>
    </row>
    <row r="236" spans="1:4" x14ac:dyDescent="0.3">
      <c r="A236" s="15" t="s">
        <v>448</v>
      </c>
      <c r="B236" s="18">
        <v>0.44</v>
      </c>
      <c r="C236" s="18">
        <v>11.22</v>
      </c>
      <c r="D236" s="18">
        <v>42.65</v>
      </c>
    </row>
    <row r="237" spans="1:4" x14ac:dyDescent="0.3">
      <c r="A237" s="15" t="s">
        <v>450</v>
      </c>
      <c r="B237" s="18">
        <v>27.22</v>
      </c>
      <c r="C237" s="18">
        <v>216.89</v>
      </c>
      <c r="D237" s="18">
        <v>1430.2399999999998</v>
      </c>
    </row>
    <row r="238" spans="1:4" x14ac:dyDescent="0.3">
      <c r="A238" s="15" t="s">
        <v>452</v>
      </c>
      <c r="B238" s="18">
        <v>37.44</v>
      </c>
      <c r="C238" s="18">
        <v>228.44</v>
      </c>
      <c r="D238" s="18">
        <v>1819.72</v>
      </c>
    </row>
    <row r="239" spans="1:4" x14ac:dyDescent="0.3">
      <c r="A239" s="15" t="s">
        <v>454</v>
      </c>
      <c r="B239" s="18">
        <v>132.32999999999998</v>
      </c>
      <c r="C239" s="18">
        <v>1178.44</v>
      </c>
      <c r="D239" s="18">
        <v>9603.94</v>
      </c>
    </row>
    <row r="240" spans="1:4" x14ac:dyDescent="0.3">
      <c r="A240" s="15" t="s">
        <v>456</v>
      </c>
      <c r="B240" s="18">
        <v>308.33000000000004</v>
      </c>
      <c r="C240" s="18">
        <v>1760.8899999999999</v>
      </c>
      <c r="D240" s="18">
        <v>13253.1</v>
      </c>
    </row>
    <row r="241" spans="1:4" x14ac:dyDescent="0.3">
      <c r="A241" s="15" t="s">
        <v>458</v>
      </c>
      <c r="B241" s="18">
        <v>5.89</v>
      </c>
      <c r="C241" s="18">
        <v>107.67</v>
      </c>
      <c r="D241" s="18">
        <v>871.54999999999984</v>
      </c>
    </row>
    <row r="242" spans="1:4" x14ac:dyDescent="0.3">
      <c r="A242" s="15" t="s">
        <v>460</v>
      </c>
      <c r="B242" s="18">
        <v>134.32999999999998</v>
      </c>
      <c r="C242" s="18">
        <v>610.33000000000004</v>
      </c>
      <c r="D242" s="18">
        <v>4415.2000000000007</v>
      </c>
    </row>
    <row r="243" spans="1:4" x14ac:dyDescent="0.3">
      <c r="A243" s="15" t="s">
        <v>462</v>
      </c>
      <c r="B243" s="18">
        <v>100.89</v>
      </c>
      <c r="C243" s="18">
        <v>626.44000000000005</v>
      </c>
      <c r="D243" s="18">
        <v>4253.4299999999994</v>
      </c>
    </row>
    <row r="244" spans="1:4" x14ac:dyDescent="0.3">
      <c r="A244" s="15" t="s">
        <v>464</v>
      </c>
      <c r="B244" s="18">
        <v>7.1099999999999994</v>
      </c>
      <c r="C244" s="18">
        <v>54.44</v>
      </c>
      <c r="D244" s="18">
        <v>441.64</v>
      </c>
    </row>
    <row r="245" spans="1:4" x14ac:dyDescent="0.3">
      <c r="A245" s="15" t="s">
        <v>466</v>
      </c>
      <c r="B245" s="18">
        <v>65.11</v>
      </c>
      <c r="C245" s="18">
        <v>467.22</v>
      </c>
      <c r="D245" s="18">
        <v>3476.29</v>
      </c>
    </row>
    <row r="246" spans="1:4" x14ac:dyDescent="0.3">
      <c r="A246" s="15" t="s">
        <v>468</v>
      </c>
      <c r="B246" s="18">
        <v>33.340000000000003</v>
      </c>
      <c r="C246" s="18">
        <v>270.22000000000003</v>
      </c>
      <c r="D246" s="18">
        <v>2440.9899999999998</v>
      </c>
    </row>
    <row r="247" spans="1:4" x14ac:dyDescent="0.3">
      <c r="A247" s="15" t="s">
        <v>470</v>
      </c>
      <c r="B247" s="18">
        <v>26.78</v>
      </c>
      <c r="C247" s="18">
        <v>238.22</v>
      </c>
      <c r="D247" s="18">
        <v>1439.33</v>
      </c>
    </row>
    <row r="248" spans="1:4" x14ac:dyDescent="0.3">
      <c r="A248" s="15" t="s">
        <v>964</v>
      </c>
      <c r="B248" s="18">
        <v>0</v>
      </c>
      <c r="C248" s="18">
        <v>2.11</v>
      </c>
      <c r="D248" s="18">
        <v>39.549999999999997</v>
      </c>
    </row>
    <row r="249" spans="1:4" x14ac:dyDescent="0.3">
      <c r="A249" s="15" t="s">
        <v>965</v>
      </c>
      <c r="B249" s="18">
        <v>0</v>
      </c>
      <c r="C249" s="18">
        <v>4.1100000000000003</v>
      </c>
      <c r="D249" s="18">
        <v>45.7</v>
      </c>
    </row>
    <row r="250" spans="1:4" x14ac:dyDescent="0.3">
      <c r="A250" s="15" t="s">
        <v>472</v>
      </c>
      <c r="B250" s="18">
        <v>0</v>
      </c>
      <c r="C250" s="18">
        <v>7.11</v>
      </c>
      <c r="D250" s="18">
        <v>40.9</v>
      </c>
    </row>
    <row r="251" spans="1:4" x14ac:dyDescent="0.3">
      <c r="A251" s="15" t="s">
        <v>474</v>
      </c>
      <c r="B251" s="18">
        <v>12.33</v>
      </c>
      <c r="C251" s="18">
        <v>97.33</v>
      </c>
      <c r="D251" s="18">
        <v>803.18999999999994</v>
      </c>
    </row>
    <row r="252" spans="1:4" x14ac:dyDescent="0.3">
      <c r="A252" s="15" t="s">
        <v>476</v>
      </c>
      <c r="B252" s="18">
        <v>3.89</v>
      </c>
      <c r="C252" s="18">
        <v>61</v>
      </c>
      <c r="D252" s="18">
        <v>446.64</v>
      </c>
    </row>
    <row r="253" spans="1:4" x14ac:dyDescent="0.3">
      <c r="A253" s="15" t="s">
        <v>478</v>
      </c>
      <c r="B253" s="18">
        <v>5.45</v>
      </c>
      <c r="C253" s="18">
        <v>78.11</v>
      </c>
      <c r="D253" s="18">
        <v>699.87</v>
      </c>
    </row>
    <row r="254" spans="1:4" x14ac:dyDescent="0.3">
      <c r="A254" s="15" t="s">
        <v>480</v>
      </c>
      <c r="B254" s="18">
        <v>47.56</v>
      </c>
      <c r="C254" s="18">
        <v>223.11</v>
      </c>
      <c r="D254" s="18">
        <v>1771.7900000000002</v>
      </c>
    </row>
    <row r="255" spans="1:4" x14ac:dyDescent="0.3">
      <c r="A255" s="15" t="s">
        <v>482</v>
      </c>
      <c r="B255" s="18">
        <v>3.22</v>
      </c>
      <c r="C255" s="18">
        <v>18</v>
      </c>
      <c r="D255" s="18">
        <v>197.57</v>
      </c>
    </row>
    <row r="256" spans="1:4" x14ac:dyDescent="0.3">
      <c r="A256" s="15" t="s">
        <v>484</v>
      </c>
      <c r="B256" s="18">
        <v>1.1100000000000001</v>
      </c>
      <c r="C256" s="18">
        <v>6.78</v>
      </c>
      <c r="D256" s="18">
        <v>63</v>
      </c>
    </row>
    <row r="257" spans="1:4" x14ac:dyDescent="0.3">
      <c r="A257" s="15" t="s">
        <v>486</v>
      </c>
      <c r="B257" s="18">
        <v>1</v>
      </c>
      <c r="C257" s="18">
        <v>1</v>
      </c>
      <c r="D257" s="18">
        <v>25.5</v>
      </c>
    </row>
    <row r="258" spans="1:4" x14ac:dyDescent="0.3">
      <c r="A258" s="15" t="s">
        <v>488</v>
      </c>
      <c r="B258" s="18">
        <v>1</v>
      </c>
      <c r="C258" s="18">
        <v>25.67</v>
      </c>
      <c r="D258" s="18">
        <v>157.01</v>
      </c>
    </row>
    <row r="259" spans="1:4" x14ac:dyDescent="0.3">
      <c r="A259" s="15" t="s">
        <v>490</v>
      </c>
      <c r="B259" s="18">
        <v>0.78</v>
      </c>
      <c r="C259" s="18">
        <v>125.89</v>
      </c>
      <c r="D259" s="18">
        <v>934.71</v>
      </c>
    </row>
    <row r="260" spans="1:4" x14ac:dyDescent="0.3">
      <c r="A260" s="15" t="s">
        <v>492</v>
      </c>
      <c r="B260" s="18">
        <v>1.78</v>
      </c>
      <c r="C260" s="18">
        <v>22.33</v>
      </c>
      <c r="D260" s="18">
        <v>210.56</v>
      </c>
    </row>
    <row r="261" spans="1:4" x14ac:dyDescent="0.3">
      <c r="A261" s="15" t="s">
        <v>494</v>
      </c>
      <c r="B261" s="18">
        <v>12.440000000000001</v>
      </c>
      <c r="C261" s="18">
        <v>132.33000000000001</v>
      </c>
      <c r="D261" s="18">
        <v>895.17000000000007</v>
      </c>
    </row>
    <row r="262" spans="1:4" x14ac:dyDescent="0.3">
      <c r="A262" s="15" t="s">
        <v>496</v>
      </c>
      <c r="B262" s="18">
        <v>93.89</v>
      </c>
      <c r="C262" s="18">
        <v>636.44000000000005</v>
      </c>
      <c r="D262" s="18">
        <v>5605.18</v>
      </c>
    </row>
    <row r="263" spans="1:4" x14ac:dyDescent="0.3">
      <c r="A263" s="15" t="s">
        <v>498</v>
      </c>
      <c r="B263" s="18">
        <v>314.77999999999997</v>
      </c>
      <c r="C263" s="18">
        <v>1550.22</v>
      </c>
      <c r="D263" s="18">
        <v>14677.12</v>
      </c>
    </row>
    <row r="264" spans="1:4" x14ac:dyDescent="0.3">
      <c r="A264" s="15" t="s">
        <v>500</v>
      </c>
      <c r="B264" s="18">
        <v>97.23</v>
      </c>
      <c r="C264" s="18">
        <v>719.67</v>
      </c>
      <c r="D264" s="18">
        <v>6459.8300000000008</v>
      </c>
    </row>
    <row r="265" spans="1:4" x14ac:dyDescent="0.3">
      <c r="A265" s="15" t="s">
        <v>502</v>
      </c>
      <c r="B265" s="18">
        <v>189.78</v>
      </c>
      <c r="C265" s="18">
        <v>1189.56</v>
      </c>
      <c r="D265" s="18">
        <v>9658.17</v>
      </c>
    </row>
    <row r="266" spans="1:4" x14ac:dyDescent="0.3">
      <c r="A266" s="15" t="s">
        <v>504</v>
      </c>
      <c r="B266" s="18">
        <v>11.219999999999999</v>
      </c>
      <c r="C266" s="18">
        <v>103.11</v>
      </c>
      <c r="D266" s="18">
        <v>798.37</v>
      </c>
    </row>
    <row r="267" spans="1:4" x14ac:dyDescent="0.3">
      <c r="A267" s="15" t="s">
        <v>506</v>
      </c>
      <c r="B267" s="18">
        <v>19.89</v>
      </c>
      <c r="C267" s="18">
        <v>75.22</v>
      </c>
      <c r="D267" s="18">
        <v>610.26</v>
      </c>
    </row>
    <row r="268" spans="1:4" x14ac:dyDescent="0.3">
      <c r="A268" s="15" t="s">
        <v>508</v>
      </c>
      <c r="B268" s="18">
        <v>47.55</v>
      </c>
      <c r="C268" s="18">
        <v>300.89</v>
      </c>
      <c r="D268" s="18">
        <v>2157.6099999999997</v>
      </c>
    </row>
    <row r="269" spans="1:4" x14ac:dyDescent="0.3">
      <c r="A269" s="15" t="s">
        <v>510</v>
      </c>
      <c r="B269" s="18">
        <v>25.549999999999997</v>
      </c>
      <c r="C269" s="18">
        <v>142.10999999999999</v>
      </c>
      <c r="D269" s="18">
        <v>1183.1500000000001</v>
      </c>
    </row>
    <row r="270" spans="1:4" x14ac:dyDescent="0.3">
      <c r="A270" s="15" t="s">
        <v>512</v>
      </c>
      <c r="B270" s="18">
        <v>7.34</v>
      </c>
      <c r="C270" s="18">
        <v>83.44</v>
      </c>
      <c r="D270" s="18">
        <v>454.51000000000005</v>
      </c>
    </row>
    <row r="271" spans="1:4" x14ac:dyDescent="0.3">
      <c r="A271" s="15" t="s">
        <v>514</v>
      </c>
      <c r="B271" s="18">
        <v>1</v>
      </c>
      <c r="C271" s="18">
        <v>3</v>
      </c>
      <c r="D271" s="18">
        <v>28</v>
      </c>
    </row>
    <row r="272" spans="1:4" x14ac:dyDescent="0.3">
      <c r="A272" s="15" t="s">
        <v>516</v>
      </c>
      <c r="B272" s="18">
        <v>90.89</v>
      </c>
      <c r="C272" s="18">
        <v>706.56</v>
      </c>
      <c r="D272" s="18">
        <v>5855.81</v>
      </c>
    </row>
    <row r="273" spans="1:4" x14ac:dyDescent="0.3">
      <c r="A273" s="15" t="s">
        <v>518</v>
      </c>
      <c r="B273" s="18">
        <v>21.560000000000002</v>
      </c>
      <c r="C273" s="18">
        <v>125</v>
      </c>
      <c r="D273" s="18">
        <v>1197.47</v>
      </c>
    </row>
    <row r="274" spans="1:4" x14ac:dyDescent="0.3">
      <c r="A274" s="15" t="s">
        <v>520</v>
      </c>
      <c r="B274" s="18">
        <v>2.7800000000000002</v>
      </c>
      <c r="C274" s="18">
        <v>27.56</v>
      </c>
      <c r="D274" s="18">
        <v>231.45</v>
      </c>
    </row>
    <row r="275" spans="1:4" x14ac:dyDescent="0.3">
      <c r="A275" s="15" t="s">
        <v>522</v>
      </c>
      <c r="B275" s="18">
        <v>23.67</v>
      </c>
      <c r="C275" s="18">
        <v>113.22</v>
      </c>
      <c r="D275" s="18">
        <v>802.32999999999993</v>
      </c>
    </row>
    <row r="276" spans="1:4" x14ac:dyDescent="0.3">
      <c r="A276" s="15" t="s">
        <v>524</v>
      </c>
      <c r="B276" s="18">
        <v>1.44</v>
      </c>
      <c r="C276" s="18">
        <v>46</v>
      </c>
      <c r="D276" s="18">
        <v>281.13000000000005</v>
      </c>
    </row>
    <row r="277" spans="1:4" x14ac:dyDescent="0.3">
      <c r="A277" s="15" t="s">
        <v>526</v>
      </c>
      <c r="B277" s="18">
        <v>4.5500000000000007</v>
      </c>
      <c r="C277" s="18">
        <v>24.67</v>
      </c>
      <c r="D277" s="18">
        <v>345.88</v>
      </c>
    </row>
    <row r="278" spans="1:4" x14ac:dyDescent="0.3">
      <c r="A278" s="15" t="s">
        <v>528</v>
      </c>
      <c r="B278" s="18">
        <v>195.32999999999998</v>
      </c>
      <c r="C278" s="18">
        <v>1388.67</v>
      </c>
      <c r="D278" s="18">
        <v>10904.81</v>
      </c>
    </row>
    <row r="279" spans="1:4" x14ac:dyDescent="0.3">
      <c r="A279" s="15" t="s">
        <v>530</v>
      </c>
      <c r="B279" s="18">
        <v>83.55</v>
      </c>
      <c r="C279" s="18">
        <v>705.11</v>
      </c>
      <c r="D279" s="18">
        <v>4680.6599999999989</v>
      </c>
    </row>
    <row r="280" spans="1:4" x14ac:dyDescent="0.3">
      <c r="A280" s="15" t="s">
        <v>532</v>
      </c>
      <c r="B280" s="18">
        <v>63.67</v>
      </c>
      <c r="C280" s="18">
        <v>281.22000000000003</v>
      </c>
      <c r="D280" s="18">
        <v>2057.8799999999997</v>
      </c>
    </row>
    <row r="281" spans="1:4" x14ac:dyDescent="0.3">
      <c r="A281" s="15" t="s">
        <v>534</v>
      </c>
      <c r="B281" s="18">
        <v>74.11</v>
      </c>
      <c r="C281" s="18">
        <v>398.67</v>
      </c>
      <c r="D281" s="18">
        <v>2992.23</v>
      </c>
    </row>
    <row r="282" spans="1:4" x14ac:dyDescent="0.3">
      <c r="A282" s="15" t="s">
        <v>536</v>
      </c>
      <c r="B282" s="18">
        <v>25</v>
      </c>
      <c r="C282" s="18">
        <v>182.78</v>
      </c>
      <c r="D282" s="18">
        <v>1722.95</v>
      </c>
    </row>
    <row r="283" spans="1:4" x14ac:dyDescent="0.3">
      <c r="A283" s="15" t="s">
        <v>538</v>
      </c>
      <c r="B283" s="18">
        <v>51.67</v>
      </c>
      <c r="C283" s="18">
        <v>243</v>
      </c>
      <c r="D283" s="18">
        <v>1579.73</v>
      </c>
    </row>
    <row r="284" spans="1:4" x14ac:dyDescent="0.3">
      <c r="A284" s="15" t="s">
        <v>540</v>
      </c>
      <c r="B284" s="18">
        <v>36.450000000000003</v>
      </c>
      <c r="C284" s="18">
        <v>299.89</v>
      </c>
      <c r="D284" s="18">
        <v>1860.04</v>
      </c>
    </row>
    <row r="285" spans="1:4" x14ac:dyDescent="0.3">
      <c r="A285" s="15" t="s">
        <v>956</v>
      </c>
      <c r="B285" s="18">
        <v>32.22</v>
      </c>
      <c r="C285" s="18">
        <v>86.67</v>
      </c>
      <c r="D285" s="18">
        <v>268.65999999999997</v>
      </c>
    </row>
    <row r="286" spans="1:4" x14ac:dyDescent="0.3">
      <c r="A286" s="15" t="s">
        <v>542</v>
      </c>
      <c r="B286" s="18">
        <v>0</v>
      </c>
      <c r="C286" s="18">
        <v>11.22</v>
      </c>
      <c r="D286" s="18">
        <v>67.83</v>
      </c>
    </row>
    <row r="287" spans="1:4" x14ac:dyDescent="0.3">
      <c r="A287" s="15" t="s">
        <v>544</v>
      </c>
      <c r="B287" s="18">
        <v>0</v>
      </c>
      <c r="C287" s="18">
        <v>5.56</v>
      </c>
      <c r="D287" s="18">
        <v>31.1</v>
      </c>
    </row>
    <row r="288" spans="1:4" x14ac:dyDescent="0.3">
      <c r="A288" s="15" t="s">
        <v>546</v>
      </c>
      <c r="B288" s="18">
        <v>2.33</v>
      </c>
      <c r="C288" s="18">
        <v>41.44</v>
      </c>
      <c r="D288" s="18">
        <v>212.92</v>
      </c>
    </row>
    <row r="289" spans="1:4" x14ac:dyDescent="0.3">
      <c r="A289" s="15" t="s">
        <v>548</v>
      </c>
      <c r="B289" s="18">
        <v>77.56</v>
      </c>
      <c r="C289" s="18">
        <v>235.78</v>
      </c>
      <c r="D289" s="18">
        <v>2650.23</v>
      </c>
    </row>
    <row r="290" spans="1:4" x14ac:dyDescent="0.3">
      <c r="A290" s="15" t="s">
        <v>550</v>
      </c>
      <c r="B290" s="18">
        <v>5.89</v>
      </c>
      <c r="C290" s="18">
        <v>73.11</v>
      </c>
      <c r="D290" s="18">
        <v>590.82999999999993</v>
      </c>
    </row>
    <row r="291" spans="1:4" x14ac:dyDescent="0.3">
      <c r="A291" s="15" t="s">
        <v>552</v>
      </c>
      <c r="B291" s="18">
        <v>2.89</v>
      </c>
      <c r="C291" s="18">
        <v>22.89</v>
      </c>
      <c r="D291" s="18">
        <v>178.06</v>
      </c>
    </row>
    <row r="292" spans="1:4" x14ac:dyDescent="0.3">
      <c r="A292" s="15" t="s">
        <v>554</v>
      </c>
      <c r="B292" s="18">
        <v>0.78</v>
      </c>
      <c r="C292" s="18">
        <v>19.22</v>
      </c>
      <c r="D292" s="18">
        <v>108.18</v>
      </c>
    </row>
    <row r="293" spans="1:4" x14ac:dyDescent="0.3">
      <c r="A293" s="15" t="s">
        <v>556</v>
      </c>
      <c r="B293" s="18">
        <v>0.11</v>
      </c>
      <c r="C293" s="18">
        <v>2.78</v>
      </c>
      <c r="D293" s="18">
        <v>40.1</v>
      </c>
    </row>
    <row r="294" spans="1:4" x14ac:dyDescent="0.3">
      <c r="A294" s="15" t="s">
        <v>558</v>
      </c>
      <c r="B294" s="18">
        <v>3.5500000000000003</v>
      </c>
      <c r="C294" s="18">
        <v>21</v>
      </c>
      <c r="D294" s="18">
        <v>137.48999999999998</v>
      </c>
    </row>
    <row r="295" spans="1:4" x14ac:dyDescent="0.3">
      <c r="A295" s="15" t="s">
        <v>560</v>
      </c>
      <c r="B295" s="18">
        <v>3.66</v>
      </c>
      <c r="C295" s="18">
        <v>3.22</v>
      </c>
      <c r="D295" s="18">
        <v>81.09</v>
      </c>
    </row>
    <row r="296" spans="1:4" x14ac:dyDescent="0.3">
      <c r="A296" s="15" t="s">
        <v>562</v>
      </c>
      <c r="B296" s="18">
        <v>1</v>
      </c>
      <c r="C296" s="18">
        <v>19.559999999999999</v>
      </c>
      <c r="D296" s="18">
        <v>173.98000000000002</v>
      </c>
    </row>
    <row r="297" spans="1:4" x14ac:dyDescent="0.3">
      <c r="A297" s="15" t="s">
        <v>564</v>
      </c>
      <c r="B297" s="18">
        <v>1</v>
      </c>
      <c r="C297" s="18">
        <v>18.89</v>
      </c>
      <c r="D297" s="18">
        <v>174.26</v>
      </c>
    </row>
    <row r="298" spans="1:4" x14ac:dyDescent="0.3">
      <c r="A298" s="15" t="s">
        <v>566</v>
      </c>
      <c r="B298" s="18">
        <v>1</v>
      </c>
      <c r="C298" s="18">
        <v>7.56</v>
      </c>
      <c r="D298" s="18">
        <v>102.08999999999999</v>
      </c>
    </row>
    <row r="299" spans="1:4" x14ac:dyDescent="0.3">
      <c r="A299" s="15" t="s">
        <v>568</v>
      </c>
      <c r="B299" s="18">
        <v>13.219999999999999</v>
      </c>
      <c r="C299" s="18">
        <v>69.56</v>
      </c>
      <c r="D299" s="18">
        <v>650.54</v>
      </c>
    </row>
    <row r="300" spans="1:4" x14ac:dyDescent="0.3">
      <c r="A300" s="15" t="s">
        <v>570</v>
      </c>
      <c r="B300" s="18">
        <v>14.45</v>
      </c>
      <c r="C300" s="18">
        <v>132.88999999999999</v>
      </c>
      <c r="D300" s="18">
        <v>1320.6</v>
      </c>
    </row>
    <row r="301" spans="1:4" x14ac:dyDescent="0.3">
      <c r="A301" s="15" t="s">
        <v>572</v>
      </c>
      <c r="B301" s="18">
        <v>333.56</v>
      </c>
      <c r="C301" s="18">
        <v>1805.33</v>
      </c>
      <c r="D301" s="18">
        <v>15823.469999999998</v>
      </c>
    </row>
    <row r="302" spans="1:4" x14ac:dyDescent="0.3">
      <c r="A302" s="15" t="s">
        <v>574</v>
      </c>
      <c r="B302" s="18">
        <v>44.33</v>
      </c>
      <c r="C302" s="18">
        <v>332.89</v>
      </c>
      <c r="D302" s="18">
        <v>3117.62</v>
      </c>
    </row>
    <row r="303" spans="1:4" x14ac:dyDescent="0.3">
      <c r="A303" s="15" t="s">
        <v>576</v>
      </c>
      <c r="B303" s="18">
        <v>38.56</v>
      </c>
      <c r="C303" s="18">
        <v>466.89</v>
      </c>
      <c r="D303" s="18">
        <v>3586.8</v>
      </c>
    </row>
    <row r="304" spans="1:4" x14ac:dyDescent="0.3">
      <c r="A304" s="15" t="s">
        <v>578</v>
      </c>
      <c r="B304" s="18">
        <v>9.33</v>
      </c>
      <c r="C304" s="18">
        <v>102</v>
      </c>
      <c r="D304" s="18">
        <v>946.61</v>
      </c>
    </row>
    <row r="305" spans="1:4" x14ac:dyDescent="0.3">
      <c r="A305" s="15" t="s">
        <v>580</v>
      </c>
      <c r="B305" s="18">
        <v>71.67</v>
      </c>
      <c r="C305" s="18">
        <v>402.66999999999996</v>
      </c>
      <c r="D305" s="18">
        <v>3634.0499999999997</v>
      </c>
    </row>
    <row r="306" spans="1:4" x14ac:dyDescent="0.3">
      <c r="A306" s="15" t="s">
        <v>582</v>
      </c>
      <c r="B306" s="18">
        <v>114.89</v>
      </c>
      <c r="C306" s="18">
        <v>858.67</v>
      </c>
      <c r="D306" s="18">
        <v>6700.0199999999995</v>
      </c>
    </row>
    <row r="307" spans="1:4" x14ac:dyDescent="0.3">
      <c r="A307" s="15" t="s">
        <v>584</v>
      </c>
      <c r="B307" s="18">
        <v>64.22</v>
      </c>
      <c r="C307" s="18">
        <v>459</v>
      </c>
      <c r="D307" s="18">
        <v>4110.1099999999997</v>
      </c>
    </row>
    <row r="308" spans="1:4" x14ac:dyDescent="0.3">
      <c r="A308" s="15" t="s">
        <v>586</v>
      </c>
      <c r="B308" s="18">
        <v>24.22</v>
      </c>
      <c r="C308" s="18">
        <v>138.22000000000003</v>
      </c>
      <c r="D308" s="18">
        <v>1156.4600000000003</v>
      </c>
    </row>
    <row r="309" spans="1:4" x14ac:dyDescent="0.3">
      <c r="A309" s="15" t="s">
        <v>588</v>
      </c>
      <c r="B309" s="18">
        <v>22.22</v>
      </c>
      <c r="C309" s="18">
        <v>166.11</v>
      </c>
      <c r="D309" s="18">
        <v>1516.1000000000001</v>
      </c>
    </row>
    <row r="310" spans="1:4" x14ac:dyDescent="0.3">
      <c r="A310" s="15" t="s">
        <v>590</v>
      </c>
      <c r="B310" s="18">
        <v>12.34</v>
      </c>
      <c r="C310" s="18">
        <v>129</v>
      </c>
      <c r="D310" s="18">
        <v>1337.16</v>
      </c>
    </row>
    <row r="311" spans="1:4" x14ac:dyDescent="0.3">
      <c r="A311" s="15" t="s">
        <v>592</v>
      </c>
      <c r="B311" s="18">
        <v>69.56</v>
      </c>
      <c r="C311" s="18">
        <v>321</v>
      </c>
      <c r="D311" s="18">
        <v>3371.65</v>
      </c>
    </row>
    <row r="312" spans="1:4" x14ac:dyDescent="0.3">
      <c r="A312" s="15" t="s">
        <v>594</v>
      </c>
      <c r="B312" s="18">
        <v>76.67</v>
      </c>
      <c r="C312" s="18">
        <v>592.66999999999996</v>
      </c>
      <c r="D312" s="18">
        <v>4946.84</v>
      </c>
    </row>
    <row r="313" spans="1:4" x14ac:dyDescent="0.3">
      <c r="A313" s="15" t="s">
        <v>596</v>
      </c>
      <c r="B313" s="18">
        <v>14.110000000000001</v>
      </c>
      <c r="C313" s="18">
        <v>132.78</v>
      </c>
      <c r="D313" s="18">
        <v>924.06999999999994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307"/>
  <sheetViews>
    <sheetView workbookViewId="0"/>
  </sheetViews>
  <sheetFormatPr defaultColWidth="9" defaultRowHeight="13.8" x14ac:dyDescent="0.25"/>
  <cols>
    <col min="1" max="1" width="7.8984375" style="27" customWidth="1"/>
    <col min="2" max="2" width="9.19921875" style="27" customWidth="1"/>
    <col min="3" max="3" width="10.09765625" style="27" customWidth="1"/>
    <col min="4" max="4" width="11.5" style="27" customWidth="1"/>
    <col min="5" max="5" width="9" style="27"/>
    <col min="6" max="6" width="11.5" style="27" bestFit="1" customWidth="1"/>
    <col min="7" max="16" width="9" style="27"/>
    <col min="17" max="17" width="10" style="27" bestFit="1" customWidth="1"/>
    <col min="18" max="19" width="4.8984375" style="27" customWidth="1"/>
    <col min="20" max="20" width="6.8984375" style="27" customWidth="1"/>
    <col min="21" max="21" width="10.8984375" style="27" customWidth="1"/>
    <col min="22" max="22" width="10" style="27" bestFit="1" customWidth="1"/>
    <col min="23" max="23" width="5.19921875" style="27" customWidth="1"/>
    <col min="24" max="16384" width="9" style="27"/>
  </cols>
  <sheetData>
    <row r="1" spans="1:8" ht="14.4" x14ac:dyDescent="0.3">
      <c r="A1" s="54" t="s">
        <v>935</v>
      </c>
      <c r="B1" s="40"/>
      <c r="C1" s="122" t="s">
        <v>1008</v>
      </c>
      <c r="D1" s="15"/>
    </row>
    <row r="2" spans="1:8" ht="14.4" x14ac:dyDescent="0.3">
      <c r="A2" s="54"/>
      <c r="B2" s="40"/>
      <c r="C2" s="122"/>
      <c r="D2" s="15"/>
    </row>
    <row r="3" spans="1:8" ht="15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8" ht="15.6" x14ac:dyDescent="0.3">
      <c r="A4" s="208" t="s">
        <v>2</v>
      </c>
      <c r="B4" s="209">
        <f>SUM(B5:B319)</f>
        <v>18205.299999999992</v>
      </c>
      <c r="C4" s="209">
        <f>SUM(C5:C319)</f>
        <v>124231.38999999998</v>
      </c>
      <c r="D4" s="209">
        <f>SUM(D5:D319)</f>
        <v>1033566.3500000002</v>
      </c>
      <c r="E4" s="15"/>
      <c r="F4"/>
      <c r="G4"/>
      <c r="H4"/>
    </row>
    <row r="5" spans="1:8" ht="15.6" x14ac:dyDescent="0.3">
      <c r="A5" s="15" t="s">
        <v>4</v>
      </c>
      <c r="B5" s="17">
        <v>2</v>
      </c>
      <c r="C5" s="17">
        <v>10</v>
      </c>
      <c r="D5" s="17">
        <v>40.5</v>
      </c>
      <c r="E5" s="15"/>
      <c r="F5"/>
      <c r="G5"/>
      <c r="H5"/>
    </row>
    <row r="6" spans="1:8" ht="15.6" x14ac:dyDescent="0.3">
      <c r="A6" s="15" t="s">
        <v>6</v>
      </c>
      <c r="B6" s="17">
        <v>0</v>
      </c>
      <c r="C6" s="17">
        <v>1</v>
      </c>
      <c r="D6" s="17">
        <v>12.8</v>
      </c>
      <c r="E6" s="15"/>
      <c r="F6"/>
      <c r="G6"/>
      <c r="H6"/>
    </row>
    <row r="7" spans="1:8" ht="15.6" x14ac:dyDescent="0.3">
      <c r="A7" s="15" t="s">
        <v>8</v>
      </c>
      <c r="B7" s="17">
        <v>129.56</v>
      </c>
      <c r="C7" s="17">
        <v>444.67</v>
      </c>
      <c r="D7" s="17">
        <v>4044.2200000000003</v>
      </c>
      <c r="E7" s="15"/>
      <c r="F7"/>
      <c r="G7"/>
      <c r="H7"/>
    </row>
    <row r="8" spans="1:8" ht="15.6" x14ac:dyDescent="0.3">
      <c r="A8" s="15" t="s">
        <v>10</v>
      </c>
      <c r="B8" s="17">
        <v>4</v>
      </c>
      <c r="C8" s="17">
        <v>18.329999999999998</v>
      </c>
      <c r="D8" s="17">
        <v>174.5</v>
      </c>
      <c r="E8" s="15"/>
      <c r="F8"/>
      <c r="G8"/>
      <c r="H8"/>
    </row>
    <row r="9" spans="1:8" ht="15.6" x14ac:dyDescent="0.3">
      <c r="A9" s="15" t="s">
        <v>12</v>
      </c>
      <c r="B9" s="17">
        <v>9.2200000000000006</v>
      </c>
      <c r="C9" s="17">
        <v>26.67</v>
      </c>
      <c r="D9" s="17">
        <v>337.8</v>
      </c>
      <c r="E9" s="15"/>
      <c r="F9"/>
      <c r="G9"/>
      <c r="H9"/>
    </row>
    <row r="10" spans="1:8" ht="15.6" x14ac:dyDescent="0.3">
      <c r="A10" s="15" t="s">
        <v>14</v>
      </c>
      <c r="B10" s="17">
        <v>43.33</v>
      </c>
      <c r="C10" s="17">
        <v>355.11</v>
      </c>
      <c r="D10" s="17">
        <v>2589.6400000000003</v>
      </c>
      <c r="F10"/>
      <c r="G10"/>
      <c r="H10"/>
    </row>
    <row r="11" spans="1:8" ht="15.6" x14ac:dyDescent="0.3">
      <c r="A11" s="15" t="s">
        <v>16</v>
      </c>
      <c r="B11" s="17">
        <v>14.11</v>
      </c>
      <c r="C11" s="17">
        <v>68</v>
      </c>
      <c r="D11" s="17">
        <v>598.45000000000005</v>
      </c>
      <c r="F11"/>
      <c r="G11"/>
      <c r="H11"/>
    </row>
    <row r="12" spans="1:8" ht="15.6" x14ac:dyDescent="0.3">
      <c r="A12" s="15" t="s">
        <v>18</v>
      </c>
      <c r="B12" s="17">
        <v>261.11</v>
      </c>
      <c r="C12" s="17">
        <v>1815</v>
      </c>
      <c r="D12" s="17">
        <v>16891.589999999993</v>
      </c>
      <c r="F12"/>
      <c r="G12"/>
      <c r="H12"/>
    </row>
    <row r="13" spans="1:8" ht="14.4" x14ac:dyDescent="0.3">
      <c r="A13" s="15" t="s">
        <v>20</v>
      </c>
      <c r="B13" s="17">
        <v>1.44</v>
      </c>
      <c r="C13" s="17">
        <v>11.56</v>
      </c>
      <c r="D13" s="17">
        <v>130.19999999999999</v>
      </c>
    </row>
    <row r="14" spans="1:8" ht="14.4" x14ac:dyDescent="0.3">
      <c r="A14" s="15" t="s">
        <v>22</v>
      </c>
      <c r="B14" s="17">
        <v>16.55</v>
      </c>
      <c r="C14" s="17">
        <v>195.78</v>
      </c>
      <c r="D14" s="17">
        <v>1452.28</v>
      </c>
    </row>
    <row r="15" spans="1:8" ht="14.4" x14ac:dyDescent="0.3">
      <c r="A15" s="15" t="s">
        <v>24</v>
      </c>
      <c r="B15" s="17">
        <v>11.66</v>
      </c>
      <c r="C15" s="17">
        <v>132.22</v>
      </c>
      <c r="D15" s="17">
        <v>896.47</v>
      </c>
    </row>
    <row r="16" spans="1:8" ht="14.4" x14ac:dyDescent="0.3">
      <c r="A16" s="15" t="s">
        <v>26</v>
      </c>
      <c r="B16" s="17">
        <v>37.549999999999997</v>
      </c>
      <c r="C16" s="17">
        <v>322.77999999999997</v>
      </c>
      <c r="D16" s="17">
        <v>2787.04</v>
      </c>
    </row>
    <row r="17" spans="1:4" ht="14.4" x14ac:dyDescent="0.3">
      <c r="A17" s="15" t="s">
        <v>28</v>
      </c>
      <c r="B17" s="17">
        <v>225.89000000000001</v>
      </c>
      <c r="C17" s="17">
        <v>1158.67</v>
      </c>
      <c r="D17" s="17">
        <v>11931.629999999997</v>
      </c>
    </row>
    <row r="18" spans="1:4" ht="14.4" x14ac:dyDescent="0.3">
      <c r="A18" s="15" t="s">
        <v>30</v>
      </c>
      <c r="B18" s="17">
        <v>12</v>
      </c>
      <c r="C18" s="17">
        <v>86</v>
      </c>
      <c r="D18" s="17">
        <v>667.52</v>
      </c>
    </row>
    <row r="19" spans="1:4" ht="14.4" x14ac:dyDescent="0.3">
      <c r="A19" s="15" t="s">
        <v>32</v>
      </c>
      <c r="B19" s="17">
        <v>0</v>
      </c>
      <c r="C19" s="17">
        <v>0</v>
      </c>
      <c r="D19" s="17">
        <v>4.7</v>
      </c>
    </row>
    <row r="20" spans="1:4" ht="14.4" x14ac:dyDescent="0.3">
      <c r="A20" s="15" t="s">
        <v>34</v>
      </c>
      <c r="B20" s="17">
        <v>4.67</v>
      </c>
      <c r="C20" s="17">
        <v>39.89</v>
      </c>
      <c r="D20" s="17">
        <v>349.2</v>
      </c>
    </row>
    <row r="21" spans="1:4" ht="14.4" x14ac:dyDescent="0.3">
      <c r="A21" s="15" t="s">
        <v>36</v>
      </c>
      <c r="B21" s="17">
        <v>23.67</v>
      </c>
      <c r="C21" s="17">
        <v>126.11</v>
      </c>
      <c r="D21" s="17">
        <v>1428.6100000000001</v>
      </c>
    </row>
    <row r="22" spans="1:4" ht="14.4" x14ac:dyDescent="0.3">
      <c r="A22" s="15" t="s">
        <v>38</v>
      </c>
      <c r="B22" s="17">
        <v>13.889999999999999</v>
      </c>
      <c r="C22" s="17">
        <v>119.44</v>
      </c>
      <c r="D22" s="17">
        <v>1491.99</v>
      </c>
    </row>
    <row r="23" spans="1:4" ht="14.4" x14ac:dyDescent="0.3">
      <c r="A23" s="15" t="s">
        <v>40</v>
      </c>
      <c r="B23" s="17">
        <v>12.56</v>
      </c>
      <c r="C23" s="17">
        <v>126.89</v>
      </c>
      <c r="D23" s="17">
        <v>1246.5099999999998</v>
      </c>
    </row>
    <row r="24" spans="1:4" ht="14.4" x14ac:dyDescent="0.3">
      <c r="A24" s="15" t="s">
        <v>42</v>
      </c>
      <c r="B24" s="17">
        <v>108.11</v>
      </c>
      <c r="C24" s="17">
        <v>772</v>
      </c>
      <c r="D24" s="17">
        <v>7757.2399999999989</v>
      </c>
    </row>
    <row r="25" spans="1:4" ht="14.4" x14ac:dyDescent="0.3">
      <c r="A25" s="15" t="s">
        <v>44</v>
      </c>
      <c r="B25" s="17">
        <v>58.120000000000005</v>
      </c>
      <c r="C25" s="17">
        <v>474.44</v>
      </c>
      <c r="D25" s="17">
        <v>3736.5499999999993</v>
      </c>
    </row>
    <row r="26" spans="1:4" ht="14.4" x14ac:dyDescent="0.3">
      <c r="A26" s="15" t="s">
        <v>46</v>
      </c>
      <c r="B26" s="17">
        <v>0</v>
      </c>
      <c r="C26" s="17">
        <v>32.78</v>
      </c>
      <c r="D26" s="17">
        <v>272.26</v>
      </c>
    </row>
    <row r="27" spans="1:4" ht="14.4" x14ac:dyDescent="0.3">
      <c r="A27" s="15" t="s">
        <v>48</v>
      </c>
      <c r="B27" s="17">
        <v>62.22</v>
      </c>
      <c r="C27" s="17">
        <v>344.56</v>
      </c>
      <c r="D27" s="17">
        <v>2735.5299999999997</v>
      </c>
    </row>
    <row r="28" spans="1:4" ht="14.4" x14ac:dyDescent="0.3">
      <c r="A28" s="15" t="s">
        <v>50</v>
      </c>
      <c r="B28" s="17">
        <v>12.440000000000001</v>
      </c>
      <c r="C28" s="17">
        <v>46.78</v>
      </c>
      <c r="D28" s="17">
        <v>454.37000000000006</v>
      </c>
    </row>
    <row r="29" spans="1:4" ht="14.4" x14ac:dyDescent="0.3">
      <c r="A29" s="15" t="s">
        <v>52</v>
      </c>
      <c r="B29" s="17">
        <v>14.89</v>
      </c>
      <c r="C29" s="17">
        <v>416.56</v>
      </c>
      <c r="D29" s="17">
        <v>2954.2999999999997</v>
      </c>
    </row>
    <row r="30" spans="1:4" ht="14.4" x14ac:dyDescent="0.3">
      <c r="A30" s="15" t="s">
        <v>54</v>
      </c>
      <c r="B30" s="17">
        <v>309.77</v>
      </c>
      <c r="C30" s="17">
        <v>2617.11</v>
      </c>
      <c r="D30" s="17">
        <v>22817.68</v>
      </c>
    </row>
    <row r="31" spans="1:4" ht="14.4" x14ac:dyDescent="0.3">
      <c r="A31" s="15" t="s">
        <v>56</v>
      </c>
      <c r="B31" s="17">
        <v>17.66</v>
      </c>
      <c r="C31" s="17">
        <v>169.78</v>
      </c>
      <c r="D31" s="17">
        <v>1812.4799999999998</v>
      </c>
    </row>
    <row r="32" spans="1:4" ht="14.4" x14ac:dyDescent="0.3">
      <c r="A32" s="15" t="s">
        <v>58</v>
      </c>
      <c r="B32" s="17">
        <v>12.33</v>
      </c>
      <c r="C32" s="17">
        <v>170.22000000000003</v>
      </c>
      <c r="D32" s="17">
        <v>1558.75</v>
      </c>
    </row>
    <row r="33" spans="1:4" ht="14.4" x14ac:dyDescent="0.3">
      <c r="A33" s="15" t="s">
        <v>60</v>
      </c>
      <c r="B33" s="17">
        <v>0</v>
      </c>
      <c r="C33" s="17">
        <v>16</v>
      </c>
      <c r="D33" s="17">
        <v>135.80000000000001</v>
      </c>
    </row>
    <row r="34" spans="1:4" ht="14.4" x14ac:dyDescent="0.3">
      <c r="A34" s="15" t="s">
        <v>62</v>
      </c>
      <c r="B34" s="17">
        <v>31.549999999999997</v>
      </c>
      <c r="C34" s="17">
        <v>382.89</v>
      </c>
      <c r="D34" s="17">
        <v>3063.6699999999996</v>
      </c>
    </row>
    <row r="35" spans="1:4" ht="14.4" x14ac:dyDescent="0.3">
      <c r="A35" s="15" t="s">
        <v>64</v>
      </c>
      <c r="B35" s="17">
        <v>341.23</v>
      </c>
      <c r="C35" s="17">
        <v>3279.22</v>
      </c>
      <c r="D35" s="17">
        <v>26055.260000000006</v>
      </c>
    </row>
    <row r="36" spans="1:4" ht="14.4" x14ac:dyDescent="0.3">
      <c r="A36" s="15" t="s">
        <v>66</v>
      </c>
      <c r="B36" s="17">
        <v>95.78</v>
      </c>
      <c r="C36" s="17">
        <v>707.55000000000007</v>
      </c>
      <c r="D36" s="17">
        <v>6392.1800000000012</v>
      </c>
    </row>
    <row r="37" spans="1:4" ht="14.4" x14ac:dyDescent="0.3">
      <c r="A37" s="15" t="s">
        <v>68</v>
      </c>
      <c r="B37" s="17">
        <v>155.55000000000001</v>
      </c>
      <c r="C37" s="17">
        <v>1557.89</v>
      </c>
      <c r="D37" s="17">
        <v>12943.890000000003</v>
      </c>
    </row>
    <row r="38" spans="1:4" ht="14.4" x14ac:dyDescent="0.3">
      <c r="A38" s="15" t="s">
        <v>70</v>
      </c>
      <c r="B38" s="17">
        <v>29.33</v>
      </c>
      <c r="C38" s="17">
        <v>244.77</v>
      </c>
      <c r="D38" s="17">
        <v>2233.3199999999997</v>
      </c>
    </row>
    <row r="39" spans="1:4" ht="14.4" x14ac:dyDescent="0.3">
      <c r="A39" s="15" t="s">
        <v>72</v>
      </c>
      <c r="B39" s="17">
        <v>0</v>
      </c>
      <c r="C39" s="17">
        <v>0</v>
      </c>
      <c r="D39" s="17">
        <v>0</v>
      </c>
    </row>
    <row r="40" spans="1:4" ht="14.4" x14ac:dyDescent="0.3">
      <c r="A40" s="15" t="s">
        <v>74</v>
      </c>
      <c r="B40" s="17">
        <v>11.78</v>
      </c>
      <c r="C40" s="17">
        <v>55.11</v>
      </c>
      <c r="D40" s="17">
        <v>426.53000000000003</v>
      </c>
    </row>
    <row r="41" spans="1:4" ht="14.4" x14ac:dyDescent="0.3">
      <c r="A41" s="15" t="s">
        <v>76</v>
      </c>
      <c r="B41" s="17">
        <v>0</v>
      </c>
      <c r="C41" s="17">
        <v>1.78</v>
      </c>
      <c r="D41" s="17">
        <v>24.2</v>
      </c>
    </row>
    <row r="42" spans="1:4" ht="14.4" x14ac:dyDescent="0.3">
      <c r="A42" s="15" t="s">
        <v>78</v>
      </c>
      <c r="B42" s="17">
        <v>154.32999999999998</v>
      </c>
      <c r="C42" s="17">
        <v>910.11</v>
      </c>
      <c r="D42" s="17">
        <v>6459.46</v>
      </c>
    </row>
    <row r="43" spans="1:4" ht="14.4" x14ac:dyDescent="0.3">
      <c r="A43" s="15" t="s">
        <v>80</v>
      </c>
      <c r="B43" s="17">
        <v>12.33</v>
      </c>
      <c r="C43" s="17">
        <v>65.11</v>
      </c>
      <c r="D43" s="17">
        <v>587.08999999999992</v>
      </c>
    </row>
    <row r="44" spans="1:4" ht="14.4" x14ac:dyDescent="0.3">
      <c r="A44" s="15" t="s">
        <v>82</v>
      </c>
      <c r="B44" s="17">
        <v>19.440000000000001</v>
      </c>
      <c r="C44" s="17">
        <v>184.33</v>
      </c>
      <c r="D44" s="17">
        <v>1249.8399999999999</v>
      </c>
    </row>
    <row r="45" spans="1:4" ht="14.4" x14ac:dyDescent="0.3">
      <c r="A45" s="15" t="s">
        <v>84</v>
      </c>
      <c r="B45" s="17">
        <v>12.780000000000001</v>
      </c>
      <c r="C45" s="17">
        <v>86.78</v>
      </c>
      <c r="D45" s="17">
        <v>895.94</v>
      </c>
    </row>
    <row r="46" spans="1:4" ht="14.4" x14ac:dyDescent="0.3">
      <c r="A46" s="15" t="s">
        <v>86</v>
      </c>
      <c r="B46" s="17">
        <v>25.67</v>
      </c>
      <c r="C46" s="17">
        <v>230.67000000000002</v>
      </c>
      <c r="D46" s="17">
        <v>2235.33</v>
      </c>
    </row>
    <row r="47" spans="1:4" ht="14.4" x14ac:dyDescent="0.3">
      <c r="A47" s="15" t="s">
        <v>88</v>
      </c>
      <c r="B47" s="17">
        <v>73.33</v>
      </c>
      <c r="C47" s="17">
        <v>580.55999999999995</v>
      </c>
      <c r="D47" s="17">
        <v>4724.1500000000005</v>
      </c>
    </row>
    <row r="48" spans="1:4" ht="14.4" x14ac:dyDescent="0.3">
      <c r="A48" s="15" t="s">
        <v>90</v>
      </c>
      <c r="B48" s="17">
        <v>6.1099999999999994</v>
      </c>
      <c r="C48" s="17">
        <v>21.78</v>
      </c>
      <c r="D48" s="17">
        <v>174.07</v>
      </c>
    </row>
    <row r="49" spans="1:4" ht="14.4" x14ac:dyDescent="0.3">
      <c r="A49" s="15" t="s">
        <v>92</v>
      </c>
      <c r="B49" s="17">
        <v>14</v>
      </c>
      <c r="C49" s="17">
        <v>84.11</v>
      </c>
      <c r="D49" s="17">
        <v>821.46</v>
      </c>
    </row>
    <row r="50" spans="1:4" ht="14.4" x14ac:dyDescent="0.3">
      <c r="A50" s="15" t="s">
        <v>94</v>
      </c>
      <c r="B50" s="17">
        <v>0.33</v>
      </c>
      <c r="C50" s="17">
        <v>2.33</v>
      </c>
      <c r="D50" s="17">
        <v>29.6</v>
      </c>
    </row>
    <row r="51" spans="1:4" ht="14.4" x14ac:dyDescent="0.3">
      <c r="A51" s="15" t="s">
        <v>96</v>
      </c>
      <c r="B51" s="17">
        <v>83.78</v>
      </c>
      <c r="C51" s="17">
        <v>607.55999999999995</v>
      </c>
      <c r="D51" s="17">
        <v>5705.380000000001</v>
      </c>
    </row>
    <row r="52" spans="1:4" ht="14.4" x14ac:dyDescent="0.3">
      <c r="A52" s="15" t="s">
        <v>98</v>
      </c>
      <c r="B52" s="17">
        <v>0.22</v>
      </c>
      <c r="C52" s="17">
        <v>17</v>
      </c>
      <c r="D52" s="17">
        <v>97.73</v>
      </c>
    </row>
    <row r="53" spans="1:4" ht="14.4" x14ac:dyDescent="0.3">
      <c r="A53" s="15" t="s">
        <v>100</v>
      </c>
      <c r="B53" s="17">
        <v>3.5500000000000003</v>
      </c>
      <c r="C53" s="17">
        <v>39.11</v>
      </c>
      <c r="D53" s="17">
        <v>266.04000000000002</v>
      </c>
    </row>
    <row r="54" spans="1:4" ht="14.4" x14ac:dyDescent="0.3">
      <c r="A54" s="15" t="s">
        <v>102</v>
      </c>
      <c r="B54" s="17">
        <v>0</v>
      </c>
      <c r="C54" s="17">
        <v>2.44</v>
      </c>
      <c r="D54" s="17">
        <v>30.45</v>
      </c>
    </row>
    <row r="55" spans="1:4" ht="14.4" x14ac:dyDescent="0.3">
      <c r="A55" s="15" t="s">
        <v>104</v>
      </c>
      <c r="B55" s="17">
        <v>1.89</v>
      </c>
      <c r="C55" s="17">
        <v>30.11</v>
      </c>
      <c r="D55" s="17">
        <v>197.51</v>
      </c>
    </row>
    <row r="56" spans="1:4" ht="14.4" x14ac:dyDescent="0.3">
      <c r="A56" s="15" t="s">
        <v>106</v>
      </c>
      <c r="B56" s="17">
        <v>0</v>
      </c>
      <c r="C56" s="17">
        <v>10.44</v>
      </c>
      <c r="D56" s="17">
        <v>73.599999999999994</v>
      </c>
    </row>
    <row r="57" spans="1:4" ht="14.4" x14ac:dyDescent="0.3">
      <c r="A57" s="15" t="s">
        <v>108</v>
      </c>
      <c r="B57" s="17">
        <v>6.22</v>
      </c>
      <c r="C57" s="17">
        <v>26.11</v>
      </c>
      <c r="D57" s="17">
        <v>213.78</v>
      </c>
    </row>
    <row r="58" spans="1:4" ht="14.4" x14ac:dyDescent="0.3">
      <c r="A58" s="15" t="s">
        <v>110</v>
      </c>
      <c r="B58" s="17">
        <v>5.22</v>
      </c>
      <c r="C58" s="17">
        <v>39</v>
      </c>
      <c r="D58" s="17">
        <v>314.52</v>
      </c>
    </row>
    <row r="59" spans="1:4" ht="14.4" x14ac:dyDescent="0.3">
      <c r="A59" s="15" t="s">
        <v>112</v>
      </c>
      <c r="B59" s="17">
        <v>237.44</v>
      </c>
      <c r="C59" s="17">
        <v>2041.56</v>
      </c>
      <c r="D59" s="17">
        <v>16666.400000000001</v>
      </c>
    </row>
    <row r="60" spans="1:4" ht="14.4" x14ac:dyDescent="0.3">
      <c r="A60" s="15" t="s">
        <v>114</v>
      </c>
      <c r="B60" s="17">
        <v>42.56</v>
      </c>
      <c r="C60" s="17">
        <v>264.67</v>
      </c>
      <c r="D60" s="17">
        <v>2071.9499999999998</v>
      </c>
    </row>
    <row r="61" spans="1:4" ht="14.4" x14ac:dyDescent="0.3">
      <c r="A61" s="15" t="s">
        <v>116</v>
      </c>
      <c r="B61" s="17">
        <v>1.33</v>
      </c>
      <c r="C61" s="17">
        <v>1.67</v>
      </c>
      <c r="D61" s="17">
        <v>6.2</v>
      </c>
    </row>
    <row r="62" spans="1:4" ht="14.4" x14ac:dyDescent="0.3">
      <c r="A62" s="15" t="s">
        <v>118</v>
      </c>
      <c r="B62" s="17">
        <v>4</v>
      </c>
      <c r="C62" s="17">
        <v>3.33</v>
      </c>
      <c r="D62" s="17">
        <v>46.6</v>
      </c>
    </row>
    <row r="63" spans="1:4" ht="14.4" x14ac:dyDescent="0.3">
      <c r="A63" s="15" t="s">
        <v>120</v>
      </c>
      <c r="B63" s="17">
        <v>3.78</v>
      </c>
      <c r="C63" s="17">
        <v>54.78</v>
      </c>
      <c r="D63" s="17">
        <v>303.53000000000003</v>
      </c>
    </row>
    <row r="64" spans="1:4" ht="14.4" x14ac:dyDescent="0.3">
      <c r="A64" s="15" t="s">
        <v>122</v>
      </c>
      <c r="B64" s="17">
        <v>35.340000000000003</v>
      </c>
      <c r="C64" s="17">
        <v>278.22000000000003</v>
      </c>
      <c r="D64" s="17">
        <v>2214.6799999999998</v>
      </c>
    </row>
    <row r="65" spans="1:4" ht="14.4" x14ac:dyDescent="0.3">
      <c r="A65" s="15" t="s">
        <v>124</v>
      </c>
      <c r="B65" s="17">
        <v>59.55</v>
      </c>
      <c r="C65" s="17">
        <v>280</v>
      </c>
      <c r="D65" s="17">
        <v>2840.9700000000003</v>
      </c>
    </row>
    <row r="66" spans="1:4" ht="14.4" x14ac:dyDescent="0.3">
      <c r="A66" s="15" t="s">
        <v>126</v>
      </c>
      <c r="B66" s="17">
        <v>13.67</v>
      </c>
      <c r="C66" s="17">
        <v>119.78</v>
      </c>
      <c r="D66" s="17">
        <v>959.88</v>
      </c>
    </row>
    <row r="67" spans="1:4" ht="14.4" x14ac:dyDescent="0.3">
      <c r="A67" s="15" t="s">
        <v>128</v>
      </c>
      <c r="B67" s="17">
        <v>3</v>
      </c>
      <c r="C67" s="17">
        <v>24.78</v>
      </c>
      <c r="D67" s="17">
        <v>199.20000000000002</v>
      </c>
    </row>
    <row r="68" spans="1:4" ht="14.4" x14ac:dyDescent="0.3">
      <c r="A68" s="15" t="s">
        <v>130</v>
      </c>
      <c r="B68" s="17">
        <v>10.780000000000001</v>
      </c>
      <c r="C68" s="17">
        <v>47.67</v>
      </c>
      <c r="D68" s="17">
        <v>465.74</v>
      </c>
    </row>
    <row r="69" spans="1:4" ht="14.4" x14ac:dyDescent="0.3">
      <c r="A69" s="15" t="s">
        <v>132</v>
      </c>
      <c r="B69" s="17">
        <v>22.22</v>
      </c>
      <c r="C69" s="17">
        <v>142.22</v>
      </c>
      <c r="D69" s="17">
        <v>1657.62</v>
      </c>
    </row>
    <row r="70" spans="1:4" ht="14.4" x14ac:dyDescent="0.3">
      <c r="A70" s="15" t="s">
        <v>134</v>
      </c>
      <c r="B70" s="17">
        <v>162.11000000000001</v>
      </c>
      <c r="C70" s="17">
        <v>907.89</v>
      </c>
      <c r="D70" s="17">
        <v>8049.4000000000015</v>
      </c>
    </row>
    <row r="71" spans="1:4" ht="14.4" x14ac:dyDescent="0.3">
      <c r="A71" s="15" t="s">
        <v>136</v>
      </c>
      <c r="B71" s="17">
        <v>27.889999999999997</v>
      </c>
      <c r="C71" s="17">
        <v>240.56</v>
      </c>
      <c r="D71" s="17">
        <v>2372.6999999999998</v>
      </c>
    </row>
    <row r="72" spans="1:4" ht="14.4" x14ac:dyDescent="0.3">
      <c r="A72" s="15" t="s">
        <v>138</v>
      </c>
      <c r="B72" s="17">
        <v>0.44</v>
      </c>
      <c r="C72" s="17">
        <v>18.559999999999999</v>
      </c>
      <c r="D72" s="17">
        <v>150.35999999999999</v>
      </c>
    </row>
    <row r="73" spans="1:4" ht="14.4" x14ac:dyDescent="0.3">
      <c r="A73" s="15" t="s">
        <v>140</v>
      </c>
      <c r="B73" s="17">
        <v>14.45</v>
      </c>
      <c r="C73" s="17">
        <v>94.78</v>
      </c>
      <c r="D73" s="17">
        <v>716.5200000000001</v>
      </c>
    </row>
    <row r="74" spans="1:4" ht="14.4" x14ac:dyDescent="0.3">
      <c r="A74" s="15" t="s">
        <v>142</v>
      </c>
      <c r="B74" s="17">
        <v>67.11</v>
      </c>
      <c r="C74" s="17">
        <v>463.78</v>
      </c>
      <c r="D74" s="17">
        <v>3210.4500000000012</v>
      </c>
    </row>
    <row r="75" spans="1:4" ht="14.4" x14ac:dyDescent="0.3">
      <c r="A75" s="15" t="s">
        <v>144</v>
      </c>
      <c r="B75" s="17">
        <v>28.78</v>
      </c>
      <c r="C75" s="17">
        <v>265.11</v>
      </c>
      <c r="D75" s="17">
        <v>1667.74</v>
      </c>
    </row>
    <row r="76" spans="1:4" ht="14.4" x14ac:dyDescent="0.3">
      <c r="A76" s="15" t="s">
        <v>146</v>
      </c>
      <c r="B76" s="17">
        <v>9.23</v>
      </c>
      <c r="C76" s="17">
        <v>120.33</v>
      </c>
      <c r="D76" s="17">
        <v>664.16</v>
      </c>
    </row>
    <row r="77" spans="1:4" ht="14.4" x14ac:dyDescent="0.3">
      <c r="A77" s="15" t="s">
        <v>148</v>
      </c>
      <c r="B77" s="17">
        <v>7.45</v>
      </c>
      <c r="C77" s="17">
        <v>45.89</v>
      </c>
      <c r="D77" s="17">
        <v>265.7</v>
      </c>
    </row>
    <row r="78" spans="1:4" ht="14.4" x14ac:dyDescent="0.3">
      <c r="A78" s="15" t="s">
        <v>150</v>
      </c>
      <c r="B78" s="17">
        <v>28.33</v>
      </c>
      <c r="C78" s="17">
        <v>160.66999999999999</v>
      </c>
      <c r="D78" s="17">
        <v>1259.8200000000002</v>
      </c>
    </row>
    <row r="79" spans="1:4" ht="14.4" x14ac:dyDescent="0.3">
      <c r="A79" s="15" t="s">
        <v>152</v>
      </c>
      <c r="B79" s="17">
        <v>36.33</v>
      </c>
      <c r="C79" s="17">
        <v>220.44</v>
      </c>
      <c r="D79" s="17">
        <v>1469</v>
      </c>
    </row>
    <row r="80" spans="1:4" ht="14.4" x14ac:dyDescent="0.3">
      <c r="A80" s="15" t="s">
        <v>154</v>
      </c>
      <c r="B80" s="17">
        <v>4</v>
      </c>
      <c r="C80" s="17">
        <v>34.89</v>
      </c>
      <c r="D80" s="17">
        <v>188.14</v>
      </c>
    </row>
    <row r="81" spans="1:4" ht="14.4" x14ac:dyDescent="0.3">
      <c r="A81" s="15" t="s">
        <v>156</v>
      </c>
      <c r="B81" s="17">
        <v>3.22</v>
      </c>
      <c r="C81" s="17">
        <v>21.22</v>
      </c>
      <c r="D81" s="17">
        <v>164.7</v>
      </c>
    </row>
    <row r="82" spans="1:4" ht="14.4" x14ac:dyDescent="0.3">
      <c r="A82" s="15" t="s">
        <v>158</v>
      </c>
      <c r="B82" s="17">
        <v>11.22</v>
      </c>
      <c r="C82" s="17">
        <v>18.440000000000001</v>
      </c>
      <c r="D82" s="17">
        <v>124.23</v>
      </c>
    </row>
    <row r="83" spans="1:4" ht="14.4" x14ac:dyDescent="0.3">
      <c r="A83" s="15" t="s">
        <v>160</v>
      </c>
      <c r="B83" s="17">
        <v>0</v>
      </c>
      <c r="C83" s="17">
        <v>7.33</v>
      </c>
      <c r="D83" s="17">
        <v>58.8</v>
      </c>
    </row>
    <row r="84" spans="1:4" ht="14.4" x14ac:dyDescent="0.3">
      <c r="A84" s="15" t="s">
        <v>162</v>
      </c>
      <c r="B84" s="17">
        <v>0</v>
      </c>
      <c r="C84" s="17">
        <v>14.78</v>
      </c>
      <c r="D84" s="17">
        <v>146.08000000000001</v>
      </c>
    </row>
    <row r="85" spans="1:4" ht="14.4" x14ac:dyDescent="0.3">
      <c r="A85" s="15" t="s">
        <v>164</v>
      </c>
      <c r="B85" s="17">
        <v>5.45</v>
      </c>
      <c r="C85" s="17">
        <v>98</v>
      </c>
      <c r="D85" s="17">
        <v>634.33000000000015</v>
      </c>
    </row>
    <row r="86" spans="1:4" ht="14.4" x14ac:dyDescent="0.3">
      <c r="A86" s="15" t="s">
        <v>166</v>
      </c>
      <c r="B86" s="17">
        <v>13.45</v>
      </c>
      <c r="C86" s="17">
        <v>40</v>
      </c>
      <c r="D86" s="17">
        <v>235.73</v>
      </c>
    </row>
    <row r="87" spans="1:4" ht="14.4" x14ac:dyDescent="0.3">
      <c r="A87" s="15" t="s">
        <v>168</v>
      </c>
      <c r="B87" s="17">
        <v>153</v>
      </c>
      <c r="C87" s="17">
        <v>739.89</v>
      </c>
      <c r="D87" s="17">
        <v>5307.3200000000006</v>
      </c>
    </row>
    <row r="88" spans="1:4" ht="14.4" x14ac:dyDescent="0.3">
      <c r="A88" s="15" t="s">
        <v>170</v>
      </c>
      <c r="B88" s="17">
        <v>16.11</v>
      </c>
      <c r="C88" s="17">
        <v>133.22</v>
      </c>
      <c r="D88" s="17">
        <v>878.66000000000008</v>
      </c>
    </row>
    <row r="89" spans="1:4" ht="14.4" x14ac:dyDescent="0.3">
      <c r="A89" s="15" t="s">
        <v>172</v>
      </c>
      <c r="B89" s="17">
        <v>11.56</v>
      </c>
      <c r="C89" s="17">
        <v>188.23</v>
      </c>
      <c r="D89" s="17">
        <v>1406.82</v>
      </c>
    </row>
    <row r="90" spans="1:4" ht="14.4" x14ac:dyDescent="0.3">
      <c r="A90" s="15" t="s">
        <v>174</v>
      </c>
      <c r="B90" s="17">
        <v>2.11</v>
      </c>
      <c r="C90" s="17">
        <v>7.11</v>
      </c>
      <c r="D90" s="17">
        <v>25</v>
      </c>
    </row>
    <row r="91" spans="1:4" ht="14.4" x14ac:dyDescent="0.3">
      <c r="A91" s="15" t="s">
        <v>176</v>
      </c>
      <c r="B91" s="17">
        <v>0.11</v>
      </c>
      <c r="C91" s="17">
        <v>11.89</v>
      </c>
      <c r="D91" s="17">
        <v>40.4</v>
      </c>
    </row>
    <row r="92" spans="1:4" ht="14.4" x14ac:dyDescent="0.3">
      <c r="A92" s="15" t="s">
        <v>178</v>
      </c>
      <c r="B92" s="17">
        <v>0</v>
      </c>
      <c r="C92" s="17">
        <v>43</v>
      </c>
      <c r="D92" s="17">
        <v>560.81000000000006</v>
      </c>
    </row>
    <row r="93" spans="1:4" ht="14.4" x14ac:dyDescent="0.3">
      <c r="A93" s="15" t="s">
        <v>180</v>
      </c>
      <c r="B93" s="17">
        <v>16.11</v>
      </c>
      <c r="C93" s="17">
        <v>127</v>
      </c>
      <c r="D93" s="17">
        <v>1059.0099999999998</v>
      </c>
    </row>
    <row r="94" spans="1:4" ht="14.4" x14ac:dyDescent="0.3">
      <c r="A94" s="15" t="s">
        <v>182</v>
      </c>
      <c r="B94" s="17">
        <v>20.78</v>
      </c>
      <c r="C94" s="17">
        <v>179.89</v>
      </c>
      <c r="D94" s="17">
        <v>1152.4899999999998</v>
      </c>
    </row>
    <row r="95" spans="1:4" ht="14.4" x14ac:dyDescent="0.3">
      <c r="A95" s="15" t="s">
        <v>184</v>
      </c>
      <c r="B95" s="17">
        <v>838.78</v>
      </c>
      <c r="C95" s="17">
        <v>6459.22</v>
      </c>
      <c r="D95" s="17">
        <v>50258.19000000001</v>
      </c>
    </row>
    <row r="96" spans="1:4" ht="14.4" x14ac:dyDescent="0.3">
      <c r="A96" s="15" t="s">
        <v>186</v>
      </c>
      <c r="B96" s="17">
        <v>382.55999999999995</v>
      </c>
      <c r="C96" s="17">
        <v>2613.7800000000002</v>
      </c>
      <c r="D96" s="17">
        <v>21751.600000000002</v>
      </c>
    </row>
    <row r="97" spans="1:4" ht="14.4" x14ac:dyDescent="0.3">
      <c r="A97" s="15" t="s">
        <v>188</v>
      </c>
      <c r="B97" s="17">
        <v>50.769999999999996</v>
      </c>
      <c r="C97" s="17">
        <v>532</v>
      </c>
      <c r="D97" s="17">
        <v>3835.25</v>
      </c>
    </row>
    <row r="98" spans="1:4" ht="14.4" x14ac:dyDescent="0.3">
      <c r="A98" s="15" t="s">
        <v>190</v>
      </c>
      <c r="B98" s="17">
        <v>40.78</v>
      </c>
      <c r="C98" s="17">
        <v>413.89</v>
      </c>
      <c r="D98" s="17">
        <v>4240.01</v>
      </c>
    </row>
    <row r="99" spans="1:4" ht="14.4" x14ac:dyDescent="0.3">
      <c r="A99" s="15" t="s">
        <v>192</v>
      </c>
      <c r="B99" s="17">
        <v>366.66000000000008</v>
      </c>
      <c r="C99" s="17">
        <v>2406.33</v>
      </c>
      <c r="D99" s="17">
        <v>18871.550000000003</v>
      </c>
    </row>
    <row r="100" spans="1:4" ht="14.4" x14ac:dyDescent="0.3">
      <c r="A100" s="15" t="s">
        <v>194</v>
      </c>
      <c r="B100" s="17">
        <v>13.22</v>
      </c>
      <c r="C100" s="17">
        <v>171.89</v>
      </c>
      <c r="D100" s="17">
        <v>1499.25</v>
      </c>
    </row>
    <row r="101" spans="1:4" ht="14.4" x14ac:dyDescent="0.3">
      <c r="A101" s="15" t="s">
        <v>196</v>
      </c>
      <c r="B101" s="17">
        <v>329.44</v>
      </c>
      <c r="C101" s="17">
        <v>1873</v>
      </c>
      <c r="D101" s="17">
        <v>15015.76</v>
      </c>
    </row>
    <row r="102" spans="1:4" ht="14.4" x14ac:dyDescent="0.3">
      <c r="A102" s="15" t="s">
        <v>198</v>
      </c>
      <c r="B102" s="17">
        <v>0</v>
      </c>
      <c r="C102" s="17">
        <v>9.56</v>
      </c>
      <c r="D102" s="17">
        <v>44.87</v>
      </c>
    </row>
    <row r="103" spans="1:4" ht="14.4" x14ac:dyDescent="0.3">
      <c r="A103" s="15" t="s">
        <v>200</v>
      </c>
      <c r="B103" s="17">
        <v>303.89</v>
      </c>
      <c r="C103" s="17">
        <v>1631</v>
      </c>
      <c r="D103" s="17">
        <v>18788.999999999996</v>
      </c>
    </row>
    <row r="104" spans="1:4" ht="14.4" x14ac:dyDescent="0.3">
      <c r="A104" s="15" t="s">
        <v>202</v>
      </c>
      <c r="B104" s="17">
        <v>45.230000000000004</v>
      </c>
      <c r="C104" s="17">
        <v>269.44</v>
      </c>
      <c r="D104" s="17">
        <v>3025.9500000000003</v>
      </c>
    </row>
    <row r="105" spans="1:4" ht="14.4" x14ac:dyDescent="0.3">
      <c r="A105" s="15" t="s">
        <v>204</v>
      </c>
      <c r="B105" s="17">
        <v>57.78</v>
      </c>
      <c r="C105" s="17">
        <v>297.56</v>
      </c>
      <c r="D105" s="17">
        <v>3111.8799999999997</v>
      </c>
    </row>
    <row r="106" spans="1:4" ht="14.4" x14ac:dyDescent="0.3">
      <c r="A106" s="15" t="s">
        <v>206</v>
      </c>
      <c r="B106" s="17">
        <v>291.56</v>
      </c>
      <c r="C106" s="17">
        <v>1571.67</v>
      </c>
      <c r="D106" s="17">
        <v>15040.249999999998</v>
      </c>
    </row>
    <row r="107" spans="1:4" ht="14.4" x14ac:dyDescent="0.3">
      <c r="A107" s="15" t="s">
        <v>208</v>
      </c>
      <c r="B107" s="17">
        <v>109.56</v>
      </c>
      <c r="C107" s="17">
        <v>843.7700000000001</v>
      </c>
      <c r="D107" s="17">
        <v>7643.4199999999992</v>
      </c>
    </row>
    <row r="108" spans="1:4" ht="14.4" x14ac:dyDescent="0.3">
      <c r="A108" s="15" t="s">
        <v>210</v>
      </c>
      <c r="B108" s="17">
        <v>122.77</v>
      </c>
      <c r="C108" s="17">
        <v>640.89</v>
      </c>
      <c r="D108" s="17">
        <v>6291.92</v>
      </c>
    </row>
    <row r="109" spans="1:4" ht="14.4" x14ac:dyDescent="0.3">
      <c r="A109" s="15" t="s">
        <v>212</v>
      </c>
      <c r="B109" s="17">
        <v>272.56</v>
      </c>
      <c r="C109" s="17">
        <v>1416</v>
      </c>
      <c r="D109" s="17">
        <v>18389.5</v>
      </c>
    </row>
    <row r="110" spans="1:4" ht="14.4" x14ac:dyDescent="0.3">
      <c r="A110" s="15" t="s">
        <v>214</v>
      </c>
      <c r="B110" s="17">
        <v>146.67000000000002</v>
      </c>
      <c r="C110" s="17">
        <v>959.33</v>
      </c>
      <c r="D110" s="17">
        <v>8826.2000000000007</v>
      </c>
    </row>
    <row r="111" spans="1:4" ht="14.4" x14ac:dyDescent="0.3">
      <c r="A111" s="15" t="s">
        <v>216</v>
      </c>
      <c r="B111" s="17">
        <v>503.44</v>
      </c>
      <c r="C111" s="17">
        <v>2946.78</v>
      </c>
      <c r="D111" s="17">
        <v>25885.399999999998</v>
      </c>
    </row>
    <row r="112" spans="1:4" ht="14.4" x14ac:dyDescent="0.3">
      <c r="A112" s="15" t="s">
        <v>218</v>
      </c>
      <c r="B112" s="17">
        <v>352.22</v>
      </c>
      <c r="C112" s="17">
        <v>2565.0100000000002</v>
      </c>
      <c r="D112" s="17">
        <v>26842.01</v>
      </c>
    </row>
    <row r="113" spans="1:4" ht="14.4" x14ac:dyDescent="0.3">
      <c r="A113" s="15" t="s">
        <v>220</v>
      </c>
      <c r="B113" s="17">
        <v>326.89</v>
      </c>
      <c r="C113" s="17">
        <v>2425.2199999999998</v>
      </c>
      <c r="D113" s="17">
        <v>19995.669999999998</v>
      </c>
    </row>
    <row r="114" spans="1:4" ht="14.4" x14ac:dyDescent="0.3">
      <c r="A114" s="15" t="s">
        <v>948</v>
      </c>
      <c r="B114" s="17">
        <v>0</v>
      </c>
      <c r="C114" s="17">
        <v>2.89</v>
      </c>
      <c r="D114" s="17">
        <v>82.9</v>
      </c>
    </row>
    <row r="115" spans="1:4" ht="14.4" x14ac:dyDescent="0.3">
      <c r="A115" s="15" t="s">
        <v>949</v>
      </c>
      <c r="B115" s="17">
        <v>0</v>
      </c>
      <c r="C115" s="17">
        <v>0</v>
      </c>
      <c r="D115" s="17">
        <v>384.88</v>
      </c>
    </row>
    <row r="116" spans="1:4" ht="14.4" x14ac:dyDescent="0.3">
      <c r="A116" s="15" t="s">
        <v>927</v>
      </c>
      <c r="B116" s="17">
        <v>0</v>
      </c>
      <c r="C116" s="17">
        <v>0</v>
      </c>
      <c r="D116" s="17">
        <v>0</v>
      </c>
    </row>
    <row r="117" spans="1:4" ht="14.4" x14ac:dyDescent="0.3">
      <c r="A117" s="15" t="s">
        <v>925</v>
      </c>
      <c r="B117" s="17">
        <v>0</v>
      </c>
      <c r="C117" s="17">
        <v>0</v>
      </c>
      <c r="D117" s="17">
        <v>0</v>
      </c>
    </row>
    <row r="118" spans="1:4" ht="14.4" x14ac:dyDescent="0.3">
      <c r="A118" s="15" t="s">
        <v>222</v>
      </c>
      <c r="B118" s="17">
        <v>163.67000000000002</v>
      </c>
      <c r="C118" s="17">
        <v>667.44999999999993</v>
      </c>
      <c r="D118" s="17">
        <v>4931.7000000000007</v>
      </c>
    </row>
    <row r="119" spans="1:4" ht="14.4" x14ac:dyDescent="0.3">
      <c r="A119" s="15" t="s">
        <v>224</v>
      </c>
      <c r="B119" s="17">
        <v>56.33</v>
      </c>
      <c r="C119" s="17">
        <v>415.33</v>
      </c>
      <c r="D119" s="17">
        <v>3715.01</v>
      </c>
    </row>
    <row r="120" spans="1:4" ht="14.4" x14ac:dyDescent="0.3">
      <c r="A120" s="15" t="s">
        <v>226</v>
      </c>
      <c r="B120" s="17">
        <v>130.44</v>
      </c>
      <c r="C120" s="17">
        <v>786.22</v>
      </c>
      <c r="D120" s="17">
        <v>5755.0800000000008</v>
      </c>
    </row>
    <row r="121" spans="1:4" ht="14.4" x14ac:dyDescent="0.3">
      <c r="A121" s="15" t="s">
        <v>228</v>
      </c>
      <c r="B121" s="17">
        <v>257.77999999999997</v>
      </c>
      <c r="C121" s="17">
        <v>1568.67</v>
      </c>
      <c r="D121" s="17">
        <v>10592.980000000001</v>
      </c>
    </row>
    <row r="122" spans="1:4" ht="14.4" x14ac:dyDescent="0.3">
      <c r="A122" s="15" t="s">
        <v>230</v>
      </c>
      <c r="B122" s="17">
        <v>226.45</v>
      </c>
      <c r="C122" s="17">
        <v>1257.5600000000002</v>
      </c>
      <c r="D122" s="17">
        <v>9219.1999999999989</v>
      </c>
    </row>
    <row r="123" spans="1:4" ht="14.4" x14ac:dyDescent="0.3">
      <c r="A123" s="15" t="s">
        <v>950</v>
      </c>
      <c r="B123" s="17">
        <v>0</v>
      </c>
      <c r="C123" s="17">
        <v>20.56</v>
      </c>
      <c r="D123" s="17">
        <v>76.87</v>
      </c>
    </row>
    <row r="124" spans="1:4" ht="14.4" x14ac:dyDescent="0.3">
      <c r="A124" s="15" t="s">
        <v>232</v>
      </c>
      <c r="B124" s="17">
        <v>0.22</v>
      </c>
      <c r="C124" s="17">
        <v>2</v>
      </c>
      <c r="D124" s="17">
        <v>37.299999999999997</v>
      </c>
    </row>
    <row r="125" spans="1:4" ht="14.4" x14ac:dyDescent="0.3">
      <c r="A125" s="15" t="s">
        <v>234</v>
      </c>
      <c r="B125" s="17">
        <v>1.78</v>
      </c>
      <c r="C125" s="17">
        <v>13.33</v>
      </c>
      <c r="D125" s="17">
        <v>108.65</v>
      </c>
    </row>
    <row r="126" spans="1:4" ht="14.4" x14ac:dyDescent="0.3">
      <c r="A126" s="15" t="s">
        <v>236</v>
      </c>
      <c r="B126" s="17">
        <v>1.8900000000000001</v>
      </c>
      <c r="C126" s="17">
        <v>14.22</v>
      </c>
      <c r="D126" s="17">
        <v>92.31</v>
      </c>
    </row>
    <row r="127" spans="1:4" ht="14.4" x14ac:dyDescent="0.3">
      <c r="A127" s="15" t="s">
        <v>238</v>
      </c>
      <c r="B127" s="17">
        <v>70</v>
      </c>
      <c r="C127" s="17">
        <v>334.56</v>
      </c>
      <c r="D127" s="17">
        <v>2973.77</v>
      </c>
    </row>
    <row r="128" spans="1:4" ht="14.4" x14ac:dyDescent="0.3">
      <c r="A128" s="15" t="s">
        <v>240</v>
      </c>
      <c r="B128" s="17">
        <v>10.440000000000001</v>
      </c>
      <c r="C128" s="17">
        <v>88.78</v>
      </c>
      <c r="D128" s="17">
        <v>647.44999999999993</v>
      </c>
    </row>
    <row r="129" spans="1:4" ht="14.4" x14ac:dyDescent="0.3">
      <c r="A129" s="15" t="s">
        <v>242</v>
      </c>
      <c r="B129" s="17">
        <v>13.78</v>
      </c>
      <c r="C129" s="17">
        <v>98.67</v>
      </c>
      <c r="D129" s="17">
        <v>889.85</v>
      </c>
    </row>
    <row r="130" spans="1:4" ht="14.4" x14ac:dyDescent="0.3">
      <c r="A130" s="15" t="s">
        <v>244</v>
      </c>
      <c r="B130" s="17">
        <v>1</v>
      </c>
      <c r="C130" s="17">
        <v>14</v>
      </c>
      <c r="D130" s="17">
        <v>85.62</v>
      </c>
    </row>
    <row r="131" spans="1:4" ht="14.4" x14ac:dyDescent="0.3">
      <c r="A131" s="15" t="s">
        <v>246</v>
      </c>
      <c r="B131" s="17">
        <v>1</v>
      </c>
      <c r="C131" s="17">
        <v>8</v>
      </c>
      <c r="D131" s="17">
        <v>86</v>
      </c>
    </row>
    <row r="132" spans="1:4" ht="14.4" x14ac:dyDescent="0.3">
      <c r="A132" s="15" t="s">
        <v>248</v>
      </c>
      <c r="B132" s="17">
        <v>0</v>
      </c>
      <c r="C132" s="17">
        <v>3.33</v>
      </c>
      <c r="D132" s="17">
        <v>75.45</v>
      </c>
    </row>
    <row r="133" spans="1:4" ht="14.4" x14ac:dyDescent="0.3">
      <c r="A133" s="15" t="s">
        <v>250</v>
      </c>
      <c r="B133" s="17">
        <v>0.33</v>
      </c>
      <c r="C133" s="17">
        <v>26.44</v>
      </c>
      <c r="D133" s="17">
        <v>216.87</v>
      </c>
    </row>
    <row r="134" spans="1:4" ht="14.4" x14ac:dyDescent="0.3">
      <c r="A134" s="15" t="s">
        <v>252</v>
      </c>
      <c r="B134" s="17">
        <v>0</v>
      </c>
      <c r="C134" s="17">
        <v>9.44</v>
      </c>
      <c r="D134" s="17">
        <v>64.42</v>
      </c>
    </row>
    <row r="135" spans="1:4" ht="14.4" x14ac:dyDescent="0.3">
      <c r="A135" s="15" t="s">
        <v>254</v>
      </c>
      <c r="B135" s="17">
        <v>0.67</v>
      </c>
      <c r="C135" s="17">
        <v>12.44</v>
      </c>
      <c r="D135" s="17">
        <v>78.260000000000005</v>
      </c>
    </row>
    <row r="136" spans="1:4" ht="14.4" x14ac:dyDescent="0.3">
      <c r="A136" s="15" t="s">
        <v>256</v>
      </c>
      <c r="B136" s="17">
        <v>1.22</v>
      </c>
      <c r="C136" s="17">
        <v>0</v>
      </c>
      <c r="D136" s="17">
        <v>27.4</v>
      </c>
    </row>
    <row r="137" spans="1:4" ht="14.4" x14ac:dyDescent="0.3">
      <c r="A137" s="15" t="s">
        <v>258</v>
      </c>
      <c r="B137" s="17">
        <v>17.89</v>
      </c>
      <c r="C137" s="17">
        <v>110.33</v>
      </c>
      <c r="D137" s="17">
        <v>907.56</v>
      </c>
    </row>
    <row r="138" spans="1:4" ht="14.4" x14ac:dyDescent="0.3">
      <c r="A138" s="15" t="s">
        <v>260</v>
      </c>
      <c r="B138" s="17">
        <v>32.880000000000003</v>
      </c>
      <c r="C138" s="17">
        <v>192.22</v>
      </c>
      <c r="D138" s="17">
        <v>1230.1000000000001</v>
      </c>
    </row>
    <row r="139" spans="1:4" ht="14.4" x14ac:dyDescent="0.3">
      <c r="A139" s="15" t="s">
        <v>262</v>
      </c>
      <c r="B139" s="17">
        <v>6.66</v>
      </c>
      <c r="C139" s="17">
        <v>39</v>
      </c>
      <c r="D139" s="17">
        <v>233.92</v>
      </c>
    </row>
    <row r="140" spans="1:4" ht="14.4" x14ac:dyDescent="0.3">
      <c r="A140" s="15" t="s">
        <v>264</v>
      </c>
      <c r="B140" s="17">
        <v>15.440000000000001</v>
      </c>
      <c r="C140" s="17">
        <v>94.22</v>
      </c>
      <c r="D140" s="17">
        <v>754.54</v>
      </c>
    </row>
    <row r="141" spans="1:4" ht="14.4" x14ac:dyDescent="0.3">
      <c r="A141" s="15" t="s">
        <v>268</v>
      </c>
      <c r="B141" s="17">
        <v>0</v>
      </c>
      <c r="C141" s="17">
        <v>5.22</v>
      </c>
      <c r="D141" s="17">
        <v>35.25</v>
      </c>
    </row>
    <row r="142" spans="1:4" ht="14.4" x14ac:dyDescent="0.3">
      <c r="A142" s="15" t="s">
        <v>270</v>
      </c>
      <c r="B142" s="17">
        <v>10.45</v>
      </c>
      <c r="C142" s="17">
        <v>87.67</v>
      </c>
      <c r="D142" s="17">
        <v>516.66000000000008</v>
      </c>
    </row>
    <row r="143" spans="1:4" ht="14.4" x14ac:dyDescent="0.3">
      <c r="A143" s="15" t="s">
        <v>272</v>
      </c>
      <c r="B143" s="17">
        <v>7.7799999999999994</v>
      </c>
      <c r="C143" s="17">
        <v>52</v>
      </c>
      <c r="D143" s="17">
        <v>309.3</v>
      </c>
    </row>
    <row r="144" spans="1:4" ht="14.4" x14ac:dyDescent="0.3">
      <c r="A144" s="15" t="s">
        <v>274</v>
      </c>
      <c r="B144" s="17">
        <v>6.34</v>
      </c>
      <c r="C144" s="17">
        <v>51.33</v>
      </c>
      <c r="D144" s="17">
        <v>590.77</v>
      </c>
    </row>
    <row r="145" spans="1:4" ht="14.4" x14ac:dyDescent="0.3">
      <c r="A145" s="15" t="s">
        <v>276</v>
      </c>
      <c r="B145" s="17">
        <v>19.560000000000002</v>
      </c>
      <c r="C145" s="17">
        <v>115</v>
      </c>
      <c r="D145" s="17">
        <v>654.86</v>
      </c>
    </row>
    <row r="146" spans="1:4" ht="14.4" x14ac:dyDescent="0.3">
      <c r="A146" s="15" t="s">
        <v>278</v>
      </c>
      <c r="B146" s="17">
        <v>5.5500000000000007</v>
      </c>
      <c r="C146" s="17">
        <v>14.33</v>
      </c>
      <c r="D146" s="17">
        <v>85.64</v>
      </c>
    </row>
    <row r="147" spans="1:4" ht="14.4" x14ac:dyDescent="0.3">
      <c r="A147" s="15" t="s">
        <v>280</v>
      </c>
      <c r="B147" s="17">
        <v>9.89</v>
      </c>
      <c r="C147" s="17">
        <v>126</v>
      </c>
      <c r="D147" s="17">
        <v>739.37</v>
      </c>
    </row>
    <row r="148" spans="1:4" ht="14.4" x14ac:dyDescent="0.3">
      <c r="A148" s="15" t="s">
        <v>282</v>
      </c>
      <c r="B148" s="17">
        <v>18.66</v>
      </c>
      <c r="C148" s="17">
        <v>73.56</v>
      </c>
      <c r="D148" s="17">
        <v>733.21</v>
      </c>
    </row>
    <row r="149" spans="1:4" ht="14.4" x14ac:dyDescent="0.3">
      <c r="A149" s="15" t="s">
        <v>284</v>
      </c>
      <c r="B149" s="17">
        <v>2.44</v>
      </c>
      <c r="C149" s="17">
        <v>37.56</v>
      </c>
      <c r="D149" s="17">
        <v>259.29999999999995</v>
      </c>
    </row>
    <row r="150" spans="1:4" ht="14.4" x14ac:dyDescent="0.3">
      <c r="A150" s="15" t="s">
        <v>286</v>
      </c>
      <c r="B150" s="17">
        <v>18.78</v>
      </c>
      <c r="C150" s="17">
        <v>361.78</v>
      </c>
      <c r="D150" s="17">
        <v>2788.16</v>
      </c>
    </row>
    <row r="151" spans="1:4" ht="14.4" x14ac:dyDescent="0.3">
      <c r="A151" s="15" t="s">
        <v>288</v>
      </c>
      <c r="B151" s="17">
        <v>4.45</v>
      </c>
      <c r="C151" s="17">
        <v>64.11</v>
      </c>
      <c r="D151" s="17">
        <v>424.22999999999996</v>
      </c>
    </row>
    <row r="152" spans="1:4" ht="14.4" x14ac:dyDescent="0.3">
      <c r="A152" s="15" t="s">
        <v>290</v>
      </c>
      <c r="B152" s="17">
        <v>100.34</v>
      </c>
      <c r="C152" s="17">
        <v>533.33000000000004</v>
      </c>
      <c r="D152" s="17">
        <v>3592.6000000000004</v>
      </c>
    </row>
    <row r="153" spans="1:4" ht="14.4" x14ac:dyDescent="0.3">
      <c r="A153" s="15" t="s">
        <v>292</v>
      </c>
      <c r="B153" s="17">
        <v>0.22</v>
      </c>
      <c r="C153" s="17">
        <v>9.11</v>
      </c>
      <c r="D153" s="17">
        <v>65.3</v>
      </c>
    </row>
    <row r="154" spans="1:4" ht="14.4" x14ac:dyDescent="0.3">
      <c r="A154" s="15" t="s">
        <v>294</v>
      </c>
      <c r="B154" s="17">
        <v>11.780000000000001</v>
      </c>
      <c r="C154" s="17">
        <v>62.33</v>
      </c>
      <c r="D154" s="17">
        <v>563.21</v>
      </c>
    </row>
    <row r="155" spans="1:4" ht="14.4" x14ac:dyDescent="0.3">
      <c r="A155" s="15" t="s">
        <v>296</v>
      </c>
      <c r="B155" s="17">
        <v>1.22</v>
      </c>
      <c r="C155" s="17">
        <v>9.7799999999999994</v>
      </c>
      <c r="D155" s="17">
        <v>75.819999999999993</v>
      </c>
    </row>
    <row r="156" spans="1:4" ht="14.4" x14ac:dyDescent="0.3">
      <c r="A156" s="15" t="s">
        <v>298</v>
      </c>
      <c r="B156" s="17">
        <v>0</v>
      </c>
      <c r="C156" s="17">
        <v>18.11</v>
      </c>
      <c r="D156" s="17">
        <v>95.15</v>
      </c>
    </row>
    <row r="157" spans="1:4" ht="14.4" x14ac:dyDescent="0.3">
      <c r="A157" s="15" t="s">
        <v>300</v>
      </c>
      <c r="B157" s="17">
        <v>3.89</v>
      </c>
      <c r="C157" s="17">
        <v>23.44</v>
      </c>
      <c r="D157" s="17">
        <v>212.24</v>
      </c>
    </row>
    <row r="158" spans="1:4" ht="14.4" x14ac:dyDescent="0.3">
      <c r="A158" s="15" t="s">
        <v>302</v>
      </c>
      <c r="B158" s="17">
        <v>1</v>
      </c>
      <c r="C158" s="17">
        <v>34.67</v>
      </c>
      <c r="D158" s="17">
        <v>273.56</v>
      </c>
    </row>
    <row r="159" spans="1:4" ht="14.4" x14ac:dyDescent="0.3">
      <c r="A159" s="15" t="s">
        <v>304</v>
      </c>
      <c r="B159" s="17">
        <v>1.89</v>
      </c>
      <c r="C159" s="17">
        <v>10.33</v>
      </c>
      <c r="D159" s="17">
        <v>90.5</v>
      </c>
    </row>
    <row r="160" spans="1:4" ht="14.4" x14ac:dyDescent="0.3">
      <c r="A160" s="15" t="s">
        <v>306</v>
      </c>
      <c r="B160" s="17">
        <v>6.2200000000000006</v>
      </c>
      <c r="C160" s="17">
        <v>60.33</v>
      </c>
      <c r="D160" s="17">
        <v>585.96999999999991</v>
      </c>
    </row>
    <row r="161" spans="1:4" ht="14.4" x14ac:dyDescent="0.3">
      <c r="A161" s="15" t="s">
        <v>308</v>
      </c>
      <c r="B161" s="17">
        <v>5.89</v>
      </c>
      <c r="C161" s="17">
        <v>18.549999999999997</v>
      </c>
      <c r="D161" s="17">
        <v>183.85</v>
      </c>
    </row>
    <row r="162" spans="1:4" ht="14.4" x14ac:dyDescent="0.3">
      <c r="A162" s="15" t="s">
        <v>310</v>
      </c>
      <c r="B162" s="17">
        <v>2.67</v>
      </c>
      <c r="C162" s="17">
        <v>16.78</v>
      </c>
      <c r="D162" s="17">
        <v>205.92</v>
      </c>
    </row>
    <row r="163" spans="1:4" ht="14.4" x14ac:dyDescent="0.3">
      <c r="A163" s="15" t="s">
        <v>312</v>
      </c>
      <c r="B163" s="17">
        <v>119.88</v>
      </c>
      <c r="C163" s="17">
        <v>582.44000000000005</v>
      </c>
      <c r="D163" s="17">
        <v>4156.9000000000005</v>
      </c>
    </row>
    <row r="164" spans="1:4" ht="14.4" x14ac:dyDescent="0.3">
      <c r="A164" s="15" t="s">
        <v>314</v>
      </c>
      <c r="B164" s="17">
        <v>2.56</v>
      </c>
      <c r="C164" s="17">
        <v>25.33</v>
      </c>
      <c r="D164" s="17">
        <v>175.67000000000002</v>
      </c>
    </row>
    <row r="165" spans="1:4" ht="14.4" x14ac:dyDescent="0.3">
      <c r="A165" s="15" t="s">
        <v>316</v>
      </c>
      <c r="B165" s="17">
        <v>44.66</v>
      </c>
      <c r="C165" s="17">
        <v>99.67</v>
      </c>
      <c r="D165" s="17">
        <v>651.26</v>
      </c>
    </row>
    <row r="166" spans="1:4" ht="14.4" x14ac:dyDescent="0.3">
      <c r="A166" s="15" t="s">
        <v>318</v>
      </c>
      <c r="B166" s="17">
        <v>59.44</v>
      </c>
      <c r="C166" s="17">
        <v>275</v>
      </c>
      <c r="D166" s="17">
        <v>2049.91</v>
      </c>
    </row>
    <row r="167" spans="1:4" ht="14.4" x14ac:dyDescent="0.3">
      <c r="A167" s="15" t="s">
        <v>320</v>
      </c>
      <c r="B167" s="17">
        <v>22.110000000000003</v>
      </c>
      <c r="C167" s="17">
        <v>55</v>
      </c>
      <c r="D167" s="17">
        <v>298.63</v>
      </c>
    </row>
    <row r="168" spans="1:4" ht="14.4" x14ac:dyDescent="0.3">
      <c r="A168" s="15" t="s">
        <v>322</v>
      </c>
      <c r="B168" s="17">
        <v>5.89</v>
      </c>
      <c r="C168" s="17">
        <v>20.329999999999998</v>
      </c>
      <c r="D168" s="17">
        <v>113.4</v>
      </c>
    </row>
    <row r="169" spans="1:4" ht="14.4" x14ac:dyDescent="0.3">
      <c r="A169" s="15" t="s">
        <v>324</v>
      </c>
      <c r="B169" s="17">
        <v>55.33</v>
      </c>
      <c r="C169" s="17">
        <v>640.78</v>
      </c>
      <c r="D169" s="17">
        <v>4729.8399999999992</v>
      </c>
    </row>
    <row r="170" spans="1:4" ht="14.4" x14ac:dyDescent="0.3">
      <c r="A170" s="15" t="s">
        <v>326</v>
      </c>
      <c r="B170" s="17">
        <v>15.55</v>
      </c>
      <c r="C170" s="17">
        <v>122.89</v>
      </c>
      <c r="D170" s="17">
        <v>1067.08</v>
      </c>
    </row>
    <row r="171" spans="1:4" ht="14.4" x14ac:dyDescent="0.3">
      <c r="A171" s="15" t="s">
        <v>328</v>
      </c>
      <c r="B171" s="17">
        <v>36.89</v>
      </c>
      <c r="C171" s="17">
        <v>91.89</v>
      </c>
      <c r="D171" s="17">
        <v>957.20999999999992</v>
      </c>
    </row>
    <row r="172" spans="1:4" ht="14.4" x14ac:dyDescent="0.3">
      <c r="A172" s="15" t="s">
        <v>330</v>
      </c>
      <c r="B172" s="17">
        <v>0.89</v>
      </c>
      <c r="C172" s="17">
        <v>36</v>
      </c>
      <c r="D172" s="17">
        <v>292.48</v>
      </c>
    </row>
    <row r="173" spans="1:4" ht="14.4" x14ac:dyDescent="0.3">
      <c r="A173" s="15" t="s">
        <v>332</v>
      </c>
      <c r="B173" s="17">
        <v>12.66</v>
      </c>
      <c r="C173" s="17">
        <v>53.67</v>
      </c>
      <c r="D173" s="17">
        <v>592.13000000000011</v>
      </c>
    </row>
    <row r="174" spans="1:4" ht="14.4" x14ac:dyDescent="0.3">
      <c r="A174" s="15" t="s">
        <v>334</v>
      </c>
      <c r="B174" s="17">
        <v>14</v>
      </c>
      <c r="C174" s="17">
        <v>114</v>
      </c>
      <c r="D174" s="17">
        <v>1098.54</v>
      </c>
    </row>
    <row r="175" spans="1:4" ht="14.4" x14ac:dyDescent="0.3">
      <c r="A175" s="15" t="s">
        <v>336</v>
      </c>
      <c r="B175" s="17">
        <v>18.559999999999999</v>
      </c>
      <c r="C175" s="17">
        <v>70.44</v>
      </c>
      <c r="D175" s="17">
        <v>556.92999999999995</v>
      </c>
    </row>
    <row r="176" spans="1:4" ht="14.4" x14ac:dyDescent="0.3">
      <c r="A176" s="15" t="s">
        <v>338</v>
      </c>
      <c r="B176" s="17">
        <v>35</v>
      </c>
      <c r="C176" s="17">
        <v>171.67</v>
      </c>
      <c r="D176" s="17">
        <v>975.3900000000001</v>
      </c>
    </row>
    <row r="177" spans="1:4" ht="14.4" x14ac:dyDescent="0.3">
      <c r="A177" s="15" t="s">
        <v>340</v>
      </c>
      <c r="B177" s="17">
        <v>10.67</v>
      </c>
      <c r="C177" s="17">
        <v>70.67</v>
      </c>
      <c r="D177" s="17">
        <v>636.01</v>
      </c>
    </row>
    <row r="178" spans="1:4" ht="14.4" x14ac:dyDescent="0.3">
      <c r="A178" s="15" t="s">
        <v>342</v>
      </c>
      <c r="B178" s="17">
        <v>20.22</v>
      </c>
      <c r="C178" s="17">
        <v>65.67</v>
      </c>
      <c r="D178" s="17">
        <v>562.34</v>
      </c>
    </row>
    <row r="179" spans="1:4" ht="14.4" x14ac:dyDescent="0.3">
      <c r="A179" s="15" t="s">
        <v>344</v>
      </c>
      <c r="B179" s="17">
        <v>4.4399999999999995</v>
      </c>
      <c r="C179" s="17">
        <v>43.22</v>
      </c>
      <c r="D179" s="17">
        <v>324.88</v>
      </c>
    </row>
    <row r="180" spans="1:4" ht="14.4" x14ac:dyDescent="0.3">
      <c r="A180" s="15" t="s">
        <v>346</v>
      </c>
      <c r="B180" s="17">
        <v>2</v>
      </c>
      <c r="C180" s="17">
        <v>36.56</v>
      </c>
      <c r="D180" s="17">
        <v>333.4</v>
      </c>
    </row>
    <row r="181" spans="1:4" ht="14.4" x14ac:dyDescent="0.3">
      <c r="A181" s="15" t="s">
        <v>348</v>
      </c>
      <c r="B181" s="17">
        <v>0.56000000000000005</v>
      </c>
      <c r="C181" s="17">
        <v>12.33</v>
      </c>
      <c r="D181" s="17">
        <v>50.489999999999995</v>
      </c>
    </row>
    <row r="182" spans="1:4" ht="14.4" x14ac:dyDescent="0.3">
      <c r="A182" s="15" t="s">
        <v>350</v>
      </c>
      <c r="B182" s="17">
        <v>19.670000000000002</v>
      </c>
      <c r="C182" s="17">
        <v>157.22</v>
      </c>
      <c r="D182" s="17">
        <v>1069.56</v>
      </c>
    </row>
    <row r="183" spans="1:4" ht="14.4" x14ac:dyDescent="0.3">
      <c r="A183" s="15" t="s">
        <v>352</v>
      </c>
      <c r="B183" s="17">
        <v>2</v>
      </c>
      <c r="C183" s="17">
        <v>40.89</v>
      </c>
      <c r="D183" s="17">
        <v>263.09000000000003</v>
      </c>
    </row>
    <row r="184" spans="1:4" ht="14.4" x14ac:dyDescent="0.3">
      <c r="A184" s="15" t="s">
        <v>354</v>
      </c>
      <c r="B184" s="17">
        <v>6.11</v>
      </c>
      <c r="C184" s="17">
        <v>31.78</v>
      </c>
      <c r="D184" s="17">
        <v>237.79</v>
      </c>
    </row>
    <row r="185" spans="1:4" ht="14.4" x14ac:dyDescent="0.3">
      <c r="A185" s="15" t="s">
        <v>356</v>
      </c>
      <c r="B185" s="17">
        <v>61.44</v>
      </c>
      <c r="C185" s="17">
        <v>301.00000000000006</v>
      </c>
      <c r="D185" s="17">
        <v>2930.2399999999993</v>
      </c>
    </row>
    <row r="186" spans="1:4" ht="14.4" x14ac:dyDescent="0.3">
      <c r="A186" s="15" t="s">
        <v>358</v>
      </c>
      <c r="B186" s="17">
        <v>367.45</v>
      </c>
      <c r="C186" s="17">
        <v>2330</v>
      </c>
      <c r="D186" s="17">
        <v>21522.059999999998</v>
      </c>
    </row>
    <row r="187" spans="1:4" ht="14.4" x14ac:dyDescent="0.3">
      <c r="A187" s="15" t="s">
        <v>360</v>
      </c>
      <c r="B187" s="17">
        <v>488.77</v>
      </c>
      <c r="C187" s="17">
        <v>3584.67</v>
      </c>
      <c r="D187" s="17">
        <v>28436.570000000003</v>
      </c>
    </row>
    <row r="188" spans="1:4" ht="14.4" x14ac:dyDescent="0.3">
      <c r="A188" s="15" t="s">
        <v>362</v>
      </c>
      <c r="B188" s="17">
        <v>5</v>
      </c>
      <c r="C188" s="17">
        <v>20.67</v>
      </c>
      <c r="D188" s="17">
        <v>175.15</v>
      </c>
    </row>
    <row r="189" spans="1:4" ht="14.4" x14ac:dyDescent="0.3">
      <c r="A189" s="15" t="s">
        <v>364</v>
      </c>
      <c r="B189" s="17">
        <v>66.22</v>
      </c>
      <c r="C189" s="17">
        <v>637.66999999999996</v>
      </c>
      <c r="D189" s="17">
        <v>5417.53</v>
      </c>
    </row>
    <row r="190" spans="1:4" ht="14.4" x14ac:dyDescent="0.3">
      <c r="A190" s="15" t="s">
        <v>366</v>
      </c>
      <c r="B190" s="17">
        <v>109.66</v>
      </c>
      <c r="C190" s="17">
        <v>1025.33</v>
      </c>
      <c r="D190" s="17">
        <v>8680.1899999999987</v>
      </c>
    </row>
    <row r="191" spans="1:4" ht="14.4" x14ac:dyDescent="0.3">
      <c r="A191" s="15" t="s">
        <v>368</v>
      </c>
      <c r="B191" s="17">
        <v>22.89</v>
      </c>
      <c r="C191" s="17">
        <v>127.56</v>
      </c>
      <c r="D191" s="17">
        <v>1460.26</v>
      </c>
    </row>
    <row r="192" spans="1:4" ht="14.4" x14ac:dyDescent="0.3">
      <c r="A192" s="15" t="s">
        <v>370</v>
      </c>
      <c r="B192" s="17">
        <v>42.33</v>
      </c>
      <c r="C192" s="17">
        <v>298.22000000000003</v>
      </c>
      <c r="D192" s="17">
        <v>2290.0699999999997</v>
      </c>
    </row>
    <row r="193" spans="1:4" ht="14.4" x14ac:dyDescent="0.3">
      <c r="A193" s="15" t="s">
        <v>372</v>
      </c>
      <c r="B193" s="17">
        <v>392.55</v>
      </c>
      <c r="C193" s="17">
        <v>1518.6699999999998</v>
      </c>
      <c r="D193" s="17">
        <v>11914.079999999998</v>
      </c>
    </row>
    <row r="194" spans="1:4" ht="14.4" x14ac:dyDescent="0.3">
      <c r="A194" s="15" t="s">
        <v>374</v>
      </c>
      <c r="B194" s="17">
        <v>184.45</v>
      </c>
      <c r="C194" s="17">
        <v>965.56</v>
      </c>
      <c r="D194" s="17">
        <v>8526.5800000000017</v>
      </c>
    </row>
    <row r="195" spans="1:4" ht="14.4" x14ac:dyDescent="0.3">
      <c r="A195" s="15" t="s">
        <v>376</v>
      </c>
      <c r="B195" s="17">
        <v>145.44999999999999</v>
      </c>
      <c r="C195" s="17">
        <v>899.89</v>
      </c>
      <c r="D195" s="17">
        <v>7587.1500000000005</v>
      </c>
    </row>
    <row r="196" spans="1:4" ht="14.4" x14ac:dyDescent="0.3">
      <c r="A196" s="15" t="s">
        <v>378</v>
      </c>
      <c r="B196" s="17">
        <v>309.23</v>
      </c>
      <c r="C196" s="17">
        <v>2107.56</v>
      </c>
      <c r="D196" s="17">
        <v>17893.550000000003</v>
      </c>
    </row>
    <row r="197" spans="1:4" ht="14.4" x14ac:dyDescent="0.3">
      <c r="A197" s="15" t="s">
        <v>380</v>
      </c>
      <c r="B197" s="17">
        <v>25.880000000000003</v>
      </c>
      <c r="C197" s="17">
        <v>182.67</v>
      </c>
      <c r="D197" s="17">
        <v>1839.27</v>
      </c>
    </row>
    <row r="198" spans="1:4" ht="14.4" x14ac:dyDescent="0.3">
      <c r="A198" s="15" t="s">
        <v>382</v>
      </c>
      <c r="B198" s="17">
        <v>46.45</v>
      </c>
      <c r="C198" s="17">
        <v>462</v>
      </c>
      <c r="D198" s="17">
        <v>3442.3900000000003</v>
      </c>
    </row>
    <row r="199" spans="1:4" ht="14.4" x14ac:dyDescent="0.3">
      <c r="A199" s="15" t="s">
        <v>384</v>
      </c>
      <c r="B199" s="17">
        <v>73</v>
      </c>
      <c r="C199" s="17">
        <v>342.11</v>
      </c>
      <c r="D199" s="17">
        <v>3429.72</v>
      </c>
    </row>
    <row r="200" spans="1:4" ht="14.4" x14ac:dyDescent="0.3">
      <c r="A200" s="15" t="s">
        <v>386</v>
      </c>
      <c r="B200" s="17">
        <v>0</v>
      </c>
      <c r="C200" s="17">
        <v>0.44</v>
      </c>
      <c r="D200" s="17">
        <v>14.6</v>
      </c>
    </row>
    <row r="201" spans="1:4" ht="14.4" x14ac:dyDescent="0.3">
      <c r="A201" s="15" t="s">
        <v>388</v>
      </c>
      <c r="B201" s="17">
        <v>7.7700000000000005</v>
      </c>
      <c r="C201" s="17">
        <v>60</v>
      </c>
      <c r="D201" s="17">
        <v>805.11</v>
      </c>
    </row>
    <row r="202" spans="1:4" ht="14.4" x14ac:dyDescent="0.3">
      <c r="A202" s="15" t="s">
        <v>390</v>
      </c>
      <c r="B202" s="17">
        <v>3.56</v>
      </c>
      <c r="C202" s="17">
        <v>31.56</v>
      </c>
      <c r="D202" s="17">
        <v>229.98</v>
      </c>
    </row>
    <row r="203" spans="1:4" ht="14.4" x14ac:dyDescent="0.3">
      <c r="A203" s="15" t="s">
        <v>392</v>
      </c>
      <c r="B203" s="17">
        <v>7.44</v>
      </c>
      <c r="C203" s="17">
        <v>90.22</v>
      </c>
      <c r="D203" s="17">
        <v>753.29000000000008</v>
      </c>
    </row>
    <row r="204" spans="1:4" ht="14.4" x14ac:dyDescent="0.3">
      <c r="A204" s="15" t="s">
        <v>394</v>
      </c>
      <c r="B204" s="17">
        <v>5.34</v>
      </c>
      <c r="C204" s="17">
        <v>65.44</v>
      </c>
      <c r="D204" s="17">
        <v>517.92999999999995</v>
      </c>
    </row>
    <row r="205" spans="1:4" ht="14.4" x14ac:dyDescent="0.3">
      <c r="A205" s="15" t="s">
        <v>396</v>
      </c>
      <c r="B205" s="17">
        <v>50.78</v>
      </c>
      <c r="C205" s="17">
        <v>492</v>
      </c>
      <c r="D205" s="17">
        <v>3674.1500000000005</v>
      </c>
    </row>
    <row r="206" spans="1:4" ht="14.4" x14ac:dyDescent="0.3">
      <c r="A206" s="15" t="s">
        <v>398</v>
      </c>
      <c r="B206" s="17">
        <v>73.11</v>
      </c>
      <c r="C206" s="17">
        <v>596.11</v>
      </c>
      <c r="D206" s="17">
        <v>4196.4699999999993</v>
      </c>
    </row>
    <row r="207" spans="1:4" ht="14.4" x14ac:dyDescent="0.3">
      <c r="A207" s="15" t="s">
        <v>400</v>
      </c>
      <c r="B207" s="17">
        <v>46.66</v>
      </c>
      <c r="C207" s="17">
        <v>244.22</v>
      </c>
      <c r="D207" s="17">
        <v>2664.8499999999995</v>
      </c>
    </row>
    <row r="208" spans="1:4" ht="14.4" x14ac:dyDescent="0.3">
      <c r="A208" s="15" t="s">
        <v>402</v>
      </c>
      <c r="B208" s="17">
        <v>3.89</v>
      </c>
      <c r="C208" s="17">
        <v>82.33</v>
      </c>
      <c r="D208" s="17">
        <v>605.13000000000011</v>
      </c>
    </row>
    <row r="209" spans="1:4" ht="14.4" x14ac:dyDescent="0.3">
      <c r="A209" s="15" t="s">
        <v>404</v>
      </c>
      <c r="B209" s="17">
        <v>2.33</v>
      </c>
      <c r="C209" s="17">
        <v>39.659999999999997</v>
      </c>
      <c r="D209" s="17">
        <v>422.4</v>
      </c>
    </row>
    <row r="210" spans="1:4" ht="14.4" x14ac:dyDescent="0.3">
      <c r="A210" s="15" t="s">
        <v>406</v>
      </c>
      <c r="B210" s="17">
        <v>116.45</v>
      </c>
      <c r="C210" s="17">
        <v>787.78</v>
      </c>
      <c r="D210" s="17">
        <v>6485.5899999999992</v>
      </c>
    </row>
    <row r="211" spans="1:4" ht="14.4" x14ac:dyDescent="0.3">
      <c r="A211" s="15" t="s">
        <v>917</v>
      </c>
      <c r="B211" s="17">
        <v>0</v>
      </c>
      <c r="C211" s="17">
        <v>0</v>
      </c>
      <c r="D211" s="17">
        <v>0</v>
      </c>
    </row>
    <row r="212" spans="1:4" ht="14.4" x14ac:dyDescent="0.3">
      <c r="A212" s="15" t="s">
        <v>408</v>
      </c>
      <c r="B212" s="17">
        <v>0</v>
      </c>
      <c r="C212" s="17">
        <v>11.78</v>
      </c>
      <c r="D212" s="17">
        <v>82.9</v>
      </c>
    </row>
    <row r="213" spans="1:4" ht="14.4" x14ac:dyDescent="0.3">
      <c r="A213" s="15" t="s">
        <v>410</v>
      </c>
      <c r="B213" s="17">
        <v>0</v>
      </c>
      <c r="C213" s="17">
        <v>1.89</v>
      </c>
      <c r="D213" s="17">
        <v>57.45</v>
      </c>
    </row>
    <row r="214" spans="1:4" ht="14.4" x14ac:dyDescent="0.3">
      <c r="A214" s="15" t="s">
        <v>412</v>
      </c>
      <c r="B214" s="17">
        <v>0</v>
      </c>
      <c r="C214" s="17">
        <v>5.44</v>
      </c>
      <c r="D214" s="17">
        <v>19.79</v>
      </c>
    </row>
    <row r="215" spans="1:4" ht="14.4" x14ac:dyDescent="0.3">
      <c r="A215" s="15" t="s">
        <v>414</v>
      </c>
      <c r="B215" s="17">
        <v>29.77</v>
      </c>
      <c r="C215" s="17">
        <v>141.78</v>
      </c>
      <c r="D215" s="17">
        <v>888.55</v>
      </c>
    </row>
    <row r="216" spans="1:4" ht="14.4" x14ac:dyDescent="0.3">
      <c r="A216" s="15" t="s">
        <v>416</v>
      </c>
      <c r="B216" s="17">
        <v>267</v>
      </c>
      <c r="C216" s="17">
        <v>2174.4500000000003</v>
      </c>
      <c r="D216" s="17">
        <v>18760.500000000004</v>
      </c>
    </row>
    <row r="217" spans="1:4" ht="14.4" x14ac:dyDescent="0.3">
      <c r="A217" s="15" t="s">
        <v>418</v>
      </c>
      <c r="B217" s="17">
        <v>158.56</v>
      </c>
      <c r="C217" s="17">
        <v>1022.56</v>
      </c>
      <c r="D217" s="17">
        <v>7956.8399999999992</v>
      </c>
    </row>
    <row r="218" spans="1:4" ht="14.4" x14ac:dyDescent="0.3">
      <c r="A218" s="15" t="s">
        <v>420</v>
      </c>
      <c r="B218" s="17">
        <v>262.11</v>
      </c>
      <c r="C218" s="17">
        <v>1876</v>
      </c>
      <c r="D218" s="17">
        <v>14410.03</v>
      </c>
    </row>
    <row r="219" spans="1:4" ht="14.4" x14ac:dyDescent="0.3">
      <c r="A219" s="15" t="s">
        <v>422</v>
      </c>
      <c r="B219" s="17">
        <v>405.78000000000003</v>
      </c>
      <c r="C219" s="17">
        <v>2501.7800000000002</v>
      </c>
      <c r="D219" s="17">
        <v>19702.46</v>
      </c>
    </row>
    <row r="220" spans="1:4" ht="14.4" x14ac:dyDescent="0.3">
      <c r="A220" s="15" t="s">
        <v>424</v>
      </c>
      <c r="B220" s="17">
        <v>69.56</v>
      </c>
      <c r="C220" s="17">
        <v>580.66000000000008</v>
      </c>
      <c r="D220" s="17">
        <v>5250.5300000000007</v>
      </c>
    </row>
    <row r="221" spans="1:4" ht="14.4" x14ac:dyDescent="0.3">
      <c r="A221" s="15" t="s">
        <v>426</v>
      </c>
      <c r="B221" s="17">
        <v>196.44</v>
      </c>
      <c r="C221" s="17">
        <v>1474.78</v>
      </c>
      <c r="D221" s="17">
        <v>10829.680000000002</v>
      </c>
    </row>
    <row r="222" spans="1:4" ht="14.4" x14ac:dyDescent="0.3">
      <c r="A222" s="15" t="s">
        <v>428</v>
      </c>
      <c r="B222" s="17">
        <v>1.44</v>
      </c>
      <c r="C222" s="17">
        <v>5</v>
      </c>
      <c r="D222" s="17">
        <v>38.049999999999997</v>
      </c>
    </row>
    <row r="223" spans="1:4" ht="14.4" x14ac:dyDescent="0.3">
      <c r="A223" s="15" t="s">
        <v>430</v>
      </c>
      <c r="B223" s="17">
        <v>81.45</v>
      </c>
      <c r="C223" s="17">
        <v>834</v>
      </c>
      <c r="D223" s="17">
        <v>6861.64</v>
      </c>
    </row>
    <row r="224" spans="1:4" ht="14.4" x14ac:dyDescent="0.3">
      <c r="A224" s="15" t="s">
        <v>432</v>
      </c>
      <c r="B224" s="17">
        <v>114.56</v>
      </c>
      <c r="C224" s="17">
        <v>1268.33</v>
      </c>
      <c r="D224" s="17">
        <v>9750.3700000000008</v>
      </c>
    </row>
    <row r="225" spans="1:4" ht="14.4" x14ac:dyDescent="0.3">
      <c r="A225" s="15" t="s">
        <v>434</v>
      </c>
      <c r="B225" s="17">
        <v>30.11</v>
      </c>
      <c r="C225" s="17">
        <v>289.33</v>
      </c>
      <c r="D225" s="17">
        <v>2228.8200000000002</v>
      </c>
    </row>
    <row r="226" spans="1:4" ht="14.4" x14ac:dyDescent="0.3">
      <c r="A226" s="15" t="s">
        <v>436</v>
      </c>
      <c r="B226" s="17">
        <v>24.55</v>
      </c>
      <c r="C226" s="17">
        <v>303.11</v>
      </c>
      <c r="D226" s="17">
        <v>1937.1100000000001</v>
      </c>
    </row>
    <row r="227" spans="1:4" ht="14.4" x14ac:dyDescent="0.3">
      <c r="A227" s="15" t="s">
        <v>438</v>
      </c>
      <c r="B227" s="17">
        <v>7.7700000000000005</v>
      </c>
      <c r="C227" s="17">
        <v>72.89</v>
      </c>
      <c r="D227" s="17">
        <v>421.35</v>
      </c>
    </row>
    <row r="228" spans="1:4" ht="14.4" x14ac:dyDescent="0.3">
      <c r="A228" s="15" t="s">
        <v>440</v>
      </c>
      <c r="B228" s="17">
        <v>26</v>
      </c>
      <c r="C228" s="17">
        <v>311.56</v>
      </c>
      <c r="D228" s="17">
        <v>2011.0999999999997</v>
      </c>
    </row>
    <row r="229" spans="1:4" ht="14.4" x14ac:dyDescent="0.3">
      <c r="A229" s="15" t="s">
        <v>442</v>
      </c>
      <c r="B229" s="17">
        <v>79.67</v>
      </c>
      <c r="C229" s="17">
        <v>590.55999999999995</v>
      </c>
      <c r="D229" s="17">
        <v>4258.76</v>
      </c>
    </row>
    <row r="230" spans="1:4" ht="14.4" x14ac:dyDescent="0.3">
      <c r="A230" s="15" t="s">
        <v>444</v>
      </c>
      <c r="B230" s="17">
        <v>584.67000000000007</v>
      </c>
      <c r="C230" s="17">
        <v>4142.33</v>
      </c>
      <c r="D230" s="17">
        <v>29328.21</v>
      </c>
    </row>
    <row r="231" spans="1:4" ht="14.4" x14ac:dyDescent="0.3">
      <c r="A231" s="15" t="s">
        <v>446</v>
      </c>
      <c r="B231" s="17">
        <v>0.11</v>
      </c>
      <c r="C231" s="17">
        <v>7.33</v>
      </c>
      <c r="D231" s="17">
        <v>73.75</v>
      </c>
    </row>
    <row r="232" spans="1:4" ht="14.4" x14ac:dyDescent="0.3">
      <c r="A232" s="15" t="s">
        <v>448</v>
      </c>
      <c r="B232" s="17">
        <v>0</v>
      </c>
      <c r="C232" s="17">
        <v>8.33</v>
      </c>
      <c r="D232" s="17">
        <v>45.75</v>
      </c>
    </row>
    <row r="233" spans="1:4" ht="14.4" x14ac:dyDescent="0.3">
      <c r="A233" s="15" t="s">
        <v>450</v>
      </c>
      <c r="B233" s="17">
        <v>25.34</v>
      </c>
      <c r="C233" s="17">
        <v>216.33</v>
      </c>
      <c r="D233" s="17">
        <v>1433.78</v>
      </c>
    </row>
    <row r="234" spans="1:4" ht="14.4" x14ac:dyDescent="0.3">
      <c r="A234" s="15" t="s">
        <v>452</v>
      </c>
      <c r="B234" s="17">
        <v>36.339999999999996</v>
      </c>
      <c r="C234" s="17">
        <v>229.56</v>
      </c>
      <c r="D234" s="17">
        <v>1769.48</v>
      </c>
    </row>
    <row r="235" spans="1:4" ht="14.4" x14ac:dyDescent="0.3">
      <c r="A235" s="15" t="s">
        <v>454</v>
      </c>
      <c r="B235" s="17">
        <v>104.78</v>
      </c>
      <c r="C235" s="17">
        <v>1195.44</v>
      </c>
      <c r="D235" s="17">
        <v>9557.0300000000007</v>
      </c>
    </row>
    <row r="236" spans="1:4" ht="14.4" x14ac:dyDescent="0.3">
      <c r="A236" s="15" t="s">
        <v>456</v>
      </c>
      <c r="B236" s="17">
        <v>257.89</v>
      </c>
      <c r="C236" s="17">
        <v>1782.78</v>
      </c>
      <c r="D236" s="17">
        <v>12932.63</v>
      </c>
    </row>
    <row r="237" spans="1:4" ht="14.4" x14ac:dyDescent="0.3">
      <c r="A237" s="15" t="s">
        <v>458</v>
      </c>
      <c r="B237" s="17">
        <v>9.67</v>
      </c>
      <c r="C237" s="17">
        <v>110.56</v>
      </c>
      <c r="D237" s="17">
        <v>903.94999999999993</v>
      </c>
    </row>
    <row r="238" spans="1:4" ht="14.4" x14ac:dyDescent="0.3">
      <c r="A238" s="15" t="s">
        <v>460</v>
      </c>
      <c r="B238" s="17">
        <v>117.56</v>
      </c>
      <c r="C238" s="17">
        <v>551.89</v>
      </c>
      <c r="D238" s="17">
        <v>4261.1099999999997</v>
      </c>
    </row>
    <row r="239" spans="1:4" ht="14.4" x14ac:dyDescent="0.3">
      <c r="A239" s="15" t="s">
        <v>462</v>
      </c>
      <c r="B239" s="17">
        <v>95.56</v>
      </c>
      <c r="C239" s="17">
        <v>605.78</v>
      </c>
      <c r="D239" s="17">
        <v>4178.4399999999996</v>
      </c>
    </row>
    <row r="240" spans="1:4" ht="14.4" x14ac:dyDescent="0.3">
      <c r="A240" s="15" t="s">
        <v>464</v>
      </c>
      <c r="B240" s="17">
        <v>7.7799999999999994</v>
      </c>
      <c r="C240" s="17">
        <v>53.22</v>
      </c>
      <c r="D240" s="17">
        <v>399.14</v>
      </c>
    </row>
    <row r="241" spans="1:4" ht="14.4" x14ac:dyDescent="0.3">
      <c r="A241" s="15" t="s">
        <v>466</v>
      </c>
      <c r="B241" s="17">
        <v>72.66</v>
      </c>
      <c r="C241" s="17">
        <v>466.11</v>
      </c>
      <c r="D241" s="17">
        <v>3540.4600000000005</v>
      </c>
    </row>
    <row r="242" spans="1:4" ht="14.4" x14ac:dyDescent="0.3">
      <c r="A242" s="15" t="s">
        <v>468</v>
      </c>
      <c r="B242" s="17">
        <v>34.22</v>
      </c>
      <c r="C242" s="17">
        <v>261.67</v>
      </c>
      <c r="D242" s="17">
        <v>2457.19</v>
      </c>
    </row>
    <row r="243" spans="1:4" ht="14.4" x14ac:dyDescent="0.3">
      <c r="A243" s="15" t="s">
        <v>470</v>
      </c>
      <c r="B243" s="17">
        <v>22.439999999999998</v>
      </c>
      <c r="C243" s="17">
        <v>232.56</v>
      </c>
      <c r="D243" s="17">
        <v>1468.24</v>
      </c>
    </row>
    <row r="244" spans="1:4" ht="14.4" x14ac:dyDescent="0.3">
      <c r="A244" s="15" t="s">
        <v>472</v>
      </c>
      <c r="B244" s="17">
        <v>0</v>
      </c>
      <c r="C244" s="17">
        <v>4.22</v>
      </c>
      <c r="D244" s="17">
        <v>34.6</v>
      </c>
    </row>
    <row r="245" spans="1:4" ht="14.4" x14ac:dyDescent="0.3">
      <c r="A245" s="15" t="s">
        <v>474</v>
      </c>
      <c r="B245" s="17">
        <v>14.33</v>
      </c>
      <c r="C245" s="17">
        <v>104.44</v>
      </c>
      <c r="D245" s="17">
        <v>856.84999999999991</v>
      </c>
    </row>
    <row r="246" spans="1:4" ht="14.4" x14ac:dyDescent="0.3">
      <c r="A246" s="15" t="s">
        <v>476</v>
      </c>
      <c r="B246" s="17">
        <v>4.22</v>
      </c>
      <c r="C246" s="17">
        <v>58</v>
      </c>
      <c r="D246" s="17">
        <v>553.31000000000006</v>
      </c>
    </row>
    <row r="247" spans="1:4" ht="14.4" x14ac:dyDescent="0.3">
      <c r="A247" s="15" t="s">
        <v>478</v>
      </c>
      <c r="B247" s="17">
        <v>7.5600000000000005</v>
      </c>
      <c r="C247" s="17">
        <v>78.56</v>
      </c>
      <c r="D247" s="17">
        <v>642.30000000000007</v>
      </c>
    </row>
    <row r="248" spans="1:4" ht="14.4" x14ac:dyDescent="0.3">
      <c r="A248" s="15" t="s">
        <v>480</v>
      </c>
      <c r="B248" s="17">
        <v>45.45</v>
      </c>
      <c r="C248" s="17">
        <v>238.56</v>
      </c>
      <c r="D248" s="17">
        <v>1785.0600000000002</v>
      </c>
    </row>
    <row r="249" spans="1:4" ht="14.4" x14ac:dyDescent="0.3">
      <c r="A249" s="15" t="s">
        <v>482</v>
      </c>
      <c r="B249" s="17">
        <v>1.44</v>
      </c>
      <c r="C249" s="17">
        <v>17.89</v>
      </c>
      <c r="D249" s="17">
        <v>195.05</v>
      </c>
    </row>
    <row r="250" spans="1:4" ht="14.4" x14ac:dyDescent="0.3">
      <c r="A250" s="15" t="s">
        <v>484</v>
      </c>
      <c r="B250" s="17">
        <v>1</v>
      </c>
      <c r="C250" s="17">
        <v>10.11</v>
      </c>
      <c r="D250" s="17">
        <v>73.400000000000006</v>
      </c>
    </row>
    <row r="251" spans="1:4" ht="14.4" x14ac:dyDescent="0.3">
      <c r="A251" s="15" t="s">
        <v>486</v>
      </c>
      <c r="B251" s="17">
        <v>0.56000000000000005</v>
      </c>
      <c r="C251" s="17">
        <v>2.11</v>
      </c>
      <c r="D251" s="17">
        <v>22.8</v>
      </c>
    </row>
    <row r="252" spans="1:4" ht="14.4" x14ac:dyDescent="0.3">
      <c r="A252" s="15" t="s">
        <v>488</v>
      </c>
      <c r="B252" s="17">
        <v>0.56000000000000005</v>
      </c>
      <c r="C252" s="17">
        <v>26.89</v>
      </c>
      <c r="D252" s="17">
        <v>155.99</v>
      </c>
    </row>
    <row r="253" spans="1:4" ht="14.4" x14ac:dyDescent="0.3">
      <c r="A253" s="15" t="s">
        <v>490</v>
      </c>
      <c r="B253" s="17">
        <v>3.44</v>
      </c>
      <c r="C253" s="17">
        <v>65.56</v>
      </c>
      <c r="D253" s="17">
        <v>489.7</v>
      </c>
    </row>
    <row r="254" spans="1:4" ht="14.4" x14ac:dyDescent="0.3">
      <c r="A254" s="15" t="s">
        <v>492</v>
      </c>
      <c r="B254" s="17">
        <v>0.33</v>
      </c>
      <c r="C254" s="17">
        <v>22</v>
      </c>
      <c r="D254" s="17">
        <v>239.23999999999998</v>
      </c>
    </row>
    <row r="255" spans="1:4" ht="14.4" x14ac:dyDescent="0.3">
      <c r="A255" s="15" t="s">
        <v>494</v>
      </c>
      <c r="B255" s="17">
        <v>8.56</v>
      </c>
      <c r="C255" s="17">
        <v>119.67</v>
      </c>
      <c r="D255" s="17">
        <v>890.11</v>
      </c>
    </row>
    <row r="256" spans="1:4" ht="14.4" x14ac:dyDescent="0.3">
      <c r="A256" s="15" t="s">
        <v>496</v>
      </c>
      <c r="B256" s="17">
        <v>88.55</v>
      </c>
      <c r="C256" s="17">
        <v>633.78</v>
      </c>
      <c r="D256" s="17">
        <v>5361.2199999999993</v>
      </c>
    </row>
    <row r="257" spans="1:4" ht="14.4" x14ac:dyDescent="0.3">
      <c r="A257" s="15" t="s">
        <v>498</v>
      </c>
      <c r="B257" s="17">
        <v>312.56</v>
      </c>
      <c r="C257" s="17">
        <v>1509.6599999999999</v>
      </c>
      <c r="D257" s="17">
        <v>14199.57</v>
      </c>
    </row>
    <row r="258" spans="1:4" ht="14.4" x14ac:dyDescent="0.3">
      <c r="A258" s="15" t="s">
        <v>500</v>
      </c>
      <c r="B258" s="17">
        <v>108</v>
      </c>
      <c r="C258" s="17">
        <v>721.78</v>
      </c>
      <c r="D258" s="17">
        <v>6239.9900000000007</v>
      </c>
    </row>
    <row r="259" spans="1:4" ht="14.4" x14ac:dyDescent="0.3">
      <c r="A259" s="15" t="s">
        <v>502</v>
      </c>
      <c r="B259" s="17">
        <v>195.10999999999999</v>
      </c>
      <c r="C259" s="17">
        <v>1102.56</v>
      </c>
      <c r="D259" s="17">
        <v>9266.24</v>
      </c>
    </row>
    <row r="260" spans="1:4" ht="14.4" x14ac:dyDescent="0.3">
      <c r="A260" s="15" t="s">
        <v>504</v>
      </c>
      <c r="B260" s="17">
        <v>11.34</v>
      </c>
      <c r="C260" s="17">
        <v>83.56</v>
      </c>
      <c r="D260" s="17">
        <v>808.88</v>
      </c>
    </row>
    <row r="261" spans="1:4" ht="14.4" x14ac:dyDescent="0.3">
      <c r="A261" s="15" t="s">
        <v>506</v>
      </c>
      <c r="B261" s="17">
        <v>11.23</v>
      </c>
      <c r="C261" s="17">
        <v>66</v>
      </c>
      <c r="D261" s="17">
        <v>613.54000000000008</v>
      </c>
    </row>
    <row r="262" spans="1:4" ht="14.4" x14ac:dyDescent="0.3">
      <c r="A262" s="15" t="s">
        <v>508</v>
      </c>
      <c r="B262" s="17">
        <v>39.450000000000003</v>
      </c>
      <c r="C262" s="17">
        <v>299.77999999999997</v>
      </c>
      <c r="D262" s="17">
        <v>2196.4399999999996</v>
      </c>
    </row>
    <row r="263" spans="1:4" ht="14.4" x14ac:dyDescent="0.3">
      <c r="A263" s="15" t="s">
        <v>510</v>
      </c>
      <c r="B263" s="17">
        <v>23.77</v>
      </c>
      <c r="C263" s="17">
        <v>154</v>
      </c>
      <c r="D263" s="17">
        <v>1155.8999999999999</v>
      </c>
    </row>
    <row r="264" spans="1:4" ht="14.4" x14ac:dyDescent="0.3">
      <c r="A264" s="15" t="s">
        <v>512</v>
      </c>
      <c r="B264" s="17">
        <v>6.11</v>
      </c>
      <c r="C264" s="17">
        <v>86.44</v>
      </c>
      <c r="D264" s="17">
        <v>457.73999999999995</v>
      </c>
    </row>
    <row r="265" spans="1:4" ht="14.4" x14ac:dyDescent="0.3">
      <c r="A265" s="15" t="s">
        <v>514</v>
      </c>
      <c r="B265" s="17">
        <v>2.33</v>
      </c>
      <c r="C265" s="17">
        <v>4</v>
      </c>
      <c r="D265" s="17">
        <v>22.9</v>
      </c>
    </row>
    <row r="266" spans="1:4" ht="14.4" x14ac:dyDescent="0.3">
      <c r="A266" s="15" t="s">
        <v>516</v>
      </c>
      <c r="B266" s="17">
        <v>86.89</v>
      </c>
      <c r="C266" s="17">
        <v>713.56</v>
      </c>
      <c r="D266" s="17">
        <v>5906.4100000000008</v>
      </c>
    </row>
    <row r="267" spans="1:4" ht="14.4" x14ac:dyDescent="0.3">
      <c r="A267" s="15" t="s">
        <v>518</v>
      </c>
      <c r="B267" s="17">
        <v>19.55</v>
      </c>
      <c r="C267" s="17">
        <v>118.67</v>
      </c>
      <c r="D267" s="17">
        <v>987.96999999999991</v>
      </c>
    </row>
    <row r="268" spans="1:4" ht="14.4" x14ac:dyDescent="0.3">
      <c r="A268" s="15" t="s">
        <v>520</v>
      </c>
      <c r="B268" s="17">
        <v>4</v>
      </c>
      <c r="C268" s="17">
        <v>24.78</v>
      </c>
      <c r="D268" s="17">
        <v>238.55999999999997</v>
      </c>
    </row>
    <row r="269" spans="1:4" ht="14.4" x14ac:dyDescent="0.3">
      <c r="A269" s="15" t="s">
        <v>522</v>
      </c>
      <c r="B269" s="17">
        <v>20.56</v>
      </c>
      <c r="C269" s="17">
        <v>110.67</v>
      </c>
      <c r="D269" s="17">
        <v>832.8</v>
      </c>
    </row>
    <row r="270" spans="1:4" ht="14.4" x14ac:dyDescent="0.3">
      <c r="A270" s="15" t="s">
        <v>524</v>
      </c>
      <c r="B270" s="17">
        <v>1.67</v>
      </c>
      <c r="C270" s="17">
        <v>50.11</v>
      </c>
      <c r="D270" s="17">
        <v>293.93</v>
      </c>
    </row>
    <row r="271" spans="1:4" ht="14.4" x14ac:dyDescent="0.3">
      <c r="A271" s="15" t="s">
        <v>526</v>
      </c>
      <c r="B271" s="17">
        <v>5</v>
      </c>
      <c r="C271" s="17">
        <v>27.89</v>
      </c>
      <c r="D271" s="17">
        <v>334.16</v>
      </c>
    </row>
    <row r="272" spans="1:4" ht="14.4" x14ac:dyDescent="0.3">
      <c r="A272" s="15" t="s">
        <v>528</v>
      </c>
      <c r="B272" s="17">
        <v>182.67000000000002</v>
      </c>
      <c r="C272" s="17">
        <v>1358</v>
      </c>
      <c r="D272" s="17">
        <v>10696.2</v>
      </c>
    </row>
    <row r="273" spans="1:4" ht="14.4" x14ac:dyDescent="0.3">
      <c r="A273" s="15" t="s">
        <v>530</v>
      </c>
      <c r="B273" s="17">
        <v>71.44</v>
      </c>
      <c r="C273" s="17">
        <v>693.56</v>
      </c>
      <c r="D273" s="17">
        <v>4626.74</v>
      </c>
    </row>
    <row r="274" spans="1:4" ht="14.4" x14ac:dyDescent="0.3">
      <c r="A274" s="15" t="s">
        <v>532</v>
      </c>
      <c r="B274" s="17">
        <v>57.66</v>
      </c>
      <c r="C274" s="17">
        <v>278.67</v>
      </c>
      <c r="D274" s="17">
        <v>2051.71</v>
      </c>
    </row>
    <row r="275" spans="1:4" ht="14.4" x14ac:dyDescent="0.3">
      <c r="A275" s="15" t="s">
        <v>534</v>
      </c>
      <c r="B275" s="17">
        <v>63.879999999999995</v>
      </c>
      <c r="C275" s="17">
        <v>364.44</v>
      </c>
      <c r="D275" s="17">
        <v>2746.69</v>
      </c>
    </row>
    <row r="276" spans="1:4" ht="14.4" x14ac:dyDescent="0.3">
      <c r="A276" s="15" t="s">
        <v>536</v>
      </c>
      <c r="B276" s="17">
        <v>30.78</v>
      </c>
      <c r="C276" s="17">
        <v>182.22</v>
      </c>
      <c r="D276" s="17">
        <v>1653.87</v>
      </c>
    </row>
    <row r="277" spans="1:4" ht="14.4" x14ac:dyDescent="0.3">
      <c r="A277" s="15" t="s">
        <v>538</v>
      </c>
      <c r="B277" s="17">
        <v>42.33</v>
      </c>
      <c r="C277" s="17">
        <v>273</v>
      </c>
      <c r="D277" s="17">
        <v>1552.51</v>
      </c>
    </row>
    <row r="278" spans="1:4" ht="14.4" x14ac:dyDescent="0.3">
      <c r="A278" s="15" t="s">
        <v>540</v>
      </c>
      <c r="B278" s="17">
        <v>39.340000000000003</v>
      </c>
      <c r="C278" s="17">
        <v>302.77999999999997</v>
      </c>
      <c r="D278" s="17">
        <v>1792.7</v>
      </c>
    </row>
    <row r="279" spans="1:4" ht="14.4" x14ac:dyDescent="0.3">
      <c r="A279" s="15" t="s">
        <v>956</v>
      </c>
      <c r="B279" s="17">
        <v>30.78</v>
      </c>
      <c r="C279" s="17">
        <v>96.33</v>
      </c>
      <c r="D279" s="17">
        <v>284.89999999999998</v>
      </c>
    </row>
    <row r="280" spans="1:4" ht="14.4" x14ac:dyDescent="0.3">
      <c r="A280" s="15" t="s">
        <v>542</v>
      </c>
      <c r="B280" s="17">
        <v>1</v>
      </c>
      <c r="C280" s="17">
        <v>9.44</v>
      </c>
      <c r="D280" s="17">
        <v>64.740000000000009</v>
      </c>
    </row>
    <row r="281" spans="1:4" ht="14.4" x14ac:dyDescent="0.3">
      <c r="A281" s="15" t="s">
        <v>544</v>
      </c>
      <c r="B281" s="17">
        <v>0</v>
      </c>
      <c r="C281" s="17">
        <v>3.56</v>
      </c>
      <c r="D281" s="17">
        <v>32</v>
      </c>
    </row>
    <row r="282" spans="1:4" ht="14.4" x14ac:dyDescent="0.3">
      <c r="A282" s="15" t="s">
        <v>546</v>
      </c>
      <c r="B282" s="17">
        <v>1.78</v>
      </c>
      <c r="C282" s="17">
        <v>40.89</v>
      </c>
      <c r="D282" s="17">
        <v>200.71</v>
      </c>
    </row>
    <row r="283" spans="1:4" ht="14.4" x14ac:dyDescent="0.3">
      <c r="A283" s="15" t="s">
        <v>548</v>
      </c>
      <c r="B283" s="17">
        <v>63.11</v>
      </c>
      <c r="C283" s="17">
        <v>216.56</v>
      </c>
      <c r="D283" s="17">
        <v>2505.0300000000002</v>
      </c>
    </row>
    <row r="284" spans="1:4" ht="14.4" x14ac:dyDescent="0.3">
      <c r="A284" s="15" t="s">
        <v>550</v>
      </c>
      <c r="B284" s="17">
        <v>5.5600000000000005</v>
      </c>
      <c r="C284" s="17">
        <v>65.89</v>
      </c>
      <c r="D284" s="17">
        <v>582.04</v>
      </c>
    </row>
    <row r="285" spans="1:4" ht="14.4" x14ac:dyDescent="0.3">
      <c r="A285" s="15" t="s">
        <v>552</v>
      </c>
      <c r="B285" s="17">
        <v>3</v>
      </c>
      <c r="C285" s="17">
        <v>23.89</v>
      </c>
      <c r="D285" s="17">
        <v>166.14</v>
      </c>
    </row>
    <row r="286" spans="1:4" ht="14.4" x14ac:dyDescent="0.3">
      <c r="A286" s="15" t="s">
        <v>554</v>
      </c>
      <c r="B286" s="17">
        <v>2.56</v>
      </c>
      <c r="C286" s="17">
        <v>16.440000000000001</v>
      </c>
      <c r="D286" s="17">
        <v>101.74000000000001</v>
      </c>
    </row>
    <row r="287" spans="1:4" ht="14.4" x14ac:dyDescent="0.3">
      <c r="A287" s="15" t="s">
        <v>556</v>
      </c>
      <c r="B287" s="17">
        <v>0.89</v>
      </c>
      <c r="C287" s="17">
        <v>3.78</v>
      </c>
      <c r="D287" s="17">
        <v>34.1</v>
      </c>
    </row>
    <row r="288" spans="1:4" ht="14.4" x14ac:dyDescent="0.3">
      <c r="A288" s="15" t="s">
        <v>558</v>
      </c>
      <c r="B288" s="17">
        <v>4.4399999999999995</v>
      </c>
      <c r="C288" s="17">
        <v>23.89</v>
      </c>
      <c r="D288" s="17">
        <v>154.10999999999999</v>
      </c>
    </row>
    <row r="289" spans="1:4" ht="14.4" x14ac:dyDescent="0.3">
      <c r="A289" s="15" t="s">
        <v>560</v>
      </c>
      <c r="B289" s="17">
        <v>2.78</v>
      </c>
      <c r="C289" s="17">
        <v>4.33</v>
      </c>
      <c r="D289" s="17">
        <v>71.48</v>
      </c>
    </row>
    <row r="290" spans="1:4" ht="14.4" x14ac:dyDescent="0.3">
      <c r="A290" s="15" t="s">
        <v>562</v>
      </c>
      <c r="B290" s="17">
        <v>2.44</v>
      </c>
      <c r="C290" s="17">
        <v>20.22</v>
      </c>
      <c r="D290" s="17">
        <v>200.79999999999998</v>
      </c>
    </row>
    <row r="291" spans="1:4" ht="14.4" x14ac:dyDescent="0.3">
      <c r="A291" s="15" t="s">
        <v>564</v>
      </c>
      <c r="B291" s="17">
        <v>3.56</v>
      </c>
      <c r="C291" s="17">
        <v>18.670000000000002</v>
      </c>
      <c r="D291" s="17">
        <v>172.44</v>
      </c>
    </row>
    <row r="292" spans="1:4" ht="14.4" x14ac:dyDescent="0.3">
      <c r="A292" s="15" t="s">
        <v>566</v>
      </c>
      <c r="B292" s="17">
        <v>3.1100000000000003</v>
      </c>
      <c r="C292" s="17">
        <v>10.78</v>
      </c>
      <c r="D292" s="17">
        <v>106.16</v>
      </c>
    </row>
    <row r="293" spans="1:4" ht="14.4" x14ac:dyDescent="0.3">
      <c r="A293" s="15" t="s">
        <v>568</v>
      </c>
      <c r="B293" s="17">
        <v>19.78</v>
      </c>
      <c r="C293" s="17">
        <v>62.78</v>
      </c>
      <c r="D293" s="17">
        <v>617.33000000000004</v>
      </c>
    </row>
    <row r="294" spans="1:4" ht="14.4" x14ac:dyDescent="0.3">
      <c r="A294" s="15" t="s">
        <v>570</v>
      </c>
      <c r="B294" s="17">
        <v>6.56</v>
      </c>
      <c r="C294" s="17">
        <v>136</v>
      </c>
      <c r="D294" s="17">
        <v>1319.06</v>
      </c>
    </row>
    <row r="295" spans="1:4" ht="14.4" x14ac:dyDescent="0.3">
      <c r="A295" s="15" t="s">
        <v>572</v>
      </c>
      <c r="B295" s="17">
        <v>348.89</v>
      </c>
      <c r="C295" s="17">
        <v>1773.66</v>
      </c>
      <c r="D295" s="17">
        <v>15712.87</v>
      </c>
    </row>
    <row r="296" spans="1:4" ht="14.4" x14ac:dyDescent="0.3">
      <c r="A296" s="15" t="s">
        <v>574</v>
      </c>
      <c r="B296" s="17">
        <v>31</v>
      </c>
      <c r="C296" s="17">
        <v>344.44</v>
      </c>
      <c r="D296" s="17">
        <v>3046.01</v>
      </c>
    </row>
    <row r="297" spans="1:4" ht="14.4" x14ac:dyDescent="0.3">
      <c r="A297" s="15" t="s">
        <v>576</v>
      </c>
      <c r="B297" s="17">
        <v>42.660000000000004</v>
      </c>
      <c r="C297" s="17">
        <v>455.11</v>
      </c>
      <c r="D297" s="17">
        <v>3450.96</v>
      </c>
    </row>
    <row r="298" spans="1:4" ht="14.4" x14ac:dyDescent="0.3">
      <c r="A298" s="15" t="s">
        <v>578</v>
      </c>
      <c r="B298" s="17">
        <v>10.78</v>
      </c>
      <c r="C298" s="17">
        <v>97.78</v>
      </c>
      <c r="D298" s="17">
        <v>943.33</v>
      </c>
    </row>
    <row r="299" spans="1:4" ht="14.4" x14ac:dyDescent="0.3">
      <c r="A299" s="15" t="s">
        <v>580</v>
      </c>
      <c r="B299" s="17">
        <v>54.89</v>
      </c>
      <c r="C299" s="17">
        <v>369.56</v>
      </c>
      <c r="D299" s="17">
        <v>3604</v>
      </c>
    </row>
    <row r="300" spans="1:4" ht="14.4" x14ac:dyDescent="0.3">
      <c r="A300" s="15" t="s">
        <v>582</v>
      </c>
      <c r="B300" s="17">
        <v>112.11</v>
      </c>
      <c r="C300" s="17">
        <v>822.44</v>
      </c>
      <c r="D300" s="17">
        <v>6600.37</v>
      </c>
    </row>
    <row r="301" spans="1:4" ht="14.4" x14ac:dyDescent="0.3">
      <c r="A301" s="15" t="s">
        <v>584</v>
      </c>
      <c r="B301" s="17">
        <v>58.34</v>
      </c>
      <c r="C301" s="17">
        <v>442.67</v>
      </c>
      <c r="D301" s="17">
        <v>4126.3099999999995</v>
      </c>
    </row>
    <row r="302" spans="1:4" ht="14.4" x14ac:dyDescent="0.3">
      <c r="A302" s="15" t="s">
        <v>586</v>
      </c>
      <c r="B302" s="17">
        <v>21.23</v>
      </c>
      <c r="C302" s="17">
        <v>134.66999999999999</v>
      </c>
      <c r="D302" s="17">
        <v>1179.82</v>
      </c>
    </row>
    <row r="303" spans="1:4" ht="14.4" x14ac:dyDescent="0.3">
      <c r="A303" s="15" t="s">
        <v>588</v>
      </c>
      <c r="B303" s="17">
        <v>28.660000000000004</v>
      </c>
      <c r="C303" s="17">
        <v>155.44</v>
      </c>
      <c r="D303" s="17">
        <v>1487.32</v>
      </c>
    </row>
    <row r="304" spans="1:4" ht="14.4" x14ac:dyDescent="0.3">
      <c r="A304" s="15" t="s">
        <v>590</v>
      </c>
      <c r="B304" s="17">
        <v>11.440000000000001</v>
      </c>
      <c r="C304" s="17">
        <v>140.88999999999999</v>
      </c>
      <c r="D304" s="17">
        <v>1341.53</v>
      </c>
    </row>
    <row r="305" spans="1:4" ht="14.4" x14ac:dyDescent="0.3">
      <c r="A305" s="15" t="s">
        <v>592</v>
      </c>
      <c r="B305" s="17">
        <v>59.769999999999996</v>
      </c>
      <c r="C305" s="17">
        <v>331</v>
      </c>
      <c r="D305" s="17">
        <v>3312.4399999999996</v>
      </c>
    </row>
    <row r="306" spans="1:4" ht="14.4" x14ac:dyDescent="0.3">
      <c r="A306" s="15" t="s">
        <v>594</v>
      </c>
      <c r="B306" s="15">
        <v>77.11</v>
      </c>
      <c r="C306" s="15">
        <v>566.44000000000005</v>
      </c>
      <c r="D306" s="15">
        <v>4831.87</v>
      </c>
    </row>
    <row r="307" spans="1:4" ht="14.4" x14ac:dyDescent="0.3">
      <c r="A307" s="15" t="s">
        <v>596</v>
      </c>
      <c r="B307" s="15">
        <v>14.67</v>
      </c>
      <c r="C307" s="15">
        <v>137.33000000000001</v>
      </c>
      <c r="D307" s="15">
        <v>945.94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305"/>
  <sheetViews>
    <sheetView workbookViewId="0"/>
  </sheetViews>
  <sheetFormatPr defaultRowHeight="15.6" x14ac:dyDescent="0.3"/>
  <cols>
    <col min="1" max="1" width="7.8984375" customWidth="1"/>
    <col min="2" max="2" width="9.19921875" style="8" customWidth="1"/>
    <col min="3" max="3" width="10.09765625" style="8" customWidth="1"/>
    <col min="4" max="4" width="11.5" style="8" customWidth="1"/>
    <col min="6" max="6" width="11.5" bestFit="1" customWidth="1"/>
    <col min="8" max="8" width="9.19921875" bestFit="1" customWidth="1"/>
  </cols>
  <sheetData>
    <row r="1" spans="1:5" x14ac:dyDescent="0.3">
      <c r="A1" s="54" t="s">
        <v>935</v>
      </c>
      <c r="B1" s="40"/>
      <c r="C1" s="122" t="s">
        <v>1007</v>
      </c>
      <c r="D1" s="15"/>
    </row>
    <row r="2" spans="1:5" x14ac:dyDescent="0.3">
      <c r="A2" s="54"/>
      <c r="B2" s="40"/>
      <c r="C2" s="122"/>
      <c r="D2" s="15"/>
    </row>
    <row r="3" spans="1:5" ht="16.2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  <c r="E3" s="10"/>
    </row>
    <row r="4" spans="1:5" x14ac:dyDescent="0.3">
      <c r="A4" s="208" t="s">
        <v>2</v>
      </c>
      <c r="B4" s="209">
        <f>SUM(B5:B320)</f>
        <v>17438.179999999993</v>
      </c>
      <c r="C4" s="209">
        <f>SUM(C5:C320)</f>
        <v>122724.35</v>
      </c>
      <c r="D4" s="209">
        <f>SUM(D5:D320)</f>
        <v>1020582.8210000003</v>
      </c>
      <c r="E4" s="10"/>
    </row>
    <row r="5" spans="1:5" x14ac:dyDescent="0.3">
      <c r="A5" s="21" t="s">
        <v>4</v>
      </c>
      <c r="B5" s="16">
        <v>1.1100000000000001</v>
      </c>
      <c r="C5" s="16">
        <v>13.33</v>
      </c>
      <c r="D5" s="16">
        <v>56.18</v>
      </c>
      <c r="E5" s="10"/>
    </row>
    <row r="6" spans="1:5" x14ac:dyDescent="0.3">
      <c r="A6" s="21" t="s">
        <v>6</v>
      </c>
      <c r="B6" s="16">
        <v>0</v>
      </c>
      <c r="C6" s="16">
        <v>3</v>
      </c>
      <c r="D6" s="16">
        <v>11.65</v>
      </c>
      <c r="E6" s="10"/>
    </row>
    <row r="7" spans="1:5" x14ac:dyDescent="0.3">
      <c r="A7" s="21" t="s">
        <v>8</v>
      </c>
      <c r="B7" s="16">
        <v>127.55</v>
      </c>
      <c r="C7" s="16">
        <v>428.56</v>
      </c>
      <c r="D7" s="16">
        <v>3922.5699999999997</v>
      </c>
      <c r="E7" s="10"/>
    </row>
    <row r="8" spans="1:5" x14ac:dyDescent="0.3">
      <c r="A8" s="21" t="s">
        <v>10</v>
      </c>
      <c r="B8" s="16">
        <v>6</v>
      </c>
      <c r="C8" s="16">
        <v>14.44</v>
      </c>
      <c r="D8" s="16">
        <v>180.95999999999998</v>
      </c>
      <c r="E8" s="10"/>
    </row>
    <row r="9" spans="1:5" x14ac:dyDescent="0.3">
      <c r="A9" s="21" t="s">
        <v>12</v>
      </c>
      <c r="B9" s="16">
        <v>5.22</v>
      </c>
      <c r="C9" s="16">
        <v>27</v>
      </c>
      <c r="D9" s="16">
        <v>315.23</v>
      </c>
      <c r="E9" s="10"/>
    </row>
    <row r="10" spans="1:5" x14ac:dyDescent="0.3">
      <c r="A10" s="21" t="s">
        <v>14</v>
      </c>
      <c r="B10" s="16">
        <v>42.67</v>
      </c>
      <c r="C10" s="16">
        <v>373.22</v>
      </c>
      <c r="D10" s="16">
        <v>2601.77</v>
      </c>
    </row>
    <row r="11" spans="1:5" x14ac:dyDescent="0.3">
      <c r="A11" s="21" t="s">
        <v>16</v>
      </c>
      <c r="B11" s="16">
        <v>7.33</v>
      </c>
      <c r="C11" s="16">
        <v>66.67</v>
      </c>
      <c r="D11" s="16">
        <v>594.09</v>
      </c>
    </row>
    <row r="12" spans="1:5" x14ac:dyDescent="0.3">
      <c r="A12" s="21" t="s">
        <v>18</v>
      </c>
      <c r="B12" s="16">
        <v>246.56</v>
      </c>
      <c r="C12" s="16">
        <v>1768.89</v>
      </c>
      <c r="D12" s="16">
        <v>16403.36</v>
      </c>
    </row>
    <row r="13" spans="1:5" x14ac:dyDescent="0.3">
      <c r="A13" s="21" t="s">
        <v>20</v>
      </c>
      <c r="B13" s="16">
        <v>3</v>
      </c>
      <c r="C13" s="16">
        <v>6.89</v>
      </c>
      <c r="D13" s="16">
        <v>112.1</v>
      </c>
    </row>
    <row r="14" spans="1:5" x14ac:dyDescent="0.3">
      <c r="A14" s="21" t="s">
        <v>22</v>
      </c>
      <c r="B14" s="16">
        <v>31.450000000000003</v>
      </c>
      <c r="C14" s="16">
        <v>181</v>
      </c>
      <c r="D14" s="16">
        <v>1437.91</v>
      </c>
    </row>
    <row r="15" spans="1:5" x14ac:dyDescent="0.3">
      <c r="A15" s="21" t="s">
        <v>24</v>
      </c>
      <c r="B15" s="16">
        <v>14.67</v>
      </c>
      <c r="C15" s="16">
        <v>132.33000000000001</v>
      </c>
      <c r="D15" s="16">
        <v>915.72</v>
      </c>
    </row>
    <row r="16" spans="1:5" x14ac:dyDescent="0.3">
      <c r="A16" s="21" t="s">
        <v>26</v>
      </c>
      <c r="B16" s="16">
        <v>42.67</v>
      </c>
      <c r="C16" s="16">
        <v>346.33</v>
      </c>
      <c r="D16" s="16">
        <v>2801.94</v>
      </c>
    </row>
    <row r="17" spans="1:4" x14ac:dyDescent="0.3">
      <c r="A17" s="21" t="s">
        <v>28</v>
      </c>
      <c r="B17" s="16">
        <v>201.11</v>
      </c>
      <c r="C17" s="16">
        <v>1098.22</v>
      </c>
      <c r="D17" s="16">
        <v>11468.56</v>
      </c>
    </row>
    <row r="18" spans="1:4" x14ac:dyDescent="0.3">
      <c r="A18" s="21" t="s">
        <v>30</v>
      </c>
      <c r="B18" s="16">
        <v>13.330000000000002</v>
      </c>
      <c r="C18" s="16">
        <v>80.33</v>
      </c>
      <c r="D18" s="16">
        <v>656.92</v>
      </c>
    </row>
    <row r="19" spans="1:4" x14ac:dyDescent="0.3">
      <c r="A19" s="21" t="s">
        <v>32</v>
      </c>
      <c r="B19" s="16">
        <v>0</v>
      </c>
      <c r="C19" s="16">
        <v>0</v>
      </c>
      <c r="D19" s="16">
        <v>7.2</v>
      </c>
    </row>
    <row r="20" spans="1:4" x14ac:dyDescent="0.3">
      <c r="A20" s="21" t="s">
        <v>34</v>
      </c>
      <c r="B20" s="16">
        <v>5.78</v>
      </c>
      <c r="C20" s="16">
        <v>39.78</v>
      </c>
      <c r="D20" s="16">
        <v>366.93</v>
      </c>
    </row>
    <row r="21" spans="1:4" x14ac:dyDescent="0.3">
      <c r="A21" s="21" t="s">
        <v>36</v>
      </c>
      <c r="B21" s="16">
        <v>23.89</v>
      </c>
      <c r="C21" s="16">
        <v>126.33</v>
      </c>
      <c r="D21" s="16">
        <v>1386.3999999999999</v>
      </c>
    </row>
    <row r="22" spans="1:4" x14ac:dyDescent="0.3">
      <c r="A22" s="21" t="s">
        <v>38</v>
      </c>
      <c r="B22" s="16">
        <v>19.670000000000002</v>
      </c>
      <c r="C22" s="16">
        <v>101.33</v>
      </c>
      <c r="D22" s="16">
        <v>1446.1399999999999</v>
      </c>
    </row>
    <row r="23" spans="1:4" x14ac:dyDescent="0.3">
      <c r="A23" s="21" t="s">
        <v>40</v>
      </c>
      <c r="B23" s="16">
        <v>13.11</v>
      </c>
      <c r="C23" s="16">
        <v>119.44</v>
      </c>
      <c r="D23" s="16">
        <v>1253.3400000000001</v>
      </c>
    </row>
    <row r="24" spans="1:4" x14ac:dyDescent="0.3">
      <c r="A24" s="21" t="s">
        <v>42</v>
      </c>
      <c r="B24" s="16">
        <v>111</v>
      </c>
      <c r="C24" s="16">
        <v>776.22</v>
      </c>
      <c r="D24" s="16">
        <v>7686.491</v>
      </c>
    </row>
    <row r="25" spans="1:4" x14ac:dyDescent="0.3">
      <c r="A25" s="21" t="s">
        <v>44</v>
      </c>
      <c r="B25" s="16">
        <v>51.11</v>
      </c>
      <c r="C25" s="16">
        <v>463.33</v>
      </c>
      <c r="D25" s="16">
        <v>3719.88</v>
      </c>
    </row>
    <row r="26" spans="1:4" x14ac:dyDescent="0.3">
      <c r="A26" s="21" t="s">
        <v>46</v>
      </c>
      <c r="B26" s="16">
        <v>1</v>
      </c>
      <c r="C26" s="16">
        <v>27.56</v>
      </c>
      <c r="D26" s="16">
        <v>304.24999999999994</v>
      </c>
    </row>
    <row r="27" spans="1:4" x14ac:dyDescent="0.3">
      <c r="A27" s="21" t="s">
        <v>48</v>
      </c>
      <c r="B27" s="16">
        <v>53</v>
      </c>
      <c r="C27" s="16">
        <v>341.56</v>
      </c>
      <c r="D27" s="16">
        <v>2718.44</v>
      </c>
    </row>
    <row r="28" spans="1:4" x14ac:dyDescent="0.3">
      <c r="A28" s="21" t="s">
        <v>50</v>
      </c>
      <c r="B28" s="16">
        <v>7.8900000000000006</v>
      </c>
      <c r="C28" s="16">
        <v>51.67</v>
      </c>
      <c r="D28" s="16">
        <v>446.17</v>
      </c>
    </row>
    <row r="29" spans="1:4" x14ac:dyDescent="0.3">
      <c r="A29" s="21" t="s">
        <v>52</v>
      </c>
      <c r="B29" s="16">
        <v>16.330000000000002</v>
      </c>
      <c r="C29" s="16">
        <v>413.33</v>
      </c>
      <c r="D29" s="16">
        <v>3188.37</v>
      </c>
    </row>
    <row r="30" spans="1:4" x14ac:dyDescent="0.3">
      <c r="A30" s="21" t="s">
        <v>54</v>
      </c>
      <c r="B30" s="16">
        <v>300.11</v>
      </c>
      <c r="C30" s="16">
        <v>2541.34</v>
      </c>
      <c r="D30" s="16">
        <v>22356.640000000003</v>
      </c>
    </row>
    <row r="31" spans="1:4" x14ac:dyDescent="0.3">
      <c r="A31" s="21" t="s">
        <v>56</v>
      </c>
      <c r="B31" s="16">
        <v>17.670000000000002</v>
      </c>
      <c r="C31" s="16">
        <v>180</v>
      </c>
      <c r="D31" s="16">
        <v>1850.5500000000002</v>
      </c>
    </row>
    <row r="32" spans="1:4" x14ac:dyDescent="0.3">
      <c r="A32" s="21" t="s">
        <v>58</v>
      </c>
      <c r="B32" s="16">
        <v>19.439999999999998</v>
      </c>
      <c r="C32" s="16">
        <v>174.11</v>
      </c>
      <c r="D32" s="16">
        <v>1569.31</v>
      </c>
    </row>
    <row r="33" spans="1:4" x14ac:dyDescent="0.3">
      <c r="A33" s="21" t="s">
        <v>60</v>
      </c>
      <c r="B33" s="16">
        <v>0</v>
      </c>
      <c r="C33" s="16">
        <v>13.56</v>
      </c>
      <c r="D33" s="16">
        <v>137.5</v>
      </c>
    </row>
    <row r="34" spans="1:4" x14ac:dyDescent="0.3">
      <c r="A34" s="21" t="s">
        <v>62</v>
      </c>
      <c r="B34" s="16">
        <v>44.44</v>
      </c>
      <c r="C34" s="16">
        <v>408.21999999999997</v>
      </c>
      <c r="D34" s="16">
        <v>3077.57</v>
      </c>
    </row>
    <row r="35" spans="1:4" x14ac:dyDescent="0.3">
      <c r="A35" s="21" t="s">
        <v>64</v>
      </c>
      <c r="B35" s="16">
        <v>313.67</v>
      </c>
      <c r="C35" s="16">
        <v>3181.11</v>
      </c>
      <c r="D35" s="16">
        <v>26028.22</v>
      </c>
    </row>
    <row r="36" spans="1:4" x14ac:dyDescent="0.3">
      <c r="A36" s="21" t="s">
        <v>66</v>
      </c>
      <c r="B36" s="16">
        <v>78.88</v>
      </c>
      <c r="C36" s="16">
        <v>707.67</v>
      </c>
      <c r="D36" s="16">
        <v>6198.05</v>
      </c>
    </row>
    <row r="37" spans="1:4" x14ac:dyDescent="0.3">
      <c r="A37" s="21" t="s">
        <v>68</v>
      </c>
      <c r="B37" s="16">
        <v>147</v>
      </c>
      <c r="C37" s="16">
        <v>1549.3300000000002</v>
      </c>
      <c r="D37" s="16">
        <v>12735.42</v>
      </c>
    </row>
    <row r="38" spans="1:4" x14ac:dyDescent="0.3">
      <c r="A38" s="21" t="s">
        <v>70</v>
      </c>
      <c r="B38" s="16">
        <v>26.23</v>
      </c>
      <c r="C38" s="16">
        <v>225.89</v>
      </c>
      <c r="D38" s="16">
        <v>2094.7199999999998</v>
      </c>
    </row>
    <row r="39" spans="1:4" x14ac:dyDescent="0.3">
      <c r="A39" s="21" t="s">
        <v>72</v>
      </c>
      <c r="B39" s="16">
        <v>0</v>
      </c>
      <c r="C39" s="16">
        <v>0</v>
      </c>
      <c r="D39" s="16">
        <v>0</v>
      </c>
    </row>
    <row r="40" spans="1:4" x14ac:dyDescent="0.3">
      <c r="A40" s="21" t="s">
        <v>74</v>
      </c>
      <c r="B40" s="16">
        <v>10.220000000000001</v>
      </c>
      <c r="C40" s="16">
        <v>61.11</v>
      </c>
      <c r="D40" s="16">
        <v>428.78</v>
      </c>
    </row>
    <row r="41" spans="1:4" x14ac:dyDescent="0.3">
      <c r="A41" s="21" t="s">
        <v>76</v>
      </c>
      <c r="B41" s="16">
        <v>0</v>
      </c>
      <c r="C41" s="16">
        <v>2.78</v>
      </c>
      <c r="D41" s="16">
        <v>28.9</v>
      </c>
    </row>
    <row r="42" spans="1:4" x14ac:dyDescent="0.3">
      <c r="A42" s="21" t="s">
        <v>78</v>
      </c>
      <c r="B42" s="16">
        <v>169.11</v>
      </c>
      <c r="C42" s="16">
        <v>927.67</v>
      </c>
      <c r="D42" s="16">
        <v>6507.62</v>
      </c>
    </row>
    <row r="43" spans="1:4" x14ac:dyDescent="0.3">
      <c r="A43" s="21" t="s">
        <v>80</v>
      </c>
      <c r="B43" s="16">
        <v>11.55</v>
      </c>
      <c r="C43" s="16">
        <v>67.55</v>
      </c>
      <c r="D43" s="16">
        <v>581.68999999999994</v>
      </c>
    </row>
    <row r="44" spans="1:4" x14ac:dyDescent="0.3">
      <c r="A44" s="21" t="s">
        <v>82</v>
      </c>
      <c r="B44" s="16">
        <v>16.55</v>
      </c>
      <c r="C44" s="16">
        <v>201.22</v>
      </c>
      <c r="D44" s="16">
        <v>1280.8699999999999</v>
      </c>
    </row>
    <row r="45" spans="1:4" x14ac:dyDescent="0.3">
      <c r="A45" s="21" t="s">
        <v>84</v>
      </c>
      <c r="B45" s="16">
        <v>14</v>
      </c>
      <c r="C45" s="16">
        <v>97</v>
      </c>
      <c r="D45" s="16">
        <v>897.56</v>
      </c>
    </row>
    <row r="46" spans="1:4" x14ac:dyDescent="0.3">
      <c r="A46" s="21" t="s">
        <v>86</v>
      </c>
      <c r="B46" s="16">
        <v>19.89</v>
      </c>
      <c r="C46" s="16">
        <v>213.56</v>
      </c>
      <c r="D46" s="16">
        <v>2258.04</v>
      </c>
    </row>
    <row r="47" spans="1:4" x14ac:dyDescent="0.3">
      <c r="A47" s="21" t="s">
        <v>88</v>
      </c>
      <c r="B47" s="16">
        <v>50</v>
      </c>
      <c r="C47" s="16">
        <v>573.78</v>
      </c>
      <c r="D47" s="16">
        <v>4678.5499999999993</v>
      </c>
    </row>
    <row r="48" spans="1:4" x14ac:dyDescent="0.3">
      <c r="A48" s="21" t="s">
        <v>90</v>
      </c>
      <c r="B48" s="16">
        <v>6.89</v>
      </c>
      <c r="C48" s="16">
        <v>20.329999999999998</v>
      </c>
      <c r="D48" s="16">
        <v>158.19999999999999</v>
      </c>
    </row>
    <row r="49" spans="1:4" x14ac:dyDescent="0.3">
      <c r="A49" s="21" t="s">
        <v>92</v>
      </c>
      <c r="B49" s="16">
        <v>14.11</v>
      </c>
      <c r="C49" s="16">
        <v>76.78</v>
      </c>
      <c r="D49" s="16">
        <v>812.5</v>
      </c>
    </row>
    <row r="50" spans="1:4" x14ac:dyDescent="0.3">
      <c r="A50" s="21" t="s">
        <v>94</v>
      </c>
      <c r="B50" s="16">
        <v>0</v>
      </c>
      <c r="C50" s="16">
        <v>2</v>
      </c>
      <c r="D50" s="16">
        <v>24.8</v>
      </c>
    </row>
    <row r="51" spans="1:4" x14ac:dyDescent="0.3">
      <c r="A51" s="21" t="s">
        <v>96</v>
      </c>
      <c r="B51" s="16">
        <v>81.45</v>
      </c>
      <c r="C51" s="16">
        <v>617</v>
      </c>
      <c r="D51" s="16">
        <v>5591.2300000000005</v>
      </c>
    </row>
    <row r="52" spans="1:4" x14ac:dyDescent="0.3">
      <c r="A52" s="21" t="s">
        <v>98</v>
      </c>
      <c r="B52" s="16">
        <v>0.56000000000000005</v>
      </c>
      <c r="C52" s="16">
        <v>17.11</v>
      </c>
      <c r="D52" s="16">
        <v>79</v>
      </c>
    </row>
    <row r="53" spans="1:4" x14ac:dyDescent="0.3">
      <c r="A53" s="21" t="s">
        <v>100</v>
      </c>
      <c r="B53" s="16">
        <v>4.2200000000000006</v>
      </c>
      <c r="C53" s="16">
        <v>44.78</v>
      </c>
      <c r="D53" s="16">
        <v>273.21000000000004</v>
      </c>
    </row>
    <row r="54" spans="1:4" x14ac:dyDescent="0.3">
      <c r="A54" s="21" t="s">
        <v>102</v>
      </c>
      <c r="B54" s="16">
        <v>0</v>
      </c>
      <c r="C54" s="16">
        <v>2.44</v>
      </c>
      <c r="D54" s="16">
        <v>38.299999999999997</v>
      </c>
    </row>
    <row r="55" spans="1:4" x14ac:dyDescent="0.3">
      <c r="A55" s="21" t="s">
        <v>104</v>
      </c>
      <c r="B55" s="16">
        <v>2</v>
      </c>
      <c r="C55" s="16">
        <v>30</v>
      </c>
      <c r="D55" s="16">
        <v>208.7</v>
      </c>
    </row>
    <row r="56" spans="1:4" x14ac:dyDescent="0.3">
      <c r="A56" s="21" t="s">
        <v>106</v>
      </c>
      <c r="B56" s="16">
        <v>2</v>
      </c>
      <c r="C56" s="16">
        <v>14.22</v>
      </c>
      <c r="D56" s="16">
        <v>102.76</v>
      </c>
    </row>
    <row r="57" spans="1:4" x14ac:dyDescent="0.3">
      <c r="A57" s="21" t="s">
        <v>108</v>
      </c>
      <c r="B57" s="16">
        <v>7.89</v>
      </c>
      <c r="C57" s="16">
        <v>26.11</v>
      </c>
      <c r="D57" s="16">
        <v>208.45</v>
      </c>
    </row>
    <row r="58" spans="1:4" x14ac:dyDescent="0.3">
      <c r="A58" s="21" t="s">
        <v>110</v>
      </c>
      <c r="B58" s="16">
        <v>5.44</v>
      </c>
      <c r="C58" s="16">
        <v>36.11</v>
      </c>
      <c r="D58" s="16">
        <v>335.75</v>
      </c>
    </row>
    <row r="59" spans="1:4" x14ac:dyDescent="0.3">
      <c r="A59" s="21" t="s">
        <v>112</v>
      </c>
      <c r="B59" s="16">
        <v>230.45</v>
      </c>
      <c r="C59" s="16">
        <v>1976.67</v>
      </c>
      <c r="D59" s="16">
        <v>16267.65</v>
      </c>
    </row>
    <row r="60" spans="1:4" x14ac:dyDescent="0.3">
      <c r="A60" s="21" t="s">
        <v>114</v>
      </c>
      <c r="B60" s="16">
        <v>39</v>
      </c>
      <c r="C60" s="16">
        <v>252.56</v>
      </c>
      <c r="D60" s="16">
        <v>2049.04</v>
      </c>
    </row>
    <row r="61" spans="1:4" x14ac:dyDescent="0.3">
      <c r="A61" s="21" t="s">
        <v>116</v>
      </c>
      <c r="B61" s="16">
        <v>0</v>
      </c>
      <c r="C61" s="16">
        <v>0</v>
      </c>
      <c r="D61" s="16">
        <v>4</v>
      </c>
    </row>
    <row r="62" spans="1:4" x14ac:dyDescent="0.3">
      <c r="A62" s="21" t="s">
        <v>118</v>
      </c>
      <c r="B62" s="16">
        <v>3.4499999999999997</v>
      </c>
      <c r="C62" s="16">
        <v>6</v>
      </c>
      <c r="D62" s="16">
        <v>50.5</v>
      </c>
    </row>
    <row r="63" spans="1:4" x14ac:dyDescent="0.3">
      <c r="A63" s="21" t="s">
        <v>120</v>
      </c>
      <c r="B63" s="16">
        <v>2.2200000000000002</v>
      </c>
      <c r="C63" s="16">
        <v>54.22</v>
      </c>
      <c r="D63" s="16">
        <v>315.05</v>
      </c>
    </row>
    <row r="64" spans="1:4" x14ac:dyDescent="0.3">
      <c r="A64" s="21" t="s">
        <v>122</v>
      </c>
      <c r="B64" s="16">
        <v>34.11</v>
      </c>
      <c r="C64" s="16">
        <v>258.22000000000003</v>
      </c>
      <c r="D64" s="16">
        <v>2185.77</v>
      </c>
    </row>
    <row r="65" spans="1:4" x14ac:dyDescent="0.3">
      <c r="A65" s="21" t="s">
        <v>124</v>
      </c>
      <c r="B65" s="16">
        <v>54.230000000000004</v>
      </c>
      <c r="C65" s="16">
        <v>252.78</v>
      </c>
      <c r="D65" s="16">
        <v>2733.7800000000007</v>
      </c>
    </row>
    <row r="66" spans="1:4" x14ac:dyDescent="0.3">
      <c r="A66" s="21" t="s">
        <v>126</v>
      </c>
      <c r="B66" s="16">
        <v>16</v>
      </c>
      <c r="C66" s="16">
        <v>117.78</v>
      </c>
      <c r="D66" s="16">
        <v>951.82999999999993</v>
      </c>
    </row>
    <row r="67" spans="1:4" x14ac:dyDescent="0.3">
      <c r="A67" s="21" t="s">
        <v>128</v>
      </c>
      <c r="B67" s="16">
        <v>4</v>
      </c>
      <c r="C67" s="16">
        <v>24.33</v>
      </c>
      <c r="D67" s="16">
        <v>187.94</v>
      </c>
    </row>
    <row r="68" spans="1:4" x14ac:dyDescent="0.3">
      <c r="A68" s="21" t="s">
        <v>130</v>
      </c>
      <c r="B68" s="16">
        <v>9.2199999999999989</v>
      </c>
      <c r="C68" s="16">
        <v>51.67</v>
      </c>
      <c r="D68" s="16">
        <v>478.66999999999996</v>
      </c>
    </row>
    <row r="69" spans="1:4" x14ac:dyDescent="0.3">
      <c r="A69" s="21" t="s">
        <v>132</v>
      </c>
      <c r="B69" s="16">
        <v>22.659999999999997</v>
      </c>
      <c r="C69" s="16">
        <v>145.33000000000001</v>
      </c>
      <c r="D69" s="16">
        <v>1577.39</v>
      </c>
    </row>
    <row r="70" spans="1:4" x14ac:dyDescent="0.3">
      <c r="A70" s="21" t="s">
        <v>134</v>
      </c>
      <c r="B70" s="16">
        <v>157.56</v>
      </c>
      <c r="C70" s="16">
        <v>884.67</v>
      </c>
      <c r="D70" s="16">
        <v>7912.4100000000017</v>
      </c>
    </row>
    <row r="71" spans="1:4" x14ac:dyDescent="0.3">
      <c r="A71" s="21" t="s">
        <v>136</v>
      </c>
      <c r="B71" s="16">
        <v>31.78</v>
      </c>
      <c r="C71" s="16">
        <v>250.11</v>
      </c>
      <c r="D71" s="16">
        <v>2320.6400000000003</v>
      </c>
    </row>
    <row r="72" spans="1:4" x14ac:dyDescent="0.3">
      <c r="A72" s="21" t="s">
        <v>138</v>
      </c>
      <c r="B72" s="16">
        <v>0</v>
      </c>
      <c r="C72" s="16">
        <v>20.67</v>
      </c>
      <c r="D72" s="16">
        <v>140.57</v>
      </c>
    </row>
    <row r="73" spans="1:4" x14ac:dyDescent="0.3">
      <c r="A73" s="21" t="s">
        <v>140</v>
      </c>
      <c r="B73" s="16">
        <v>9.33</v>
      </c>
      <c r="C73" s="16">
        <v>95.56</v>
      </c>
      <c r="D73" s="16">
        <v>675.19</v>
      </c>
    </row>
    <row r="74" spans="1:4" x14ac:dyDescent="0.3">
      <c r="A74" s="21" t="s">
        <v>142</v>
      </c>
      <c r="B74" s="16">
        <v>70.77</v>
      </c>
      <c r="C74" s="16">
        <v>426.56</v>
      </c>
      <c r="D74" s="16">
        <v>3188.93</v>
      </c>
    </row>
    <row r="75" spans="1:4" x14ac:dyDescent="0.3">
      <c r="A75" s="21" t="s">
        <v>144</v>
      </c>
      <c r="B75" s="16">
        <v>25.45</v>
      </c>
      <c r="C75" s="16">
        <v>249</v>
      </c>
      <c r="D75" s="16">
        <v>1678.1599999999999</v>
      </c>
    </row>
    <row r="76" spans="1:4" x14ac:dyDescent="0.3">
      <c r="A76" s="21" t="s">
        <v>146</v>
      </c>
      <c r="B76" s="16">
        <v>12.89</v>
      </c>
      <c r="C76" s="16">
        <v>105.22</v>
      </c>
      <c r="D76" s="16">
        <v>628.92000000000007</v>
      </c>
    </row>
    <row r="77" spans="1:4" x14ac:dyDescent="0.3">
      <c r="A77" s="21" t="s">
        <v>148</v>
      </c>
      <c r="B77" s="16">
        <v>2.2200000000000002</v>
      </c>
      <c r="C77" s="16">
        <v>41.22</v>
      </c>
      <c r="D77" s="16">
        <v>264.63</v>
      </c>
    </row>
    <row r="78" spans="1:4" x14ac:dyDescent="0.3">
      <c r="A78" s="21" t="s">
        <v>150</v>
      </c>
      <c r="B78" s="16">
        <v>31.89</v>
      </c>
      <c r="C78" s="16">
        <v>158.44</v>
      </c>
      <c r="D78" s="16">
        <v>1243.8699999999999</v>
      </c>
    </row>
    <row r="79" spans="1:4" x14ac:dyDescent="0.3">
      <c r="A79" s="21" t="s">
        <v>152</v>
      </c>
      <c r="B79" s="16">
        <v>33.89</v>
      </c>
      <c r="C79" s="16">
        <v>224.78</v>
      </c>
      <c r="D79" s="16">
        <v>1515.46</v>
      </c>
    </row>
    <row r="80" spans="1:4" x14ac:dyDescent="0.3">
      <c r="A80" s="21" t="s">
        <v>154</v>
      </c>
      <c r="B80" s="16">
        <v>7.34</v>
      </c>
      <c r="C80" s="16">
        <v>38</v>
      </c>
      <c r="D80" s="16">
        <v>178.28</v>
      </c>
    </row>
    <row r="81" spans="1:4" x14ac:dyDescent="0.3">
      <c r="A81" s="21" t="s">
        <v>156</v>
      </c>
      <c r="B81" s="16">
        <v>2.33</v>
      </c>
      <c r="C81" s="16">
        <v>20.56</v>
      </c>
      <c r="D81" s="16">
        <v>163.57999999999998</v>
      </c>
    </row>
    <row r="82" spans="1:4" x14ac:dyDescent="0.3">
      <c r="A82" s="21" t="s">
        <v>158</v>
      </c>
      <c r="B82" s="16">
        <v>6.5600000000000005</v>
      </c>
      <c r="C82" s="16">
        <v>15.44</v>
      </c>
      <c r="D82" s="16">
        <v>121.7</v>
      </c>
    </row>
    <row r="83" spans="1:4" x14ac:dyDescent="0.3">
      <c r="A83" s="21" t="s">
        <v>160</v>
      </c>
      <c r="B83" s="16">
        <v>0</v>
      </c>
      <c r="C83" s="16">
        <v>11.56</v>
      </c>
      <c r="D83" s="16">
        <v>57.2</v>
      </c>
    </row>
    <row r="84" spans="1:4" x14ac:dyDescent="0.3">
      <c r="A84" s="21" t="s">
        <v>162</v>
      </c>
      <c r="B84" s="16">
        <v>0</v>
      </c>
      <c r="C84" s="16">
        <v>11.67</v>
      </c>
      <c r="D84" s="16">
        <v>142.65</v>
      </c>
    </row>
    <row r="85" spans="1:4" x14ac:dyDescent="0.3">
      <c r="A85" s="21" t="s">
        <v>164</v>
      </c>
      <c r="B85" s="16">
        <v>9</v>
      </c>
      <c r="C85" s="16">
        <v>98.89</v>
      </c>
      <c r="D85" s="16">
        <v>650.82000000000005</v>
      </c>
    </row>
    <row r="86" spans="1:4" x14ac:dyDescent="0.3">
      <c r="A86" s="21" t="s">
        <v>166</v>
      </c>
      <c r="B86" s="16">
        <v>12.329999999999998</v>
      </c>
      <c r="C86" s="16">
        <v>41.78</v>
      </c>
      <c r="D86" s="16">
        <v>250.71000000000004</v>
      </c>
    </row>
    <row r="87" spans="1:4" x14ac:dyDescent="0.3">
      <c r="A87" s="21" t="s">
        <v>168</v>
      </c>
      <c r="B87" s="16">
        <v>151.11000000000001</v>
      </c>
      <c r="C87" s="16">
        <v>685.33999999999992</v>
      </c>
      <c r="D87" s="16">
        <v>5258.01</v>
      </c>
    </row>
    <row r="88" spans="1:4" x14ac:dyDescent="0.3">
      <c r="A88" s="21" t="s">
        <v>170</v>
      </c>
      <c r="B88" s="16">
        <v>18.440000000000001</v>
      </c>
      <c r="C88" s="16">
        <v>129.67000000000002</v>
      </c>
      <c r="D88" s="16">
        <v>902.00999999999988</v>
      </c>
    </row>
    <row r="89" spans="1:4" x14ac:dyDescent="0.3">
      <c r="A89" s="21" t="s">
        <v>172</v>
      </c>
      <c r="B89" s="16">
        <v>15.56</v>
      </c>
      <c r="C89" s="16">
        <v>196.44</v>
      </c>
      <c r="D89" s="16">
        <v>1421.63</v>
      </c>
    </row>
    <row r="90" spans="1:4" x14ac:dyDescent="0.3">
      <c r="A90" s="21" t="s">
        <v>174</v>
      </c>
      <c r="B90" s="16">
        <v>3.77</v>
      </c>
      <c r="C90" s="16">
        <v>3.22</v>
      </c>
      <c r="D90" s="16">
        <v>20.9</v>
      </c>
    </row>
    <row r="91" spans="1:4" x14ac:dyDescent="0.3">
      <c r="A91" s="21" t="s">
        <v>176</v>
      </c>
      <c r="B91" s="16">
        <v>0</v>
      </c>
      <c r="C91" s="16">
        <v>10.89</v>
      </c>
      <c r="D91" s="16">
        <v>35.799999999999997</v>
      </c>
    </row>
    <row r="92" spans="1:4" x14ac:dyDescent="0.3">
      <c r="A92" s="21" t="s">
        <v>178</v>
      </c>
      <c r="B92" s="16">
        <v>0.22</v>
      </c>
      <c r="C92" s="16">
        <v>35.78</v>
      </c>
      <c r="D92" s="16">
        <v>556.92000000000007</v>
      </c>
    </row>
    <row r="93" spans="1:4" x14ac:dyDescent="0.3">
      <c r="A93" s="21" t="s">
        <v>180</v>
      </c>
      <c r="B93" s="16">
        <v>19.89</v>
      </c>
      <c r="C93" s="16">
        <v>137.11000000000001</v>
      </c>
      <c r="D93" s="16">
        <v>1075.3400000000001</v>
      </c>
    </row>
    <row r="94" spans="1:4" x14ac:dyDescent="0.3">
      <c r="A94" s="21" t="s">
        <v>182</v>
      </c>
      <c r="B94" s="16">
        <v>21.669999999999998</v>
      </c>
      <c r="C94" s="16">
        <v>176.11</v>
      </c>
      <c r="D94" s="16">
        <v>1196.54</v>
      </c>
    </row>
    <row r="95" spans="1:4" x14ac:dyDescent="0.3">
      <c r="A95" s="21" t="s">
        <v>184</v>
      </c>
      <c r="B95" s="16">
        <v>850.56</v>
      </c>
      <c r="C95" s="16">
        <v>6351.33</v>
      </c>
      <c r="D95" s="16">
        <v>49025.450999999994</v>
      </c>
    </row>
    <row r="96" spans="1:4" x14ac:dyDescent="0.3">
      <c r="A96" s="21" t="s">
        <v>186</v>
      </c>
      <c r="B96" s="16">
        <v>346.78</v>
      </c>
      <c r="C96" s="16">
        <v>2600.11</v>
      </c>
      <c r="D96" s="16">
        <v>21710.539999999997</v>
      </c>
    </row>
    <row r="97" spans="1:4" x14ac:dyDescent="0.3">
      <c r="A97" s="21" t="s">
        <v>188</v>
      </c>
      <c r="B97" s="16">
        <v>43.55</v>
      </c>
      <c r="C97" s="16">
        <v>527.66999999999996</v>
      </c>
      <c r="D97" s="16">
        <v>4192.1399999999985</v>
      </c>
    </row>
    <row r="98" spans="1:4" x14ac:dyDescent="0.3">
      <c r="A98" s="21" t="s">
        <v>190</v>
      </c>
      <c r="B98" s="16">
        <v>34.89</v>
      </c>
      <c r="C98" s="16">
        <v>437.23</v>
      </c>
      <c r="D98" s="16">
        <v>4140.1789999999992</v>
      </c>
    </row>
    <row r="99" spans="1:4" x14ac:dyDescent="0.3">
      <c r="A99" s="21" t="s">
        <v>192</v>
      </c>
      <c r="B99" s="16">
        <v>365</v>
      </c>
      <c r="C99" s="16">
        <v>2358.7800000000002</v>
      </c>
      <c r="D99" s="16">
        <v>18436.888999999996</v>
      </c>
    </row>
    <row r="100" spans="1:4" x14ac:dyDescent="0.3">
      <c r="A100" s="21" t="s">
        <v>194</v>
      </c>
      <c r="B100" s="16">
        <v>15.44</v>
      </c>
      <c r="C100" s="16">
        <v>175.89</v>
      </c>
      <c r="D100" s="16">
        <v>1489.67</v>
      </c>
    </row>
    <row r="101" spans="1:4" x14ac:dyDescent="0.3">
      <c r="A101" s="21" t="s">
        <v>196</v>
      </c>
      <c r="B101" s="16">
        <v>296.21999999999997</v>
      </c>
      <c r="C101" s="16">
        <v>1865.0000000000002</v>
      </c>
      <c r="D101" s="16">
        <v>14588.887000000001</v>
      </c>
    </row>
    <row r="102" spans="1:4" x14ac:dyDescent="0.3">
      <c r="A102" s="21" t="s">
        <v>198</v>
      </c>
      <c r="B102" s="16">
        <v>0.22</v>
      </c>
      <c r="C102" s="16">
        <v>8.89</v>
      </c>
      <c r="D102" s="16">
        <v>39.130000000000003</v>
      </c>
    </row>
    <row r="103" spans="1:4" x14ac:dyDescent="0.3">
      <c r="A103" s="21" t="s">
        <v>200</v>
      </c>
      <c r="B103" s="16">
        <v>275.44000000000005</v>
      </c>
      <c r="C103" s="16">
        <v>1629.3400000000001</v>
      </c>
      <c r="D103" s="16">
        <v>18265.214</v>
      </c>
    </row>
    <row r="104" spans="1:4" x14ac:dyDescent="0.3">
      <c r="A104" s="21" t="s">
        <v>202</v>
      </c>
      <c r="B104" s="16">
        <v>44.11</v>
      </c>
      <c r="C104" s="16">
        <v>241.12</v>
      </c>
      <c r="D104" s="16">
        <v>2947.8399999999997</v>
      </c>
    </row>
    <row r="105" spans="1:4" x14ac:dyDescent="0.3">
      <c r="A105" s="21" t="s">
        <v>204</v>
      </c>
      <c r="B105" s="16">
        <v>37.770000000000003</v>
      </c>
      <c r="C105" s="16">
        <v>283.44</v>
      </c>
      <c r="D105" s="16">
        <v>3163.6860000000001</v>
      </c>
    </row>
    <row r="106" spans="1:4" x14ac:dyDescent="0.3">
      <c r="A106" s="21" t="s">
        <v>206</v>
      </c>
      <c r="B106" s="16">
        <v>272.66999999999996</v>
      </c>
      <c r="C106" s="16">
        <v>1527.66</v>
      </c>
      <c r="D106" s="16">
        <v>14731.408000000001</v>
      </c>
    </row>
    <row r="107" spans="1:4" x14ac:dyDescent="0.3">
      <c r="A107" s="21" t="s">
        <v>208</v>
      </c>
      <c r="B107" s="16">
        <v>95.33</v>
      </c>
      <c r="C107" s="16">
        <v>818.78</v>
      </c>
      <c r="D107" s="16">
        <v>7450.06</v>
      </c>
    </row>
    <row r="108" spans="1:4" x14ac:dyDescent="0.3">
      <c r="A108" s="21" t="s">
        <v>210</v>
      </c>
      <c r="B108" s="16">
        <v>123.56</v>
      </c>
      <c r="C108" s="16">
        <v>590.78</v>
      </c>
      <c r="D108" s="16">
        <v>6092.29</v>
      </c>
    </row>
    <row r="109" spans="1:4" x14ac:dyDescent="0.3">
      <c r="A109" s="21" t="s">
        <v>212</v>
      </c>
      <c r="B109" s="16">
        <v>260.55</v>
      </c>
      <c r="C109" s="16">
        <v>1380</v>
      </c>
      <c r="D109" s="16">
        <v>17803.028000000006</v>
      </c>
    </row>
    <row r="110" spans="1:4" x14ac:dyDescent="0.3">
      <c r="A110" s="21" t="s">
        <v>214</v>
      </c>
      <c r="B110" s="16">
        <v>114.89</v>
      </c>
      <c r="C110" s="16">
        <v>973.44</v>
      </c>
      <c r="D110" s="16">
        <v>8564.2170000000006</v>
      </c>
    </row>
    <row r="111" spans="1:4" x14ac:dyDescent="0.3">
      <c r="A111" s="21" t="s">
        <v>216</v>
      </c>
      <c r="B111" s="16">
        <v>495.11</v>
      </c>
      <c r="C111" s="16">
        <v>2971.44</v>
      </c>
      <c r="D111" s="16">
        <v>25161.813999999998</v>
      </c>
    </row>
    <row r="112" spans="1:4" x14ac:dyDescent="0.3">
      <c r="A112" s="21" t="s">
        <v>218</v>
      </c>
      <c r="B112" s="16">
        <v>321.67</v>
      </c>
      <c r="C112" s="16">
        <v>2649.55</v>
      </c>
      <c r="D112" s="16">
        <v>26682.550000000003</v>
      </c>
    </row>
    <row r="113" spans="1:4" x14ac:dyDescent="0.3">
      <c r="A113" s="21" t="s">
        <v>220</v>
      </c>
      <c r="B113" s="16">
        <v>296.33000000000004</v>
      </c>
      <c r="C113" s="16">
        <v>2432.5500000000002</v>
      </c>
      <c r="D113" s="16">
        <v>19586.161999999997</v>
      </c>
    </row>
    <row r="114" spans="1:4" x14ac:dyDescent="0.3">
      <c r="A114" s="21" t="s">
        <v>927</v>
      </c>
      <c r="B114" s="16">
        <v>0</v>
      </c>
      <c r="C114" s="16">
        <v>0</v>
      </c>
      <c r="D114" s="16">
        <v>0</v>
      </c>
    </row>
    <row r="115" spans="1:4" x14ac:dyDescent="0.3">
      <c r="A115" s="21" t="s">
        <v>925</v>
      </c>
      <c r="B115" s="16">
        <v>0</v>
      </c>
      <c r="C115" s="16">
        <v>0</v>
      </c>
      <c r="D115" s="16">
        <v>0</v>
      </c>
    </row>
    <row r="116" spans="1:4" x14ac:dyDescent="0.3">
      <c r="A116" s="21" t="s">
        <v>222</v>
      </c>
      <c r="B116" s="16">
        <v>167.78</v>
      </c>
      <c r="C116" s="16">
        <v>667.22</v>
      </c>
      <c r="D116" s="16">
        <v>4775.74</v>
      </c>
    </row>
    <row r="117" spans="1:4" x14ac:dyDescent="0.3">
      <c r="A117" s="21" t="s">
        <v>224</v>
      </c>
      <c r="B117" s="16">
        <v>49</v>
      </c>
      <c r="C117" s="16">
        <v>405.78</v>
      </c>
      <c r="D117" s="16">
        <v>3750.02</v>
      </c>
    </row>
    <row r="118" spans="1:4" x14ac:dyDescent="0.3">
      <c r="A118" s="21" t="s">
        <v>226</v>
      </c>
      <c r="B118" s="16">
        <v>129.88999999999999</v>
      </c>
      <c r="C118" s="16">
        <v>826.66000000000008</v>
      </c>
      <c r="D118" s="16">
        <v>5909.5199999999995</v>
      </c>
    </row>
    <row r="119" spans="1:4" x14ac:dyDescent="0.3">
      <c r="A119" s="21" t="s">
        <v>228</v>
      </c>
      <c r="B119" s="16">
        <v>254.11</v>
      </c>
      <c r="C119" s="16">
        <v>1561.56</v>
      </c>
      <c r="D119" s="16">
        <v>10603.51</v>
      </c>
    </row>
    <row r="120" spans="1:4" x14ac:dyDescent="0.3">
      <c r="A120" s="21" t="s">
        <v>230</v>
      </c>
      <c r="B120" s="16">
        <v>199.11</v>
      </c>
      <c r="C120" s="16">
        <v>1245</v>
      </c>
      <c r="D120" s="16">
        <v>9101.5399999999991</v>
      </c>
    </row>
    <row r="121" spans="1:4" x14ac:dyDescent="0.3">
      <c r="A121" s="21" t="s">
        <v>232</v>
      </c>
      <c r="B121" s="16">
        <v>0</v>
      </c>
      <c r="C121" s="16">
        <v>3</v>
      </c>
      <c r="D121" s="16">
        <v>43</v>
      </c>
    </row>
    <row r="122" spans="1:4" x14ac:dyDescent="0.3">
      <c r="A122" s="21" t="s">
        <v>234</v>
      </c>
      <c r="B122" s="16">
        <v>1</v>
      </c>
      <c r="C122" s="16">
        <v>12.22</v>
      </c>
      <c r="D122" s="16">
        <v>105.13</v>
      </c>
    </row>
    <row r="123" spans="1:4" x14ac:dyDescent="0.3">
      <c r="A123" s="21" t="s">
        <v>236</v>
      </c>
      <c r="B123" s="16">
        <v>3.89</v>
      </c>
      <c r="C123" s="16">
        <v>18.22</v>
      </c>
      <c r="D123" s="16">
        <v>109.61</v>
      </c>
    </row>
    <row r="124" spans="1:4" x14ac:dyDescent="0.3">
      <c r="A124" s="21" t="s">
        <v>238</v>
      </c>
      <c r="B124" s="16">
        <v>53.66</v>
      </c>
      <c r="C124" s="16">
        <v>348.11</v>
      </c>
      <c r="D124" s="16">
        <v>2936.6699999999996</v>
      </c>
    </row>
    <row r="125" spans="1:4" x14ac:dyDescent="0.3">
      <c r="A125" s="21" t="s">
        <v>240</v>
      </c>
      <c r="B125" s="16">
        <v>6.89</v>
      </c>
      <c r="C125" s="16">
        <v>92</v>
      </c>
      <c r="D125" s="16">
        <v>647.53</v>
      </c>
    </row>
    <row r="126" spans="1:4" x14ac:dyDescent="0.3">
      <c r="A126" s="21" t="s">
        <v>242</v>
      </c>
      <c r="B126" s="16">
        <v>10.780000000000001</v>
      </c>
      <c r="C126" s="16">
        <v>93.33</v>
      </c>
      <c r="D126" s="16">
        <v>875.70999999999992</v>
      </c>
    </row>
    <row r="127" spans="1:4" x14ac:dyDescent="0.3">
      <c r="A127" s="21" t="s">
        <v>244</v>
      </c>
      <c r="B127" s="16">
        <v>2</v>
      </c>
      <c r="C127" s="16">
        <v>18.329999999999998</v>
      </c>
      <c r="D127" s="16">
        <v>77.38</v>
      </c>
    </row>
    <row r="128" spans="1:4" x14ac:dyDescent="0.3">
      <c r="A128" s="21" t="s">
        <v>246</v>
      </c>
      <c r="B128" s="16">
        <v>0.67</v>
      </c>
      <c r="C128" s="16">
        <v>11.78</v>
      </c>
      <c r="D128" s="16">
        <v>87.21</v>
      </c>
    </row>
    <row r="129" spans="1:4" x14ac:dyDescent="0.3">
      <c r="A129" s="21" t="s">
        <v>248</v>
      </c>
      <c r="B129" s="16">
        <v>0</v>
      </c>
      <c r="C129" s="16">
        <v>3.11</v>
      </c>
      <c r="D129" s="16">
        <v>73.099999999999994</v>
      </c>
    </row>
    <row r="130" spans="1:4" x14ac:dyDescent="0.3">
      <c r="A130" s="21" t="s">
        <v>250</v>
      </c>
      <c r="B130" s="16">
        <v>2.1100000000000003</v>
      </c>
      <c r="C130" s="16">
        <v>29.89</v>
      </c>
      <c r="D130" s="16">
        <v>198.74</v>
      </c>
    </row>
    <row r="131" spans="1:4" x14ac:dyDescent="0.3">
      <c r="A131" s="21" t="s">
        <v>252</v>
      </c>
      <c r="B131" s="16">
        <v>2</v>
      </c>
      <c r="C131" s="16">
        <v>11.78</v>
      </c>
      <c r="D131" s="16">
        <v>66.060000000000016</v>
      </c>
    </row>
    <row r="132" spans="1:4" x14ac:dyDescent="0.3">
      <c r="A132" s="21" t="s">
        <v>254</v>
      </c>
      <c r="B132" s="16">
        <v>0</v>
      </c>
      <c r="C132" s="16">
        <v>15.56</v>
      </c>
      <c r="D132" s="16">
        <v>90.42</v>
      </c>
    </row>
    <row r="133" spans="1:4" x14ac:dyDescent="0.3">
      <c r="A133" s="21" t="s">
        <v>256</v>
      </c>
      <c r="B133" s="16">
        <v>0.67</v>
      </c>
      <c r="C133" s="16">
        <v>0</v>
      </c>
      <c r="D133" s="16">
        <v>26.9</v>
      </c>
    </row>
    <row r="134" spans="1:4" x14ac:dyDescent="0.3">
      <c r="A134" s="21" t="s">
        <v>258</v>
      </c>
      <c r="B134" s="16">
        <v>17</v>
      </c>
      <c r="C134" s="16">
        <v>122.67</v>
      </c>
      <c r="D134" s="16">
        <v>931.95</v>
      </c>
    </row>
    <row r="135" spans="1:4" x14ac:dyDescent="0.3">
      <c r="A135" s="21" t="s">
        <v>260</v>
      </c>
      <c r="B135" s="16">
        <v>37.67</v>
      </c>
      <c r="C135" s="16">
        <v>208.67</v>
      </c>
      <c r="D135" s="16">
        <v>1243.76</v>
      </c>
    </row>
    <row r="136" spans="1:4" x14ac:dyDescent="0.3">
      <c r="A136" s="21" t="s">
        <v>262</v>
      </c>
      <c r="B136" s="16">
        <v>6.34</v>
      </c>
      <c r="C136" s="16">
        <v>39.78</v>
      </c>
      <c r="D136" s="16">
        <v>218.91</v>
      </c>
    </row>
    <row r="137" spans="1:4" x14ac:dyDescent="0.3">
      <c r="A137" s="21" t="s">
        <v>264</v>
      </c>
      <c r="B137" s="16">
        <v>13.450000000000001</v>
      </c>
      <c r="C137" s="16">
        <v>88.11</v>
      </c>
      <c r="D137" s="16">
        <v>742.87999999999988</v>
      </c>
    </row>
    <row r="138" spans="1:4" x14ac:dyDescent="0.3">
      <c r="A138" s="21" t="s">
        <v>268</v>
      </c>
      <c r="B138" s="16">
        <v>1.22</v>
      </c>
      <c r="C138" s="16">
        <v>5.78</v>
      </c>
      <c r="D138" s="16">
        <v>42.5</v>
      </c>
    </row>
    <row r="139" spans="1:4" x14ac:dyDescent="0.3">
      <c r="A139" s="21" t="s">
        <v>270</v>
      </c>
      <c r="B139" s="16">
        <v>5.33</v>
      </c>
      <c r="C139" s="16">
        <v>87</v>
      </c>
      <c r="D139" s="16">
        <v>527.57000000000005</v>
      </c>
    </row>
    <row r="140" spans="1:4" x14ac:dyDescent="0.3">
      <c r="A140" s="21" t="s">
        <v>272</v>
      </c>
      <c r="B140" s="16">
        <v>6</v>
      </c>
      <c r="C140" s="16">
        <v>50.22</v>
      </c>
      <c r="D140" s="16">
        <v>293.56</v>
      </c>
    </row>
    <row r="141" spans="1:4" x14ac:dyDescent="0.3">
      <c r="A141" s="21" t="s">
        <v>274</v>
      </c>
      <c r="B141" s="16">
        <v>4.78</v>
      </c>
      <c r="C141" s="16">
        <v>51.33</v>
      </c>
      <c r="D141" s="16">
        <v>579.9799999999999</v>
      </c>
    </row>
    <row r="142" spans="1:4" x14ac:dyDescent="0.3">
      <c r="A142" s="21" t="s">
        <v>276</v>
      </c>
      <c r="B142" s="16">
        <v>13.45</v>
      </c>
      <c r="C142" s="16">
        <v>132.55000000000001</v>
      </c>
      <c r="D142" s="16">
        <v>676.90999999999985</v>
      </c>
    </row>
    <row r="143" spans="1:4" x14ac:dyDescent="0.3">
      <c r="A143" s="21" t="s">
        <v>278</v>
      </c>
      <c r="B143" s="16">
        <v>6.89</v>
      </c>
      <c r="C143" s="16">
        <v>14.11</v>
      </c>
      <c r="D143" s="16">
        <v>84.9</v>
      </c>
    </row>
    <row r="144" spans="1:4" x14ac:dyDescent="0.3">
      <c r="A144" s="21" t="s">
        <v>280</v>
      </c>
      <c r="B144" s="16">
        <v>10.55</v>
      </c>
      <c r="C144" s="16">
        <v>135.11000000000001</v>
      </c>
      <c r="D144" s="16">
        <v>751.0200000000001</v>
      </c>
    </row>
    <row r="145" spans="1:4" x14ac:dyDescent="0.3">
      <c r="A145" s="21" t="s">
        <v>282</v>
      </c>
      <c r="B145" s="16">
        <v>15.219999999999999</v>
      </c>
      <c r="C145" s="16">
        <v>80.67</v>
      </c>
      <c r="D145" s="16">
        <v>733.43</v>
      </c>
    </row>
    <row r="146" spans="1:4" x14ac:dyDescent="0.3">
      <c r="A146" s="21" t="s">
        <v>284</v>
      </c>
      <c r="B146" s="16">
        <v>5</v>
      </c>
      <c r="C146" s="16">
        <v>46</v>
      </c>
      <c r="D146" s="16">
        <v>284.64999999999998</v>
      </c>
    </row>
    <row r="147" spans="1:4" x14ac:dyDescent="0.3">
      <c r="A147" s="21" t="s">
        <v>286</v>
      </c>
      <c r="B147" s="16">
        <v>38.339999999999996</v>
      </c>
      <c r="C147" s="16">
        <v>341.55</v>
      </c>
      <c r="D147" s="16">
        <v>2721.48</v>
      </c>
    </row>
    <row r="148" spans="1:4" x14ac:dyDescent="0.3">
      <c r="A148" s="21" t="s">
        <v>288</v>
      </c>
      <c r="B148" s="16">
        <v>4</v>
      </c>
      <c r="C148" s="16">
        <v>67.78</v>
      </c>
      <c r="D148" s="16">
        <v>423.67999999999995</v>
      </c>
    </row>
    <row r="149" spans="1:4" x14ac:dyDescent="0.3">
      <c r="A149" s="21" t="s">
        <v>290</v>
      </c>
      <c r="B149" s="16">
        <v>87.22</v>
      </c>
      <c r="C149" s="16">
        <v>494.45</v>
      </c>
      <c r="D149" s="16">
        <v>3538.4800000000005</v>
      </c>
    </row>
    <row r="150" spans="1:4" x14ac:dyDescent="0.3">
      <c r="A150" s="21" t="s">
        <v>292</v>
      </c>
      <c r="B150" s="16">
        <v>2.2200000000000002</v>
      </c>
      <c r="C150" s="16">
        <v>7.67</v>
      </c>
      <c r="D150" s="16">
        <v>65.69</v>
      </c>
    </row>
    <row r="151" spans="1:4" x14ac:dyDescent="0.3">
      <c r="A151" s="21" t="s">
        <v>294</v>
      </c>
      <c r="B151" s="16">
        <v>7.89</v>
      </c>
      <c r="C151" s="16">
        <v>56.56</v>
      </c>
      <c r="D151" s="16">
        <v>566.4799999999999</v>
      </c>
    </row>
    <row r="152" spans="1:4" x14ac:dyDescent="0.3">
      <c r="A152" s="21" t="s">
        <v>296</v>
      </c>
      <c r="B152" s="16">
        <v>1.22</v>
      </c>
      <c r="C152" s="16">
        <v>4.1100000000000003</v>
      </c>
      <c r="D152" s="16">
        <v>75.34</v>
      </c>
    </row>
    <row r="153" spans="1:4" x14ac:dyDescent="0.3">
      <c r="A153" s="21" t="s">
        <v>298</v>
      </c>
      <c r="B153" s="16">
        <v>0</v>
      </c>
      <c r="C153" s="16">
        <v>17.670000000000002</v>
      </c>
      <c r="D153" s="16">
        <v>98.05</v>
      </c>
    </row>
    <row r="154" spans="1:4" x14ac:dyDescent="0.3">
      <c r="A154" s="21" t="s">
        <v>300</v>
      </c>
      <c r="B154" s="16">
        <v>4</v>
      </c>
      <c r="C154" s="16">
        <v>26.78</v>
      </c>
      <c r="D154" s="16">
        <v>204.82000000000002</v>
      </c>
    </row>
    <row r="155" spans="1:4" x14ac:dyDescent="0.3">
      <c r="A155" s="21" t="s">
        <v>302</v>
      </c>
      <c r="B155" s="16">
        <v>0.89</v>
      </c>
      <c r="C155" s="16">
        <v>32.22</v>
      </c>
      <c r="D155" s="16">
        <v>268.05</v>
      </c>
    </row>
    <row r="156" spans="1:4" x14ac:dyDescent="0.3">
      <c r="A156" s="21" t="s">
        <v>304</v>
      </c>
      <c r="B156" s="16">
        <v>0.67</v>
      </c>
      <c r="C156" s="16">
        <v>9.33</v>
      </c>
      <c r="D156" s="16">
        <v>97.4</v>
      </c>
    </row>
    <row r="157" spans="1:4" x14ac:dyDescent="0.3">
      <c r="A157" s="21" t="s">
        <v>306</v>
      </c>
      <c r="B157" s="16">
        <v>4.8899999999999997</v>
      </c>
      <c r="C157" s="16">
        <v>55.22</v>
      </c>
      <c r="D157" s="16">
        <v>550.76</v>
      </c>
    </row>
    <row r="158" spans="1:4" x14ac:dyDescent="0.3">
      <c r="A158" s="21" t="s">
        <v>308</v>
      </c>
      <c r="B158" s="16">
        <v>6.89</v>
      </c>
      <c r="C158" s="16">
        <v>16.329999999999998</v>
      </c>
      <c r="D158" s="16">
        <v>191.52</v>
      </c>
    </row>
    <row r="159" spans="1:4" x14ac:dyDescent="0.3">
      <c r="A159" s="21" t="s">
        <v>310</v>
      </c>
      <c r="B159" s="16">
        <v>2.11</v>
      </c>
      <c r="C159" s="16">
        <v>20.67</v>
      </c>
      <c r="D159" s="16">
        <v>200.55</v>
      </c>
    </row>
    <row r="160" spans="1:4" x14ac:dyDescent="0.3">
      <c r="A160" s="21" t="s">
        <v>312</v>
      </c>
      <c r="B160" s="16">
        <v>131.32999999999998</v>
      </c>
      <c r="C160" s="16">
        <v>556.55000000000007</v>
      </c>
      <c r="D160" s="16">
        <v>4116.67</v>
      </c>
    </row>
    <row r="161" spans="1:4" x14ac:dyDescent="0.3">
      <c r="A161" s="21" t="s">
        <v>314</v>
      </c>
      <c r="B161" s="16">
        <v>0.88</v>
      </c>
      <c r="C161" s="16">
        <v>21.11</v>
      </c>
      <c r="D161" s="16">
        <v>189.95999999999998</v>
      </c>
    </row>
    <row r="162" spans="1:4" x14ac:dyDescent="0.3">
      <c r="A162" s="21" t="s">
        <v>316</v>
      </c>
      <c r="B162" s="16">
        <v>40.22</v>
      </c>
      <c r="C162" s="16">
        <v>115.22</v>
      </c>
      <c r="D162" s="16">
        <v>654.58000000000004</v>
      </c>
    </row>
    <row r="163" spans="1:4" x14ac:dyDescent="0.3">
      <c r="A163" s="21" t="s">
        <v>318</v>
      </c>
      <c r="B163" s="16">
        <v>60.33</v>
      </c>
      <c r="C163" s="16">
        <v>290.77999999999997</v>
      </c>
      <c r="D163" s="16">
        <v>2060.36</v>
      </c>
    </row>
    <row r="164" spans="1:4" x14ac:dyDescent="0.3">
      <c r="A164" s="21" t="s">
        <v>320</v>
      </c>
      <c r="B164" s="16">
        <v>17.22</v>
      </c>
      <c r="C164" s="16">
        <v>54.67</v>
      </c>
      <c r="D164" s="16">
        <v>281.60000000000002</v>
      </c>
    </row>
    <row r="165" spans="1:4" x14ac:dyDescent="0.3">
      <c r="A165" s="21" t="s">
        <v>322</v>
      </c>
      <c r="B165" s="16">
        <v>8</v>
      </c>
      <c r="C165" s="16">
        <v>17.329999999999998</v>
      </c>
      <c r="D165" s="16">
        <v>132.9</v>
      </c>
    </row>
    <row r="166" spans="1:4" x14ac:dyDescent="0.3">
      <c r="A166" s="21" t="s">
        <v>324</v>
      </c>
      <c r="B166" s="16">
        <v>55.45</v>
      </c>
      <c r="C166" s="16">
        <v>621.78</v>
      </c>
      <c r="D166" s="16">
        <v>4862.7599999999993</v>
      </c>
    </row>
    <row r="167" spans="1:4" x14ac:dyDescent="0.3">
      <c r="A167" s="21" t="s">
        <v>326</v>
      </c>
      <c r="B167" s="16">
        <v>17.55</v>
      </c>
      <c r="C167" s="16">
        <v>130.44</v>
      </c>
      <c r="D167" s="16">
        <v>1100.71</v>
      </c>
    </row>
    <row r="168" spans="1:4" x14ac:dyDescent="0.3">
      <c r="A168" s="21" t="s">
        <v>328</v>
      </c>
      <c r="B168" s="16">
        <v>29.560000000000002</v>
      </c>
      <c r="C168" s="16">
        <v>95.44</v>
      </c>
      <c r="D168" s="16">
        <v>903.53</v>
      </c>
    </row>
    <row r="169" spans="1:4" x14ac:dyDescent="0.3">
      <c r="A169" s="21" t="s">
        <v>330</v>
      </c>
      <c r="B169" s="16">
        <v>0</v>
      </c>
      <c r="C169" s="16">
        <v>35.44</v>
      </c>
      <c r="D169" s="16">
        <v>293.95999999999998</v>
      </c>
    </row>
    <row r="170" spans="1:4" x14ac:dyDescent="0.3">
      <c r="A170" s="21" t="s">
        <v>332</v>
      </c>
      <c r="B170" s="16">
        <v>11.549999999999999</v>
      </c>
      <c r="C170" s="16">
        <v>55.89</v>
      </c>
      <c r="D170" s="16">
        <v>584.93000000000006</v>
      </c>
    </row>
    <row r="171" spans="1:4" x14ac:dyDescent="0.3">
      <c r="A171" s="21" t="s">
        <v>334</v>
      </c>
      <c r="B171" s="16">
        <v>21.450000000000003</v>
      </c>
      <c r="C171" s="16">
        <v>106.89</v>
      </c>
      <c r="D171" s="16">
        <v>1074.3599999999999</v>
      </c>
    </row>
    <row r="172" spans="1:4" x14ac:dyDescent="0.3">
      <c r="A172" s="21" t="s">
        <v>336</v>
      </c>
      <c r="B172" s="16">
        <v>15.219999999999999</v>
      </c>
      <c r="C172" s="16">
        <v>70.78</v>
      </c>
      <c r="D172" s="16">
        <v>576.32999999999993</v>
      </c>
    </row>
    <row r="173" spans="1:4" x14ac:dyDescent="0.3">
      <c r="A173" s="21" t="s">
        <v>338</v>
      </c>
      <c r="B173" s="16">
        <v>31.880000000000003</v>
      </c>
      <c r="C173" s="16">
        <v>156.88999999999999</v>
      </c>
      <c r="D173" s="16">
        <v>941.29</v>
      </c>
    </row>
    <row r="174" spans="1:4" x14ac:dyDescent="0.3">
      <c r="A174" s="21" t="s">
        <v>340</v>
      </c>
      <c r="B174" s="16">
        <v>9</v>
      </c>
      <c r="C174" s="16">
        <v>77.44</v>
      </c>
      <c r="D174" s="16">
        <v>649.05000000000007</v>
      </c>
    </row>
    <row r="175" spans="1:4" x14ac:dyDescent="0.3">
      <c r="A175" s="21" t="s">
        <v>342</v>
      </c>
      <c r="B175" s="16">
        <v>28.230000000000004</v>
      </c>
      <c r="C175" s="16">
        <v>72.67</v>
      </c>
      <c r="D175" s="16">
        <v>534.70000000000005</v>
      </c>
    </row>
    <row r="176" spans="1:4" x14ac:dyDescent="0.3">
      <c r="A176" s="21" t="s">
        <v>344</v>
      </c>
      <c r="B176" s="16">
        <v>1.78</v>
      </c>
      <c r="C176" s="16">
        <v>44.33</v>
      </c>
      <c r="D176" s="16">
        <v>505.53</v>
      </c>
    </row>
    <row r="177" spans="1:4" x14ac:dyDescent="0.3">
      <c r="A177" s="21" t="s">
        <v>346</v>
      </c>
      <c r="B177" s="16">
        <v>1.56</v>
      </c>
      <c r="C177" s="16">
        <v>36.22</v>
      </c>
      <c r="D177" s="16">
        <v>319.83</v>
      </c>
    </row>
    <row r="178" spans="1:4" x14ac:dyDescent="0.3">
      <c r="A178" s="21" t="s">
        <v>348</v>
      </c>
      <c r="B178" s="16">
        <v>0</v>
      </c>
      <c r="C178" s="16">
        <v>9</v>
      </c>
      <c r="D178" s="16">
        <v>50.480000000000004</v>
      </c>
    </row>
    <row r="179" spans="1:4" x14ac:dyDescent="0.3">
      <c r="A179" s="21" t="s">
        <v>350</v>
      </c>
      <c r="B179" s="16">
        <v>19.11</v>
      </c>
      <c r="C179" s="16">
        <v>143.44</v>
      </c>
      <c r="D179" s="16">
        <v>1022.5500000000001</v>
      </c>
    </row>
    <row r="180" spans="1:4" x14ac:dyDescent="0.3">
      <c r="A180" s="21" t="s">
        <v>352</v>
      </c>
      <c r="B180" s="16">
        <v>0.67</v>
      </c>
      <c r="C180" s="16">
        <v>42</v>
      </c>
      <c r="D180" s="16">
        <v>268.18</v>
      </c>
    </row>
    <row r="181" spans="1:4" x14ac:dyDescent="0.3">
      <c r="A181" s="21" t="s">
        <v>354</v>
      </c>
      <c r="B181" s="16">
        <v>5.1100000000000003</v>
      </c>
      <c r="C181" s="16">
        <v>37.56</v>
      </c>
      <c r="D181" s="16">
        <v>244.42</v>
      </c>
    </row>
    <row r="182" spans="1:4" x14ac:dyDescent="0.3">
      <c r="A182" s="21" t="s">
        <v>356</v>
      </c>
      <c r="B182" s="16">
        <v>62</v>
      </c>
      <c r="C182" s="16">
        <v>305.11</v>
      </c>
      <c r="D182" s="16">
        <v>2948.39</v>
      </c>
    </row>
    <row r="183" spans="1:4" x14ac:dyDescent="0.3">
      <c r="A183" s="21" t="s">
        <v>358</v>
      </c>
      <c r="B183" s="16">
        <v>376.89</v>
      </c>
      <c r="C183" s="16">
        <v>2315.56</v>
      </c>
      <c r="D183" s="16">
        <v>21042.870000000003</v>
      </c>
    </row>
    <row r="184" spans="1:4" x14ac:dyDescent="0.3">
      <c r="A184" s="21" t="s">
        <v>360</v>
      </c>
      <c r="B184" s="16">
        <v>471.22</v>
      </c>
      <c r="C184" s="16">
        <v>3521</v>
      </c>
      <c r="D184" s="16">
        <v>28171.833999999999</v>
      </c>
    </row>
    <row r="185" spans="1:4" x14ac:dyDescent="0.3">
      <c r="A185" s="21" t="s">
        <v>362</v>
      </c>
      <c r="B185" s="16">
        <v>4.330000000000001</v>
      </c>
      <c r="C185" s="16">
        <v>22</v>
      </c>
      <c r="D185" s="16">
        <v>176.8</v>
      </c>
    </row>
    <row r="186" spans="1:4" x14ac:dyDescent="0.3">
      <c r="A186" s="21" t="s">
        <v>364</v>
      </c>
      <c r="B186" s="16">
        <v>84.55</v>
      </c>
      <c r="C186" s="16">
        <v>666.78</v>
      </c>
      <c r="D186" s="16">
        <v>5400.1100000000015</v>
      </c>
    </row>
    <row r="187" spans="1:4" x14ac:dyDescent="0.3">
      <c r="A187" s="21" t="s">
        <v>366</v>
      </c>
      <c r="B187" s="16">
        <v>111</v>
      </c>
      <c r="C187" s="16">
        <v>1052.8900000000001</v>
      </c>
      <c r="D187" s="16">
        <v>8405.4900000000016</v>
      </c>
    </row>
    <row r="188" spans="1:4" x14ac:dyDescent="0.3">
      <c r="A188" s="21" t="s">
        <v>368</v>
      </c>
      <c r="B188" s="16">
        <v>27.22</v>
      </c>
      <c r="C188" s="16">
        <v>126.33</v>
      </c>
      <c r="D188" s="16">
        <v>1419.24</v>
      </c>
    </row>
    <row r="189" spans="1:4" x14ac:dyDescent="0.3">
      <c r="A189" s="21" t="s">
        <v>370</v>
      </c>
      <c r="B189" s="16">
        <v>29.549999999999997</v>
      </c>
      <c r="C189" s="16">
        <v>278.21999999999997</v>
      </c>
      <c r="D189" s="16">
        <v>2272.9399999999996</v>
      </c>
    </row>
    <row r="190" spans="1:4" x14ac:dyDescent="0.3">
      <c r="A190" s="21" t="s">
        <v>372</v>
      </c>
      <c r="B190" s="16">
        <v>376.89</v>
      </c>
      <c r="C190" s="16">
        <v>1467.3400000000001</v>
      </c>
      <c r="D190" s="16">
        <v>11849.170000000002</v>
      </c>
    </row>
    <row r="191" spans="1:4" x14ac:dyDescent="0.3">
      <c r="A191" s="21" t="s">
        <v>374</v>
      </c>
      <c r="B191" s="16">
        <v>169.44</v>
      </c>
      <c r="C191" s="16">
        <v>971.33</v>
      </c>
      <c r="D191" s="16">
        <v>8636.2899999999991</v>
      </c>
    </row>
    <row r="192" spans="1:4" x14ac:dyDescent="0.3">
      <c r="A192" s="21" t="s">
        <v>376</v>
      </c>
      <c r="B192" s="16">
        <v>146.32999999999998</v>
      </c>
      <c r="C192" s="16">
        <v>916.78</v>
      </c>
      <c r="D192" s="16">
        <v>7462.3099999999995</v>
      </c>
    </row>
    <row r="193" spans="1:4" x14ac:dyDescent="0.3">
      <c r="A193" s="21" t="s">
        <v>378</v>
      </c>
      <c r="B193" s="16">
        <v>290.11</v>
      </c>
      <c r="C193" s="16">
        <v>2103.7800000000002</v>
      </c>
      <c r="D193" s="16">
        <v>17620.14</v>
      </c>
    </row>
    <row r="194" spans="1:4" x14ac:dyDescent="0.3">
      <c r="A194" s="21" t="s">
        <v>380</v>
      </c>
      <c r="B194" s="16">
        <v>24.89</v>
      </c>
      <c r="C194" s="16">
        <v>185.22</v>
      </c>
      <c r="D194" s="16">
        <v>1824.26</v>
      </c>
    </row>
    <row r="195" spans="1:4" x14ac:dyDescent="0.3">
      <c r="A195" s="21" t="s">
        <v>382</v>
      </c>
      <c r="B195" s="16">
        <v>40.67</v>
      </c>
      <c r="C195" s="16">
        <v>455.89</v>
      </c>
      <c r="D195" s="16">
        <v>3438.36</v>
      </c>
    </row>
    <row r="196" spans="1:4" x14ac:dyDescent="0.3">
      <c r="A196" s="21" t="s">
        <v>384</v>
      </c>
      <c r="B196" s="16">
        <v>56.120000000000005</v>
      </c>
      <c r="C196" s="16">
        <v>354.22</v>
      </c>
      <c r="D196" s="16">
        <v>3407.8</v>
      </c>
    </row>
    <row r="197" spans="1:4" x14ac:dyDescent="0.3">
      <c r="A197" s="21" t="s">
        <v>916</v>
      </c>
      <c r="B197" s="16">
        <v>0</v>
      </c>
      <c r="C197" s="16">
        <v>0</v>
      </c>
      <c r="D197" s="16">
        <v>0</v>
      </c>
    </row>
    <row r="198" spans="1:4" x14ac:dyDescent="0.3">
      <c r="A198" s="21" t="s">
        <v>386</v>
      </c>
      <c r="B198" s="16">
        <v>0</v>
      </c>
      <c r="C198" s="16">
        <v>1</v>
      </c>
      <c r="D198" s="16">
        <v>14</v>
      </c>
    </row>
    <row r="199" spans="1:4" x14ac:dyDescent="0.3">
      <c r="A199" s="21" t="s">
        <v>388</v>
      </c>
      <c r="B199" s="16">
        <v>12</v>
      </c>
      <c r="C199" s="16">
        <v>61</v>
      </c>
      <c r="D199" s="16">
        <v>806.67</v>
      </c>
    </row>
    <row r="200" spans="1:4" x14ac:dyDescent="0.3">
      <c r="A200" s="21" t="s">
        <v>390</v>
      </c>
      <c r="B200" s="16">
        <v>3.56</v>
      </c>
      <c r="C200" s="16">
        <v>29.78</v>
      </c>
      <c r="D200" s="16">
        <v>219.59</v>
      </c>
    </row>
    <row r="201" spans="1:4" x14ac:dyDescent="0.3">
      <c r="A201" s="21" t="s">
        <v>392</v>
      </c>
      <c r="B201" s="16">
        <v>7.22</v>
      </c>
      <c r="C201" s="16">
        <v>95.67</v>
      </c>
      <c r="D201" s="16">
        <v>790.83</v>
      </c>
    </row>
    <row r="202" spans="1:4" x14ac:dyDescent="0.3">
      <c r="A202" s="21" t="s">
        <v>394</v>
      </c>
      <c r="B202" s="16">
        <v>4</v>
      </c>
      <c r="C202" s="16">
        <v>69.44</v>
      </c>
      <c r="D202" s="16">
        <v>526.48</v>
      </c>
    </row>
    <row r="203" spans="1:4" x14ac:dyDescent="0.3">
      <c r="A203" s="21" t="s">
        <v>396</v>
      </c>
      <c r="B203" s="16">
        <v>47.55</v>
      </c>
      <c r="C203" s="16">
        <v>500.56</v>
      </c>
      <c r="D203" s="16">
        <v>3679.7599999999998</v>
      </c>
    </row>
    <row r="204" spans="1:4" x14ac:dyDescent="0.3">
      <c r="A204" s="21" t="s">
        <v>398</v>
      </c>
      <c r="B204" s="16">
        <v>73.11</v>
      </c>
      <c r="C204" s="16">
        <v>562</v>
      </c>
      <c r="D204" s="16">
        <v>4168.1299999999992</v>
      </c>
    </row>
    <row r="205" spans="1:4" x14ac:dyDescent="0.3">
      <c r="A205" s="21" t="s">
        <v>400</v>
      </c>
      <c r="B205" s="16">
        <v>45.33</v>
      </c>
      <c r="C205" s="16">
        <v>238.22</v>
      </c>
      <c r="D205" s="16">
        <v>2620.5100000000002</v>
      </c>
    </row>
    <row r="206" spans="1:4" x14ac:dyDescent="0.3">
      <c r="A206" s="21" t="s">
        <v>402</v>
      </c>
      <c r="B206" s="16">
        <v>6.44</v>
      </c>
      <c r="C206" s="16">
        <v>78.12</v>
      </c>
      <c r="D206" s="16">
        <v>615.59000000000015</v>
      </c>
    </row>
    <row r="207" spans="1:4" x14ac:dyDescent="0.3">
      <c r="A207" s="21" t="s">
        <v>404</v>
      </c>
      <c r="B207" s="16">
        <v>9.23</v>
      </c>
      <c r="C207" s="16">
        <v>42.44</v>
      </c>
      <c r="D207" s="16">
        <v>414.85</v>
      </c>
    </row>
    <row r="208" spans="1:4" x14ac:dyDescent="0.3">
      <c r="A208" s="21" t="s">
        <v>406</v>
      </c>
      <c r="B208" s="16">
        <v>106.78</v>
      </c>
      <c r="C208" s="16">
        <v>759.89</v>
      </c>
      <c r="D208" s="16">
        <v>6320.54</v>
      </c>
    </row>
    <row r="209" spans="1:4" x14ac:dyDescent="0.3">
      <c r="A209" s="21" t="s">
        <v>917</v>
      </c>
      <c r="B209" s="16">
        <v>0</v>
      </c>
      <c r="C209" s="16">
        <v>0</v>
      </c>
      <c r="D209" s="16">
        <v>0</v>
      </c>
    </row>
    <row r="210" spans="1:4" x14ac:dyDescent="0.3">
      <c r="A210" s="21" t="s">
        <v>408</v>
      </c>
      <c r="B210" s="16">
        <v>0.67</v>
      </c>
      <c r="C210" s="16">
        <v>9.2200000000000006</v>
      </c>
      <c r="D210" s="16">
        <v>77.099999999999994</v>
      </c>
    </row>
    <row r="211" spans="1:4" x14ac:dyDescent="0.3">
      <c r="A211" s="21" t="s">
        <v>410</v>
      </c>
      <c r="B211" s="16">
        <v>0</v>
      </c>
      <c r="C211" s="16">
        <v>3.78</v>
      </c>
      <c r="D211" s="16">
        <v>58.85</v>
      </c>
    </row>
    <row r="212" spans="1:4" x14ac:dyDescent="0.3">
      <c r="A212" s="21" t="s">
        <v>412</v>
      </c>
      <c r="B212" s="16">
        <v>0.67</v>
      </c>
      <c r="C212" s="16">
        <v>1.78</v>
      </c>
      <c r="D212" s="16">
        <v>22.85</v>
      </c>
    </row>
    <row r="213" spans="1:4" x14ac:dyDescent="0.3">
      <c r="A213" s="21" t="s">
        <v>414</v>
      </c>
      <c r="B213" s="16">
        <v>37.78</v>
      </c>
      <c r="C213" s="16">
        <v>143.78</v>
      </c>
      <c r="D213" s="16">
        <v>901.62</v>
      </c>
    </row>
    <row r="214" spans="1:4" x14ac:dyDescent="0.3">
      <c r="A214" s="21" t="s">
        <v>416</v>
      </c>
      <c r="B214" s="16">
        <v>248</v>
      </c>
      <c r="C214" s="16">
        <v>2142.89</v>
      </c>
      <c r="D214" s="16">
        <v>18320.528999999999</v>
      </c>
    </row>
    <row r="215" spans="1:4" x14ac:dyDescent="0.3">
      <c r="A215" s="21" t="s">
        <v>418</v>
      </c>
      <c r="B215" s="16">
        <v>138.32999999999998</v>
      </c>
      <c r="C215" s="16">
        <v>1001</v>
      </c>
      <c r="D215" s="16">
        <v>7866.7300000000005</v>
      </c>
    </row>
    <row r="216" spans="1:4" x14ac:dyDescent="0.3">
      <c r="A216" s="21" t="s">
        <v>420</v>
      </c>
      <c r="B216" s="16">
        <v>246.88</v>
      </c>
      <c r="C216" s="16">
        <v>1832.33</v>
      </c>
      <c r="D216" s="16">
        <v>14259.995999999999</v>
      </c>
    </row>
    <row r="217" spans="1:4" x14ac:dyDescent="0.3">
      <c r="A217" s="21" t="s">
        <v>422</v>
      </c>
      <c r="B217" s="16">
        <v>408.44</v>
      </c>
      <c r="C217" s="16">
        <v>2497.33</v>
      </c>
      <c r="D217" s="16">
        <v>19584.241000000002</v>
      </c>
    </row>
    <row r="218" spans="1:4" x14ac:dyDescent="0.3">
      <c r="A218" s="21" t="s">
        <v>424</v>
      </c>
      <c r="B218" s="16">
        <v>64.77</v>
      </c>
      <c r="C218" s="16">
        <v>539</v>
      </c>
      <c r="D218" s="16">
        <v>5221.1799999999994</v>
      </c>
    </row>
    <row r="219" spans="1:4" x14ac:dyDescent="0.3">
      <c r="A219" s="21" t="s">
        <v>426</v>
      </c>
      <c r="B219" s="16">
        <v>207.78000000000003</v>
      </c>
      <c r="C219" s="16">
        <v>1509</v>
      </c>
      <c r="D219" s="16">
        <v>10957.910000000002</v>
      </c>
    </row>
    <row r="220" spans="1:4" x14ac:dyDescent="0.3">
      <c r="A220" s="21" t="s">
        <v>428</v>
      </c>
      <c r="B220" s="16">
        <v>1</v>
      </c>
      <c r="C220" s="16">
        <v>3.56</v>
      </c>
      <c r="D220" s="16">
        <v>31.45</v>
      </c>
    </row>
    <row r="221" spans="1:4" x14ac:dyDescent="0.3">
      <c r="A221" s="21" t="s">
        <v>430</v>
      </c>
      <c r="B221" s="16">
        <v>96.33</v>
      </c>
      <c r="C221" s="16">
        <v>794.11</v>
      </c>
      <c r="D221" s="16">
        <v>6875.5929999999998</v>
      </c>
    </row>
    <row r="222" spans="1:4" x14ac:dyDescent="0.3">
      <c r="A222" s="21" t="s">
        <v>432</v>
      </c>
      <c r="B222" s="16">
        <v>117.67</v>
      </c>
      <c r="C222" s="16">
        <v>1261.56</v>
      </c>
      <c r="D222" s="16">
        <v>9733.5130000000008</v>
      </c>
    </row>
    <row r="223" spans="1:4" x14ac:dyDescent="0.3">
      <c r="A223" s="21" t="s">
        <v>434</v>
      </c>
      <c r="B223" s="16">
        <v>27.78</v>
      </c>
      <c r="C223" s="16">
        <v>306.44</v>
      </c>
      <c r="D223" s="16">
        <v>2236.2700000000004</v>
      </c>
    </row>
    <row r="224" spans="1:4" x14ac:dyDescent="0.3">
      <c r="A224" s="21" t="s">
        <v>436</v>
      </c>
      <c r="B224" s="16">
        <v>27.11</v>
      </c>
      <c r="C224" s="16">
        <v>294.33</v>
      </c>
      <c r="D224" s="16">
        <v>1898.2000000000003</v>
      </c>
    </row>
    <row r="225" spans="1:4" x14ac:dyDescent="0.3">
      <c r="A225" s="21" t="s">
        <v>438</v>
      </c>
      <c r="B225" s="16">
        <v>5.67</v>
      </c>
      <c r="C225" s="16">
        <v>79</v>
      </c>
      <c r="D225" s="16">
        <v>437.73</v>
      </c>
    </row>
    <row r="226" spans="1:4" x14ac:dyDescent="0.3">
      <c r="A226" s="21" t="s">
        <v>440</v>
      </c>
      <c r="B226" s="16">
        <v>21.89</v>
      </c>
      <c r="C226" s="16">
        <v>307.44</v>
      </c>
      <c r="D226" s="16">
        <v>2004.51</v>
      </c>
    </row>
    <row r="227" spans="1:4" x14ac:dyDescent="0.3">
      <c r="A227" s="21" t="s">
        <v>442</v>
      </c>
      <c r="B227" s="16">
        <v>69.78</v>
      </c>
      <c r="C227" s="16">
        <v>600.33000000000004</v>
      </c>
      <c r="D227" s="16">
        <v>4318.2699999999995</v>
      </c>
    </row>
    <row r="228" spans="1:4" x14ac:dyDescent="0.3">
      <c r="A228" s="21" t="s">
        <v>444</v>
      </c>
      <c r="B228" s="16">
        <v>537.78</v>
      </c>
      <c r="C228" s="16">
        <v>3957</v>
      </c>
      <c r="D228" s="16">
        <v>28720.117999999999</v>
      </c>
    </row>
    <row r="229" spans="1:4" x14ac:dyDescent="0.3">
      <c r="A229" s="21" t="s">
        <v>446</v>
      </c>
      <c r="B229" s="16">
        <v>0</v>
      </c>
      <c r="C229" s="16">
        <v>8.2200000000000006</v>
      </c>
      <c r="D229" s="16">
        <v>73.099999999999994</v>
      </c>
    </row>
    <row r="230" spans="1:4" x14ac:dyDescent="0.3">
      <c r="A230" s="21" t="s">
        <v>448</v>
      </c>
      <c r="B230" s="16">
        <v>2.33</v>
      </c>
      <c r="C230" s="16">
        <v>6.11</v>
      </c>
      <c r="D230" s="16">
        <v>43.8</v>
      </c>
    </row>
    <row r="231" spans="1:4" x14ac:dyDescent="0.3">
      <c r="A231" s="21" t="s">
        <v>450</v>
      </c>
      <c r="B231" s="16">
        <v>23.450000000000003</v>
      </c>
      <c r="C231" s="16">
        <v>216.56</v>
      </c>
      <c r="D231" s="16">
        <v>1469.3899999999999</v>
      </c>
    </row>
    <row r="232" spans="1:4" x14ac:dyDescent="0.3">
      <c r="A232" s="21" t="s">
        <v>452</v>
      </c>
      <c r="B232" s="16">
        <v>43.33</v>
      </c>
      <c r="C232" s="16">
        <v>241</v>
      </c>
      <c r="D232" s="16">
        <v>1789.1000000000001</v>
      </c>
    </row>
    <row r="233" spans="1:4" x14ac:dyDescent="0.3">
      <c r="A233" s="21" t="s">
        <v>454</v>
      </c>
      <c r="B233" s="16">
        <v>92.78</v>
      </c>
      <c r="C233" s="16">
        <v>1119.8900000000001</v>
      </c>
      <c r="D233" s="16">
        <v>9379.9299999999967</v>
      </c>
    </row>
    <row r="234" spans="1:4" x14ac:dyDescent="0.3">
      <c r="A234" s="21" t="s">
        <v>456</v>
      </c>
      <c r="B234" s="16">
        <v>239.78</v>
      </c>
      <c r="C234" s="16">
        <v>1721.7800000000002</v>
      </c>
      <c r="D234" s="16">
        <v>12645.619999999999</v>
      </c>
    </row>
    <row r="235" spans="1:4" x14ac:dyDescent="0.3">
      <c r="A235" s="21" t="s">
        <v>458</v>
      </c>
      <c r="B235" s="16">
        <v>7.89</v>
      </c>
      <c r="C235" s="16">
        <v>109.44</v>
      </c>
      <c r="D235" s="16">
        <v>874.3900000000001</v>
      </c>
    </row>
    <row r="236" spans="1:4" x14ac:dyDescent="0.3">
      <c r="A236" s="21" t="s">
        <v>460</v>
      </c>
      <c r="B236" s="16">
        <v>103.89</v>
      </c>
      <c r="C236" s="16">
        <v>595.78</v>
      </c>
      <c r="D236" s="16">
        <v>4125.12</v>
      </c>
    </row>
    <row r="237" spans="1:4" x14ac:dyDescent="0.3">
      <c r="A237" s="21" t="s">
        <v>462</v>
      </c>
      <c r="B237" s="16">
        <v>88.44</v>
      </c>
      <c r="C237" s="16">
        <v>597.22</v>
      </c>
      <c r="D237" s="16">
        <v>4447.3700000000008</v>
      </c>
    </row>
    <row r="238" spans="1:4" x14ac:dyDescent="0.3">
      <c r="A238" s="21" t="s">
        <v>464</v>
      </c>
      <c r="B238" s="16">
        <v>5.88</v>
      </c>
      <c r="C238" s="16">
        <v>49.78</v>
      </c>
      <c r="D238" s="16">
        <v>401.76</v>
      </c>
    </row>
    <row r="239" spans="1:4" x14ac:dyDescent="0.3">
      <c r="A239" s="21" t="s">
        <v>466</v>
      </c>
      <c r="B239" s="16">
        <v>62.11</v>
      </c>
      <c r="C239" s="16">
        <v>460.22</v>
      </c>
      <c r="D239" s="16">
        <v>3507.47</v>
      </c>
    </row>
    <row r="240" spans="1:4" x14ac:dyDescent="0.3">
      <c r="A240" s="21" t="s">
        <v>468</v>
      </c>
      <c r="B240" s="16">
        <v>33.89</v>
      </c>
      <c r="C240" s="16">
        <v>272.44</v>
      </c>
      <c r="D240" s="16">
        <v>2510.7400000000002</v>
      </c>
    </row>
    <row r="241" spans="1:4" x14ac:dyDescent="0.3">
      <c r="A241" s="21" t="s">
        <v>470</v>
      </c>
      <c r="B241" s="16">
        <v>20.89</v>
      </c>
      <c r="C241" s="16">
        <v>238.78</v>
      </c>
      <c r="D241" s="16">
        <v>1489.3700000000001</v>
      </c>
    </row>
    <row r="242" spans="1:4" x14ac:dyDescent="0.3">
      <c r="A242" s="21" t="s">
        <v>472</v>
      </c>
      <c r="B242" s="16">
        <v>0</v>
      </c>
      <c r="C242" s="16">
        <v>7.44</v>
      </c>
      <c r="D242" s="16">
        <v>37.700000000000003</v>
      </c>
    </row>
    <row r="243" spans="1:4" x14ac:dyDescent="0.3">
      <c r="A243" s="21" t="s">
        <v>474</v>
      </c>
      <c r="B243" s="16">
        <v>11</v>
      </c>
      <c r="C243" s="16">
        <v>96.44</v>
      </c>
      <c r="D243" s="16">
        <v>841.27</v>
      </c>
    </row>
    <row r="244" spans="1:4" x14ac:dyDescent="0.3">
      <c r="A244" s="21" t="s">
        <v>476</v>
      </c>
      <c r="B244" s="16">
        <v>6.8900000000000006</v>
      </c>
      <c r="C244" s="16">
        <v>50.22</v>
      </c>
      <c r="D244" s="16">
        <v>505.86</v>
      </c>
    </row>
    <row r="245" spans="1:4" x14ac:dyDescent="0.3">
      <c r="A245" s="21" t="s">
        <v>478</v>
      </c>
      <c r="B245" s="16">
        <v>8</v>
      </c>
      <c r="C245" s="16">
        <v>92.78</v>
      </c>
      <c r="D245" s="16">
        <v>857.44999999999993</v>
      </c>
    </row>
    <row r="246" spans="1:4" x14ac:dyDescent="0.3">
      <c r="A246" s="21" t="s">
        <v>480</v>
      </c>
      <c r="B246" s="16">
        <v>39.549999999999997</v>
      </c>
      <c r="C246" s="16">
        <v>230.56</v>
      </c>
      <c r="D246" s="16">
        <v>1810.0900000000001</v>
      </c>
    </row>
    <row r="247" spans="1:4" x14ac:dyDescent="0.3">
      <c r="A247" s="21" t="s">
        <v>482</v>
      </c>
      <c r="B247" s="16">
        <v>2.34</v>
      </c>
      <c r="C247" s="16">
        <v>14.11</v>
      </c>
      <c r="D247" s="16">
        <v>211.97</v>
      </c>
    </row>
    <row r="248" spans="1:4" x14ac:dyDescent="0.3">
      <c r="A248" s="21" t="s">
        <v>484</v>
      </c>
      <c r="B248" s="16">
        <v>0</v>
      </c>
      <c r="C248" s="16">
        <v>11</v>
      </c>
      <c r="D248" s="16">
        <v>79.27</v>
      </c>
    </row>
    <row r="249" spans="1:4" x14ac:dyDescent="0.3">
      <c r="A249" s="21" t="s">
        <v>486</v>
      </c>
      <c r="B249" s="16">
        <v>0</v>
      </c>
      <c r="C249" s="16">
        <v>5</v>
      </c>
      <c r="D249" s="16">
        <v>27.7</v>
      </c>
    </row>
    <row r="250" spans="1:4" x14ac:dyDescent="0.3">
      <c r="A250" s="21" t="s">
        <v>488</v>
      </c>
      <c r="B250" s="16">
        <v>0.33</v>
      </c>
      <c r="C250" s="16">
        <v>25.78</v>
      </c>
      <c r="D250" s="16">
        <v>156.94</v>
      </c>
    </row>
    <row r="251" spans="1:4" x14ac:dyDescent="0.3">
      <c r="A251" s="21" t="s">
        <v>490</v>
      </c>
      <c r="B251" s="16">
        <v>8</v>
      </c>
      <c r="C251" s="16">
        <v>66.11</v>
      </c>
      <c r="D251" s="16">
        <v>492.53</v>
      </c>
    </row>
    <row r="252" spans="1:4" x14ac:dyDescent="0.3">
      <c r="A252" s="21" t="s">
        <v>492</v>
      </c>
      <c r="B252" s="16">
        <v>2.2200000000000002</v>
      </c>
      <c r="C252" s="16">
        <v>19.22</v>
      </c>
      <c r="D252" s="16">
        <v>227.74</v>
      </c>
    </row>
    <row r="253" spans="1:4" x14ac:dyDescent="0.3">
      <c r="A253" s="21" t="s">
        <v>494</v>
      </c>
      <c r="B253" s="16">
        <v>9.67</v>
      </c>
      <c r="C253" s="16">
        <v>108.12</v>
      </c>
      <c r="D253" s="16">
        <v>873.41000000000008</v>
      </c>
    </row>
    <row r="254" spans="1:4" x14ac:dyDescent="0.3">
      <c r="A254" s="21" t="s">
        <v>496</v>
      </c>
      <c r="B254" s="16">
        <v>80.22</v>
      </c>
      <c r="C254" s="16">
        <v>659.33</v>
      </c>
      <c r="D254" s="16">
        <v>5385.8</v>
      </c>
    </row>
    <row r="255" spans="1:4" x14ac:dyDescent="0.3">
      <c r="A255" s="21" t="s">
        <v>498</v>
      </c>
      <c r="B255" s="16">
        <v>278.22000000000003</v>
      </c>
      <c r="C255" s="16">
        <v>1529</v>
      </c>
      <c r="D255" s="16">
        <v>14167.636</v>
      </c>
    </row>
    <row r="256" spans="1:4" x14ac:dyDescent="0.3">
      <c r="A256" s="21" t="s">
        <v>500</v>
      </c>
      <c r="B256" s="16">
        <v>105.22</v>
      </c>
      <c r="C256" s="16">
        <v>753.2299999999999</v>
      </c>
      <c r="D256" s="16">
        <v>6197.9600000000009</v>
      </c>
    </row>
    <row r="257" spans="1:4" x14ac:dyDescent="0.3">
      <c r="A257" s="21" t="s">
        <v>502</v>
      </c>
      <c r="B257" s="16">
        <v>181.12</v>
      </c>
      <c r="C257" s="16">
        <v>1082.1100000000001</v>
      </c>
      <c r="D257" s="16">
        <v>9042.1699999999983</v>
      </c>
    </row>
    <row r="258" spans="1:4" x14ac:dyDescent="0.3">
      <c r="A258" s="21" t="s">
        <v>504</v>
      </c>
      <c r="B258" s="16">
        <v>9.77</v>
      </c>
      <c r="C258" s="16">
        <v>92.89</v>
      </c>
      <c r="D258" s="16">
        <v>802.56</v>
      </c>
    </row>
    <row r="259" spans="1:4" x14ac:dyDescent="0.3">
      <c r="A259" s="21" t="s">
        <v>506</v>
      </c>
      <c r="B259" s="16">
        <v>10.110000000000001</v>
      </c>
      <c r="C259" s="16">
        <v>64.89</v>
      </c>
      <c r="D259" s="16">
        <v>616.44000000000005</v>
      </c>
    </row>
    <row r="260" spans="1:4" x14ac:dyDescent="0.3">
      <c r="A260" s="21" t="s">
        <v>508</v>
      </c>
      <c r="B260" s="16">
        <v>40.78</v>
      </c>
      <c r="C260" s="16">
        <v>307.44</v>
      </c>
      <c r="D260" s="16">
        <v>2189.87</v>
      </c>
    </row>
    <row r="261" spans="1:4" x14ac:dyDescent="0.3">
      <c r="A261" s="21" t="s">
        <v>510</v>
      </c>
      <c r="B261" s="16">
        <v>21.67</v>
      </c>
      <c r="C261" s="16">
        <v>161.66999999999999</v>
      </c>
      <c r="D261" s="16">
        <v>1165.4499999999998</v>
      </c>
    </row>
    <row r="262" spans="1:4" x14ac:dyDescent="0.3">
      <c r="A262" s="21" t="s">
        <v>918</v>
      </c>
      <c r="B262" s="16">
        <v>0</v>
      </c>
      <c r="C262" s="16">
        <v>0</v>
      </c>
      <c r="D262" s="16">
        <v>0</v>
      </c>
    </row>
    <row r="263" spans="1:4" x14ac:dyDescent="0.3">
      <c r="A263" s="21" t="s">
        <v>512</v>
      </c>
      <c r="B263" s="16">
        <v>7.55</v>
      </c>
      <c r="C263" s="16">
        <v>79.22</v>
      </c>
      <c r="D263" s="16">
        <v>408.78000000000003</v>
      </c>
    </row>
    <row r="264" spans="1:4" x14ac:dyDescent="0.3">
      <c r="A264" s="21" t="s">
        <v>514</v>
      </c>
      <c r="B264" s="16">
        <v>0.22</v>
      </c>
      <c r="C264" s="16">
        <v>4.8899999999999997</v>
      </c>
      <c r="D264" s="16">
        <v>27.6</v>
      </c>
    </row>
    <row r="265" spans="1:4" x14ac:dyDescent="0.3">
      <c r="A265" s="21" t="s">
        <v>516</v>
      </c>
      <c r="B265" s="16">
        <v>86.55</v>
      </c>
      <c r="C265" s="16">
        <v>697.56</v>
      </c>
      <c r="D265" s="16">
        <v>6075.079999999999</v>
      </c>
    </row>
    <row r="266" spans="1:4" x14ac:dyDescent="0.3">
      <c r="A266" s="21" t="s">
        <v>518</v>
      </c>
      <c r="B266" s="16">
        <v>17.669999999999998</v>
      </c>
      <c r="C266" s="16">
        <v>107.67</v>
      </c>
      <c r="D266" s="16">
        <v>827.84</v>
      </c>
    </row>
    <row r="267" spans="1:4" x14ac:dyDescent="0.3">
      <c r="A267" s="21" t="s">
        <v>520</v>
      </c>
      <c r="B267" s="16">
        <v>4</v>
      </c>
      <c r="C267" s="16">
        <v>29.11</v>
      </c>
      <c r="D267" s="16">
        <v>234.07</v>
      </c>
    </row>
    <row r="268" spans="1:4" x14ac:dyDescent="0.3">
      <c r="A268" s="21" t="s">
        <v>522</v>
      </c>
      <c r="B268" s="16">
        <v>16.440000000000001</v>
      </c>
      <c r="C268" s="16">
        <v>110.11</v>
      </c>
      <c r="D268" s="16">
        <v>859.07999999999993</v>
      </c>
    </row>
    <row r="269" spans="1:4" x14ac:dyDescent="0.3">
      <c r="A269" s="21" t="s">
        <v>524</v>
      </c>
      <c r="B269" s="16">
        <v>4</v>
      </c>
      <c r="C269" s="16">
        <v>47.89</v>
      </c>
      <c r="D269" s="16">
        <v>280.66000000000003</v>
      </c>
    </row>
    <row r="270" spans="1:4" x14ac:dyDescent="0.3">
      <c r="A270" s="21" t="s">
        <v>526</v>
      </c>
      <c r="B270" s="16">
        <v>5.4399999999999995</v>
      </c>
      <c r="C270" s="16">
        <v>33.33</v>
      </c>
      <c r="D270" s="16">
        <v>360.60999999999996</v>
      </c>
    </row>
    <row r="271" spans="1:4" x14ac:dyDescent="0.3">
      <c r="A271" s="21" t="s">
        <v>528</v>
      </c>
      <c r="B271" s="16">
        <v>170.56</v>
      </c>
      <c r="C271" s="16">
        <v>1359.89</v>
      </c>
      <c r="D271" s="16">
        <v>10687.605</v>
      </c>
    </row>
    <row r="272" spans="1:4" x14ac:dyDescent="0.3">
      <c r="A272" s="21" t="s">
        <v>530</v>
      </c>
      <c r="B272" s="16">
        <v>82.33</v>
      </c>
      <c r="C272" s="16">
        <v>674.44</v>
      </c>
      <c r="D272" s="16">
        <v>4850.7399999999989</v>
      </c>
    </row>
    <row r="273" spans="1:4" x14ac:dyDescent="0.3">
      <c r="A273" s="21" t="s">
        <v>532</v>
      </c>
      <c r="B273" s="16">
        <v>53.33</v>
      </c>
      <c r="C273" s="16">
        <v>269</v>
      </c>
      <c r="D273" s="16">
        <v>2030.8199999999997</v>
      </c>
    </row>
    <row r="274" spans="1:4" x14ac:dyDescent="0.3">
      <c r="A274" s="21" t="s">
        <v>534</v>
      </c>
      <c r="B274" s="16">
        <v>62.56</v>
      </c>
      <c r="C274" s="16">
        <v>341.33</v>
      </c>
      <c r="D274" s="16">
        <v>2707.9599999999996</v>
      </c>
    </row>
    <row r="275" spans="1:4" x14ac:dyDescent="0.3">
      <c r="A275" s="21" t="s">
        <v>536</v>
      </c>
      <c r="B275" s="16">
        <v>38.56</v>
      </c>
      <c r="C275" s="16">
        <v>168.44</v>
      </c>
      <c r="D275" s="16">
        <v>1695.44</v>
      </c>
    </row>
    <row r="276" spans="1:4" x14ac:dyDescent="0.3">
      <c r="A276" s="21" t="s">
        <v>538</v>
      </c>
      <c r="B276" s="16">
        <v>39.33</v>
      </c>
      <c r="C276" s="16">
        <v>270.11</v>
      </c>
      <c r="D276" s="16">
        <v>1517.7199999999998</v>
      </c>
    </row>
    <row r="277" spans="1:4" x14ac:dyDescent="0.3">
      <c r="A277" s="21" t="s">
        <v>540</v>
      </c>
      <c r="B277" s="16">
        <v>43.66</v>
      </c>
      <c r="C277" s="16">
        <v>317.10999999999996</v>
      </c>
      <c r="D277" s="16">
        <v>1783.39</v>
      </c>
    </row>
    <row r="278" spans="1:4" x14ac:dyDescent="0.3">
      <c r="A278" s="21" t="s">
        <v>542</v>
      </c>
      <c r="B278" s="16">
        <v>1</v>
      </c>
      <c r="C278" s="16">
        <v>12.44</v>
      </c>
      <c r="D278" s="16">
        <v>69.42</v>
      </c>
    </row>
    <row r="279" spans="1:4" x14ac:dyDescent="0.3">
      <c r="A279" s="21" t="s">
        <v>544</v>
      </c>
      <c r="B279" s="16">
        <v>0</v>
      </c>
      <c r="C279" s="16">
        <v>2.56</v>
      </c>
      <c r="D279" s="16">
        <v>31.1</v>
      </c>
    </row>
    <row r="280" spans="1:4" x14ac:dyDescent="0.3">
      <c r="A280" s="21" t="s">
        <v>546</v>
      </c>
      <c r="B280" s="16">
        <v>2</v>
      </c>
      <c r="C280" s="16">
        <v>37.89</v>
      </c>
      <c r="D280" s="16">
        <v>184.54999999999998</v>
      </c>
    </row>
    <row r="281" spans="1:4" x14ac:dyDescent="0.3">
      <c r="A281" s="21" t="s">
        <v>548</v>
      </c>
      <c r="B281" s="16">
        <v>71.89</v>
      </c>
      <c r="C281" s="16">
        <v>225.67</v>
      </c>
      <c r="D281" s="16">
        <v>2403.6699999999996</v>
      </c>
    </row>
    <row r="282" spans="1:4" x14ac:dyDescent="0.3">
      <c r="A282" s="21" t="s">
        <v>550</v>
      </c>
      <c r="B282" s="16">
        <v>4.8899999999999997</v>
      </c>
      <c r="C282" s="16">
        <v>72.22</v>
      </c>
      <c r="D282" s="16">
        <v>607.73</v>
      </c>
    </row>
    <row r="283" spans="1:4" x14ac:dyDescent="0.3">
      <c r="A283" s="21" t="s">
        <v>552</v>
      </c>
      <c r="B283" s="16">
        <v>3.22</v>
      </c>
      <c r="C283" s="16">
        <v>33.11</v>
      </c>
      <c r="D283" s="16">
        <v>187.23999999999998</v>
      </c>
    </row>
    <row r="284" spans="1:4" x14ac:dyDescent="0.3">
      <c r="A284" s="21" t="s">
        <v>554</v>
      </c>
      <c r="B284" s="16">
        <v>1.44</v>
      </c>
      <c r="C284" s="16">
        <v>14.33</v>
      </c>
      <c r="D284" s="16">
        <v>92.65</v>
      </c>
    </row>
    <row r="285" spans="1:4" x14ac:dyDescent="0.3">
      <c r="A285" s="21" t="s">
        <v>556</v>
      </c>
      <c r="B285" s="16">
        <v>0</v>
      </c>
      <c r="C285" s="16">
        <v>4.1100000000000003</v>
      </c>
      <c r="D285" s="16">
        <v>28.8</v>
      </c>
    </row>
    <row r="286" spans="1:4" x14ac:dyDescent="0.3">
      <c r="A286" s="21" t="s">
        <v>558</v>
      </c>
      <c r="B286" s="16">
        <v>2.7800000000000002</v>
      </c>
      <c r="C286" s="16">
        <v>21.56</v>
      </c>
      <c r="D286" s="16">
        <v>158.59</v>
      </c>
    </row>
    <row r="287" spans="1:4" x14ac:dyDescent="0.3">
      <c r="A287" s="21" t="s">
        <v>560</v>
      </c>
      <c r="B287" s="16">
        <v>1.78</v>
      </c>
      <c r="C287" s="16">
        <v>2.67</v>
      </c>
      <c r="D287" s="16">
        <v>72.39</v>
      </c>
    </row>
    <row r="288" spans="1:4" x14ac:dyDescent="0.3">
      <c r="A288" s="21" t="s">
        <v>562</v>
      </c>
      <c r="B288" s="16">
        <v>2.12</v>
      </c>
      <c r="C288" s="16">
        <v>18.559999999999999</v>
      </c>
      <c r="D288" s="16">
        <v>198.92000000000002</v>
      </c>
    </row>
    <row r="289" spans="1:4" x14ac:dyDescent="0.3">
      <c r="A289" s="21" t="s">
        <v>564</v>
      </c>
      <c r="B289" s="16">
        <v>2.7800000000000002</v>
      </c>
      <c r="C289" s="16">
        <v>22.33</v>
      </c>
      <c r="D289" s="16">
        <v>173.33</v>
      </c>
    </row>
    <row r="290" spans="1:4" x14ac:dyDescent="0.3">
      <c r="A290" s="21" t="s">
        <v>566</v>
      </c>
      <c r="B290" s="16">
        <v>1</v>
      </c>
      <c r="C290" s="16">
        <v>15.33</v>
      </c>
      <c r="D290" s="16">
        <v>110.65</v>
      </c>
    </row>
    <row r="291" spans="1:4" x14ac:dyDescent="0.3">
      <c r="A291" s="21" t="s">
        <v>568</v>
      </c>
      <c r="B291" s="16">
        <v>13.11</v>
      </c>
      <c r="C291" s="16">
        <v>76.33</v>
      </c>
      <c r="D291" s="16">
        <v>610</v>
      </c>
    </row>
    <row r="292" spans="1:4" x14ac:dyDescent="0.3">
      <c r="A292" s="21" t="s">
        <v>570</v>
      </c>
      <c r="B292" s="16">
        <v>7.1099999999999994</v>
      </c>
      <c r="C292" s="16">
        <v>133.56</v>
      </c>
      <c r="D292" s="16">
        <v>1333.34</v>
      </c>
    </row>
    <row r="293" spans="1:4" x14ac:dyDescent="0.3">
      <c r="A293" s="21" t="s">
        <v>572</v>
      </c>
      <c r="B293" s="16">
        <v>315.45</v>
      </c>
      <c r="C293" s="16">
        <v>1714</v>
      </c>
      <c r="D293" s="16">
        <v>15373</v>
      </c>
    </row>
    <row r="294" spans="1:4" x14ac:dyDescent="0.3">
      <c r="A294" s="21" t="s">
        <v>574</v>
      </c>
      <c r="B294" s="16">
        <v>35.78</v>
      </c>
      <c r="C294" s="16">
        <v>350.56</v>
      </c>
      <c r="D294" s="16">
        <v>3010.29</v>
      </c>
    </row>
    <row r="295" spans="1:4" x14ac:dyDescent="0.3">
      <c r="A295" s="21" t="s">
        <v>576</v>
      </c>
      <c r="B295" s="16">
        <v>45.22</v>
      </c>
      <c r="C295" s="16">
        <v>444.89</v>
      </c>
      <c r="D295" s="16">
        <v>3406.48</v>
      </c>
    </row>
    <row r="296" spans="1:4" x14ac:dyDescent="0.3">
      <c r="A296" s="21" t="s">
        <v>578</v>
      </c>
      <c r="B296" s="16">
        <v>9.11</v>
      </c>
      <c r="C296" s="16">
        <v>94</v>
      </c>
      <c r="D296" s="16">
        <v>913.36</v>
      </c>
    </row>
    <row r="297" spans="1:4" x14ac:dyDescent="0.3">
      <c r="A297" s="21" t="s">
        <v>580</v>
      </c>
      <c r="B297" s="16">
        <v>45.89</v>
      </c>
      <c r="C297" s="16">
        <v>366</v>
      </c>
      <c r="D297" s="16">
        <v>3545.9500000000003</v>
      </c>
    </row>
    <row r="298" spans="1:4" x14ac:dyDescent="0.3">
      <c r="A298" s="21" t="s">
        <v>582</v>
      </c>
      <c r="B298" s="16">
        <v>108.56</v>
      </c>
      <c r="C298" s="16">
        <v>771.89</v>
      </c>
      <c r="D298" s="16">
        <v>6445.31</v>
      </c>
    </row>
    <row r="299" spans="1:4" x14ac:dyDescent="0.3">
      <c r="A299" s="21" t="s">
        <v>584</v>
      </c>
      <c r="B299" s="16">
        <v>77.11</v>
      </c>
      <c r="C299" s="16">
        <v>422.56</v>
      </c>
      <c r="D299" s="16">
        <v>4002.7799999999997</v>
      </c>
    </row>
    <row r="300" spans="1:4" x14ac:dyDescent="0.3">
      <c r="A300" s="15" t="s">
        <v>586</v>
      </c>
      <c r="B300" s="40">
        <v>26.669999999999998</v>
      </c>
      <c r="C300" s="40">
        <v>131.88999999999999</v>
      </c>
      <c r="D300" s="40">
        <v>1196.52</v>
      </c>
    </row>
    <row r="301" spans="1:4" x14ac:dyDescent="0.3">
      <c r="A301" s="15" t="s">
        <v>588</v>
      </c>
      <c r="B301" s="40">
        <v>27.560000000000002</v>
      </c>
      <c r="C301" s="40">
        <v>145.78</v>
      </c>
      <c r="D301" s="40">
        <v>1491.17</v>
      </c>
    </row>
    <row r="302" spans="1:4" x14ac:dyDescent="0.3">
      <c r="A302" s="15" t="s">
        <v>590</v>
      </c>
      <c r="B302" s="40">
        <v>13.559999999999999</v>
      </c>
      <c r="C302" s="40">
        <v>134.22</v>
      </c>
      <c r="D302" s="40">
        <v>1318.81</v>
      </c>
    </row>
    <row r="303" spans="1:4" x14ac:dyDescent="0.3">
      <c r="A303" s="15" t="s">
        <v>592</v>
      </c>
      <c r="B303" s="40">
        <v>66.22</v>
      </c>
      <c r="C303" s="40">
        <v>351.67</v>
      </c>
      <c r="D303" s="40">
        <v>3342.78</v>
      </c>
    </row>
    <row r="304" spans="1:4" x14ac:dyDescent="0.3">
      <c r="A304" s="15" t="s">
        <v>594</v>
      </c>
      <c r="B304" s="40">
        <v>68.88</v>
      </c>
      <c r="C304" s="40">
        <v>564.78</v>
      </c>
      <c r="D304" s="40">
        <v>4744.13</v>
      </c>
    </row>
    <row r="305" spans="1:4" x14ac:dyDescent="0.3">
      <c r="A305" s="15" t="s">
        <v>596</v>
      </c>
      <c r="B305" s="40">
        <v>15.22</v>
      </c>
      <c r="C305" s="40">
        <v>137.78</v>
      </c>
      <c r="D305" s="40">
        <v>975.98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363"/>
  <sheetViews>
    <sheetView workbookViewId="0"/>
  </sheetViews>
  <sheetFormatPr defaultColWidth="9" defaultRowHeight="15.6" x14ac:dyDescent="0.3"/>
  <cols>
    <col min="1" max="1" width="7.8984375" style="10" customWidth="1"/>
    <col min="2" max="2" width="9.19921875" style="11" customWidth="1"/>
    <col min="3" max="3" width="10.09765625" style="11" customWidth="1"/>
    <col min="4" max="4" width="11.5" style="11" customWidth="1"/>
    <col min="5" max="5" width="1.59765625" style="10" customWidth="1"/>
    <col min="6" max="6" width="11.5" style="15" customWidth="1"/>
    <col min="7" max="7" width="12" style="9" customWidth="1"/>
    <col min="8" max="9" width="10.8984375" style="10" customWidth="1"/>
    <col min="10" max="10" width="11.8984375" style="10" bestFit="1" customWidth="1"/>
    <col min="11" max="16384" width="9" style="10"/>
  </cols>
  <sheetData>
    <row r="1" spans="1:9" x14ac:dyDescent="0.3">
      <c r="A1" s="54" t="s">
        <v>935</v>
      </c>
      <c r="B1" s="40"/>
      <c r="C1" s="122" t="s">
        <v>1006</v>
      </c>
      <c r="D1" s="15"/>
    </row>
    <row r="2" spans="1:9" x14ac:dyDescent="0.3">
      <c r="A2" s="54"/>
      <c r="B2" s="40"/>
      <c r="C2" s="122"/>
      <c r="D2" s="15"/>
    </row>
    <row r="3" spans="1:9" ht="16.2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9" x14ac:dyDescent="0.3">
      <c r="A4" s="125" t="s">
        <v>2</v>
      </c>
      <c r="B4" s="126">
        <f>SUM(B5:B305)</f>
        <v>17396.660000000003</v>
      </c>
      <c r="C4" s="126">
        <f>SUM(C5:C305)</f>
        <v>121028.86999999995</v>
      </c>
      <c r="D4" s="126">
        <f>SUM(D5:D305)</f>
        <v>1002848.1399999997</v>
      </c>
    </row>
    <row r="5" spans="1:9" x14ac:dyDescent="0.3">
      <c r="A5" s="22" t="s">
        <v>4</v>
      </c>
      <c r="B5" s="25">
        <v>0</v>
      </c>
      <c r="C5" s="25">
        <v>10.67</v>
      </c>
      <c r="D5" s="25">
        <v>66.98</v>
      </c>
      <c r="F5"/>
      <c r="G5"/>
      <c r="H5"/>
      <c r="I5"/>
    </row>
    <row r="6" spans="1:9" x14ac:dyDescent="0.3">
      <c r="A6" s="23" t="s">
        <v>6</v>
      </c>
      <c r="B6" s="17">
        <v>0</v>
      </c>
      <c r="C6" s="17">
        <v>5</v>
      </c>
      <c r="D6" s="17">
        <v>11</v>
      </c>
      <c r="F6"/>
      <c r="G6"/>
      <c r="H6"/>
      <c r="I6"/>
    </row>
    <row r="7" spans="1:9" x14ac:dyDescent="0.3">
      <c r="A7" s="23" t="s">
        <v>8</v>
      </c>
      <c r="B7" s="17">
        <v>124.11</v>
      </c>
      <c r="C7" s="17">
        <v>386.22</v>
      </c>
      <c r="D7" s="17">
        <v>3794.63</v>
      </c>
      <c r="F7"/>
      <c r="G7"/>
      <c r="H7"/>
      <c r="I7"/>
    </row>
    <row r="8" spans="1:9" x14ac:dyDescent="0.3">
      <c r="A8" s="23" t="s">
        <v>10</v>
      </c>
      <c r="B8" s="17">
        <v>4.67</v>
      </c>
      <c r="C8" s="17">
        <v>15.44</v>
      </c>
      <c r="D8" s="17">
        <v>179.46</v>
      </c>
      <c r="F8"/>
      <c r="G8"/>
      <c r="H8"/>
      <c r="I8"/>
    </row>
    <row r="9" spans="1:9" x14ac:dyDescent="0.3">
      <c r="A9" s="23" t="s">
        <v>12</v>
      </c>
      <c r="B9" s="17">
        <v>8.4499999999999993</v>
      </c>
      <c r="C9" s="17">
        <v>25.56</v>
      </c>
      <c r="D9" s="17">
        <v>318.52999999999997</v>
      </c>
      <c r="F9"/>
      <c r="G9"/>
      <c r="H9"/>
      <c r="I9"/>
    </row>
    <row r="10" spans="1:9" x14ac:dyDescent="0.3">
      <c r="A10" s="23" t="s">
        <v>14</v>
      </c>
      <c r="B10" s="17">
        <v>46.230000000000004</v>
      </c>
      <c r="C10" s="17">
        <v>408.33</v>
      </c>
      <c r="D10" s="17">
        <v>2596.86</v>
      </c>
      <c r="F10"/>
      <c r="G10"/>
      <c r="H10"/>
      <c r="I10"/>
    </row>
    <row r="11" spans="1:9" x14ac:dyDescent="0.3">
      <c r="A11" s="23" t="s">
        <v>16</v>
      </c>
      <c r="B11" s="17">
        <v>10.220000000000001</v>
      </c>
      <c r="C11" s="17">
        <v>67.89</v>
      </c>
      <c r="D11" s="17">
        <v>580.4</v>
      </c>
      <c r="F11"/>
      <c r="G11"/>
      <c r="H11"/>
      <c r="I11"/>
    </row>
    <row r="12" spans="1:9" x14ac:dyDescent="0.3">
      <c r="A12" s="23" t="s">
        <v>18</v>
      </c>
      <c r="B12" s="17">
        <v>272.55</v>
      </c>
      <c r="C12" s="17">
        <v>1687.6699999999998</v>
      </c>
      <c r="D12" s="17">
        <v>15864.85</v>
      </c>
      <c r="F12"/>
      <c r="G12"/>
      <c r="H12"/>
      <c r="I12"/>
    </row>
    <row r="13" spans="1:9" x14ac:dyDescent="0.3">
      <c r="A13" s="23" t="s">
        <v>20</v>
      </c>
      <c r="B13" s="17">
        <v>2.1100000000000003</v>
      </c>
      <c r="C13" s="17">
        <v>11.44</v>
      </c>
      <c r="D13" s="17">
        <v>102.15</v>
      </c>
      <c r="F13"/>
      <c r="G13"/>
      <c r="H13"/>
      <c r="I13"/>
    </row>
    <row r="14" spans="1:9" x14ac:dyDescent="0.3">
      <c r="A14" s="23" t="s">
        <v>22</v>
      </c>
      <c r="B14" s="17">
        <v>28.11</v>
      </c>
      <c r="C14" s="17">
        <v>177.78</v>
      </c>
      <c r="D14" s="17">
        <v>1389.18</v>
      </c>
      <c r="F14"/>
      <c r="G14"/>
      <c r="H14"/>
      <c r="I14"/>
    </row>
    <row r="15" spans="1:9" x14ac:dyDescent="0.3">
      <c r="A15" s="23" t="s">
        <v>24</v>
      </c>
      <c r="B15" s="17">
        <v>15</v>
      </c>
      <c r="C15" s="17">
        <v>119</v>
      </c>
      <c r="D15" s="17">
        <v>911.15</v>
      </c>
      <c r="G15" s="17"/>
      <c r="H15"/>
      <c r="I15"/>
    </row>
    <row r="16" spans="1:9" x14ac:dyDescent="0.3">
      <c r="A16" s="23" t="s">
        <v>26</v>
      </c>
      <c r="B16" s="17">
        <v>41.78</v>
      </c>
      <c r="C16" s="17">
        <v>364.89</v>
      </c>
      <c r="D16" s="17">
        <v>2815.0099999999998</v>
      </c>
      <c r="H16"/>
      <c r="I16"/>
    </row>
    <row r="17" spans="1:9" x14ac:dyDescent="0.3">
      <c r="A17" s="23" t="s">
        <v>28</v>
      </c>
      <c r="B17" s="17">
        <v>206.56</v>
      </c>
      <c r="C17" s="17">
        <v>1066.78</v>
      </c>
      <c r="D17" s="17">
        <v>11197.05</v>
      </c>
      <c r="H17"/>
      <c r="I17"/>
    </row>
    <row r="18" spans="1:9" x14ac:dyDescent="0.3">
      <c r="A18" s="23" t="s">
        <v>30</v>
      </c>
      <c r="B18" s="17">
        <v>12.889999999999999</v>
      </c>
      <c r="C18" s="17">
        <v>74.33</v>
      </c>
      <c r="D18" s="17">
        <v>628.48</v>
      </c>
      <c r="H18"/>
      <c r="I18"/>
    </row>
    <row r="19" spans="1:9" x14ac:dyDescent="0.3">
      <c r="A19" s="23" t="s">
        <v>32</v>
      </c>
      <c r="B19" s="17">
        <v>0</v>
      </c>
      <c r="C19" s="17">
        <v>0</v>
      </c>
      <c r="D19" s="17">
        <v>12.5</v>
      </c>
      <c r="H19"/>
      <c r="I19"/>
    </row>
    <row r="20" spans="1:9" x14ac:dyDescent="0.3">
      <c r="A20" s="23" t="s">
        <v>34</v>
      </c>
      <c r="B20" s="17">
        <v>3.55</v>
      </c>
      <c r="C20" s="17">
        <v>35</v>
      </c>
      <c r="D20" s="17">
        <v>332.67</v>
      </c>
      <c r="H20"/>
      <c r="I20"/>
    </row>
    <row r="21" spans="1:9" x14ac:dyDescent="0.3">
      <c r="A21" s="23" t="s">
        <v>36</v>
      </c>
      <c r="B21" s="17">
        <v>19.78</v>
      </c>
      <c r="C21" s="17">
        <v>121.11</v>
      </c>
      <c r="D21" s="17">
        <v>1349</v>
      </c>
      <c r="H21"/>
      <c r="I21"/>
    </row>
    <row r="22" spans="1:9" x14ac:dyDescent="0.3">
      <c r="A22" s="23" t="s">
        <v>38</v>
      </c>
      <c r="B22" s="17">
        <v>18.55</v>
      </c>
      <c r="C22" s="17">
        <v>90.56</v>
      </c>
      <c r="D22" s="17">
        <v>1425.16</v>
      </c>
      <c r="H22"/>
      <c r="I22"/>
    </row>
    <row r="23" spans="1:9" x14ac:dyDescent="0.3">
      <c r="A23" s="23" t="s">
        <v>40</v>
      </c>
      <c r="B23" s="17">
        <v>21.66</v>
      </c>
      <c r="C23" s="17">
        <v>113.44</v>
      </c>
      <c r="D23" s="17">
        <v>1262.3500000000001</v>
      </c>
      <c r="H23"/>
      <c r="I23"/>
    </row>
    <row r="24" spans="1:9" x14ac:dyDescent="0.3">
      <c r="A24" s="23" t="s">
        <v>42</v>
      </c>
      <c r="B24" s="17">
        <v>121</v>
      </c>
      <c r="C24" s="17">
        <v>755.89</v>
      </c>
      <c r="D24" s="17">
        <v>7584.2899999999991</v>
      </c>
      <c r="H24"/>
      <c r="I24"/>
    </row>
    <row r="25" spans="1:9" x14ac:dyDescent="0.3">
      <c r="A25" s="23" t="s">
        <v>44</v>
      </c>
      <c r="B25" s="17">
        <v>51</v>
      </c>
      <c r="C25" s="17">
        <v>434.67</v>
      </c>
      <c r="D25" s="17">
        <v>3599.4</v>
      </c>
      <c r="H25"/>
      <c r="I25"/>
    </row>
    <row r="26" spans="1:9" x14ac:dyDescent="0.3">
      <c r="A26" s="23" t="s">
        <v>46</v>
      </c>
      <c r="B26" s="17">
        <v>1</v>
      </c>
      <c r="C26" s="17">
        <v>29.78</v>
      </c>
      <c r="D26" s="17">
        <v>321.23</v>
      </c>
      <c r="H26"/>
      <c r="I26"/>
    </row>
    <row r="27" spans="1:9" x14ac:dyDescent="0.3">
      <c r="A27" s="23" t="s">
        <v>48</v>
      </c>
      <c r="B27" s="17">
        <v>47.45</v>
      </c>
      <c r="C27" s="17">
        <v>346.44</v>
      </c>
      <c r="D27" s="17">
        <v>2758.1</v>
      </c>
      <c r="H27"/>
      <c r="I27"/>
    </row>
    <row r="28" spans="1:9" x14ac:dyDescent="0.3">
      <c r="A28" s="23" t="s">
        <v>50</v>
      </c>
      <c r="B28" s="17">
        <v>4.5599999999999996</v>
      </c>
      <c r="C28" s="17">
        <v>57</v>
      </c>
      <c r="D28" s="17">
        <v>430.94</v>
      </c>
      <c r="H28"/>
      <c r="I28"/>
    </row>
    <row r="29" spans="1:9" x14ac:dyDescent="0.3">
      <c r="A29" s="23" t="s">
        <v>52</v>
      </c>
      <c r="B29" s="17">
        <v>21.66</v>
      </c>
      <c r="C29" s="17">
        <v>394.11</v>
      </c>
      <c r="D29" s="17">
        <v>3113.3999999999996</v>
      </c>
      <c r="H29"/>
      <c r="I29"/>
    </row>
    <row r="30" spans="1:9" x14ac:dyDescent="0.3">
      <c r="A30" s="23" t="s">
        <v>54</v>
      </c>
      <c r="B30" s="17">
        <v>280.56000000000006</v>
      </c>
      <c r="C30" s="17">
        <v>2595.44</v>
      </c>
      <c r="D30" s="17">
        <v>21943.730000000003</v>
      </c>
      <c r="H30"/>
      <c r="I30"/>
    </row>
    <row r="31" spans="1:9" x14ac:dyDescent="0.3">
      <c r="A31" s="23" t="s">
        <v>56</v>
      </c>
      <c r="B31" s="17">
        <v>21.439999999999998</v>
      </c>
      <c r="C31" s="17">
        <v>186.33999999999997</v>
      </c>
      <c r="D31" s="17">
        <v>1832.53</v>
      </c>
      <c r="H31"/>
      <c r="I31"/>
    </row>
    <row r="32" spans="1:9" x14ac:dyDescent="0.3">
      <c r="A32" s="23" t="s">
        <v>58</v>
      </c>
      <c r="B32" s="17">
        <v>19.45</v>
      </c>
      <c r="C32" s="17">
        <v>175.33999999999997</v>
      </c>
      <c r="D32" s="17">
        <v>1527.93</v>
      </c>
      <c r="H32"/>
      <c r="I32"/>
    </row>
    <row r="33" spans="1:9" x14ac:dyDescent="0.3">
      <c r="A33" s="23" t="s">
        <v>60</v>
      </c>
      <c r="B33" s="17">
        <v>0.44</v>
      </c>
      <c r="C33" s="17">
        <v>16.89</v>
      </c>
      <c r="D33" s="17">
        <v>148.6</v>
      </c>
      <c r="H33"/>
      <c r="I33"/>
    </row>
    <row r="34" spans="1:9" x14ac:dyDescent="0.3">
      <c r="A34" s="23" t="s">
        <v>62</v>
      </c>
      <c r="B34" s="17">
        <v>40.449999999999996</v>
      </c>
      <c r="C34" s="17">
        <v>416.65999999999997</v>
      </c>
      <c r="D34" s="17">
        <v>2965.4199999999996</v>
      </c>
      <c r="H34"/>
      <c r="I34"/>
    </row>
    <row r="35" spans="1:9" x14ac:dyDescent="0.3">
      <c r="A35" s="23" t="s">
        <v>64</v>
      </c>
      <c r="B35" s="17">
        <v>306</v>
      </c>
      <c r="C35" s="17">
        <v>3186.22</v>
      </c>
      <c r="D35" s="17">
        <v>25511.47</v>
      </c>
      <c r="H35"/>
      <c r="I35"/>
    </row>
    <row r="36" spans="1:9" x14ac:dyDescent="0.3">
      <c r="A36" s="23" t="s">
        <v>66</v>
      </c>
      <c r="B36" s="17">
        <v>69.89</v>
      </c>
      <c r="C36" s="17">
        <v>724.89</v>
      </c>
      <c r="D36" s="17">
        <v>6105.1900000000005</v>
      </c>
      <c r="H36"/>
      <c r="I36"/>
    </row>
    <row r="37" spans="1:9" x14ac:dyDescent="0.3">
      <c r="A37" s="23" t="s">
        <v>68</v>
      </c>
      <c r="B37" s="17">
        <v>157.78</v>
      </c>
      <c r="C37" s="17">
        <v>1539.6599999999999</v>
      </c>
      <c r="D37" s="17">
        <v>12590.450000000003</v>
      </c>
      <c r="H37"/>
      <c r="I37"/>
    </row>
    <row r="38" spans="1:9" x14ac:dyDescent="0.3">
      <c r="A38" s="23" t="s">
        <v>70</v>
      </c>
      <c r="B38" s="17">
        <v>25.34</v>
      </c>
      <c r="C38" s="17">
        <v>245.67</v>
      </c>
      <c r="D38" s="17">
        <v>2084.59</v>
      </c>
      <c r="H38"/>
      <c r="I38"/>
    </row>
    <row r="39" spans="1:9" x14ac:dyDescent="0.3">
      <c r="A39" s="23" t="s">
        <v>74</v>
      </c>
      <c r="B39" s="17">
        <v>11.11</v>
      </c>
      <c r="C39" s="17">
        <v>63.11</v>
      </c>
      <c r="D39" s="17">
        <v>437.1</v>
      </c>
      <c r="H39"/>
      <c r="I39"/>
    </row>
    <row r="40" spans="1:9" x14ac:dyDescent="0.3">
      <c r="A40" s="23" t="s">
        <v>76</v>
      </c>
      <c r="B40" s="17">
        <v>0</v>
      </c>
      <c r="C40" s="17">
        <v>2</v>
      </c>
      <c r="D40" s="17">
        <v>26.9</v>
      </c>
      <c r="H40"/>
      <c r="I40"/>
    </row>
    <row r="41" spans="1:9" x14ac:dyDescent="0.3">
      <c r="A41" s="23" t="s">
        <v>78</v>
      </c>
      <c r="B41" s="17">
        <v>157.66</v>
      </c>
      <c r="C41" s="17">
        <v>891.67</v>
      </c>
      <c r="D41" s="17">
        <v>6324.64</v>
      </c>
      <c r="H41"/>
      <c r="I41"/>
    </row>
    <row r="42" spans="1:9" x14ac:dyDescent="0.3">
      <c r="A42" s="23" t="s">
        <v>80</v>
      </c>
      <c r="B42" s="17">
        <v>10.44</v>
      </c>
      <c r="C42" s="17">
        <v>75.89</v>
      </c>
      <c r="D42" s="17">
        <v>573.14</v>
      </c>
      <c r="H42"/>
      <c r="I42"/>
    </row>
    <row r="43" spans="1:9" x14ac:dyDescent="0.3">
      <c r="A43" s="23" t="s">
        <v>82</v>
      </c>
      <c r="B43" s="17">
        <v>20</v>
      </c>
      <c r="C43" s="17">
        <v>220.22</v>
      </c>
      <c r="D43" s="17">
        <v>1263.5000000000002</v>
      </c>
      <c r="H43"/>
      <c r="I43"/>
    </row>
    <row r="44" spans="1:9" x14ac:dyDescent="0.3">
      <c r="A44" s="23" t="s">
        <v>84</v>
      </c>
      <c r="B44" s="17">
        <v>15.559999999999999</v>
      </c>
      <c r="C44" s="17">
        <v>114.78</v>
      </c>
      <c r="D44" s="17">
        <v>930.39</v>
      </c>
      <c r="H44"/>
      <c r="I44"/>
    </row>
    <row r="45" spans="1:9" x14ac:dyDescent="0.3">
      <c r="A45" s="23" t="s">
        <v>86</v>
      </c>
      <c r="B45" s="17">
        <v>29.33</v>
      </c>
      <c r="C45" s="17">
        <v>188.00000000000003</v>
      </c>
      <c r="D45" s="17">
        <v>2115.21</v>
      </c>
      <c r="H45"/>
      <c r="I45"/>
    </row>
    <row r="46" spans="1:9" x14ac:dyDescent="0.3">
      <c r="A46" s="23" t="s">
        <v>88</v>
      </c>
      <c r="B46" s="17">
        <v>59.34</v>
      </c>
      <c r="C46" s="17">
        <v>620</v>
      </c>
      <c r="D46" s="17">
        <v>4667.3700000000008</v>
      </c>
      <c r="H46"/>
      <c r="I46"/>
    </row>
    <row r="47" spans="1:9" x14ac:dyDescent="0.3">
      <c r="A47" s="23" t="s">
        <v>90</v>
      </c>
      <c r="B47" s="17">
        <v>6.11</v>
      </c>
      <c r="C47" s="17">
        <v>19.22</v>
      </c>
      <c r="D47" s="17">
        <v>179.7</v>
      </c>
      <c r="H47"/>
      <c r="I47"/>
    </row>
    <row r="48" spans="1:9" x14ac:dyDescent="0.3">
      <c r="A48" s="23" t="s">
        <v>92</v>
      </c>
      <c r="B48" s="17">
        <v>12.440000000000001</v>
      </c>
      <c r="C48" s="17">
        <v>75.67</v>
      </c>
      <c r="D48" s="17">
        <v>780.3</v>
      </c>
      <c r="H48"/>
      <c r="I48"/>
    </row>
    <row r="49" spans="1:9" x14ac:dyDescent="0.3">
      <c r="A49" s="23" t="s">
        <v>94</v>
      </c>
      <c r="B49" s="17">
        <v>1.44</v>
      </c>
      <c r="C49" s="17">
        <v>0.56000000000000005</v>
      </c>
      <c r="D49" s="17">
        <v>17.3</v>
      </c>
      <c r="H49"/>
      <c r="I49"/>
    </row>
    <row r="50" spans="1:9" x14ac:dyDescent="0.3">
      <c r="A50" s="23" t="s">
        <v>96</v>
      </c>
      <c r="B50" s="17">
        <v>79.11</v>
      </c>
      <c r="C50" s="17">
        <v>619.44000000000005</v>
      </c>
      <c r="D50" s="17">
        <v>5440</v>
      </c>
      <c r="H50"/>
      <c r="I50"/>
    </row>
    <row r="51" spans="1:9" x14ac:dyDescent="0.3">
      <c r="A51" s="23" t="s">
        <v>98</v>
      </c>
      <c r="B51" s="17">
        <v>2.67</v>
      </c>
      <c r="C51" s="17">
        <v>23.78</v>
      </c>
      <c r="D51" s="17">
        <v>92.25</v>
      </c>
      <c r="H51"/>
      <c r="I51"/>
    </row>
    <row r="52" spans="1:9" x14ac:dyDescent="0.3">
      <c r="A52" s="23" t="s">
        <v>100</v>
      </c>
      <c r="B52" s="17">
        <v>2.44</v>
      </c>
      <c r="C52" s="17">
        <v>50.44</v>
      </c>
      <c r="D52" s="17">
        <v>268.20000000000005</v>
      </c>
      <c r="H52"/>
      <c r="I52"/>
    </row>
    <row r="53" spans="1:9" x14ac:dyDescent="0.3">
      <c r="A53" s="23" t="s">
        <v>102</v>
      </c>
      <c r="B53" s="17">
        <v>0</v>
      </c>
      <c r="C53" s="17">
        <v>2.67</v>
      </c>
      <c r="D53" s="17">
        <v>25.35</v>
      </c>
      <c r="H53"/>
      <c r="I53"/>
    </row>
    <row r="54" spans="1:9" x14ac:dyDescent="0.3">
      <c r="A54" s="23" t="s">
        <v>104</v>
      </c>
      <c r="B54" s="17">
        <v>2.89</v>
      </c>
      <c r="C54" s="17">
        <v>30.89</v>
      </c>
      <c r="D54" s="17">
        <v>205.42</v>
      </c>
      <c r="H54"/>
      <c r="I54"/>
    </row>
    <row r="55" spans="1:9" x14ac:dyDescent="0.3">
      <c r="A55" s="23" t="s">
        <v>106</v>
      </c>
      <c r="B55" s="17">
        <v>1</v>
      </c>
      <c r="C55" s="17">
        <v>15</v>
      </c>
      <c r="D55" s="17">
        <v>177.12</v>
      </c>
      <c r="H55"/>
      <c r="I55"/>
    </row>
    <row r="56" spans="1:9" x14ac:dyDescent="0.3">
      <c r="A56" s="23" t="s">
        <v>108</v>
      </c>
      <c r="B56" s="17">
        <v>3.23</v>
      </c>
      <c r="C56" s="17">
        <v>26.11</v>
      </c>
      <c r="D56" s="17">
        <v>212.15</v>
      </c>
      <c r="H56"/>
      <c r="I56"/>
    </row>
    <row r="57" spans="1:9" x14ac:dyDescent="0.3">
      <c r="A57" s="23" t="s">
        <v>110</v>
      </c>
      <c r="B57" s="17">
        <v>2.5500000000000003</v>
      </c>
      <c r="C57" s="17">
        <v>30.78</v>
      </c>
      <c r="D57" s="17">
        <v>341.55999999999995</v>
      </c>
      <c r="H57"/>
      <c r="I57"/>
    </row>
    <row r="58" spans="1:9" x14ac:dyDescent="0.3">
      <c r="A58" s="23" t="s">
        <v>112</v>
      </c>
      <c r="B58" s="17">
        <v>197.11</v>
      </c>
      <c r="C58" s="17">
        <v>1848.23</v>
      </c>
      <c r="D58" s="17">
        <v>15581.71</v>
      </c>
      <c r="H58"/>
      <c r="I58"/>
    </row>
    <row r="59" spans="1:9" x14ac:dyDescent="0.3">
      <c r="A59" s="23" t="s">
        <v>114</v>
      </c>
      <c r="B59" s="17">
        <v>40.89</v>
      </c>
      <c r="C59" s="17">
        <v>259.78000000000003</v>
      </c>
      <c r="D59" s="17">
        <v>2038.48</v>
      </c>
      <c r="H59"/>
      <c r="I59"/>
    </row>
    <row r="60" spans="1:9" x14ac:dyDescent="0.3">
      <c r="A60" s="23" t="s">
        <v>116</v>
      </c>
      <c r="B60" s="17">
        <v>0</v>
      </c>
      <c r="C60" s="17">
        <v>0</v>
      </c>
      <c r="D60" s="17">
        <v>7.1</v>
      </c>
      <c r="H60"/>
      <c r="I60"/>
    </row>
    <row r="61" spans="1:9" x14ac:dyDescent="0.3">
      <c r="A61" s="23" t="s">
        <v>118</v>
      </c>
      <c r="B61" s="17">
        <v>1</v>
      </c>
      <c r="C61" s="17">
        <v>7.22</v>
      </c>
      <c r="D61" s="17">
        <v>53</v>
      </c>
      <c r="H61"/>
      <c r="I61"/>
    </row>
    <row r="62" spans="1:9" x14ac:dyDescent="0.3">
      <c r="A62" s="23" t="s">
        <v>120</v>
      </c>
      <c r="B62" s="17">
        <v>3.67</v>
      </c>
      <c r="C62" s="17">
        <v>55.33</v>
      </c>
      <c r="D62" s="17">
        <v>312.91999999999996</v>
      </c>
      <c r="H62"/>
      <c r="I62"/>
    </row>
    <row r="63" spans="1:9" x14ac:dyDescent="0.3">
      <c r="A63" s="23" t="s">
        <v>122</v>
      </c>
      <c r="B63" s="17">
        <v>29.77</v>
      </c>
      <c r="C63" s="17">
        <v>222.56</v>
      </c>
      <c r="D63" s="17">
        <v>2106.36</v>
      </c>
      <c r="H63"/>
      <c r="I63"/>
    </row>
    <row r="64" spans="1:9" x14ac:dyDescent="0.3">
      <c r="A64" s="23" t="s">
        <v>124</v>
      </c>
      <c r="B64" s="17">
        <v>46.78</v>
      </c>
      <c r="C64" s="17">
        <v>243.33</v>
      </c>
      <c r="D64" s="17">
        <v>2664.4500000000003</v>
      </c>
      <c r="H64"/>
      <c r="I64"/>
    </row>
    <row r="65" spans="1:9" x14ac:dyDescent="0.3">
      <c r="A65" s="23" t="s">
        <v>126</v>
      </c>
      <c r="B65" s="17">
        <v>14.66</v>
      </c>
      <c r="C65" s="17">
        <v>119.22</v>
      </c>
      <c r="D65" s="17">
        <v>955.79000000000008</v>
      </c>
      <c r="H65"/>
      <c r="I65"/>
    </row>
    <row r="66" spans="1:9" x14ac:dyDescent="0.3">
      <c r="A66" s="23" t="s">
        <v>128</v>
      </c>
      <c r="B66" s="17">
        <v>4</v>
      </c>
      <c r="C66" s="17">
        <v>23.78</v>
      </c>
      <c r="D66" s="17">
        <v>194.34</v>
      </c>
      <c r="H66"/>
      <c r="I66"/>
    </row>
    <row r="67" spans="1:9" x14ac:dyDescent="0.3">
      <c r="A67" s="23" t="s">
        <v>130</v>
      </c>
      <c r="B67" s="17">
        <v>6.22</v>
      </c>
      <c r="C67" s="17">
        <v>52.56</v>
      </c>
      <c r="D67" s="17">
        <v>445.15000000000003</v>
      </c>
      <c r="H67"/>
      <c r="I67"/>
    </row>
    <row r="68" spans="1:9" x14ac:dyDescent="0.3">
      <c r="A68" s="23" t="s">
        <v>132</v>
      </c>
      <c r="B68" s="17">
        <v>25.669999999999998</v>
      </c>
      <c r="C68" s="17">
        <v>147.78</v>
      </c>
      <c r="D68" s="17">
        <v>1535.9000000000003</v>
      </c>
      <c r="H68"/>
      <c r="I68"/>
    </row>
    <row r="69" spans="1:9" x14ac:dyDescent="0.3">
      <c r="A69" s="23" t="s">
        <v>134</v>
      </c>
      <c r="B69" s="17">
        <v>146.32999999999998</v>
      </c>
      <c r="C69" s="17">
        <v>861.67</v>
      </c>
      <c r="D69" s="17">
        <v>7573.45</v>
      </c>
      <c r="H69"/>
      <c r="I69"/>
    </row>
    <row r="70" spans="1:9" x14ac:dyDescent="0.3">
      <c r="A70" s="23" t="s">
        <v>136</v>
      </c>
      <c r="B70" s="17">
        <v>31.549999999999997</v>
      </c>
      <c r="C70" s="17">
        <v>245.22</v>
      </c>
      <c r="D70" s="17">
        <v>2198.98</v>
      </c>
      <c r="H70"/>
      <c r="I70"/>
    </row>
    <row r="71" spans="1:9" x14ac:dyDescent="0.3">
      <c r="A71" s="23" t="s">
        <v>138</v>
      </c>
      <c r="B71" s="17">
        <v>0.67</v>
      </c>
      <c r="C71" s="17">
        <v>19.329999999999998</v>
      </c>
      <c r="D71" s="17">
        <v>141.98999999999998</v>
      </c>
      <c r="H71"/>
      <c r="I71"/>
    </row>
    <row r="72" spans="1:9" x14ac:dyDescent="0.3">
      <c r="A72" s="23" t="s">
        <v>140</v>
      </c>
      <c r="B72" s="17">
        <v>6.89</v>
      </c>
      <c r="C72" s="17">
        <v>95.56</v>
      </c>
      <c r="D72" s="17">
        <v>619.64</v>
      </c>
      <c r="H72"/>
      <c r="I72"/>
    </row>
    <row r="73" spans="1:9" x14ac:dyDescent="0.3">
      <c r="A73" s="23" t="s">
        <v>142</v>
      </c>
      <c r="B73" s="17">
        <v>55.67</v>
      </c>
      <c r="C73" s="17">
        <v>428.78</v>
      </c>
      <c r="D73" s="17">
        <v>3146.3199999999997</v>
      </c>
      <c r="H73"/>
      <c r="I73"/>
    </row>
    <row r="74" spans="1:9" x14ac:dyDescent="0.3">
      <c r="A74" s="23" t="s">
        <v>144</v>
      </c>
      <c r="B74" s="17">
        <v>28.78</v>
      </c>
      <c r="C74" s="17">
        <v>211.78</v>
      </c>
      <c r="D74" s="17">
        <v>1586.55</v>
      </c>
      <c r="H74"/>
      <c r="I74"/>
    </row>
    <row r="75" spans="1:9" x14ac:dyDescent="0.3">
      <c r="A75" s="23" t="s">
        <v>146</v>
      </c>
      <c r="B75" s="17">
        <v>10</v>
      </c>
      <c r="C75" s="17">
        <v>82.67</v>
      </c>
      <c r="D75" s="17">
        <v>635.7600000000001</v>
      </c>
      <c r="H75"/>
      <c r="I75"/>
    </row>
    <row r="76" spans="1:9" x14ac:dyDescent="0.3">
      <c r="A76" s="23" t="s">
        <v>148</v>
      </c>
      <c r="B76" s="17">
        <v>5.1099999999999994</v>
      </c>
      <c r="C76" s="17">
        <v>42.11</v>
      </c>
      <c r="D76" s="17">
        <v>284.64</v>
      </c>
      <c r="H76"/>
      <c r="I76"/>
    </row>
    <row r="77" spans="1:9" x14ac:dyDescent="0.3">
      <c r="A77" s="23" t="s">
        <v>150</v>
      </c>
      <c r="B77" s="17">
        <v>25.78</v>
      </c>
      <c r="C77" s="17">
        <v>149.22</v>
      </c>
      <c r="D77" s="17">
        <v>1221.3999999999999</v>
      </c>
      <c r="H77"/>
      <c r="I77"/>
    </row>
    <row r="78" spans="1:9" x14ac:dyDescent="0.3">
      <c r="A78" s="23" t="s">
        <v>152</v>
      </c>
      <c r="B78" s="17">
        <v>29.439999999999998</v>
      </c>
      <c r="C78" s="17">
        <v>231.67</v>
      </c>
      <c r="D78" s="17">
        <v>1473.8200000000002</v>
      </c>
      <c r="H78"/>
      <c r="I78"/>
    </row>
    <row r="79" spans="1:9" x14ac:dyDescent="0.3">
      <c r="A79" s="23" t="s">
        <v>154</v>
      </c>
      <c r="B79" s="17">
        <v>3.5500000000000003</v>
      </c>
      <c r="C79" s="17">
        <v>37.56</v>
      </c>
      <c r="D79" s="17">
        <v>202.39</v>
      </c>
      <c r="H79"/>
      <c r="I79"/>
    </row>
    <row r="80" spans="1:9" x14ac:dyDescent="0.3">
      <c r="A80" s="23" t="s">
        <v>156</v>
      </c>
      <c r="B80" s="17">
        <v>1.56</v>
      </c>
      <c r="C80" s="17">
        <v>22.89</v>
      </c>
      <c r="D80" s="17">
        <v>157.47999999999999</v>
      </c>
      <c r="H80"/>
      <c r="I80"/>
    </row>
    <row r="81" spans="1:9" x14ac:dyDescent="0.3">
      <c r="A81" s="23" t="s">
        <v>158</v>
      </c>
      <c r="B81" s="17">
        <v>5</v>
      </c>
      <c r="C81" s="17">
        <v>14.33</v>
      </c>
      <c r="D81" s="17">
        <v>120.1</v>
      </c>
      <c r="H81"/>
      <c r="I81"/>
    </row>
    <row r="82" spans="1:9" x14ac:dyDescent="0.3">
      <c r="A82" s="23" t="s">
        <v>160</v>
      </c>
      <c r="B82" s="17">
        <v>0.55000000000000004</v>
      </c>
      <c r="C82" s="17">
        <v>16.670000000000002</v>
      </c>
      <c r="D82" s="17">
        <v>56.4</v>
      </c>
      <c r="H82"/>
      <c r="I82"/>
    </row>
    <row r="83" spans="1:9" x14ac:dyDescent="0.3">
      <c r="A83" s="23" t="s">
        <v>162</v>
      </c>
      <c r="B83" s="17">
        <v>0</v>
      </c>
      <c r="C83" s="17">
        <v>13.22</v>
      </c>
      <c r="D83" s="17">
        <v>142.06</v>
      </c>
      <c r="H83"/>
      <c r="I83"/>
    </row>
    <row r="84" spans="1:9" x14ac:dyDescent="0.3">
      <c r="A84" s="23" t="s">
        <v>164</v>
      </c>
      <c r="B84" s="17">
        <v>13.22</v>
      </c>
      <c r="C84" s="17">
        <v>107.22</v>
      </c>
      <c r="D84" s="17">
        <v>621.18000000000006</v>
      </c>
      <c r="H84"/>
      <c r="I84"/>
    </row>
    <row r="85" spans="1:9" x14ac:dyDescent="0.3">
      <c r="A85" s="23" t="s">
        <v>166</v>
      </c>
      <c r="B85" s="17">
        <v>15.440000000000001</v>
      </c>
      <c r="C85" s="17">
        <v>42.22</v>
      </c>
      <c r="D85" s="17">
        <v>253.59000000000003</v>
      </c>
      <c r="H85"/>
      <c r="I85"/>
    </row>
    <row r="86" spans="1:9" x14ac:dyDescent="0.3">
      <c r="A86" s="23" t="s">
        <v>168</v>
      </c>
      <c r="B86" s="17">
        <v>148.55000000000001</v>
      </c>
      <c r="C86" s="17">
        <v>654</v>
      </c>
      <c r="D86" s="17">
        <v>5154.8200000000006</v>
      </c>
      <c r="H86"/>
      <c r="I86"/>
    </row>
    <row r="87" spans="1:9" x14ac:dyDescent="0.3">
      <c r="A87" s="23" t="s">
        <v>170</v>
      </c>
      <c r="B87" s="17">
        <v>13</v>
      </c>
      <c r="C87" s="17">
        <v>134.22</v>
      </c>
      <c r="D87" s="17">
        <v>926.71</v>
      </c>
      <c r="H87"/>
      <c r="I87"/>
    </row>
    <row r="88" spans="1:9" x14ac:dyDescent="0.3">
      <c r="A88" s="23" t="s">
        <v>172</v>
      </c>
      <c r="B88" s="17">
        <v>23.659999999999997</v>
      </c>
      <c r="C88" s="17">
        <v>197.56</v>
      </c>
      <c r="D88" s="17">
        <v>1464.0000000000002</v>
      </c>
      <c r="H88"/>
      <c r="I88"/>
    </row>
    <row r="89" spans="1:9" x14ac:dyDescent="0.3">
      <c r="A89" s="23" t="s">
        <v>174</v>
      </c>
      <c r="B89" s="17">
        <v>3</v>
      </c>
      <c r="C89" s="17">
        <v>2</v>
      </c>
      <c r="D89" s="17">
        <v>19.399999999999999</v>
      </c>
      <c r="H89"/>
      <c r="I89"/>
    </row>
    <row r="90" spans="1:9" x14ac:dyDescent="0.3">
      <c r="A90" s="23" t="s">
        <v>176</v>
      </c>
      <c r="B90" s="17">
        <v>0.78</v>
      </c>
      <c r="C90" s="17">
        <v>11</v>
      </c>
      <c r="D90" s="17">
        <v>35.950000000000003</v>
      </c>
      <c r="H90"/>
      <c r="I90"/>
    </row>
    <row r="91" spans="1:9" x14ac:dyDescent="0.3">
      <c r="A91" s="23" t="s">
        <v>178</v>
      </c>
      <c r="B91" s="17">
        <v>0.11</v>
      </c>
      <c r="C91" s="17">
        <v>27.67</v>
      </c>
      <c r="D91" s="17">
        <v>549.76</v>
      </c>
      <c r="H91"/>
      <c r="I91"/>
    </row>
    <row r="92" spans="1:9" x14ac:dyDescent="0.3">
      <c r="A92" s="23" t="s">
        <v>180</v>
      </c>
      <c r="B92" s="17">
        <v>20</v>
      </c>
      <c r="C92" s="17">
        <v>132.22</v>
      </c>
      <c r="D92" s="17">
        <v>1019.1200000000001</v>
      </c>
      <c r="H92"/>
      <c r="I92"/>
    </row>
    <row r="93" spans="1:9" x14ac:dyDescent="0.3">
      <c r="A93" s="23" t="s">
        <v>182</v>
      </c>
      <c r="B93" s="17">
        <v>22.22</v>
      </c>
      <c r="C93" s="17">
        <v>173.22</v>
      </c>
      <c r="D93" s="17">
        <v>1232.8499999999999</v>
      </c>
      <c r="H93"/>
      <c r="I93"/>
    </row>
    <row r="94" spans="1:9" x14ac:dyDescent="0.3">
      <c r="A94" s="23" t="s">
        <v>184</v>
      </c>
      <c r="B94" s="17">
        <v>864.1099999999999</v>
      </c>
      <c r="C94" s="17">
        <v>6243.78</v>
      </c>
      <c r="D94" s="17">
        <v>47573.270000000004</v>
      </c>
      <c r="H94"/>
      <c r="I94"/>
    </row>
    <row r="95" spans="1:9" x14ac:dyDescent="0.3">
      <c r="A95" s="23" t="s">
        <v>186</v>
      </c>
      <c r="B95" s="17">
        <v>320.66999999999996</v>
      </c>
      <c r="C95" s="17">
        <v>2567.7800000000002</v>
      </c>
      <c r="D95" s="17">
        <v>21151.97</v>
      </c>
      <c r="H95"/>
      <c r="I95"/>
    </row>
    <row r="96" spans="1:9" x14ac:dyDescent="0.3">
      <c r="A96" s="23" t="s">
        <v>188</v>
      </c>
      <c r="B96" s="17">
        <v>52.89</v>
      </c>
      <c r="C96" s="17">
        <v>530</v>
      </c>
      <c r="D96" s="17">
        <v>4253.9799999999996</v>
      </c>
      <c r="H96"/>
      <c r="I96"/>
    </row>
    <row r="97" spans="1:9" x14ac:dyDescent="0.3">
      <c r="A97" s="23" t="s">
        <v>190</v>
      </c>
      <c r="B97" s="17">
        <v>31.660000000000004</v>
      </c>
      <c r="C97" s="17">
        <v>414.44</v>
      </c>
      <c r="D97" s="17">
        <v>4123.95</v>
      </c>
      <c r="H97"/>
      <c r="I97"/>
    </row>
    <row r="98" spans="1:9" x14ac:dyDescent="0.3">
      <c r="A98" s="23" t="s">
        <v>192</v>
      </c>
      <c r="B98" s="17">
        <v>353.78</v>
      </c>
      <c r="C98" s="17">
        <v>2272</v>
      </c>
      <c r="D98" s="17">
        <v>17647.349999999995</v>
      </c>
      <c r="H98"/>
      <c r="I98"/>
    </row>
    <row r="99" spans="1:9" x14ac:dyDescent="0.3">
      <c r="A99" s="23" t="s">
        <v>194</v>
      </c>
      <c r="B99" s="17">
        <v>17.45</v>
      </c>
      <c r="C99" s="17">
        <v>174.78</v>
      </c>
      <c r="D99" s="17">
        <v>1447.77</v>
      </c>
      <c r="H99"/>
      <c r="I99"/>
    </row>
    <row r="100" spans="1:9" x14ac:dyDescent="0.3">
      <c r="A100" s="23" t="s">
        <v>196</v>
      </c>
      <c r="B100" s="17">
        <v>330.78</v>
      </c>
      <c r="C100" s="17">
        <v>1770.1100000000001</v>
      </c>
      <c r="D100" s="17">
        <v>14053.929999999998</v>
      </c>
      <c r="H100"/>
      <c r="I100"/>
    </row>
    <row r="101" spans="1:9" x14ac:dyDescent="0.3">
      <c r="A101" s="23" t="s">
        <v>198</v>
      </c>
      <c r="B101" s="17">
        <v>0</v>
      </c>
      <c r="C101" s="17">
        <v>8.7799999999999994</v>
      </c>
      <c r="D101" s="17">
        <v>35.300000000000004</v>
      </c>
      <c r="H101"/>
      <c r="I101"/>
    </row>
    <row r="102" spans="1:9" x14ac:dyDescent="0.3">
      <c r="A102" s="23" t="s">
        <v>200</v>
      </c>
      <c r="B102" s="17">
        <v>284.23</v>
      </c>
      <c r="C102" s="17">
        <v>1646.11</v>
      </c>
      <c r="D102" s="17">
        <v>18027.82</v>
      </c>
      <c r="H102"/>
      <c r="I102"/>
    </row>
    <row r="103" spans="1:9" x14ac:dyDescent="0.3">
      <c r="A103" s="23" t="s">
        <v>202</v>
      </c>
      <c r="B103" s="17">
        <v>41.89</v>
      </c>
      <c r="C103" s="17">
        <v>246.78</v>
      </c>
      <c r="D103" s="17">
        <v>2869.69</v>
      </c>
      <c r="H103"/>
      <c r="I103"/>
    </row>
    <row r="104" spans="1:9" x14ac:dyDescent="0.3">
      <c r="A104" s="23" t="s">
        <v>204</v>
      </c>
      <c r="B104" s="17">
        <v>36.89</v>
      </c>
      <c r="C104" s="17">
        <v>286.67</v>
      </c>
      <c r="D104" s="17">
        <v>3164.5799999999995</v>
      </c>
      <c r="H104"/>
      <c r="I104"/>
    </row>
    <row r="105" spans="1:9" x14ac:dyDescent="0.3">
      <c r="A105" s="23" t="s">
        <v>206</v>
      </c>
      <c r="B105" s="17">
        <v>295</v>
      </c>
      <c r="C105" s="17">
        <v>1444.7700000000002</v>
      </c>
      <c r="D105" s="17">
        <v>14046.59</v>
      </c>
      <c r="H105"/>
      <c r="I105"/>
    </row>
    <row r="106" spans="1:9" x14ac:dyDescent="0.3">
      <c r="A106" s="23" t="s">
        <v>208</v>
      </c>
      <c r="B106" s="17">
        <v>89.56</v>
      </c>
      <c r="C106" s="17">
        <v>771</v>
      </c>
      <c r="D106" s="17">
        <v>7343.82</v>
      </c>
      <c r="H106"/>
      <c r="I106"/>
    </row>
    <row r="107" spans="1:9" x14ac:dyDescent="0.3">
      <c r="A107" s="23" t="s">
        <v>210</v>
      </c>
      <c r="B107" s="17">
        <v>120.66</v>
      </c>
      <c r="C107" s="17">
        <v>556.11</v>
      </c>
      <c r="D107" s="17">
        <v>5981.6</v>
      </c>
      <c r="H107"/>
      <c r="I107"/>
    </row>
    <row r="108" spans="1:9" x14ac:dyDescent="0.3">
      <c r="A108" s="23" t="s">
        <v>212</v>
      </c>
      <c r="B108" s="17">
        <v>245.56</v>
      </c>
      <c r="C108" s="17">
        <v>1404.78</v>
      </c>
      <c r="D108" s="17">
        <v>17382.629999999997</v>
      </c>
      <c r="H108"/>
      <c r="I108"/>
    </row>
    <row r="109" spans="1:9" x14ac:dyDescent="0.3">
      <c r="A109" s="23" t="s">
        <v>214</v>
      </c>
      <c r="B109" s="17">
        <v>117.11</v>
      </c>
      <c r="C109" s="17">
        <v>949.89</v>
      </c>
      <c r="D109" s="17">
        <v>8388.74</v>
      </c>
      <c r="H109"/>
      <c r="I109"/>
    </row>
    <row r="110" spans="1:9" x14ac:dyDescent="0.3">
      <c r="A110" s="23" t="s">
        <v>216</v>
      </c>
      <c r="B110" s="17">
        <v>498.44</v>
      </c>
      <c r="C110" s="17">
        <v>2899.44</v>
      </c>
      <c r="D110" s="17">
        <v>24447.53</v>
      </c>
      <c r="H110"/>
      <c r="I110"/>
    </row>
    <row r="111" spans="1:9" x14ac:dyDescent="0.3">
      <c r="A111" s="23" t="s">
        <v>218</v>
      </c>
      <c r="B111" s="17">
        <v>339.78000000000003</v>
      </c>
      <c r="C111" s="17">
        <v>2827.78</v>
      </c>
      <c r="D111" s="17">
        <v>26330.480000000003</v>
      </c>
      <c r="H111"/>
      <c r="I111"/>
    </row>
    <row r="112" spans="1:9" x14ac:dyDescent="0.3">
      <c r="A112" s="23" t="s">
        <v>220</v>
      </c>
      <c r="B112" s="17">
        <v>306.77999999999997</v>
      </c>
      <c r="C112" s="17">
        <v>2393.11</v>
      </c>
      <c r="D112" s="17">
        <v>19321.87</v>
      </c>
      <c r="H112"/>
      <c r="I112"/>
    </row>
    <row r="113" spans="1:9" x14ac:dyDescent="0.3">
      <c r="A113" s="23" t="s">
        <v>222</v>
      </c>
      <c r="B113" s="17">
        <v>175.56</v>
      </c>
      <c r="C113" s="17">
        <v>631.7700000000001</v>
      </c>
      <c r="D113" s="17">
        <v>4650.5000000000009</v>
      </c>
      <c r="H113"/>
      <c r="I113"/>
    </row>
    <row r="114" spans="1:9" x14ac:dyDescent="0.3">
      <c r="A114" s="23" t="s">
        <v>224</v>
      </c>
      <c r="B114" s="17">
        <v>58</v>
      </c>
      <c r="C114" s="17">
        <v>415</v>
      </c>
      <c r="D114" s="17">
        <v>3682.95</v>
      </c>
      <c r="H114"/>
      <c r="I114"/>
    </row>
    <row r="115" spans="1:9" x14ac:dyDescent="0.3">
      <c r="A115" s="23" t="s">
        <v>226</v>
      </c>
      <c r="B115" s="17">
        <v>147.11000000000001</v>
      </c>
      <c r="C115" s="17">
        <v>806.66000000000008</v>
      </c>
      <c r="D115" s="17">
        <v>6071.6299999999983</v>
      </c>
      <c r="H115"/>
      <c r="I115"/>
    </row>
    <row r="116" spans="1:9" x14ac:dyDescent="0.3">
      <c r="A116" s="23" t="s">
        <v>228</v>
      </c>
      <c r="B116" s="17">
        <v>242.22</v>
      </c>
      <c r="C116" s="17">
        <v>1600.56</v>
      </c>
      <c r="D116" s="17">
        <v>10742.529999999999</v>
      </c>
      <c r="H116"/>
      <c r="I116"/>
    </row>
    <row r="117" spans="1:9" x14ac:dyDescent="0.3">
      <c r="A117" s="23" t="s">
        <v>230</v>
      </c>
      <c r="B117" s="17">
        <v>183.78</v>
      </c>
      <c r="C117" s="17">
        <v>1272.8900000000001</v>
      </c>
      <c r="D117" s="17">
        <v>9261.8500000000022</v>
      </c>
      <c r="H117"/>
      <c r="I117"/>
    </row>
    <row r="118" spans="1:9" x14ac:dyDescent="0.3">
      <c r="A118" s="23" t="s">
        <v>232</v>
      </c>
      <c r="B118" s="17">
        <v>0</v>
      </c>
      <c r="C118" s="17">
        <v>2.67</v>
      </c>
      <c r="D118" s="17">
        <v>41.4</v>
      </c>
      <c r="H118"/>
      <c r="I118"/>
    </row>
    <row r="119" spans="1:9" x14ac:dyDescent="0.3">
      <c r="A119" s="23" t="s">
        <v>234</v>
      </c>
      <c r="B119" s="17">
        <v>2.77</v>
      </c>
      <c r="C119" s="17">
        <v>9.2200000000000006</v>
      </c>
      <c r="D119" s="17">
        <v>83.58</v>
      </c>
      <c r="H119"/>
      <c r="I119"/>
    </row>
    <row r="120" spans="1:9" x14ac:dyDescent="0.3">
      <c r="A120" s="23" t="s">
        <v>236</v>
      </c>
      <c r="B120" s="17">
        <v>5.56</v>
      </c>
      <c r="C120" s="17">
        <v>16.11</v>
      </c>
      <c r="D120" s="17">
        <v>120.1</v>
      </c>
      <c r="H120"/>
      <c r="I120"/>
    </row>
    <row r="121" spans="1:9" x14ac:dyDescent="0.3">
      <c r="A121" s="23" t="s">
        <v>238</v>
      </c>
      <c r="B121" s="17">
        <v>59</v>
      </c>
      <c r="C121" s="17">
        <v>338.67</v>
      </c>
      <c r="D121" s="17">
        <v>2834.81</v>
      </c>
      <c r="H121"/>
      <c r="I121"/>
    </row>
    <row r="122" spans="1:9" x14ac:dyDescent="0.3">
      <c r="A122" s="23" t="s">
        <v>240</v>
      </c>
      <c r="B122" s="17">
        <v>7.33</v>
      </c>
      <c r="C122" s="17">
        <v>98.11</v>
      </c>
      <c r="D122" s="17">
        <v>628.04999999999995</v>
      </c>
      <c r="H122"/>
      <c r="I122"/>
    </row>
    <row r="123" spans="1:9" x14ac:dyDescent="0.3">
      <c r="A123" s="23" t="s">
        <v>242</v>
      </c>
      <c r="B123" s="17">
        <v>11.34</v>
      </c>
      <c r="C123" s="17">
        <v>84.78</v>
      </c>
      <c r="D123" s="17">
        <v>889.19</v>
      </c>
      <c r="H123"/>
      <c r="I123"/>
    </row>
    <row r="124" spans="1:9" x14ac:dyDescent="0.3">
      <c r="A124" s="23" t="s">
        <v>244</v>
      </c>
      <c r="B124" s="17">
        <v>4.1100000000000003</v>
      </c>
      <c r="C124" s="17">
        <v>21.44</v>
      </c>
      <c r="D124" s="17">
        <v>82.23</v>
      </c>
      <c r="H124"/>
      <c r="I124"/>
    </row>
    <row r="125" spans="1:9" x14ac:dyDescent="0.3">
      <c r="A125" s="23" t="s">
        <v>246</v>
      </c>
      <c r="B125" s="17">
        <v>0</v>
      </c>
      <c r="C125" s="17">
        <v>13</v>
      </c>
      <c r="D125" s="17">
        <v>99.65</v>
      </c>
      <c r="H125"/>
      <c r="I125"/>
    </row>
    <row r="126" spans="1:9" x14ac:dyDescent="0.3">
      <c r="A126" s="23" t="s">
        <v>248</v>
      </c>
      <c r="B126" s="17">
        <v>0.11</v>
      </c>
      <c r="C126" s="17">
        <v>8.11</v>
      </c>
      <c r="D126" s="17">
        <v>77.099999999999994</v>
      </c>
      <c r="H126"/>
      <c r="I126"/>
    </row>
    <row r="127" spans="1:9" x14ac:dyDescent="0.3">
      <c r="A127" s="23" t="s">
        <v>250</v>
      </c>
      <c r="B127" s="17">
        <v>1</v>
      </c>
      <c r="C127" s="17">
        <v>34.11</v>
      </c>
      <c r="D127" s="17">
        <v>206.57</v>
      </c>
      <c r="H127"/>
      <c r="I127"/>
    </row>
    <row r="128" spans="1:9" x14ac:dyDescent="0.3">
      <c r="A128" s="23" t="s">
        <v>252</v>
      </c>
      <c r="B128" s="17">
        <v>1.33</v>
      </c>
      <c r="C128" s="17">
        <v>12.22</v>
      </c>
      <c r="D128" s="17">
        <v>61.410000000000004</v>
      </c>
      <c r="H128"/>
      <c r="I128"/>
    </row>
    <row r="129" spans="1:9" x14ac:dyDescent="0.3">
      <c r="A129" s="23" t="s">
        <v>254</v>
      </c>
      <c r="B129" s="17">
        <v>2</v>
      </c>
      <c r="C129" s="17">
        <v>18.559999999999999</v>
      </c>
      <c r="D129" s="17">
        <v>95.57</v>
      </c>
      <c r="H129"/>
      <c r="I129"/>
    </row>
    <row r="130" spans="1:9" x14ac:dyDescent="0.3">
      <c r="A130" s="23" t="s">
        <v>256</v>
      </c>
      <c r="B130" s="17">
        <v>0</v>
      </c>
      <c r="C130" s="17">
        <v>0.33</v>
      </c>
      <c r="D130" s="17">
        <v>28.3</v>
      </c>
      <c r="H130"/>
      <c r="I130"/>
    </row>
    <row r="131" spans="1:9" x14ac:dyDescent="0.3">
      <c r="A131" s="23" t="s">
        <v>258</v>
      </c>
      <c r="B131" s="17">
        <v>18.22</v>
      </c>
      <c r="C131" s="17">
        <v>129.56</v>
      </c>
      <c r="D131" s="17">
        <v>948.74</v>
      </c>
      <c r="H131"/>
      <c r="I131"/>
    </row>
    <row r="132" spans="1:9" x14ac:dyDescent="0.3">
      <c r="A132" s="23" t="s">
        <v>260</v>
      </c>
      <c r="B132" s="17">
        <v>34</v>
      </c>
      <c r="C132" s="17">
        <v>208.55</v>
      </c>
      <c r="D132" s="17">
        <v>1226.47</v>
      </c>
      <c r="H132"/>
      <c r="I132"/>
    </row>
    <row r="133" spans="1:9" x14ac:dyDescent="0.3">
      <c r="A133" s="23" t="s">
        <v>262</v>
      </c>
      <c r="B133" s="17">
        <v>2.56</v>
      </c>
      <c r="C133" s="17">
        <v>51.44</v>
      </c>
      <c r="D133" s="17">
        <v>264.20999999999998</v>
      </c>
      <c r="H133"/>
      <c r="I133"/>
    </row>
    <row r="134" spans="1:9" x14ac:dyDescent="0.3">
      <c r="A134" s="23" t="s">
        <v>264</v>
      </c>
      <c r="B134" s="17">
        <v>17.670000000000002</v>
      </c>
      <c r="C134" s="17">
        <v>93.56</v>
      </c>
      <c r="D134" s="17">
        <v>756.33</v>
      </c>
      <c r="H134"/>
      <c r="I134"/>
    </row>
    <row r="135" spans="1:9" x14ac:dyDescent="0.3">
      <c r="A135" s="23" t="s">
        <v>268</v>
      </c>
      <c r="B135" s="17">
        <v>1</v>
      </c>
      <c r="C135" s="17">
        <v>4.8899999999999997</v>
      </c>
      <c r="D135" s="17">
        <v>45.6</v>
      </c>
      <c r="H135"/>
      <c r="I135"/>
    </row>
    <row r="136" spans="1:9" x14ac:dyDescent="0.3">
      <c r="A136" s="23" t="s">
        <v>270</v>
      </c>
      <c r="B136" s="17">
        <v>6.5500000000000007</v>
      </c>
      <c r="C136" s="17">
        <v>85.56</v>
      </c>
      <c r="D136" s="17">
        <v>514</v>
      </c>
      <c r="H136"/>
      <c r="I136"/>
    </row>
    <row r="137" spans="1:9" x14ac:dyDescent="0.3">
      <c r="A137" s="23" t="s">
        <v>272</v>
      </c>
      <c r="B137" s="17">
        <v>3.89</v>
      </c>
      <c r="C137" s="17">
        <v>56.11</v>
      </c>
      <c r="D137" s="17">
        <v>292.49</v>
      </c>
      <c r="H137"/>
      <c r="I137"/>
    </row>
    <row r="138" spans="1:9" x14ac:dyDescent="0.3">
      <c r="A138" s="23" t="s">
        <v>274</v>
      </c>
      <c r="B138" s="17">
        <v>7.5500000000000007</v>
      </c>
      <c r="C138" s="17">
        <v>47.89</v>
      </c>
      <c r="D138" s="17">
        <v>555.75</v>
      </c>
      <c r="H138"/>
      <c r="I138"/>
    </row>
    <row r="139" spans="1:9" x14ac:dyDescent="0.3">
      <c r="A139" s="23" t="s">
        <v>276</v>
      </c>
      <c r="B139" s="17">
        <v>11.44</v>
      </c>
      <c r="C139" s="17">
        <v>130.78</v>
      </c>
      <c r="D139" s="17">
        <v>666.63</v>
      </c>
      <c r="H139"/>
      <c r="I139"/>
    </row>
    <row r="140" spans="1:9" x14ac:dyDescent="0.3">
      <c r="A140" s="23" t="s">
        <v>278</v>
      </c>
      <c r="B140" s="17">
        <v>7.1099999999999994</v>
      </c>
      <c r="C140" s="17">
        <v>19.22</v>
      </c>
      <c r="D140" s="17">
        <v>83.8</v>
      </c>
      <c r="H140"/>
      <c r="I140"/>
    </row>
    <row r="141" spans="1:9" x14ac:dyDescent="0.3">
      <c r="A141" s="23" t="s">
        <v>280</v>
      </c>
      <c r="B141" s="17">
        <v>7.33</v>
      </c>
      <c r="C141" s="17">
        <v>148.78</v>
      </c>
      <c r="D141" s="17">
        <v>776</v>
      </c>
      <c r="H141"/>
      <c r="I141"/>
    </row>
    <row r="142" spans="1:9" x14ac:dyDescent="0.3">
      <c r="A142" s="23" t="s">
        <v>282</v>
      </c>
      <c r="B142" s="17">
        <v>14.329999999999998</v>
      </c>
      <c r="C142" s="17">
        <v>90.66</v>
      </c>
      <c r="D142" s="17">
        <v>724.82</v>
      </c>
      <c r="H142"/>
      <c r="I142"/>
    </row>
    <row r="143" spans="1:9" x14ac:dyDescent="0.3">
      <c r="A143" s="23" t="s">
        <v>284</v>
      </c>
      <c r="B143" s="17">
        <v>5.44</v>
      </c>
      <c r="C143" s="17">
        <v>39.89</v>
      </c>
      <c r="D143" s="17">
        <v>289.33999999999997</v>
      </c>
      <c r="H143"/>
      <c r="I143"/>
    </row>
    <row r="144" spans="1:9" x14ac:dyDescent="0.3">
      <c r="A144" s="23" t="s">
        <v>286</v>
      </c>
      <c r="B144" s="17">
        <v>38.44</v>
      </c>
      <c r="C144" s="17">
        <v>371.56</v>
      </c>
      <c r="D144" s="17">
        <v>2639.0700000000006</v>
      </c>
      <c r="H144"/>
      <c r="I144"/>
    </row>
    <row r="145" spans="1:9" x14ac:dyDescent="0.3">
      <c r="A145" s="23" t="s">
        <v>288</v>
      </c>
      <c r="B145" s="17">
        <v>4.22</v>
      </c>
      <c r="C145" s="17">
        <v>54.11</v>
      </c>
      <c r="D145" s="17">
        <v>393.72999999999996</v>
      </c>
      <c r="H145"/>
      <c r="I145"/>
    </row>
    <row r="146" spans="1:9" x14ac:dyDescent="0.3">
      <c r="A146" s="23" t="s">
        <v>290</v>
      </c>
      <c r="B146" s="17">
        <v>84.44</v>
      </c>
      <c r="C146" s="17">
        <v>493.21999999999997</v>
      </c>
      <c r="D146" s="17">
        <v>3410.9199999999996</v>
      </c>
      <c r="H146"/>
      <c r="I146"/>
    </row>
    <row r="147" spans="1:9" x14ac:dyDescent="0.3">
      <c r="A147" s="23" t="s">
        <v>292</v>
      </c>
      <c r="B147" s="17">
        <v>2.1100000000000003</v>
      </c>
      <c r="C147" s="17">
        <v>6.56</v>
      </c>
      <c r="D147" s="17">
        <v>68.91</v>
      </c>
      <c r="H147"/>
      <c r="I147"/>
    </row>
    <row r="148" spans="1:9" x14ac:dyDescent="0.3">
      <c r="A148" s="23" t="s">
        <v>294</v>
      </c>
      <c r="B148" s="17">
        <v>7.1199999999999992</v>
      </c>
      <c r="C148" s="17">
        <v>57.89</v>
      </c>
      <c r="D148" s="17">
        <v>581.09</v>
      </c>
      <c r="H148"/>
      <c r="I148"/>
    </row>
    <row r="149" spans="1:9" x14ac:dyDescent="0.3">
      <c r="A149" s="23" t="s">
        <v>296</v>
      </c>
      <c r="B149" s="17">
        <v>1.8900000000000001</v>
      </c>
      <c r="C149" s="17">
        <v>6.67</v>
      </c>
      <c r="D149" s="17">
        <v>75.05</v>
      </c>
      <c r="H149"/>
      <c r="I149"/>
    </row>
    <row r="150" spans="1:9" x14ac:dyDescent="0.3">
      <c r="A150" s="23" t="s">
        <v>298</v>
      </c>
      <c r="B150" s="17">
        <v>0</v>
      </c>
      <c r="C150" s="17">
        <v>19.329999999999998</v>
      </c>
      <c r="D150" s="17">
        <v>92.19</v>
      </c>
      <c r="H150"/>
      <c r="I150"/>
    </row>
    <row r="151" spans="1:9" x14ac:dyDescent="0.3">
      <c r="A151" s="23" t="s">
        <v>300</v>
      </c>
      <c r="B151" s="17">
        <v>3.22</v>
      </c>
      <c r="C151" s="17">
        <v>22.11</v>
      </c>
      <c r="D151" s="17">
        <v>190.63</v>
      </c>
      <c r="H151"/>
      <c r="I151"/>
    </row>
    <row r="152" spans="1:9" x14ac:dyDescent="0.3">
      <c r="A152" s="23" t="s">
        <v>302</v>
      </c>
      <c r="B152" s="17">
        <v>0.33</v>
      </c>
      <c r="C152" s="17">
        <v>24.56</v>
      </c>
      <c r="D152" s="17">
        <v>263.08999999999997</v>
      </c>
      <c r="H152"/>
      <c r="I152"/>
    </row>
    <row r="153" spans="1:9" x14ac:dyDescent="0.3">
      <c r="A153" s="23" t="s">
        <v>304</v>
      </c>
      <c r="B153" s="17">
        <v>0.67</v>
      </c>
      <c r="C153" s="17">
        <v>11.33</v>
      </c>
      <c r="D153" s="17">
        <v>96.5</v>
      </c>
      <c r="H153"/>
      <c r="I153"/>
    </row>
    <row r="154" spans="1:9" x14ac:dyDescent="0.3">
      <c r="A154" s="23" t="s">
        <v>306</v>
      </c>
      <c r="B154" s="17">
        <v>5.5600000000000005</v>
      </c>
      <c r="C154" s="17">
        <v>59.22</v>
      </c>
      <c r="D154" s="17">
        <v>519.32000000000005</v>
      </c>
      <c r="H154"/>
      <c r="I154"/>
    </row>
    <row r="155" spans="1:9" x14ac:dyDescent="0.3">
      <c r="A155" s="23" t="s">
        <v>308</v>
      </c>
      <c r="B155" s="17">
        <v>5.8900000000000006</v>
      </c>
      <c r="C155" s="17">
        <v>19.89</v>
      </c>
      <c r="D155" s="17">
        <v>189.89999999999998</v>
      </c>
      <c r="H155"/>
      <c r="I155"/>
    </row>
    <row r="156" spans="1:9" x14ac:dyDescent="0.3">
      <c r="A156" s="23" t="s">
        <v>310</v>
      </c>
      <c r="B156" s="17">
        <v>0.89</v>
      </c>
      <c r="C156" s="17">
        <v>22</v>
      </c>
      <c r="D156" s="17">
        <v>204.45</v>
      </c>
      <c r="H156"/>
      <c r="I156"/>
    </row>
    <row r="157" spans="1:9" x14ac:dyDescent="0.3">
      <c r="A157" s="23" t="s">
        <v>312</v>
      </c>
      <c r="B157" s="17">
        <v>115.12</v>
      </c>
      <c r="C157" s="17">
        <v>559.66999999999996</v>
      </c>
      <c r="D157" s="17">
        <v>4025.44</v>
      </c>
      <c r="H157"/>
      <c r="I157"/>
    </row>
    <row r="158" spans="1:9" x14ac:dyDescent="0.3">
      <c r="A158" s="23" t="s">
        <v>314</v>
      </c>
      <c r="B158" s="17">
        <v>0.22</v>
      </c>
      <c r="C158" s="17">
        <v>23.22</v>
      </c>
      <c r="D158" s="17">
        <v>188.52</v>
      </c>
      <c r="H158"/>
      <c r="I158"/>
    </row>
    <row r="159" spans="1:9" x14ac:dyDescent="0.3">
      <c r="A159" s="23" t="s">
        <v>316</v>
      </c>
      <c r="B159" s="17">
        <v>37.67</v>
      </c>
      <c r="C159" s="17">
        <v>138.66999999999999</v>
      </c>
      <c r="D159" s="17">
        <v>648.54999999999995</v>
      </c>
      <c r="H159"/>
      <c r="I159"/>
    </row>
    <row r="160" spans="1:9" x14ac:dyDescent="0.3">
      <c r="A160" s="23" t="s">
        <v>318</v>
      </c>
      <c r="B160" s="17">
        <v>54.44</v>
      </c>
      <c r="C160" s="17">
        <v>308.11</v>
      </c>
      <c r="D160" s="17">
        <v>2064.2799999999997</v>
      </c>
      <c r="H160"/>
      <c r="I160"/>
    </row>
    <row r="161" spans="1:9" x14ac:dyDescent="0.3">
      <c r="A161" s="23" t="s">
        <v>320</v>
      </c>
      <c r="B161" s="17">
        <v>17.329999999999998</v>
      </c>
      <c r="C161" s="17">
        <v>52</v>
      </c>
      <c r="D161" s="17">
        <v>272.39999999999998</v>
      </c>
      <c r="H161"/>
      <c r="I161"/>
    </row>
    <row r="162" spans="1:9" x14ac:dyDescent="0.3">
      <c r="A162" s="23" t="s">
        <v>322</v>
      </c>
      <c r="B162" s="17">
        <v>9.67</v>
      </c>
      <c r="C162" s="17">
        <v>17</v>
      </c>
      <c r="D162" s="17">
        <v>139.1</v>
      </c>
      <c r="H162"/>
      <c r="I162"/>
    </row>
    <row r="163" spans="1:9" x14ac:dyDescent="0.3">
      <c r="A163" s="23" t="s">
        <v>324</v>
      </c>
      <c r="B163" s="17">
        <v>53.44</v>
      </c>
      <c r="C163" s="17">
        <v>542.55999999999995</v>
      </c>
      <c r="D163" s="17">
        <v>4412.6899999999996</v>
      </c>
      <c r="H163"/>
      <c r="I163"/>
    </row>
    <row r="164" spans="1:9" x14ac:dyDescent="0.3">
      <c r="A164" s="23" t="s">
        <v>326</v>
      </c>
      <c r="B164" s="17">
        <v>16.22</v>
      </c>
      <c r="C164" s="17">
        <v>115.78</v>
      </c>
      <c r="D164" s="17">
        <v>1009.97</v>
      </c>
      <c r="H164"/>
      <c r="I164"/>
    </row>
    <row r="165" spans="1:9" x14ac:dyDescent="0.3">
      <c r="A165" s="23" t="s">
        <v>328</v>
      </c>
      <c r="B165" s="17">
        <v>26.11</v>
      </c>
      <c r="C165" s="17">
        <v>94.11</v>
      </c>
      <c r="D165" s="17">
        <v>915.4</v>
      </c>
      <c r="H165"/>
      <c r="I165"/>
    </row>
    <row r="166" spans="1:9" x14ac:dyDescent="0.3">
      <c r="A166" s="23" t="s">
        <v>330</v>
      </c>
      <c r="B166" s="17">
        <v>1.4500000000000002</v>
      </c>
      <c r="C166" s="17">
        <v>31.67</v>
      </c>
      <c r="D166" s="17">
        <v>282.23</v>
      </c>
      <c r="H166"/>
      <c r="I166"/>
    </row>
    <row r="167" spans="1:9" x14ac:dyDescent="0.3">
      <c r="A167" s="23" t="s">
        <v>332</v>
      </c>
      <c r="B167" s="17">
        <v>9.77</v>
      </c>
      <c r="C167" s="17">
        <v>59.78</v>
      </c>
      <c r="D167" s="17">
        <v>556.2399999999999</v>
      </c>
      <c r="H167"/>
      <c r="I167"/>
    </row>
    <row r="168" spans="1:9" x14ac:dyDescent="0.3">
      <c r="A168" s="23" t="s">
        <v>334</v>
      </c>
      <c r="B168" s="17">
        <v>26.23</v>
      </c>
      <c r="C168" s="17">
        <v>99.33</v>
      </c>
      <c r="D168" s="17">
        <v>1060</v>
      </c>
      <c r="H168"/>
      <c r="I168"/>
    </row>
    <row r="169" spans="1:9" x14ac:dyDescent="0.3">
      <c r="A169" s="23" t="s">
        <v>336</v>
      </c>
      <c r="B169" s="17">
        <v>18</v>
      </c>
      <c r="C169" s="17">
        <v>75.33</v>
      </c>
      <c r="D169" s="17">
        <v>615.82999999999993</v>
      </c>
      <c r="H169"/>
      <c r="I169"/>
    </row>
    <row r="170" spans="1:9" x14ac:dyDescent="0.3">
      <c r="A170" s="23" t="s">
        <v>338</v>
      </c>
      <c r="B170" s="17">
        <v>39</v>
      </c>
      <c r="C170" s="17">
        <v>163.11000000000001</v>
      </c>
      <c r="D170" s="17">
        <v>904.94</v>
      </c>
      <c r="H170"/>
      <c r="I170"/>
    </row>
    <row r="171" spans="1:9" x14ac:dyDescent="0.3">
      <c r="A171" s="23" t="s">
        <v>340</v>
      </c>
      <c r="B171" s="17">
        <v>8.44</v>
      </c>
      <c r="C171" s="17">
        <v>79.89</v>
      </c>
      <c r="D171" s="17">
        <v>684.0200000000001</v>
      </c>
      <c r="H171"/>
      <c r="I171"/>
    </row>
    <row r="172" spans="1:9" x14ac:dyDescent="0.3">
      <c r="A172" s="23" t="s">
        <v>342</v>
      </c>
      <c r="B172" s="17">
        <v>31.89</v>
      </c>
      <c r="C172" s="17">
        <v>67.78</v>
      </c>
      <c r="D172" s="17">
        <v>494.51</v>
      </c>
      <c r="H172"/>
      <c r="I172"/>
    </row>
    <row r="173" spans="1:9" x14ac:dyDescent="0.3">
      <c r="A173" s="23" t="s">
        <v>344</v>
      </c>
      <c r="B173" s="17">
        <v>2.7800000000000002</v>
      </c>
      <c r="C173" s="17">
        <v>47.78</v>
      </c>
      <c r="D173" s="17">
        <v>538.91</v>
      </c>
      <c r="H173"/>
      <c r="I173"/>
    </row>
    <row r="174" spans="1:9" x14ac:dyDescent="0.3">
      <c r="A174" s="23" t="s">
        <v>346</v>
      </c>
      <c r="B174" s="17">
        <v>2</v>
      </c>
      <c r="C174" s="17">
        <v>42.44</v>
      </c>
      <c r="D174" s="17">
        <v>318.27</v>
      </c>
      <c r="H174"/>
      <c r="I174"/>
    </row>
    <row r="175" spans="1:9" x14ac:dyDescent="0.3">
      <c r="A175" s="23" t="s">
        <v>348</v>
      </c>
      <c r="B175" s="17">
        <v>0</v>
      </c>
      <c r="C175" s="17">
        <v>8.7799999999999994</v>
      </c>
      <c r="D175" s="17">
        <v>54.379999999999995</v>
      </c>
      <c r="H175"/>
      <c r="I175"/>
    </row>
    <row r="176" spans="1:9" x14ac:dyDescent="0.3">
      <c r="A176" s="23" t="s">
        <v>350</v>
      </c>
      <c r="B176" s="17">
        <v>14.559999999999999</v>
      </c>
      <c r="C176" s="17">
        <v>149.78</v>
      </c>
      <c r="D176" s="17">
        <v>1088.5</v>
      </c>
      <c r="H176"/>
      <c r="I176"/>
    </row>
    <row r="177" spans="1:9" x14ac:dyDescent="0.3">
      <c r="A177" s="23" t="s">
        <v>352</v>
      </c>
      <c r="B177" s="17">
        <v>2.2200000000000002</v>
      </c>
      <c r="C177" s="17">
        <v>40.78</v>
      </c>
      <c r="D177" s="17">
        <v>266.55</v>
      </c>
      <c r="H177"/>
      <c r="I177"/>
    </row>
    <row r="178" spans="1:9" x14ac:dyDescent="0.3">
      <c r="A178" s="23" t="s">
        <v>354</v>
      </c>
      <c r="B178" s="17">
        <v>5</v>
      </c>
      <c r="C178" s="17">
        <v>31.56</v>
      </c>
      <c r="D178" s="17">
        <v>223.21999999999997</v>
      </c>
      <c r="H178"/>
      <c r="I178"/>
    </row>
    <row r="179" spans="1:9" x14ac:dyDescent="0.3">
      <c r="A179" s="23" t="s">
        <v>356</v>
      </c>
      <c r="B179" s="17">
        <v>74.33</v>
      </c>
      <c r="C179" s="17">
        <v>296.10999999999996</v>
      </c>
      <c r="D179" s="17">
        <v>2953.7799999999997</v>
      </c>
      <c r="H179"/>
      <c r="I179"/>
    </row>
    <row r="180" spans="1:9" x14ac:dyDescent="0.3">
      <c r="A180" s="23" t="s">
        <v>358</v>
      </c>
      <c r="B180" s="17">
        <v>350.89</v>
      </c>
      <c r="C180" s="17">
        <v>2272.89</v>
      </c>
      <c r="D180" s="17">
        <v>20568.349999999999</v>
      </c>
      <c r="H180"/>
      <c r="I180"/>
    </row>
    <row r="181" spans="1:9" x14ac:dyDescent="0.3">
      <c r="A181" s="23" t="s">
        <v>360</v>
      </c>
      <c r="B181" s="17">
        <v>481.34000000000003</v>
      </c>
      <c r="C181" s="17">
        <v>3518.8900000000003</v>
      </c>
      <c r="D181" s="17">
        <v>27689.989999999998</v>
      </c>
      <c r="H181"/>
      <c r="I181"/>
    </row>
    <row r="182" spans="1:9" x14ac:dyDescent="0.3">
      <c r="A182" s="23" t="s">
        <v>362</v>
      </c>
      <c r="B182" s="17">
        <v>0.78</v>
      </c>
      <c r="C182" s="17">
        <v>18.78</v>
      </c>
      <c r="D182" s="17">
        <v>170.45</v>
      </c>
      <c r="H182"/>
      <c r="I182"/>
    </row>
    <row r="183" spans="1:9" x14ac:dyDescent="0.3">
      <c r="A183" s="23" t="s">
        <v>364</v>
      </c>
      <c r="B183" s="17">
        <v>76.56</v>
      </c>
      <c r="C183" s="17">
        <v>655.11</v>
      </c>
      <c r="D183" s="17">
        <v>5416.9099999999989</v>
      </c>
      <c r="H183"/>
      <c r="I183"/>
    </row>
    <row r="184" spans="1:9" x14ac:dyDescent="0.3">
      <c r="A184" s="23" t="s">
        <v>366</v>
      </c>
      <c r="B184" s="17">
        <v>119.78</v>
      </c>
      <c r="C184" s="17">
        <v>1051.78</v>
      </c>
      <c r="D184" s="17">
        <v>8094.84</v>
      </c>
      <c r="H184"/>
      <c r="I184"/>
    </row>
    <row r="185" spans="1:9" x14ac:dyDescent="0.3">
      <c r="A185" s="23" t="s">
        <v>368</v>
      </c>
      <c r="B185" s="17">
        <v>15.33</v>
      </c>
      <c r="C185" s="17">
        <v>128.11000000000001</v>
      </c>
      <c r="D185" s="17">
        <v>1412.22</v>
      </c>
      <c r="H185"/>
      <c r="I185"/>
    </row>
    <row r="186" spans="1:9" x14ac:dyDescent="0.3">
      <c r="A186" s="23" t="s">
        <v>370</v>
      </c>
      <c r="B186" s="17">
        <v>33.119999999999997</v>
      </c>
      <c r="C186" s="17">
        <v>292.89</v>
      </c>
      <c r="D186" s="17">
        <v>2263.1999999999998</v>
      </c>
      <c r="H186"/>
      <c r="I186"/>
    </row>
    <row r="187" spans="1:9" x14ac:dyDescent="0.3">
      <c r="A187" s="23" t="s">
        <v>372</v>
      </c>
      <c r="B187" s="17">
        <v>387.45</v>
      </c>
      <c r="C187" s="17">
        <v>1480.67</v>
      </c>
      <c r="D187" s="17">
        <v>11689.06</v>
      </c>
      <c r="H187"/>
      <c r="I187"/>
    </row>
    <row r="188" spans="1:9" x14ac:dyDescent="0.3">
      <c r="A188" s="23" t="s">
        <v>374</v>
      </c>
      <c r="B188" s="17">
        <v>165.76999999999998</v>
      </c>
      <c r="C188" s="17">
        <v>962.11</v>
      </c>
      <c r="D188" s="17">
        <v>8751.07</v>
      </c>
      <c r="H188"/>
      <c r="I188"/>
    </row>
    <row r="189" spans="1:9" x14ac:dyDescent="0.3">
      <c r="A189" s="23" t="s">
        <v>376</v>
      </c>
      <c r="B189" s="17">
        <v>146.98999999999998</v>
      </c>
      <c r="C189" s="17">
        <v>874.44999999999993</v>
      </c>
      <c r="D189" s="17">
        <v>7238.86</v>
      </c>
      <c r="H189"/>
      <c r="I189"/>
    </row>
    <row r="190" spans="1:9" x14ac:dyDescent="0.3">
      <c r="A190" s="23" t="s">
        <v>378</v>
      </c>
      <c r="B190" s="17">
        <v>265.66999999999996</v>
      </c>
      <c r="C190" s="17">
        <v>2175.7799999999997</v>
      </c>
      <c r="D190" s="17">
        <v>17218.670000000002</v>
      </c>
      <c r="H190"/>
      <c r="I190"/>
    </row>
    <row r="191" spans="1:9" x14ac:dyDescent="0.3">
      <c r="A191" s="23" t="s">
        <v>380</v>
      </c>
      <c r="B191" s="17">
        <v>28.110000000000003</v>
      </c>
      <c r="C191" s="17">
        <v>180.33</v>
      </c>
      <c r="D191" s="17">
        <v>1845.0900000000004</v>
      </c>
      <c r="H191"/>
      <c r="I191"/>
    </row>
    <row r="192" spans="1:9" x14ac:dyDescent="0.3">
      <c r="A192" s="23" t="s">
        <v>382</v>
      </c>
      <c r="B192" s="17">
        <v>50</v>
      </c>
      <c r="C192" s="17">
        <v>446.33</v>
      </c>
      <c r="D192" s="17">
        <v>3543.54</v>
      </c>
      <c r="H192"/>
      <c r="I192"/>
    </row>
    <row r="193" spans="1:9" x14ac:dyDescent="0.3">
      <c r="A193" s="23" t="s">
        <v>384</v>
      </c>
      <c r="B193" s="17">
        <v>64</v>
      </c>
      <c r="C193" s="17">
        <v>336.56</v>
      </c>
      <c r="D193" s="17">
        <v>3412.24</v>
      </c>
      <c r="H193"/>
      <c r="I193"/>
    </row>
    <row r="194" spans="1:9" x14ac:dyDescent="0.3">
      <c r="A194" s="23" t="s">
        <v>386</v>
      </c>
      <c r="B194" s="17">
        <v>0</v>
      </c>
      <c r="C194" s="17">
        <v>1.22</v>
      </c>
      <c r="D194" s="17">
        <v>22.3</v>
      </c>
      <c r="H194"/>
      <c r="I194"/>
    </row>
    <row r="195" spans="1:9" x14ac:dyDescent="0.3">
      <c r="A195" s="23" t="s">
        <v>388</v>
      </c>
      <c r="B195" s="17">
        <v>9.7799999999999994</v>
      </c>
      <c r="C195" s="17">
        <v>58.67</v>
      </c>
      <c r="D195" s="17">
        <v>782.66</v>
      </c>
      <c r="H195"/>
      <c r="I195"/>
    </row>
    <row r="196" spans="1:9" x14ac:dyDescent="0.3">
      <c r="A196" s="23" t="s">
        <v>390</v>
      </c>
      <c r="B196" s="17">
        <v>2</v>
      </c>
      <c r="C196" s="17">
        <v>31.22</v>
      </c>
      <c r="D196" s="17">
        <v>214.07</v>
      </c>
      <c r="H196"/>
      <c r="I196"/>
    </row>
    <row r="197" spans="1:9" x14ac:dyDescent="0.3">
      <c r="A197" s="23" t="s">
        <v>392</v>
      </c>
      <c r="B197" s="17">
        <v>8.89</v>
      </c>
      <c r="C197" s="17">
        <v>96.56</v>
      </c>
      <c r="D197" s="17">
        <v>792.93</v>
      </c>
      <c r="H197"/>
      <c r="I197"/>
    </row>
    <row r="198" spans="1:9" x14ac:dyDescent="0.3">
      <c r="A198" s="23" t="s">
        <v>394</v>
      </c>
      <c r="B198" s="17">
        <v>3.78</v>
      </c>
      <c r="C198" s="17">
        <v>68.56</v>
      </c>
      <c r="D198" s="17">
        <v>527.86</v>
      </c>
      <c r="H198"/>
      <c r="I198"/>
    </row>
    <row r="199" spans="1:9" x14ac:dyDescent="0.3">
      <c r="A199" s="23" t="s">
        <v>396</v>
      </c>
      <c r="B199" s="17">
        <v>49.11</v>
      </c>
      <c r="C199" s="17">
        <v>485.22</v>
      </c>
      <c r="D199" s="17">
        <v>3676.7999999999997</v>
      </c>
      <c r="H199"/>
      <c r="I199"/>
    </row>
    <row r="200" spans="1:9" x14ac:dyDescent="0.3">
      <c r="A200" s="23" t="s">
        <v>398</v>
      </c>
      <c r="B200" s="17">
        <v>66.78</v>
      </c>
      <c r="C200" s="17">
        <v>570</v>
      </c>
      <c r="D200" s="17">
        <v>4046.41</v>
      </c>
      <c r="H200"/>
      <c r="I200"/>
    </row>
    <row r="201" spans="1:9" x14ac:dyDescent="0.3">
      <c r="A201" s="23" t="s">
        <v>400</v>
      </c>
      <c r="B201" s="17">
        <v>45.67</v>
      </c>
      <c r="C201" s="17">
        <v>226.33</v>
      </c>
      <c r="D201" s="17">
        <v>2568.4100000000008</v>
      </c>
      <c r="H201"/>
      <c r="I201"/>
    </row>
    <row r="202" spans="1:9" x14ac:dyDescent="0.3">
      <c r="A202" s="23" t="s">
        <v>402</v>
      </c>
      <c r="B202" s="17">
        <v>5.7700000000000005</v>
      </c>
      <c r="C202" s="17">
        <v>77.22</v>
      </c>
      <c r="D202" s="17">
        <v>610.23</v>
      </c>
      <c r="H202"/>
      <c r="I202"/>
    </row>
    <row r="203" spans="1:9" x14ac:dyDescent="0.3">
      <c r="A203" s="23" t="s">
        <v>404</v>
      </c>
      <c r="B203" s="17">
        <v>8.11</v>
      </c>
      <c r="C203" s="17">
        <v>43.56</v>
      </c>
      <c r="D203" s="17">
        <v>412.45</v>
      </c>
      <c r="H203"/>
      <c r="I203"/>
    </row>
    <row r="204" spans="1:9" x14ac:dyDescent="0.3">
      <c r="A204" s="23" t="s">
        <v>406</v>
      </c>
      <c r="B204" s="17">
        <v>107.89</v>
      </c>
      <c r="C204" s="17">
        <v>743.11</v>
      </c>
      <c r="D204" s="17">
        <v>6059.49</v>
      </c>
      <c r="H204"/>
      <c r="I204"/>
    </row>
    <row r="205" spans="1:9" x14ac:dyDescent="0.3">
      <c r="A205" s="23" t="s">
        <v>408</v>
      </c>
      <c r="B205" s="17">
        <v>0</v>
      </c>
      <c r="C205" s="17">
        <v>7.56</v>
      </c>
      <c r="D205" s="17">
        <v>74.400000000000006</v>
      </c>
      <c r="H205"/>
      <c r="I205"/>
    </row>
    <row r="206" spans="1:9" x14ac:dyDescent="0.3">
      <c r="A206" s="23" t="s">
        <v>410</v>
      </c>
      <c r="B206" s="17">
        <v>0.22</v>
      </c>
      <c r="C206" s="17">
        <v>1.22</v>
      </c>
      <c r="D206" s="17">
        <v>41.35</v>
      </c>
      <c r="H206"/>
      <c r="I206"/>
    </row>
    <row r="207" spans="1:9" x14ac:dyDescent="0.3">
      <c r="A207" s="23" t="s">
        <v>412</v>
      </c>
      <c r="B207" s="17">
        <v>0.56000000000000005</v>
      </c>
      <c r="C207" s="17">
        <v>2.11</v>
      </c>
      <c r="D207" s="17">
        <v>26.6</v>
      </c>
      <c r="H207"/>
      <c r="I207"/>
    </row>
    <row r="208" spans="1:9" x14ac:dyDescent="0.3">
      <c r="A208" s="23" t="s">
        <v>414</v>
      </c>
      <c r="B208" s="17">
        <v>41</v>
      </c>
      <c r="C208" s="17">
        <v>135.78</v>
      </c>
      <c r="D208" s="17">
        <v>969.45000000000016</v>
      </c>
      <c r="H208"/>
      <c r="I208"/>
    </row>
    <row r="209" spans="1:9" x14ac:dyDescent="0.3">
      <c r="A209" s="23" t="s">
        <v>416</v>
      </c>
      <c r="B209" s="17">
        <v>325.11</v>
      </c>
      <c r="C209" s="17">
        <v>2064.33</v>
      </c>
      <c r="D209" s="17">
        <v>17825.41</v>
      </c>
      <c r="H209"/>
      <c r="I209"/>
    </row>
    <row r="210" spans="1:9" x14ac:dyDescent="0.3">
      <c r="A210" s="23" t="s">
        <v>418</v>
      </c>
      <c r="B210" s="17">
        <v>132.55000000000001</v>
      </c>
      <c r="C210" s="17">
        <v>1009</v>
      </c>
      <c r="D210" s="17">
        <v>7785.9500000000007</v>
      </c>
      <c r="H210"/>
      <c r="I210"/>
    </row>
    <row r="211" spans="1:9" x14ac:dyDescent="0.3">
      <c r="A211" s="23" t="s">
        <v>420</v>
      </c>
      <c r="B211" s="17">
        <v>265.77999999999997</v>
      </c>
      <c r="C211" s="17">
        <v>1750.78</v>
      </c>
      <c r="D211" s="17">
        <v>14124.58</v>
      </c>
      <c r="H211"/>
      <c r="I211"/>
    </row>
    <row r="212" spans="1:9" x14ac:dyDescent="0.3">
      <c r="A212" s="23" t="s">
        <v>422</v>
      </c>
      <c r="B212" s="17">
        <v>402.23</v>
      </c>
      <c r="C212" s="17">
        <v>2440.33</v>
      </c>
      <c r="D212" s="17">
        <v>19495.760000000002</v>
      </c>
      <c r="H212"/>
      <c r="I212"/>
    </row>
    <row r="213" spans="1:9" x14ac:dyDescent="0.3">
      <c r="A213" s="23" t="s">
        <v>424</v>
      </c>
      <c r="B213" s="17">
        <v>61.67</v>
      </c>
      <c r="C213" s="17">
        <v>515.66999999999996</v>
      </c>
      <c r="D213" s="17">
        <v>5201.3500000000004</v>
      </c>
      <c r="H213"/>
      <c r="I213"/>
    </row>
    <row r="214" spans="1:9" x14ac:dyDescent="0.3">
      <c r="A214" s="23" t="s">
        <v>426</v>
      </c>
      <c r="B214" s="17">
        <v>236.67000000000002</v>
      </c>
      <c r="C214" s="17">
        <v>1524.11</v>
      </c>
      <c r="D214" s="17">
        <v>10783.700000000003</v>
      </c>
      <c r="H214"/>
      <c r="I214"/>
    </row>
    <row r="215" spans="1:9" x14ac:dyDescent="0.3">
      <c r="A215" s="23" t="s">
        <v>428</v>
      </c>
      <c r="B215" s="17">
        <v>0.44</v>
      </c>
      <c r="C215" s="17">
        <v>1</v>
      </c>
      <c r="D215" s="17">
        <v>20.9</v>
      </c>
      <c r="H215"/>
      <c r="I215"/>
    </row>
    <row r="216" spans="1:9" x14ac:dyDescent="0.3">
      <c r="A216" s="23" t="s">
        <v>430</v>
      </c>
      <c r="B216" s="17">
        <v>104.89</v>
      </c>
      <c r="C216" s="17">
        <v>822.78</v>
      </c>
      <c r="D216" s="17">
        <v>7040.53</v>
      </c>
      <c r="H216"/>
      <c r="I216"/>
    </row>
    <row r="217" spans="1:9" x14ac:dyDescent="0.3">
      <c r="A217" s="23" t="s">
        <v>432</v>
      </c>
      <c r="B217" s="17">
        <v>121.89</v>
      </c>
      <c r="C217" s="17">
        <v>1258.77</v>
      </c>
      <c r="D217" s="17">
        <v>9589.6699999999983</v>
      </c>
      <c r="H217"/>
      <c r="I217"/>
    </row>
    <row r="218" spans="1:9" x14ac:dyDescent="0.3">
      <c r="A218" s="23" t="s">
        <v>434</v>
      </c>
      <c r="B218" s="17">
        <v>23.450000000000003</v>
      </c>
      <c r="C218" s="17">
        <v>295.77999999999997</v>
      </c>
      <c r="D218" s="17">
        <v>2223.1000000000004</v>
      </c>
      <c r="H218"/>
      <c r="I218"/>
    </row>
    <row r="219" spans="1:9" x14ac:dyDescent="0.3">
      <c r="A219" s="23" t="s">
        <v>436</v>
      </c>
      <c r="B219" s="17">
        <v>33.89</v>
      </c>
      <c r="C219" s="17">
        <v>264.77999999999997</v>
      </c>
      <c r="D219" s="17">
        <v>1943.76</v>
      </c>
      <c r="H219"/>
      <c r="I219"/>
    </row>
    <row r="220" spans="1:9" x14ac:dyDescent="0.3">
      <c r="A220" s="23" t="s">
        <v>438</v>
      </c>
      <c r="B220" s="17">
        <v>3.67</v>
      </c>
      <c r="C220" s="17">
        <v>68</v>
      </c>
      <c r="D220" s="17">
        <v>421.36999999999995</v>
      </c>
      <c r="H220"/>
      <c r="I220"/>
    </row>
    <row r="221" spans="1:9" x14ac:dyDescent="0.3">
      <c r="A221" s="23" t="s">
        <v>440</v>
      </c>
      <c r="B221" s="17">
        <v>32.56</v>
      </c>
      <c r="C221" s="17">
        <v>292.78000000000003</v>
      </c>
      <c r="D221" s="17">
        <v>2018.61</v>
      </c>
      <c r="H221"/>
      <c r="I221"/>
    </row>
    <row r="222" spans="1:9" x14ac:dyDescent="0.3">
      <c r="A222" s="23" t="s">
        <v>442</v>
      </c>
      <c r="B222" s="17">
        <v>66.44</v>
      </c>
      <c r="C222" s="17">
        <v>588.11</v>
      </c>
      <c r="D222" s="17">
        <v>4454.1000000000004</v>
      </c>
      <c r="H222"/>
      <c r="I222"/>
    </row>
    <row r="223" spans="1:9" x14ac:dyDescent="0.3">
      <c r="A223" s="23" t="s">
        <v>444</v>
      </c>
      <c r="B223" s="17">
        <v>515.77</v>
      </c>
      <c r="C223" s="17">
        <v>3835.44</v>
      </c>
      <c r="D223" s="17">
        <v>27987.65</v>
      </c>
      <c r="H223"/>
      <c r="I223"/>
    </row>
    <row r="224" spans="1:9" x14ac:dyDescent="0.3">
      <c r="A224" s="23" t="s">
        <v>446</v>
      </c>
      <c r="B224" s="17">
        <v>0</v>
      </c>
      <c r="C224" s="17">
        <v>8.33</v>
      </c>
      <c r="D224" s="17">
        <v>76.790000000000006</v>
      </c>
      <c r="H224"/>
      <c r="I224"/>
    </row>
    <row r="225" spans="1:9" x14ac:dyDescent="0.3">
      <c r="A225" s="23" t="s">
        <v>448</v>
      </c>
      <c r="B225" s="17">
        <v>2.33</v>
      </c>
      <c r="C225" s="17">
        <v>6</v>
      </c>
      <c r="D225" s="17">
        <v>41.44</v>
      </c>
      <c r="H225"/>
      <c r="I225"/>
    </row>
    <row r="226" spans="1:9" x14ac:dyDescent="0.3">
      <c r="A226" s="23" t="s">
        <v>450</v>
      </c>
      <c r="B226" s="17">
        <v>24.23</v>
      </c>
      <c r="C226" s="17">
        <v>188.67</v>
      </c>
      <c r="D226" s="17">
        <v>1484.5699999999997</v>
      </c>
      <c r="H226"/>
      <c r="I226"/>
    </row>
    <row r="227" spans="1:9" x14ac:dyDescent="0.3">
      <c r="A227" s="23" t="s">
        <v>452</v>
      </c>
      <c r="B227" s="17">
        <v>43.11</v>
      </c>
      <c r="C227" s="17">
        <v>227.89</v>
      </c>
      <c r="D227" s="17">
        <v>1786.46</v>
      </c>
      <c r="H227"/>
      <c r="I227"/>
    </row>
    <row r="228" spans="1:9" x14ac:dyDescent="0.3">
      <c r="A228" s="23" t="s">
        <v>454</v>
      </c>
      <c r="B228" s="17">
        <v>91.11</v>
      </c>
      <c r="C228" s="17">
        <v>1114.33</v>
      </c>
      <c r="D228" s="17">
        <v>9237.4700000000012</v>
      </c>
      <c r="H228"/>
      <c r="I228"/>
    </row>
    <row r="229" spans="1:9" x14ac:dyDescent="0.3">
      <c r="A229" s="23" t="s">
        <v>456</v>
      </c>
      <c r="B229" s="17">
        <v>248.44</v>
      </c>
      <c r="C229" s="17">
        <v>1572.66</v>
      </c>
      <c r="D229" s="17">
        <v>12452.88</v>
      </c>
      <c r="H229"/>
      <c r="I229"/>
    </row>
    <row r="230" spans="1:9" x14ac:dyDescent="0.3">
      <c r="A230" s="23" t="s">
        <v>458</v>
      </c>
      <c r="B230" s="17">
        <v>8</v>
      </c>
      <c r="C230" s="17">
        <v>103.89</v>
      </c>
      <c r="D230" s="17">
        <v>876.55</v>
      </c>
      <c r="H230"/>
      <c r="I230"/>
    </row>
    <row r="231" spans="1:9" x14ac:dyDescent="0.3">
      <c r="A231" s="23" t="s">
        <v>460</v>
      </c>
      <c r="B231" s="17">
        <v>77.89</v>
      </c>
      <c r="C231" s="17">
        <v>505</v>
      </c>
      <c r="D231" s="17">
        <v>3998.97</v>
      </c>
      <c r="H231"/>
      <c r="I231"/>
    </row>
    <row r="232" spans="1:9" x14ac:dyDescent="0.3">
      <c r="A232" s="23" t="s">
        <v>462</v>
      </c>
      <c r="B232" s="17">
        <v>72.22</v>
      </c>
      <c r="C232" s="17">
        <v>608</v>
      </c>
      <c r="D232" s="17">
        <v>4513.3500000000004</v>
      </c>
      <c r="H232"/>
      <c r="I232"/>
    </row>
    <row r="233" spans="1:9" x14ac:dyDescent="0.3">
      <c r="A233" s="23" t="s">
        <v>464</v>
      </c>
      <c r="B233" s="17">
        <v>3.8899999999999997</v>
      </c>
      <c r="C233" s="17">
        <v>54.56</v>
      </c>
      <c r="D233" s="17">
        <v>405.67999999999995</v>
      </c>
      <c r="H233"/>
      <c r="I233"/>
    </row>
    <row r="234" spans="1:9" x14ac:dyDescent="0.3">
      <c r="A234" s="23" t="s">
        <v>466</v>
      </c>
      <c r="B234" s="17">
        <v>62.11</v>
      </c>
      <c r="C234" s="17">
        <v>458.33</v>
      </c>
      <c r="D234" s="17">
        <v>3439.4500000000003</v>
      </c>
      <c r="H234"/>
      <c r="I234"/>
    </row>
    <row r="235" spans="1:9" x14ac:dyDescent="0.3">
      <c r="A235" s="23" t="s">
        <v>468</v>
      </c>
      <c r="B235" s="17">
        <v>38.67</v>
      </c>
      <c r="C235" s="17">
        <v>288.56</v>
      </c>
      <c r="D235" s="17">
        <v>2459.9400000000005</v>
      </c>
      <c r="H235"/>
      <c r="I235"/>
    </row>
    <row r="236" spans="1:9" x14ac:dyDescent="0.3">
      <c r="A236" s="23" t="s">
        <v>470</v>
      </c>
      <c r="B236" s="17">
        <v>14.89</v>
      </c>
      <c r="C236" s="17">
        <v>238.22</v>
      </c>
      <c r="D236" s="17">
        <v>1435.1000000000001</v>
      </c>
      <c r="H236"/>
      <c r="I236"/>
    </row>
    <row r="237" spans="1:9" x14ac:dyDescent="0.3">
      <c r="A237" s="23" t="s">
        <v>472</v>
      </c>
      <c r="B237" s="17">
        <v>0</v>
      </c>
      <c r="C237" s="17">
        <v>7.78</v>
      </c>
      <c r="D237" s="17">
        <v>34.4</v>
      </c>
      <c r="H237"/>
      <c r="I237"/>
    </row>
    <row r="238" spans="1:9" x14ac:dyDescent="0.3">
      <c r="A238" s="23" t="s">
        <v>474</v>
      </c>
      <c r="B238" s="17">
        <v>9.44</v>
      </c>
      <c r="C238" s="17">
        <v>94.78</v>
      </c>
      <c r="D238" s="17">
        <v>809.36</v>
      </c>
      <c r="H238"/>
      <c r="I238"/>
    </row>
    <row r="239" spans="1:9" x14ac:dyDescent="0.3">
      <c r="A239" s="23" t="s">
        <v>476</v>
      </c>
      <c r="B239" s="17">
        <v>4.2300000000000004</v>
      </c>
      <c r="C239" s="17">
        <v>45.56</v>
      </c>
      <c r="D239" s="17">
        <v>523.70000000000005</v>
      </c>
      <c r="H239"/>
      <c r="I239"/>
    </row>
    <row r="240" spans="1:9" x14ac:dyDescent="0.3">
      <c r="A240" s="23" t="s">
        <v>478</v>
      </c>
      <c r="B240" s="17">
        <v>7.56</v>
      </c>
      <c r="C240" s="17">
        <v>100.33</v>
      </c>
      <c r="D240" s="17">
        <v>905</v>
      </c>
      <c r="H240"/>
      <c r="I240"/>
    </row>
    <row r="241" spans="1:9" x14ac:dyDescent="0.3">
      <c r="A241" s="23" t="s">
        <v>480</v>
      </c>
      <c r="B241" s="17">
        <v>33.33</v>
      </c>
      <c r="C241" s="17">
        <v>229.44</v>
      </c>
      <c r="D241" s="17">
        <v>1777.7800000000002</v>
      </c>
      <c r="H241"/>
      <c r="I241"/>
    </row>
    <row r="242" spans="1:9" x14ac:dyDescent="0.3">
      <c r="A242" s="23" t="s">
        <v>482</v>
      </c>
      <c r="B242" s="17">
        <v>3.33</v>
      </c>
      <c r="C242" s="17">
        <v>14.67</v>
      </c>
      <c r="D242" s="17">
        <v>204.09</v>
      </c>
      <c r="H242"/>
      <c r="I242"/>
    </row>
    <row r="243" spans="1:9" x14ac:dyDescent="0.3">
      <c r="A243" s="23" t="s">
        <v>484</v>
      </c>
      <c r="B243" s="17">
        <v>0.44</v>
      </c>
      <c r="C243" s="17">
        <v>11.89</v>
      </c>
      <c r="D243" s="17">
        <v>74.099999999999994</v>
      </c>
      <c r="H243"/>
      <c r="I243"/>
    </row>
    <row r="244" spans="1:9" x14ac:dyDescent="0.3">
      <c r="A244" s="23" t="s">
        <v>486</v>
      </c>
      <c r="B244" s="17">
        <v>0</v>
      </c>
      <c r="C244" s="17">
        <v>1.1100000000000001</v>
      </c>
      <c r="D244" s="17">
        <v>19.850000000000001</v>
      </c>
      <c r="H244"/>
      <c r="I244"/>
    </row>
    <row r="245" spans="1:9" x14ac:dyDescent="0.3">
      <c r="A245" s="23" t="s">
        <v>488</v>
      </c>
      <c r="B245" s="17">
        <v>1.22</v>
      </c>
      <c r="C245" s="17">
        <v>23.67</v>
      </c>
      <c r="D245" s="17">
        <v>170.29</v>
      </c>
      <c r="H245"/>
      <c r="I245"/>
    </row>
    <row r="246" spans="1:9" x14ac:dyDescent="0.3">
      <c r="A246" s="23" t="s">
        <v>490</v>
      </c>
      <c r="B246" s="17">
        <v>8.4500000000000011</v>
      </c>
      <c r="C246" s="17">
        <v>79.89</v>
      </c>
      <c r="D246" s="17">
        <v>546.33999999999992</v>
      </c>
      <c r="H246"/>
      <c r="I246"/>
    </row>
    <row r="247" spans="1:9" x14ac:dyDescent="0.3">
      <c r="A247" s="23" t="s">
        <v>492</v>
      </c>
      <c r="B247" s="17">
        <v>3</v>
      </c>
      <c r="C247" s="17">
        <v>17</v>
      </c>
      <c r="D247" s="17">
        <v>286.68</v>
      </c>
      <c r="H247"/>
      <c r="I247"/>
    </row>
    <row r="248" spans="1:9" x14ac:dyDescent="0.3">
      <c r="A248" s="23" t="s">
        <v>494</v>
      </c>
      <c r="B248" s="17">
        <v>10.78</v>
      </c>
      <c r="C248" s="17">
        <v>96.11</v>
      </c>
      <c r="D248" s="17">
        <v>894.33999999999992</v>
      </c>
      <c r="H248"/>
      <c r="I248"/>
    </row>
    <row r="249" spans="1:9" x14ac:dyDescent="0.3">
      <c r="A249" s="23" t="s">
        <v>496</v>
      </c>
      <c r="B249" s="17">
        <v>85.56</v>
      </c>
      <c r="C249" s="17">
        <v>650.66999999999996</v>
      </c>
      <c r="D249" s="17">
        <v>5250.04</v>
      </c>
      <c r="H249"/>
      <c r="I249"/>
    </row>
    <row r="250" spans="1:9" x14ac:dyDescent="0.3">
      <c r="A250" s="23" t="s">
        <v>498</v>
      </c>
      <c r="B250" s="17">
        <v>276.89</v>
      </c>
      <c r="C250" s="17">
        <v>1511.67</v>
      </c>
      <c r="D250" s="17">
        <v>13798.930000000002</v>
      </c>
      <c r="H250"/>
      <c r="I250"/>
    </row>
    <row r="251" spans="1:9" x14ac:dyDescent="0.3">
      <c r="A251" s="23" t="s">
        <v>500</v>
      </c>
      <c r="B251" s="17">
        <v>96.55</v>
      </c>
      <c r="C251" s="17">
        <v>747.89</v>
      </c>
      <c r="D251" s="17">
        <v>6140.6699999999992</v>
      </c>
      <c r="H251"/>
      <c r="I251"/>
    </row>
    <row r="252" spans="1:9" x14ac:dyDescent="0.3">
      <c r="A252" s="23" t="s">
        <v>502</v>
      </c>
      <c r="B252" s="17">
        <v>180.56</v>
      </c>
      <c r="C252" s="17">
        <v>1062</v>
      </c>
      <c r="D252" s="17">
        <v>8910.17</v>
      </c>
      <c r="H252"/>
      <c r="I252"/>
    </row>
    <row r="253" spans="1:9" x14ac:dyDescent="0.3">
      <c r="A253" s="23" t="s">
        <v>504</v>
      </c>
      <c r="B253" s="17">
        <v>7.33</v>
      </c>
      <c r="C253" s="17">
        <v>79.56</v>
      </c>
      <c r="D253" s="17">
        <v>784.12</v>
      </c>
      <c r="H253"/>
      <c r="I253"/>
    </row>
    <row r="254" spans="1:9" x14ac:dyDescent="0.3">
      <c r="A254" s="23" t="s">
        <v>506</v>
      </c>
      <c r="B254" s="17">
        <v>11.23</v>
      </c>
      <c r="C254" s="17">
        <v>56.22</v>
      </c>
      <c r="D254" s="17">
        <v>612.39</v>
      </c>
      <c r="H254"/>
      <c r="I254"/>
    </row>
    <row r="255" spans="1:9" x14ac:dyDescent="0.3">
      <c r="A255" s="23" t="s">
        <v>508</v>
      </c>
      <c r="B255" s="17">
        <v>47.989999999999995</v>
      </c>
      <c r="C255" s="17">
        <v>286.11</v>
      </c>
      <c r="D255" s="17">
        <v>2102.9</v>
      </c>
      <c r="H255"/>
      <c r="I255"/>
    </row>
    <row r="256" spans="1:9" x14ac:dyDescent="0.3">
      <c r="A256" s="23" t="s">
        <v>510</v>
      </c>
      <c r="B256" s="17">
        <v>30.560000000000002</v>
      </c>
      <c r="C256" s="17">
        <v>159.44</v>
      </c>
      <c r="D256" s="17">
        <v>1142.2299999999998</v>
      </c>
      <c r="H256"/>
      <c r="I256"/>
    </row>
    <row r="257" spans="1:9" x14ac:dyDescent="0.3">
      <c r="A257" s="23" t="s">
        <v>512</v>
      </c>
      <c r="B257" s="17">
        <v>3.44</v>
      </c>
      <c r="C257" s="17">
        <v>86.89</v>
      </c>
      <c r="D257" s="17">
        <v>417.32</v>
      </c>
      <c r="H257"/>
      <c r="I257"/>
    </row>
    <row r="258" spans="1:9" x14ac:dyDescent="0.3">
      <c r="A258" s="23" t="s">
        <v>514</v>
      </c>
      <c r="B258" s="17">
        <v>0.55000000000000004</v>
      </c>
      <c r="C258" s="17">
        <v>8.89</v>
      </c>
      <c r="D258" s="17">
        <v>32</v>
      </c>
      <c r="H258"/>
      <c r="I258"/>
    </row>
    <row r="259" spans="1:9" x14ac:dyDescent="0.3">
      <c r="A259" s="23" t="s">
        <v>516</v>
      </c>
      <c r="B259" s="17">
        <v>90.22</v>
      </c>
      <c r="C259" s="17">
        <v>704.44</v>
      </c>
      <c r="D259" s="17">
        <v>6021.04</v>
      </c>
      <c r="H259"/>
      <c r="I259"/>
    </row>
    <row r="260" spans="1:9" x14ac:dyDescent="0.3">
      <c r="A260" s="23" t="s">
        <v>518</v>
      </c>
      <c r="B260" s="17">
        <v>18.439999999999998</v>
      </c>
      <c r="C260" s="17">
        <v>87.56</v>
      </c>
      <c r="D260" s="17">
        <v>731.13</v>
      </c>
      <c r="H260"/>
      <c r="I260"/>
    </row>
    <row r="261" spans="1:9" x14ac:dyDescent="0.3">
      <c r="A261" s="23" t="s">
        <v>520</v>
      </c>
      <c r="B261" s="17">
        <v>1</v>
      </c>
      <c r="C261" s="17">
        <v>25.89</v>
      </c>
      <c r="D261" s="17">
        <v>240.19</v>
      </c>
      <c r="H261"/>
      <c r="I261"/>
    </row>
    <row r="262" spans="1:9" x14ac:dyDescent="0.3">
      <c r="A262" s="23" t="s">
        <v>522</v>
      </c>
      <c r="B262" s="17">
        <v>17.66</v>
      </c>
      <c r="C262" s="17">
        <v>110.56</v>
      </c>
      <c r="D262" s="17">
        <v>847.2</v>
      </c>
      <c r="H262"/>
      <c r="I262"/>
    </row>
    <row r="263" spans="1:9" x14ac:dyDescent="0.3">
      <c r="A263" s="23" t="s">
        <v>524</v>
      </c>
      <c r="B263" s="17">
        <v>2.7800000000000002</v>
      </c>
      <c r="C263" s="17">
        <v>36.44</v>
      </c>
      <c r="D263" s="17">
        <v>285.90000000000003</v>
      </c>
      <c r="H263"/>
      <c r="I263"/>
    </row>
    <row r="264" spans="1:9" x14ac:dyDescent="0.3">
      <c r="A264" s="23" t="s">
        <v>526</v>
      </c>
      <c r="B264" s="17">
        <v>4.22</v>
      </c>
      <c r="C264" s="17">
        <v>24.23</v>
      </c>
      <c r="D264" s="17">
        <v>343.97</v>
      </c>
      <c r="H264"/>
      <c r="I264"/>
    </row>
    <row r="265" spans="1:9" x14ac:dyDescent="0.3">
      <c r="A265" s="23" t="s">
        <v>528</v>
      </c>
      <c r="B265" s="17">
        <v>163.22</v>
      </c>
      <c r="C265" s="17">
        <v>1357.78</v>
      </c>
      <c r="D265" s="17">
        <v>10542.66</v>
      </c>
      <c r="H265"/>
      <c r="I265"/>
    </row>
    <row r="266" spans="1:9" x14ac:dyDescent="0.3">
      <c r="A266" s="23" t="s">
        <v>530</v>
      </c>
      <c r="B266" s="17">
        <v>85.44</v>
      </c>
      <c r="C266" s="17">
        <v>672.56</v>
      </c>
      <c r="D266" s="17">
        <v>4940.4400000000005</v>
      </c>
      <c r="H266"/>
      <c r="I266"/>
    </row>
    <row r="267" spans="1:9" x14ac:dyDescent="0.3">
      <c r="A267" s="23" t="s">
        <v>532</v>
      </c>
      <c r="B267" s="17">
        <v>45.56</v>
      </c>
      <c r="C267" s="17">
        <v>253.89</v>
      </c>
      <c r="D267" s="17">
        <v>2037.34</v>
      </c>
      <c r="H267"/>
      <c r="I267"/>
    </row>
    <row r="268" spans="1:9" x14ac:dyDescent="0.3">
      <c r="A268" s="23" t="s">
        <v>534</v>
      </c>
      <c r="B268" s="17">
        <v>52.45</v>
      </c>
      <c r="C268" s="17">
        <v>325.22000000000003</v>
      </c>
      <c r="D268" s="17">
        <v>2667.29</v>
      </c>
      <c r="H268"/>
      <c r="I268"/>
    </row>
    <row r="269" spans="1:9" x14ac:dyDescent="0.3">
      <c r="A269" s="23" t="s">
        <v>536</v>
      </c>
      <c r="B269" s="17">
        <v>42</v>
      </c>
      <c r="C269" s="17">
        <v>164.89</v>
      </c>
      <c r="D269" s="17">
        <v>2235.2600000000002</v>
      </c>
      <c r="H269"/>
      <c r="I269"/>
    </row>
    <row r="270" spans="1:9" x14ac:dyDescent="0.3">
      <c r="A270" s="23" t="s">
        <v>538</v>
      </c>
      <c r="B270" s="17">
        <v>39.78</v>
      </c>
      <c r="C270" s="17">
        <v>263.11</v>
      </c>
      <c r="D270" s="17">
        <v>1480.3</v>
      </c>
      <c r="H270"/>
      <c r="I270"/>
    </row>
    <row r="271" spans="1:9" x14ac:dyDescent="0.3">
      <c r="A271" s="23" t="s">
        <v>540</v>
      </c>
      <c r="B271" s="17">
        <v>40.11</v>
      </c>
      <c r="C271" s="17">
        <v>294.33</v>
      </c>
      <c r="D271" s="17">
        <v>1798.23</v>
      </c>
      <c r="H271"/>
      <c r="I271"/>
    </row>
    <row r="272" spans="1:9" x14ac:dyDescent="0.3">
      <c r="A272" s="23" t="s">
        <v>542</v>
      </c>
      <c r="B272" s="17">
        <v>2</v>
      </c>
      <c r="C272" s="17">
        <v>14.78</v>
      </c>
      <c r="D272" s="17">
        <v>80.12</v>
      </c>
      <c r="H272"/>
      <c r="I272"/>
    </row>
    <row r="273" spans="1:9" x14ac:dyDescent="0.3">
      <c r="A273" s="23" t="s">
        <v>544</v>
      </c>
      <c r="B273" s="17">
        <v>0</v>
      </c>
      <c r="C273" s="17">
        <v>5.67</v>
      </c>
      <c r="D273" s="17">
        <v>29.1</v>
      </c>
      <c r="H273"/>
      <c r="I273"/>
    </row>
    <row r="274" spans="1:9" x14ac:dyDescent="0.3">
      <c r="A274" s="23" t="s">
        <v>546</v>
      </c>
      <c r="B274" s="17">
        <v>1.89</v>
      </c>
      <c r="C274" s="17">
        <v>30.78</v>
      </c>
      <c r="D274" s="17">
        <v>182.04</v>
      </c>
      <c r="H274"/>
      <c r="I274"/>
    </row>
    <row r="275" spans="1:9" x14ac:dyDescent="0.3">
      <c r="A275" s="23" t="s">
        <v>548</v>
      </c>
      <c r="B275" s="17">
        <v>63.67</v>
      </c>
      <c r="C275" s="17">
        <v>224.56</v>
      </c>
      <c r="D275" s="17">
        <v>2365.0800000000004</v>
      </c>
      <c r="H275"/>
      <c r="I275"/>
    </row>
    <row r="276" spans="1:9" x14ac:dyDescent="0.3">
      <c r="A276" s="23" t="s">
        <v>550</v>
      </c>
      <c r="B276" s="17">
        <v>3.8899999999999997</v>
      </c>
      <c r="C276" s="17">
        <v>61.78</v>
      </c>
      <c r="D276" s="17">
        <v>600</v>
      </c>
      <c r="H276"/>
      <c r="I276"/>
    </row>
    <row r="277" spans="1:9" x14ac:dyDescent="0.3">
      <c r="A277" s="23" t="s">
        <v>552</v>
      </c>
      <c r="B277" s="17">
        <v>3.66</v>
      </c>
      <c r="C277" s="17">
        <v>30.67</v>
      </c>
      <c r="D277" s="17">
        <v>181.63000000000002</v>
      </c>
      <c r="H277"/>
      <c r="I277"/>
    </row>
    <row r="278" spans="1:9" x14ac:dyDescent="0.3">
      <c r="A278" s="23" t="s">
        <v>554</v>
      </c>
      <c r="B278" s="17">
        <v>1.33</v>
      </c>
      <c r="C278" s="17">
        <v>15.78</v>
      </c>
      <c r="D278" s="17">
        <v>103.5</v>
      </c>
      <c r="H278"/>
      <c r="I278"/>
    </row>
    <row r="279" spans="1:9" x14ac:dyDescent="0.3">
      <c r="A279" s="23" t="s">
        <v>556</v>
      </c>
      <c r="B279" s="17">
        <v>0.11</v>
      </c>
      <c r="C279" s="17">
        <v>5.56</v>
      </c>
      <c r="D279" s="17">
        <v>31.6</v>
      </c>
      <c r="H279"/>
      <c r="I279"/>
    </row>
    <row r="280" spans="1:9" x14ac:dyDescent="0.3">
      <c r="A280" s="23" t="s">
        <v>558</v>
      </c>
      <c r="B280" s="17">
        <v>2.66</v>
      </c>
      <c r="C280" s="17">
        <v>19.329999999999998</v>
      </c>
      <c r="D280" s="17">
        <v>165.36</v>
      </c>
      <c r="H280"/>
      <c r="I280"/>
    </row>
    <row r="281" spans="1:9" x14ac:dyDescent="0.3">
      <c r="A281" s="23" t="s">
        <v>560</v>
      </c>
      <c r="B281" s="17">
        <v>1.23</v>
      </c>
      <c r="C281" s="17">
        <v>6.44</v>
      </c>
      <c r="D281" s="17">
        <v>83.61</v>
      </c>
      <c r="H281"/>
      <c r="I281"/>
    </row>
    <row r="282" spans="1:9" x14ac:dyDescent="0.3">
      <c r="A282" s="23" t="s">
        <v>562</v>
      </c>
      <c r="B282" s="17">
        <v>0.22</v>
      </c>
      <c r="C282" s="17">
        <v>20</v>
      </c>
      <c r="D282" s="17">
        <v>194.78</v>
      </c>
      <c r="H282"/>
      <c r="I282"/>
    </row>
    <row r="283" spans="1:9" x14ac:dyDescent="0.3">
      <c r="A283" s="23" t="s">
        <v>564</v>
      </c>
      <c r="B283" s="17">
        <v>2.56</v>
      </c>
      <c r="C283" s="17">
        <v>16.559999999999999</v>
      </c>
      <c r="D283" s="17">
        <v>161.85999999999999</v>
      </c>
      <c r="H283"/>
      <c r="I283"/>
    </row>
    <row r="284" spans="1:9" x14ac:dyDescent="0.3">
      <c r="A284" s="23" t="s">
        <v>566</v>
      </c>
      <c r="B284" s="17">
        <v>2.56</v>
      </c>
      <c r="C284" s="17">
        <v>9.67</v>
      </c>
      <c r="D284" s="17">
        <v>103.41</v>
      </c>
      <c r="H284"/>
      <c r="I284"/>
    </row>
    <row r="285" spans="1:9" x14ac:dyDescent="0.3">
      <c r="A285" s="23" t="s">
        <v>568</v>
      </c>
      <c r="B285" s="17">
        <v>16.89</v>
      </c>
      <c r="C285" s="17">
        <v>61.78</v>
      </c>
      <c r="D285" s="17">
        <v>595.70000000000005</v>
      </c>
      <c r="H285"/>
      <c r="I285"/>
    </row>
    <row r="286" spans="1:9" x14ac:dyDescent="0.3">
      <c r="A286" s="23" t="s">
        <v>570</v>
      </c>
      <c r="B286" s="17">
        <v>11.34</v>
      </c>
      <c r="C286" s="17">
        <v>136.11000000000001</v>
      </c>
      <c r="D286" s="17">
        <v>1349.51</v>
      </c>
      <c r="H286"/>
      <c r="I286"/>
    </row>
    <row r="287" spans="1:9" x14ac:dyDescent="0.3">
      <c r="A287" s="23" t="s">
        <v>572</v>
      </c>
      <c r="B287" s="17">
        <v>287.56</v>
      </c>
      <c r="C287" s="17">
        <v>1732.44</v>
      </c>
      <c r="D287" s="17">
        <v>15003.609999999999</v>
      </c>
      <c r="H287"/>
      <c r="I287"/>
    </row>
    <row r="288" spans="1:9" x14ac:dyDescent="0.3">
      <c r="A288" s="23" t="s">
        <v>574</v>
      </c>
      <c r="B288" s="17">
        <v>31.339999999999996</v>
      </c>
      <c r="C288" s="17">
        <v>365.67</v>
      </c>
      <c r="D288" s="17">
        <v>2878.46</v>
      </c>
      <c r="H288"/>
      <c r="I288"/>
    </row>
    <row r="289" spans="1:9" x14ac:dyDescent="0.3">
      <c r="A289" s="23" t="s">
        <v>576</v>
      </c>
      <c r="B289" s="17">
        <v>35.769999999999996</v>
      </c>
      <c r="C289" s="17">
        <v>454.22</v>
      </c>
      <c r="D289" s="17">
        <v>3307.3900000000003</v>
      </c>
      <c r="H289"/>
      <c r="I289"/>
    </row>
    <row r="290" spans="1:9" x14ac:dyDescent="0.3">
      <c r="A290" s="23" t="s">
        <v>578</v>
      </c>
      <c r="B290" s="17">
        <v>13</v>
      </c>
      <c r="C290" s="17">
        <v>91.33</v>
      </c>
      <c r="D290" s="17">
        <v>893.81</v>
      </c>
      <c r="H290"/>
      <c r="I290"/>
    </row>
    <row r="291" spans="1:9" x14ac:dyDescent="0.3">
      <c r="A291" s="23" t="s">
        <v>580</v>
      </c>
      <c r="B291" s="17">
        <v>44.33</v>
      </c>
      <c r="C291" s="17">
        <v>351.33</v>
      </c>
      <c r="D291" s="17">
        <v>3460.29</v>
      </c>
      <c r="H291"/>
      <c r="I291"/>
    </row>
    <row r="292" spans="1:9" x14ac:dyDescent="0.3">
      <c r="A292" s="23" t="s">
        <v>582</v>
      </c>
      <c r="B292" s="17">
        <v>114.11</v>
      </c>
      <c r="C292" s="17">
        <v>747.22</v>
      </c>
      <c r="D292" s="17">
        <v>6434.31</v>
      </c>
      <c r="H292"/>
      <c r="I292"/>
    </row>
    <row r="293" spans="1:9" x14ac:dyDescent="0.3">
      <c r="A293" s="23" t="s">
        <v>584</v>
      </c>
      <c r="B293" s="17">
        <v>67.44</v>
      </c>
      <c r="C293" s="17">
        <v>409.89</v>
      </c>
      <c r="D293" s="17">
        <v>3753.99</v>
      </c>
      <c r="H293"/>
      <c r="I293"/>
    </row>
    <row r="294" spans="1:9" x14ac:dyDescent="0.3">
      <c r="A294" s="23" t="s">
        <v>586</v>
      </c>
      <c r="B294" s="17">
        <v>20.439999999999998</v>
      </c>
      <c r="C294" s="17">
        <v>130.88999999999999</v>
      </c>
      <c r="D294" s="17">
        <v>1227.0000000000002</v>
      </c>
      <c r="H294"/>
      <c r="I294"/>
    </row>
    <row r="295" spans="1:9" x14ac:dyDescent="0.3">
      <c r="A295" s="23" t="s">
        <v>588</v>
      </c>
      <c r="B295" s="17">
        <v>22.669999999999998</v>
      </c>
      <c r="C295" s="17">
        <v>147.78</v>
      </c>
      <c r="D295" s="17">
        <v>1472.6899999999998</v>
      </c>
      <c r="H295"/>
      <c r="I295"/>
    </row>
    <row r="296" spans="1:9" x14ac:dyDescent="0.3">
      <c r="A296" s="23" t="s">
        <v>590</v>
      </c>
      <c r="B296" s="17">
        <v>13.12</v>
      </c>
      <c r="C296" s="17">
        <v>133.56</v>
      </c>
      <c r="D296" s="17">
        <v>1264.0900000000001</v>
      </c>
      <c r="H296"/>
      <c r="I296"/>
    </row>
    <row r="297" spans="1:9" x14ac:dyDescent="0.3">
      <c r="A297" s="23" t="s">
        <v>592</v>
      </c>
      <c r="B297" s="17">
        <v>74.33</v>
      </c>
      <c r="C297" s="17">
        <v>355.22</v>
      </c>
      <c r="D297" s="17">
        <v>3376.2799999999997</v>
      </c>
      <c r="H297"/>
      <c r="I297"/>
    </row>
    <row r="298" spans="1:9" x14ac:dyDescent="0.3">
      <c r="A298" s="23" t="s">
        <v>594</v>
      </c>
      <c r="B298" s="17">
        <v>63.22</v>
      </c>
      <c r="C298" s="17">
        <v>565.89</v>
      </c>
      <c r="D298" s="17">
        <v>4713.66</v>
      </c>
      <c r="H298"/>
      <c r="I298"/>
    </row>
    <row r="299" spans="1:9" x14ac:dyDescent="0.3">
      <c r="A299" s="23" t="s">
        <v>596</v>
      </c>
      <c r="B299" s="17">
        <v>12.34</v>
      </c>
      <c r="C299" s="17">
        <v>139.33000000000001</v>
      </c>
      <c r="D299" s="17">
        <v>959.73</v>
      </c>
      <c r="H299"/>
      <c r="I299"/>
    </row>
    <row r="300" spans="1:9" x14ac:dyDescent="0.3">
      <c r="A300" s="20"/>
      <c r="B300" s="20"/>
      <c r="C300" s="21"/>
      <c r="D300" s="21"/>
      <c r="F300"/>
      <c r="G300"/>
      <c r="H300"/>
      <c r="I300"/>
    </row>
    <row r="301" spans="1:9" x14ac:dyDescent="0.3">
      <c r="A301"/>
      <c r="B301" s="9"/>
      <c r="C301" s="9"/>
      <c r="D301" s="9"/>
      <c r="E301"/>
      <c r="F301"/>
      <c r="G301"/>
      <c r="H301"/>
      <c r="I301"/>
    </row>
    <row r="302" spans="1:9" x14ac:dyDescent="0.3">
      <c r="A302"/>
      <c r="B302" s="9"/>
      <c r="C302" s="9"/>
      <c r="D302" s="9"/>
      <c r="E302"/>
      <c r="F302"/>
      <c r="G302"/>
      <c r="H302"/>
      <c r="I302"/>
    </row>
    <row r="303" spans="1:9" x14ac:dyDescent="0.3">
      <c r="A303"/>
      <c r="B303" s="9"/>
      <c r="C303" s="9"/>
      <c r="D303" s="9"/>
      <c r="E303"/>
      <c r="H303"/>
      <c r="I303"/>
    </row>
    <row r="304" spans="1:9" x14ac:dyDescent="0.3">
      <c r="A304"/>
      <c r="B304" s="9"/>
      <c r="C304" s="9"/>
      <c r="D304" s="9"/>
      <c r="E304"/>
      <c r="H304"/>
      <c r="I304"/>
    </row>
    <row r="305" spans="1:9" x14ac:dyDescent="0.3">
      <c r="A305"/>
      <c r="B305" s="9"/>
      <c r="C305" s="9"/>
      <c r="D305" s="9"/>
      <c r="E305"/>
      <c r="H305"/>
      <c r="I305"/>
    </row>
    <row r="306" spans="1:9" x14ac:dyDescent="0.3">
      <c r="B306" s="12"/>
      <c r="C306" s="12"/>
      <c r="D306" s="12"/>
      <c r="H306"/>
      <c r="I306"/>
    </row>
    <row r="307" spans="1:9" x14ac:dyDescent="0.3">
      <c r="B307" s="12"/>
      <c r="C307" s="12"/>
      <c r="D307" s="12"/>
      <c r="H307"/>
      <c r="I307"/>
    </row>
    <row r="308" spans="1:9" x14ac:dyDescent="0.3">
      <c r="B308" s="12"/>
      <c r="C308" s="12"/>
      <c r="D308" s="12"/>
    </row>
    <row r="309" spans="1:9" x14ac:dyDescent="0.3">
      <c r="B309" s="12"/>
      <c r="C309" s="12"/>
      <c r="D309" s="12"/>
    </row>
    <row r="310" spans="1:9" x14ac:dyDescent="0.3">
      <c r="B310" s="12"/>
      <c r="C310" s="12"/>
      <c r="D310" s="12"/>
    </row>
    <row r="311" spans="1:9" x14ac:dyDescent="0.3">
      <c r="B311" s="12"/>
      <c r="C311" s="12"/>
      <c r="D311" s="12"/>
    </row>
    <row r="312" spans="1:9" x14ac:dyDescent="0.3">
      <c r="B312" s="12"/>
      <c r="C312" s="12"/>
      <c r="D312" s="12"/>
    </row>
    <row r="313" spans="1:9" x14ac:dyDescent="0.3">
      <c r="B313" s="12"/>
      <c r="C313" s="12"/>
      <c r="D313" s="12"/>
    </row>
    <row r="314" spans="1:9" x14ac:dyDescent="0.3">
      <c r="B314" s="12"/>
      <c r="C314" s="12"/>
      <c r="D314" s="12"/>
    </row>
    <row r="315" spans="1:9" x14ac:dyDescent="0.3">
      <c r="B315" s="12"/>
      <c r="C315" s="12"/>
      <c r="D315" s="12"/>
    </row>
    <row r="316" spans="1:9" x14ac:dyDescent="0.3">
      <c r="B316" s="12"/>
      <c r="C316" s="12"/>
      <c r="D316" s="12"/>
    </row>
    <row r="317" spans="1:9" x14ac:dyDescent="0.3">
      <c r="B317" s="12"/>
      <c r="C317" s="12"/>
      <c r="D317" s="12"/>
    </row>
    <row r="318" spans="1:9" x14ac:dyDescent="0.3">
      <c r="B318" s="12"/>
      <c r="C318" s="12"/>
      <c r="D318" s="12"/>
    </row>
    <row r="319" spans="1:9" x14ac:dyDescent="0.3">
      <c r="B319" s="12"/>
      <c r="C319" s="12"/>
      <c r="D319" s="12"/>
    </row>
    <row r="320" spans="1:9" x14ac:dyDescent="0.3">
      <c r="B320" s="12"/>
      <c r="C320" s="12"/>
      <c r="D320" s="12"/>
    </row>
    <row r="321" spans="2:4" x14ac:dyDescent="0.3">
      <c r="B321" s="12"/>
      <c r="C321" s="12"/>
      <c r="D321" s="12"/>
    </row>
    <row r="322" spans="2:4" x14ac:dyDescent="0.3">
      <c r="B322" s="12"/>
      <c r="C322" s="12"/>
      <c r="D322" s="12"/>
    </row>
    <row r="323" spans="2:4" x14ac:dyDescent="0.3">
      <c r="B323" s="12"/>
      <c r="C323" s="12"/>
      <c r="D323" s="12"/>
    </row>
    <row r="324" spans="2:4" x14ac:dyDescent="0.3">
      <c r="B324" s="12"/>
      <c r="C324" s="12"/>
      <c r="D324" s="12"/>
    </row>
    <row r="325" spans="2:4" x14ac:dyDescent="0.3">
      <c r="B325" s="12"/>
      <c r="C325" s="12"/>
      <c r="D325" s="12"/>
    </row>
    <row r="326" spans="2:4" x14ac:dyDescent="0.3">
      <c r="B326" s="12"/>
      <c r="C326" s="12"/>
      <c r="D326" s="12"/>
    </row>
    <row r="327" spans="2:4" x14ac:dyDescent="0.3">
      <c r="B327" s="12"/>
      <c r="C327" s="12"/>
      <c r="D327" s="12"/>
    </row>
    <row r="328" spans="2:4" x14ac:dyDescent="0.3">
      <c r="B328" s="12"/>
      <c r="C328" s="12"/>
      <c r="D328" s="12"/>
    </row>
    <row r="329" spans="2:4" x14ac:dyDescent="0.3">
      <c r="B329" s="12"/>
      <c r="C329" s="12"/>
      <c r="D329" s="12"/>
    </row>
    <row r="330" spans="2:4" x14ac:dyDescent="0.3">
      <c r="B330" s="12"/>
      <c r="C330" s="12"/>
      <c r="D330" s="12"/>
    </row>
    <row r="331" spans="2:4" x14ac:dyDescent="0.3">
      <c r="B331" s="12"/>
      <c r="C331" s="12"/>
      <c r="D331" s="12"/>
    </row>
    <row r="332" spans="2:4" x14ac:dyDescent="0.3">
      <c r="B332" s="12"/>
      <c r="C332" s="12"/>
      <c r="D332" s="12"/>
    </row>
    <row r="333" spans="2:4" x14ac:dyDescent="0.3">
      <c r="B333" s="12"/>
      <c r="C333" s="12"/>
      <c r="D333" s="12"/>
    </row>
    <row r="334" spans="2:4" x14ac:dyDescent="0.3">
      <c r="B334" s="12"/>
      <c r="C334" s="12"/>
      <c r="D334" s="12"/>
    </row>
    <row r="335" spans="2:4" x14ac:dyDescent="0.3">
      <c r="B335" s="12"/>
      <c r="C335" s="12"/>
      <c r="D335" s="12"/>
    </row>
    <row r="336" spans="2:4" x14ac:dyDescent="0.3">
      <c r="B336" s="12"/>
      <c r="C336" s="12"/>
      <c r="D336" s="12"/>
    </row>
    <row r="337" spans="2:4" x14ac:dyDescent="0.3">
      <c r="B337" s="12"/>
      <c r="C337" s="12"/>
      <c r="D337" s="12"/>
    </row>
    <row r="338" spans="2:4" x14ac:dyDescent="0.3">
      <c r="B338" s="12"/>
      <c r="C338" s="12"/>
      <c r="D338" s="12"/>
    </row>
    <row r="339" spans="2:4" x14ac:dyDescent="0.3">
      <c r="B339" s="12"/>
      <c r="C339" s="12"/>
      <c r="D339" s="12"/>
    </row>
    <row r="340" spans="2:4" x14ac:dyDescent="0.3">
      <c r="B340" s="12"/>
      <c r="C340" s="12"/>
      <c r="D340" s="12"/>
    </row>
    <row r="341" spans="2:4" x14ac:dyDescent="0.3">
      <c r="B341" s="12"/>
      <c r="C341" s="12"/>
      <c r="D341" s="12"/>
    </row>
    <row r="342" spans="2:4" x14ac:dyDescent="0.3">
      <c r="B342" s="12"/>
      <c r="C342" s="12"/>
      <c r="D342" s="12"/>
    </row>
    <row r="343" spans="2:4" x14ac:dyDescent="0.3">
      <c r="B343" s="12"/>
      <c r="C343" s="12"/>
      <c r="D343" s="12"/>
    </row>
    <row r="344" spans="2:4" x14ac:dyDescent="0.3">
      <c r="B344" s="12"/>
      <c r="C344" s="12"/>
      <c r="D344" s="12"/>
    </row>
    <row r="345" spans="2:4" x14ac:dyDescent="0.3">
      <c r="B345" s="12"/>
      <c r="C345" s="12"/>
      <c r="D345" s="12"/>
    </row>
    <row r="346" spans="2:4" x14ac:dyDescent="0.3">
      <c r="B346" s="12"/>
      <c r="C346" s="12"/>
      <c r="D346" s="12"/>
    </row>
    <row r="347" spans="2:4" x14ac:dyDescent="0.3">
      <c r="B347" s="12"/>
      <c r="C347" s="12"/>
      <c r="D347" s="12"/>
    </row>
    <row r="348" spans="2:4" x14ac:dyDescent="0.3">
      <c r="B348" s="12"/>
      <c r="C348" s="12"/>
      <c r="D348" s="12"/>
    </row>
    <row r="349" spans="2:4" x14ac:dyDescent="0.3">
      <c r="B349" s="12"/>
      <c r="C349" s="12"/>
      <c r="D349" s="12"/>
    </row>
    <row r="350" spans="2:4" x14ac:dyDescent="0.3">
      <c r="B350" s="12"/>
      <c r="C350" s="12"/>
      <c r="D350" s="12"/>
    </row>
    <row r="351" spans="2:4" x14ac:dyDescent="0.3">
      <c r="B351" s="12"/>
      <c r="C351" s="12"/>
      <c r="D351" s="12"/>
    </row>
    <row r="352" spans="2:4" x14ac:dyDescent="0.3">
      <c r="B352" s="12"/>
      <c r="C352" s="12"/>
      <c r="D352" s="12"/>
    </row>
    <row r="353" spans="2:4" x14ac:dyDescent="0.3">
      <c r="B353" s="12"/>
      <c r="C353" s="12"/>
      <c r="D353" s="12"/>
    </row>
    <row r="354" spans="2:4" x14ac:dyDescent="0.3">
      <c r="B354" s="12"/>
      <c r="C354" s="12"/>
      <c r="D354" s="12"/>
    </row>
    <row r="355" spans="2:4" x14ac:dyDescent="0.3">
      <c r="B355" s="12"/>
      <c r="C355" s="12"/>
      <c r="D355" s="12"/>
    </row>
    <row r="356" spans="2:4" x14ac:dyDescent="0.3">
      <c r="B356" s="12"/>
      <c r="C356" s="12"/>
      <c r="D356" s="12"/>
    </row>
    <row r="357" spans="2:4" x14ac:dyDescent="0.3">
      <c r="B357" s="12"/>
      <c r="C357" s="12"/>
      <c r="D357" s="12"/>
    </row>
    <row r="358" spans="2:4" x14ac:dyDescent="0.3">
      <c r="B358" s="12"/>
      <c r="C358" s="12"/>
      <c r="D358" s="12"/>
    </row>
    <row r="359" spans="2:4" x14ac:dyDescent="0.3">
      <c r="B359" s="12"/>
      <c r="C359" s="12"/>
      <c r="D359" s="12"/>
    </row>
    <row r="360" spans="2:4" x14ac:dyDescent="0.3">
      <c r="B360" s="12"/>
      <c r="C360" s="12"/>
      <c r="D360" s="12"/>
    </row>
    <row r="361" spans="2:4" x14ac:dyDescent="0.3">
      <c r="B361" s="12"/>
      <c r="C361" s="12"/>
      <c r="D361" s="12"/>
    </row>
    <row r="362" spans="2:4" x14ac:dyDescent="0.3">
      <c r="B362" s="12"/>
      <c r="C362" s="12"/>
      <c r="D362" s="12"/>
    </row>
    <row r="363" spans="2:4" x14ac:dyDescent="0.3">
      <c r="B363" s="12"/>
      <c r="C363" s="12"/>
      <c r="D363" s="12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363"/>
  <sheetViews>
    <sheetView workbookViewId="0"/>
  </sheetViews>
  <sheetFormatPr defaultColWidth="9" defaultRowHeight="15.6" x14ac:dyDescent="0.3"/>
  <cols>
    <col min="1" max="1" width="7.8984375" style="10" customWidth="1"/>
    <col min="2" max="2" width="9.19921875" style="11" customWidth="1"/>
    <col min="3" max="4" width="10.09765625" style="11" customWidth="1"/>
    <col min="5" max="5" width="13.8984375" style="10" bestFit="1" customWidth="1"/>
    <col min="6" max="14" width="9" style="10"/>
    <col min="15" max="15" width="11.19921875" style="10" bestFit="1" customWidth="1"/>
    <col min="16" max="18" width="10.8984375" style="10" customWidth="1"/>
    <col min="19" max="19" width="11.8984375" style="10" bestFit="1" customWidth="1"/>
    <col min="20" max="16384" width="9" style="10"/>
  </cols>
  <sheetData>
    <row r="1" spans="1:10" x14ac:dyDescent="0.3">
      <c r="A1" s="54" t="s">
        <v>935</v>
      </c>
      <c r="B1" s="40"/>
      <c r="C1" s="122" t="s">
        <v>1005</v>
      </c>
      <c r="D1" s="15"/>
    </row>
    <row r="2" spans="1:10" x14ac:dyDescent="0.3">
      <c r="A2" s="54"/>
      <c r="B2" s="40"/>
      <c r="C2" s="122"/>
      <c r="D2" s="15"/>
    </row>
    <row r="3" spans="1:10" ht="16.2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10" x14ac:dyDescent="0.3">
      <c r="A4" s="125" t="s">
        <v>2</v>
      </c>
      <c r="B4" s="126">
        <f>SUM(B5:B307)</f>
        <v>16853.270000000008</v>
      </c>
      <c r="C4" s="126">
        <f>SUM(C5:C307)</f>
        <v>119305.15999999999</v>
      </c>
      <c r="D4" s="126">
        <f>SUM(D5:D307)</f>
        <v>998088.69</v>
      </c>
    </row>
    <row r="5" spans="1:10" x14ac:dyDescent="0.3">
      <c r="A5" s="16" t="s">
        <v>4</v>
      </c>
      <c r="B5" s="16">
        <v>0</v>
      </c>
      <c r="C5" s="16">
        <v>7.56</v>
      </c>
      <c r="D5" s="16">
        <v>68.680000000000007</v>
      </c>
      <c r="E5"/>
      <c r="F5"/>
      <c r="G5"/>
      <c r="H5"/>
      <c r="I5"/>
      <c r="J5"/>
    </row>
    <row r="6" spans="1:10" x14ac:dyDescent="0.3">
      <c r="A6" s="13" t="s">
        <v>6</v>
      </c>
      <c r="B6" s="16">
        <v>0</v>
      </c>
      <c r="C6" s="16">
        <v>4</v>
      </c>
      <c r="D6" s="16">
        <v>9</v>
      </c>
      <c r="E6"/>
      <c r="F6"/>
      <c r="G6"/>
      <c r="H6"/>
      <c r="I6"/>
      <c r="J6"/>
    </row>
    <row r="7" spans="1:10" x14ac:dyDescent="0.3">
      <c r="A7" s="13" t="s">
        <v>8</v>
      </c>
      <c r="B7" s="16">
        <v>101.45</v>
      </c>
      <c r="C7" s="16">
        <v>363.44</v>
      </c>
      <c r="D7" s="16">
        <v>3710.43</v>
      </c>
      <c r="E7"/>
      <c r="F7"/>
      <c r="G7"/>
      <c r="H7"/>
      <c r="I7"/>
      <c r="J7"/>
    </row>
    <row r="8" spans="1:10" x14ac:dyDescent="0.3">
      <c r="A8" s="13" t="s">
        <v>10</v>
      </c>
      <c r="B8" s="16">
        <v>4.4400000000000004</v>
      </c>
      <c r="C8" s="16">
        <v>23.56</v>
      </c>
      <c r="D8" s="16">
        <v>189.68</v>
      </c>
      <c r="E8"/>
      <c r="F8"/>
      <c r="G8"/>
      <c r="H8"/>
      <c r="I8"/>
      <c r="J8"/>
    </row>
    <row r="9" spans="1:10" x14ac:dyDescent="0.3">
      <c r="A9" s="13" t="s">
        <v>12</v>
      </c>
      <c r="B9" s="16">
        <v>9.5499999999999989</v>
      </c>
      <c r="C9" s="16">
        <v>24.56</v>
      </c>
      <c r="D9" s="16">
        <v>318.48</v>
      </c>
      <c r="E9"/>
      <c r="F9"/>
      <c r="G9"/>
      <c r="H9"/>
      <c r="I9"/>
      <c r="J9"/>
    </row>
    <row r="10" spans="1:10" x14ac:dyDescent="0.3">
      <c r="A10" s="13" t="s">
        <v>14</v>
      </c>
      <c r="B10" s="16">
        <v>44.769999999999996</v>
      </c>
      <c r="C10" s="16">
        <v>436.67</v>
      </c>
      <c r="D10" s="16">
        <v>2600.2000000000003</v>
      </c>
      <c r="E10"/>
      <c r="F10"/>
      <c r="G10"/>
      <c r="H10"/>
      <c r="I10"/>
      <c r="J10"/>
    </row>
    <row r="11" spans="1:10" x14ac:dyDescent="0.3">
      <c r="A11" s="13" t="s">
        <v>16</v>
      </c>
      <c r="B11" s="16">
        <v>11.11</v>
      </c>
      <c r="C11" s="16">
        <v>73</v>
      </c>
      <c r="D11" s="16">
        <v>574.9</v>
      </c>
      <c r="E11"/>
      <c r="F11"/>
      <c r="G11"/>
      <c r="H11"/>
      <c r="I11"/>
      <c r="J11"/>
    </row>
    <row r="12" spans="1:10" x14ac:dyDescent="0.3">
      <c r="A12" s="13" t="s">
        <v>18</v>
      </c>
      <c r="B12" s="16">
        <v>278.12</v>
      </c>
      <c r="C12" s="16">
        <v>1684.2200000000003</v>
      </c>
      <c r="D12" s="16">
        <v>15512.84</v>
      </c>
      <c r="E12"/>
      <c r="F12"/>
      <c r="G12"/>
      <c r="H12"/>
      <c r="I12"/>
      <c r="J12"/>
    </row>
    <row r="13" spans="1:10" x14ac:dyDescent="0.3">
      <c r="A13" s="13" t="s">
        <v>20</v>
      </c>
      <c r="B13" s="16">
        <v>1</v>
      </c>
      <c r="C13" s="16">
        <v>12.78</v>
      </c>
      <c r="D13" s="16">
        <v>101.75</v>
      </c>
      <c r="E13"/>
      <c r="F13"/>
      <c r="G13"/>
      <c r="H13"/>
      <c r="I13"/>
      <c r="J13"/>
    </row>
    <row r="14" spans="1:10" x14ac:dyDescent="0.3">
      <c r="A14" s="13" t="s">
        <v>22</v>
      </c>
      <c r="B14" s="16">
        <v>25</v>
      </c>
      <c r="C14" s="16">
        <v>180.11</v>
      </c>
      <c r="D14" s="16">
        <v>1407.9099999999999</v>
      </c>
    </row>
    <row r="15" spans="1:10" x14ac:dyDescent="0.3">
      <c r="A15" s="13" t="s">
        <v>24</v>
      </c>
      <c r="B15" s="16">
        <v>15.44</v>
      </c>
      <c r="C15" s="16">
        <v>123.44</v>
      </c>
      <c r="D15" s="16">
        <v>944.87</v>
      </c>
    </row>
    <row r="16" spans="1:10" x14ac:dyDescent="0.3">
      <c r="A16" s="13" t="s">
        <v>26</v>
      </c>
      <c r="B16" s="16">
        <v>34.11</v>
      </c>
      <c r="C16" s="16">
        <v>362.11</v>
      </c>
      <c r="D16" s="16">
        <v>2802.9199999999996</v>
      </c>
    </row>
    <row r="17" spans="1:5" x14ac:dyDescent="0.3">
      <c r="A17" s="13" t="s">
        <v>28</v>
      </c>
      <c r="B17" s="16">
        <v>196.78</v>
      </c>
      <c r="C17" s="16">
        <v>1028.78</v>
      </c>
      <c r="D17" s="16">
        <v>10964.759999999998</v>
      </c>
    </row>
    <row r="18" spans="1:5" x14ac:dyDescent="0.3">
      <c r="A18" s="13" t="s">
        <v>30</v>
      </c>
      <c r="B18" s="16">
        <v>9.44</v>
      </c>
      <c r="C18" s="16">
        <v>70.11</v>
      </c>
      <c r="D18" s="16">
        <v>641.89</v>
      </c>
    </row>
    <row r="19" spans="1:5" x14ac:dyDescent="0.3">
      <c r="A19" s="13" t="s">
        <v>32</v>
      </c>
      <c r="B19" s="16">
        <v>0</v>
      </c>
      <c r="C19" s="16">
        <v>0</v>
      </c>
      <c r="D19" s="16">
        <v>15.5</v>
      </c>
    </row>
    <row r="20" spans="1:5" x14ac:dyDescent="0.3">
      <c r="A20" s="13" t="s">
        <v>34</v>
      </c>
      <c r="B20" s="16">
        <v>2.33</v>
      </c>
      <c r="C20" s="16">
        <v>36.67</v>
      </c>
      <c r="D20" s="16">
        <v>331.06</v>
      </c>
      <c r="E20" s="14"/>
    </row>
    <row r="21" spans="1:5" x14ac:dyDescent="0.3">
      <c r="A21" s="13" t="s">
        <v>36</v>
      </c>
      <c r="B21" s="16">
        <v>16.11</v>
      </c>
      <c r="C21" s="16">
        <v>123</v>
      </c>
      <c r="D21" s="16">
        <v>1337.6799999999998</v>
      </c>
      <c r="E21" s="14"/>
    </row>
    <row r="22" spans="1:5" x14ac:dyDescent="0.3">
      <c r="A22" s="13" t="s">
        <v>38</v>
      </c>
      <c r="B22" s="16">
        <v>28.560000000000002</v>
      </c>
      <c r="C22" s="16">
        <v>87.67</v>
      </c>
      <c r="D22" s="16">
        <v>1411.0100000000002</v>
      </c>
      <c r="E22" s="11"/>
    </row>
    <row r="23" spans="1:5" x14ac:dyDescent="0.3">
      <c r="A23" s="13" t="s">
        <v>40</v>
      </c>
      <c r="B23" s="16">
        <v>18.439999999999998</v>
      </c>
      <c r="C23" s="16">
        <v>107.22</v>
      </c>
      <c r="D23" s="16">
        <v>1174.0600000000002</v>
      </c>
    </row>
    <row r="24" spans="1:5" x14ac:dyDescent="0.3">
      <c r="A24" s="13" t="s">
        <v>42</v>
      </c>
      <c r="B24" s="16">
        <v>122.22</v>
      </c>
      <c r="C24" s="16">
        <v>722.33</v>
      </c>
      <c r="D24" s="16">
        <v>7504.7199999999993</v>
      </c>
      <c r="E24" s="14"/>
    </row>
    <row r="25" spans="1:5" x14ac:dyDescent="0.3">
      <c r="A25" s="13" t="s">
        <v>44</v>
      </c>
      <c r="B25" s="16">
        <v>52.33</v>
      </c>
      <c r="C25" s="16">
        <v>452.22</v>
      </c>
      <c r="D25" s="16">
        <v>3668.48</v>
      </c>
    </row>
    <row r="26" spans="1:5" x14ac:dyDescent="0.3">
      <c r="A26" s="13" t="s">
        <v>46</v>
      </c>
      <c r="B26" s="16">
        <v>2.11</v>
      </c>
      <c r="C26" s="16">
        <v>32.44</v>
      </c>
      <c r="D26" s="16">
        <v>344.09</v>
      </c>
    </row>
    <row r="27" spans="1:5" x14ac:dyDescent="0.3">
      <c r="A27" s="13" t="s">
        <v>48</v>
      </c>
      <c r="B27" s="16">
        <v>46.11</v>
      </c>
      <c r="C27" s="16">
        <v>341.78</v>
      </c>
      <c r="D27" s="16">
        <v>2782.5899999999997</v>
      </c>
    </row>
    <row r="28" spans="1:5" x14ac:dyDescent="0.3">
      <c r="A28" s="13" t="s">
        <v>50</v>
      </c>
      <c r="B28" s="16">
        <v>4.55</v>
      </c>
      <c r="C28" s="16">
        <v>54</v>
      </c>
      <c r="D28" s="16">
        <v>421.2</v>
      </c>
    </row>
    <row r="29" spans="1:5" x14ac:dyDescent="0.3">
      <c r="A29" s="13" t="s">
        <v>52</v>
      </c>
      <c r="B29" s="16">
        <v>33.89</v>
      </c>
      <c r="C29" s="16">
        <v>352.11</v>
      </c>
      <c r="D29" s="16">
        <v>2771.73</v>
      </c>
    </row>
    <row r="30" spans="1:5" x14ac:dyDescent="0.3">
      <c r="A30" s="13" t="s">
        <v>54</v>
      </c>
      <c r="B30" s="16">
        <v>241</v>
      </c>
      <c r="C30" s="16">
        <v>2495.33</v>
      </c>
      <c r="D30" s="16">
        <v>21713.73</v>
      </c>
    </row>
    <row r="31" spans="1:5" x14ac:dyDescent="0.3">
      <c r="A31" s="13" t="s">
        <v>56</v>
      </c>
      <c r="B31" s="16">
        <v>21.330000000000002</v>
      </c>
      <c r="C31" s="16">
        <v>196.23</v>
      </c>
      <c r="D31" s="16">
        <v>1898.05</v>
      </c>
    </row>
    <row r="32" spans="1:5" x14ac:dyDescent="0.3">
      <c r="A32" s="13" t="s">
        <v>58</v>
      </c>
      <c r="B32" s="16">
        <v>21.11</v>
      </c>
      <c r="C32" s="16">
        <v>164.67000000000002</v>
      </c>
      <c r="D32" s="16">
        <v>1518.2100000000003</v>
      </c>
    </row>
    <row r="33" spans="1:4" x14ac:dyDescent="0.3">
      <c r="A33" s="13" t="s">
        <v>60</v>
      </c>
      <c r="B33" s="16">
        <v>0.33</v>
      </c>
      <c r="C33" s="16">
        <v>15.56</v>
      </c>
      <c r="D33" s="16">
        <v>145.19999999999999</v>
      </c>
    </row>
    <row r="34" spans="1:4" x14ac:dyDescent="0.3">
      <c r="A34" s="13" t="s">
        <v>62</v>
      </c>
      <c r="B34" s="16">
        <v>34.44</v>
      </c>
      <c r="C34" s="16">
        <v>410.11</v>
      </c>
      <c r="D34" s="16">
        <v>2903.24</v>
      </c>
    </row>
    <row r="35" spans="1:4" x14ac:dyDescent="0.3">
      <c r="A35" s="13" t="s">
        <v>64</v>
      </c>
      <c r="B35" s="16">
        <v>315</v>
      </c>
      <c r="C35" s="16">
        <v>3186.11</v>
      </c>
      <c r="D35" s="16">
        <v>25248.080000000002</v>
      </c>
    </row>
    <row r="36" spans="1:4" x14ac:dyDescent="0.3">
      <c r="A36" s="13" t="s">
        <v>66</v>
      </c>
      <c r="B36" s="16">
        <v>63.78</v>
      </c>
      <c r="C36" s="16">
        <v>726</v>
      </c>
      <c r="D36" s="16">
        <v>5994.11</v>
      </c>
    </row>
    <row r="37" spans="1:4" x14ac:dyDescent="0.3">
      <c r="A37" s="13" t="s">
        <v>68</v>
      </c>
      <c r="B37" s="16">
        <v>171.22000000000003</v>
      </c>
      <c r="C37" s="16">
        <v>1524.55</v>
      </c>
      <c r="D37" s="16">
        <v>12424.589999999998</v>
      </c>
    </row>
    <row r="38" spans="1:4" x14ac:dyDescent="0.3">
      <c r="A38" s="13" t="s">
        <v>70</v>
      </c>
      <c r="B38" s="16">
        <v>22.67</v>
      </c>
      <c r="C38" s="16">
        <v>255.45</v>
      </c>
      <c r="D38" s="16">
        <v>2128.87</v>
      </c>
    </row>
    <row r="39" spans="1:4" x14ac:dyDescent="0.3">
      <c r="A39" s="13" t="s">
        <v>74</v>
      </c>
      <c r="B39" s="16">
        <v>7.78</v>
      </c>
      <c r="C39" s="16">
        <v>62</v>
      </c>
      <c r="D39" s="16">
        <v>447.66</v>
      </c>
    </row>
    <row r="40" spans="1:4" x14ac:dyDescent="0.3">
      <c r="A40" s="13" t="s">
        <v>76</v>
      </c>
      <c r="B40" s="16">
        <v>0.44</v>
      </c>
      <c r="C40" s="16">
        <v>2</v>
      </c>
      <c r="D40" s="16">
        <v>24.35</v>
      </c>
    </row>
    <row r="41" spans="1:4" x14ac:dyDescent="0.3">
      <c r="A41" s="13" t="s">
        <v>78</v>
      </c>
      <c r="B41" s="16">
        <v>167.22</v>
      </c>
      <c r="C41" s="16">
        <v>862</v>
      </c>
      <c r="D41" s="16">
        <v>6359.630000000001</v>
      </c>
    </row>
    <row r="42" spans="1:4" x14ac:dyDescent="0.3">
      <c r="A42" s="13" t="s">
        <v>80</v>
      </c>
      <c r="B42" s="16">
        <v>8.2200000000000006</v>
      </c>
      <c r="C42" s="16">
        <v>76.78</v>
      </c>
      <c r="D42" s="16">
        <v>594.55999999999995</v>
      </c>
    </row>
    <row r="43" spans="1:4" x14ac:dyDescent="0.3">
      <c r="A43" s="13" t="s">
        <v>82</v>
      </c>
      <c r="B43" s="16">
        <v>19.11</v>
      </c>
      <c r="C43" s="16">
        <v>218.33</v>
      </c>
      <c r="D43" s="16">
        <v>1301.95</v>
      </c>
    </row>
    <row r="44" spans="1:4" x14ac:dyDescent="0.3">
      <c r="A44" s="13" t="s">
        <v>84</v>
      </c>
      <c r="B44" s="16">
        <v>10</v>
      </c>
      <c r="C44" s="16">
        <v>116.89</v>
      </c>
      <c r="D44" s="16">
        <v>951.83000000000015</v>
      </c>
    </row>
    <row r="45" spans="1:4" x14ac:dyDescent="0.3">
      <c r="A45" s="13" t="s">
        <v>86</v>
      </c>
      <c r="B45" s="16">
        <v>28.33</v>
      </c>
      <c r="C45" s="16">
        <v>171.10999999999999</v>
      </c>
      <c r="D45" s="16">
        <v>2077.7200000000003</v>
      </c>
    </row>
    <row r="46" spans="1:4" x14ac:dyDescent="0.3">
      <c r="A46" s="13" t="s">
        <v>88</v>
      </c>
      <c r="B46" s="16">
        <v>62.89</v>
      </c>
      <c r="C46" s="16">
        <v>615.66999999999996</v>
      </c>
      <c r="D46" s="16">
        <v>4655.25</v>
      </c>
    </row>
    <row r="47" spans="1:4" x14ac:dyDescent="0.3">
      <c r="A47" s="13" t="s">
        <v>90</v>
      </c>
      <c r="B47" s="16">
        <v>7</v>
      </c>
      <c r="C47" s="16">
        <v>17.22</v>
      </c>
      <c r="D47" s="16">
        <v>181.7</v>
      </c>
    </row>
    <row r="48" spans="1:4" x14ac:dyDescent="0.3">
      <c r="A48" s="13" t="s">
        <v>92</v>
      </c>
      <c r="B48" s="16">
        <v>9.4499999999999993</v>
      </c>
      <c r="C48" s="16">
        <v>73.44</v>
      </c>
      <c r="D48" s="16">
        <v>776.35</v>
      </c>
    </row>
    <row r="49" spans="1:4" x14ac:dyDescent="0.3">
      <c r="A49" s="13" t="s">
        <v>94</v>
      </c>
      <c r="B49" s="16">
        <v>1</v>
      </c>
      <c r="C49" s="16">
        <v>0</v>
      </c>
      <c r="D49" s="16">
        <v>15.7</v>
      </c>
    </row>
    <row r="50" spans="1:4" x14ac:dyDescent="0.3">
      <c r="A50" s="13" t="s">
        <v>96</v>
      </c>
      <c r="B50" s="16">
        <v>77.33</v>
      </c>
      <c r="C50" s="16">
        <v>614.89</v>
      </c>
      <c r="D50" s="16">
        <v>5450.3600000000006</v>
      </c>
    </row>
    <row r="51" spans="1:4" x14ac:dyDescent="0.3">
      <c r="A51" s="13" t="s">
        <v>98</v>
      </c>
      <c r="B51" s="16">
        <v>1.56</v>
      </c>
      <c r="C51" s="16">
        <v>27.11</v>
      </c>
      <c r="D51" s="16">
        <v>84.25</v>
      </c>
    </row>
    <row r="52" spans="1:4" x14ac:dyDescent="0.3">
      <c r="A52" s="13" t="s">
        <v>100</v>
      </c>
      <c r="B52" s="16">
        <v>1.4400000000000002</v>
      </c>
      <c r="C52" s="16">
        <v>48.67</v>
      </c>
      <c r="D52" s="16">
        <v>270.99</v>
      </c>
    </row>
    <row r="53" spans="1:4" x14ac:dyDescent="0.3">
      <c r="A53" s="13" t="s">
        <v>102</v>
      </c>
      <c r="B53" s="16">
        <v>0</v>
      </c>
      <c r="C53" s="16">
        <v>4.78</v>
      </c>
      <c r="D53" s="16">
        <v>33.549999999999997</v>
      </c>
    </row>
    <row r="54" spans="1:4" x14ac:dyDescent="0.3">
      <c r="A54" s="13" t="s">
        <v>104</v>
      </c>
      <c r="B54" s="16">
        <v>2.4500000000000002</v>
      </c>
      <c r="C54" s="16">
        <v>28.33</v>
      </c>
      <c r="D54" s="16">
        <v>204.70000000000002</v>
      </c>
    </row>
    <row r="55" spans="1:4" x14ac:dyDescent="0.3">
      <c r="A55" s="13" t="s">
        <v>106</v>
      </c>
      <c r="B55" s="16">
        <v>1.8900000000000001</v>
      </c>
      <c r="C55" s="16">
        <v>12.67</v>
      </c>
      <c r="D55" s="16">
        <v>330.3</v>
      </c>
    </row>
    <row r="56" spans="1:4" x14ac:dyDescent="0.3">
      <c r="A56" s="13" t="s">
        <v>108</v>
      </c>
      <c r="B56" s="16">
        <v>3.67</v>
      </c>
      <c r="C56" s="16">
        <v>20.78</v>
      </c>
      <c r="D56" s="16">
        <v>202.01</v>
      </c>
    </row>
    <row r="57" spans="1:4" x14ac:dyDescent="0.3">
      <c r="A57" s="13" t="s">
        <v>110</v>
      </c>
      <c r="B57" s="16">
        <v>0.22</v>
      </c>
      <c r="C57" s="16">
        <v>37.11</v>
      </c>
      <c r="D57" s="16">
        <v>357.65</v>
      </c>
    </row>
    <row r="58" spans="1:4" x14ac:dyDescent="0.3">
      <c r="A58" s="13" t="s">
        <v>112</v>
      </c>
      <c r="B58" s="16">
        <v>198.78</v>
      </c>
      <c r="C58" s="16">
        <v>1811.3300000000002</v>
      </c>
      <c r="D58" s="16">
        <v>15175.45</v>
      </c>
    </row>
    <row r="59" spans="1:4" x14ac:dyDescent="0.3">
      <c r="A59" s="13" t="s">
        <v>114</v>
      </c>
      <c r="B59" s="16">
        <v>36.450000000000003</v>
      </c>
      <c r="C59" s="16">
        <v>263.44</v>
      </c>
      <c r="D59" s="16">
        <v>2019.79</v>
      </c>
    </row>
    <row r="60" spans="1:4" x14ac:dyDescent="0.3">
      <c r="A60" s="13" t="s">
        <v>116</v>
      </c>
      <c r="B60" s="16">
        <v>0</v>
      </c>
      <c r="C60" s="16">
        <v>0</v>
      </c>
      <c r="D60" s="16">
        <v>11</v>
      </c>
    </row>
    <row r="61" spans="1:4" x14ac:dyDescent="0.3">
      <c r="A61" s="13" t="s">
        <v>118</v>
      </c>
      <c r="B61" s="16">
        <v>0.22</v>
      </c>
      <c r="C61" s="16">
        <v>7.78</v>
      </c>
      <c r="D61" s="16">
        <v>53.95</v>
      </c>
    </row>
    <row r="62" spans="1:4" x14ac:dyDescent="0.3">
      <c r="A62" s="13" t="s">
        <v>120</v>
      </c>
      <c r="B62" s="16">
        <v>2.33</v>
      </c>
      <c r="C62" s="16">
        <v>54.11</v>
      </c>
      <c r="D62" s="16">
        <v>302.93</v>
      </c>
    </row>
    <row r="63" spans="1:4" x14ac:dyDescent="0.3">
      <c r="A63" s="13" t="s">
        <v>122</v>
      </c>
      <c r="B63" s="16">
        <v>31</v>
      </c>
      <c r="C63" s="16">
        <v>211.44</v>
      </c>
      <c r="D63" s="16">
        <v>2075.8000000000002</v>
      </c>
    </row>
    <row r="64" spans="1:4" x14ac:dyDescent="0.3">
      <c r="A64" s="13" t="s">
        <v>124</v>
      </c>
      <c r="B64" s="16">
        <v>53.44</v>
      </c>
      <c r="C64" s="16">
        <v>227.33</v>
      </c>
      <c r="D64" s="16">
        <v>2572.7600000000002</v>
      </c>
    </row>
    <row r="65" spans="1:4" x14ac:dyDescent="0.3">
      <c r="A65" s="13" t="s">
        <v>126</v>
      </c>
      <c r="B65" s="16">
        <v>16</v>
      </c>
      <c r="C65" s="16">
        <v>116.44</v>
      </c>
      <c r="D65" s="16">
        <v>981.21</v>
      </c>
    </row>
    <row r="66" spans="1:4" x14ac:dyDescent="0.3">
      <c r="A66" s="13" t="s">
        <v>128</v>
      </c>
      <c r="B66" s="16">
        <v>4.67</v>
      </c>
      <c r="C66" s="16">
        <v>25.56</v>
      </c>
      <c r="D66" s="16">
        <v>193.41</v>
      </c>
    </row>
    <row r="67" spans="1:4" x14ac:dyDescent="0.3">
      <c r="A67" s="13" t="s">
        <v>130</v>
      </c>
      <c r="B67" s="16">
        <v>4.8900000000000006</v>
      </c>
      <c r="C67" s="16">
        <v>52.89</v>
      </c>
      <c r="D67" s="16">
        <v>462.11</v>
      </c>
    </row>
    <row r="68" spans="1:4" x14ac:dyDescent="0.3">
      <c r="A68" s="13" t="s">
        <v>132</v>
      </c>
      <c r="B68" s="16">
        <v>31.33</v>
      </c>
      <c r="C68" s="16">
        <v>131.56</v>
      </c>
      <c r="D68" s="16">
        <v>1531.8999999999999</v>
      </c>
    </row>
    <row r="69" spans="1:4" x14ac:dyDescent="0.3">
      <c r="A69" s="13" t="s">
        <v>134</v>
      </c>
      <c r="B69" s="16">
        <v>173.78</v>
      </c>
      <c r="C69" s="16">
        <v>827</v>
      </c>
      <c r="D69" s="16">
        <v>7479.69</v>
      </c>
    </row>
    <row r="70" spans="1:4" x14ac:dyDescent="0.3">
      <c r="A70" s="13" t="s">
        <v>136</v>
      </c>
      <c r="B70" s="16">
        <v>32.33</v>
      </c>
      <c r="C70" s="16">
        <v>248.22</v>
      </c>
      <c r="D70" s="16">
        <v>2180.1999999999998</v>
      </c>
    </row>
    <row r="71" spans="1:4" x14ac:dyDescent="0.3">
      <c r="A71" s="13" t="s">
        <v>138</v>
      </c>
      <c r="B71" s="16">
        <v>0</v>
      </c>
      <c r="C71" s="16">
        <v>16.11</v>
      </c>
      <c r="D71" s="16">
        <v>132.09</v>
      </c>
    </row>
    <row r="72" spans="1:4" x14ac:dyDescent="0.3">
      <c r="A72" s="13" t="s">
        <v>140</v>
      </c>
      <c r="B72" s="16">
        <v>11</v>
      </c>
      <c r="C72" s="16">
        <v>91.89</v>
      </c>
      <c r="D72" s="16">
        <v>628.30999999999995</v>
      </c>
    </row>
    <row r="73" spans="1:4" x14ac:dyDescent="0.3">
      <c r="A73" s="13" t="s">
        <v>142</v>
      </c>
      <c r="B73" s="16">
        <v>68</v>
      </c>
      <c r="C73" s="16">
        <v>464.33</v>
      </c>
      <c r="D73" s="16">
        <v>3140.1700000000005</v>
      </c>
    </row>
    <row r="74" spans="1:4" x14ac:dyDescent="0.3">
      <c r="A74" s="13" t="s">
        <v>144</v>
      </c>
      <c r="B74" s="16">
        <v>36</v>
      </c>
      <c r="C74" s="16">
        <v>188</v>
      </c>
      <c r="D74" s="16">
        <v>1630.07</v>
      </c>
    </row>
    <row r="75" spans="1:4" x14ac:dyDescent="0.3">
      <c r="A75" s="13" t="s">
        <v>146</v>
      </c>
      <c r="B75" s="16">
        <v>12.33</v>
      </c>
      <c r="C75" s="16">
        <v>78.89</v>
      </c>
      <c r="D75" s="16">
        <v>625.76999999999987</v>
      </c>
    </row>
    <row r="76" spans="1:4" x14ac:dyDescent="0.3">
      <c r="A76" s="13" t="s">
        <v>148</v>
      </c>
      <c r="B76" s="16">
        <v>4.7700000000000005</v>
      </c>
      <c r="C76" s="16">
        <v>41.89</v>
      </c>
      <c r="D76" s="16">
        <v>300.77</v>
      </c>
    </row>
    <row r="77" spans="1:4" x14ac:dyDescent="0.3">
      <c r="A77" s="13" t="s">
        <v>150</v>
      </c>
      <c r="B77" s="16">
        <v>17.89</v>
      </c>
      <c r="C77" s="16">
        <v>147.56</v>
      </c>
      <c r="D77" s="16">
        <v>1193.58</v>
      </c>
    </row>
    <row r="78" spans="1:4" x14ac:dyDescent="0.3">
      <c r="A78" s="13" t="s">
        <v>152</v>
      </c>
      <c r="B78" s="16">
        <v>29.119999999999997</v>
      </c>
      <c r="C78" s="16">
        <v>233.67</v>
      </c>
      <c r="D78" s="16">
        <v>1515.01</v>
      </c>
    </row>
    <row r="79" spans="1:4" x14ac:dyDescent="0.3">
      <c r="A79" s="13" t="s">
        <v>154</v>
      </c>
      <c r="B79" s="16">
        <v>5.7799999999999994</v>
      </c>
      <c r="C79" s="16">
        <v>35</v>
      </c>
      <c r="D79" s="16">
        <v>180.75</v>
      </c>
    </row>
    <row r="80" spans="1:4" x14ac:dyDescent="0.3">
      <c r="A80" s="13" t="s">
        <v>156</v>
      </c>
      <c r="B80" s="16">
        <v>0.11</v>
      </c>
      <c r="C80" s="16">
        <v>22.33</v>
      </c>
      <c r="D80" s="16">
        <v>170.08</v>
      </c>
    </row>
    <row r="81" spans="1:4" x14ac:dyDescent="0.3">
      <c r="A81" s="13" t="s">
        <v>158</v>
      </c>
      <c r="B81" s="16">
        <v>4.66</v>
      </c>
      <c r="C81" s="16">
        <v>16.329999999999998</v>
      </c>
      <c r="D81" s="16">
        <v>142.97999999999999</v>
      </c>
    </row>
    <row r="82" spans="1:4" x14ac:dyDescent="0.3">
      <c r="A82" s="13" t="s">
        <v>160</v>
      </c>
      <c r="B82" s="16">
        <v>0.33</v>
      </c>
      <c r="C82" s="16">
        <v>12.89</v>
      </c>
      <c r="D82" s="16">
        <v>50.45</v>
      </c>
    </row>
    <row r="83" spans="1:4" x14ac:dyDescent="0.3">
      <c r="A83" s="13" t="s">
        <v>162</v>
      </c>
      <c r="B83" s="16">
        <v>0</v>
      </c>
      <c r="C83" s="16">
        <v>10.56</v>
      </c>
      <c r="D83" s="16">
        <v>136.91999999999999</v>
      </c>
    </row>
    <row r="84" spans="1:4" x14ac:dyDescent="0.3">
      <c r="A84" s="13" t="s">
        <v>164</v>
      </c>
      <c r="B84" s="16">
        <v>14.67</v>
      </c>
      <c r="C84" s="16">
        <v>88</v>
      </c>
      <c r="D84" s="16">
        <v>631.53</v>
      </c>
    </row>
    <row r="85" spans="1:4" x14ac:dyDescent="0.3">
      <c r="A85" s="13" t="s">
        <v>166</v>
      </c>
      <c r="B85" s="16">
        <v>12</v>
      </c>
      <c r="C85" s="16">
        <v>42.44</v>
      </c>
      <c r="D85" s="16">
        <v>279.01</v>
      </c>
    </row>
    <row r="86" spans="1:4" x14ac:dyDescent="0.3">
      <c r="A86" s="13" t="s">
        <v>168</v>
      </c>
      <c r="B86" s="16">
        <v>131.88999999999999</v>
      </c>
      <c r="C86" s="16">
        <v>632.22</v>
      </c>
      <c r="D86" s="16">
        <v>5337.28</v>
      </c>
    </row>
    <row r="87" spans="1:4" x14ac:dyDescent="0.3">
      <c r="A87" s="13" t="s">
        <v>170</v>
      </c>
      <c r="B87" s="16">
        <v>16.89</v>
      </c>
      <c r="C87" s="16">
        <v>144.33000000000001</v>
      </c>
      <c r="D87" s="16">
        <v>970.54000000000008</v>
      </c>
    </row>
    <row r="88" spans="1:4" x14ac:dyDescent="0.3">
      <c r="A88" s="13" t="s">
        <v>172</v>
      </c>
      <c r="B88" s="16">
        <v>23.12</v>
      </c>
      <c r="C88" s="16">
        <v>204.78</v>
      </c>
      <c r="D88" s="16">
        <v>1505.7299999999996</v>
      </c>
    </row>
    <row r="89" spans="1:4" x14ac:dyDescent="0.3">
      <c r="A89" s="13" t="s">
        <v>174</v>
      </c>
      <c r="B89" s="16">
        <v>2.78</v>
      </c>
      <c r="C89" s="16">
        <v>3.44</v>
      </c>
      <c r="D89" s="16">
        <v>25.5</v>
      </c>
    </row>
    <row r="90" spans="1:4" x14ac:dyDescent="0.3">
      <c r="A90" s="13" t="s">
        <v>176</v>
      </c>
      <c r="B90" s="16">
        <v>1.89</v>
      </c>
      <c r="C90" s="16">
        <v>7</v>
      </c>
      <c r="D90" s="16">
        <v>32.85</v>
      </c>
    </row>
    <row r="91" spans="1:4" x14ac:dyDescent="0.3">
      <c r="A91" s="13" t="s">
        <v>178</v>
      </c>
      <c r="B91" s="16">
        <v>1</v>
      </c>
      <c r="C91" s="16">
        <v>24</v>
      </c>
      <c r="D91" s="16">
        <v>497.07</v>
      </c>
    </row>
    <row r="92" spans="1:4" x14ac:dyDescent="0.3">
      <c r="A92" s="13" t="s">
        <v>180</v>
      </c>
      <c r="B92" s="16">
        <v>22.330000000000002</v>
      </c>
      <c r="C92" s="16">
        <v>143.33000000000001</v>
      </c>
      <c r="D92" s="16">
        <v>1064.71</v>
      </c>
    </row>
    <row r="93" spans="1:4" x14ac:dyDescent="0.3">
      <c r="A93" s="13" t="s">
        <v>182</v>
      </c>
      <c r="B93" s="16">
        <v>24.67</v>
      </c>
      <c r="C93" s="16">
        <v>177.67</v>
      </c>
      <c r="D93" s="16">
        <v>1261.8</v>
      </c>
    </row>
    <row r="94" spans="1:4" x14ac:dyDescent="0.3">
      <c r="A94" s="13" t="s">
        <v>184</v>
      </c>
      <c r="B94" s="16">
        <v>773.8900000000001</v>
      </c>
      <c r="C94" s="16">
        <v>5798</v>
      </c>
      <c r="D94" s="16">
        <v>46303.31</v>
      </c>
    </row>
    <row r="95" spans="1:4" x14ac:dyDescent="0.3">
      <c r="A95" s="13" t="s">
        <v>186</v>
      </c>
      <c r="B95" s="16">
        <v>347.78</v>
      </c>
      <c r="C95" s="16">
        <v>2562.11</v>
      </c>
      <c r="D95" s="16">
        <v>21210.110000000004</v>
      </c>
    </row>
    <row r="96" spans="1:4" x14ac:dyDescent="0.3">
      <c r="A96" s="13" t="s">
        <v>188</v>
      </c>
      <c r="B96" s="16">
        <v>43.55</v>
      </c>
      <c r="C96" s="16">
        <v>552.66999999999996</v>
      </c>
      <c r="D96" s="16">
        <v>4337.6900000000005</v>
      </c>
    </row>
    <row r="97" spans="1:4" x14ac:dyDescent="0.3">
      <c r="A97" s="13" t="s">
        <v>190</v>
      </c>
      <c r="B97" s="16">
        <v>39.67</v>
      </c>
      <c r="C97" s="16">
        <v>401.89</v>
      </c>
      <c r="D97" s="16">
        <v>4130.6400000000003</v>
      </c>
    </row>
    <row r="98" spans="1:4" x14ac:dyDescent="0.3">
      <c r="A98" s="13" t="s">
        <v>192</v>
      </c>
      <c r="B98" s="16">
        <v>331.33</v>
      </c>
      <c r="C98" s="16">
        <v>2161.11</v>
      </c>
      <c r="D98" s="16">
        <v>17400.669999999995</v>
      </c>
    </row>
    <row r="99" spans="1:4" x14ac:dyDescent="0.3">
      <c r="A99" s="13" t="s">
        <v>194</v>
      </c>
      <c r="B99" s="16">
        <v>20.329999999999998</v>
      </c>
      <c r="C99" s="16">
        <v>158</v>
      </c>
      <c r="D99" s="16">
        <v>1473.19</v>
      </c>
    </row>
    <row r="100" spans="1:4" x14ac:dyDescent="0.3">
      <c r="A100" s="13" t="s">
        <v>196</v>
      </c>
      <c r="B100" s="16">
        <v>295</v>
      </c>
      <c r="C100" s="16">
        <v>1687</v>
      </c>
      <c r="D100" s="16">
        <v>13929.14</v>
      </c>
    </row>
    <row r="101" spans="1:4" x14ac:dyDescent="0.3">
      <c r="A101" s="13" t="s">
        <v>198</v>
      </c>
      <c r="B101" s="16">
        <v>0</v>
      </c>
      <c r="C101" s="16">
        <v>10.89</v>
      </c>
      <c r="D101" s="16">
        <v>41.97</v>
      </c>
    </row>
    <row r="102" spans="1:4" x14ac:dyDescent="0.3">
      <c r="A102" s="13" t="s">
        <v>200</v>
      </c>
      <c r="B102" s="16">
        <v>264</v>
      </c>
      <c r="C102" s="16">
        <v>1666.8899999999999</v>
      </c>
      <c r="D102" s="16">
        <v>17727.330000000005</v>
      </c>
    </row>
    <row r="103" spans="1:4" x14ac:dyDescent="0.3">
      <c r="A103" s="13" t="s">
        <v>202</v>
      </c>
      <c r="B103" s="16">
        <v>39</v>
      </c>
      <c r="C103" s="16">
        <v>243.89</v>
      </c>
      <c r="D103" s="16">
        <v>2846.74</v>
      </c>
    </row>
    <row r="104" spans="1:4" x14ac:dyDescent="0.3">
      <c r="A104" s="13" t="s">
        <v>204</v>
      </c>
      <c r="B104" s="16">
        <v>31.34</v>
      </c>
      <c r="C104" s="16">
        <v>290.77999999999997</v>
      </c>
      <c r="D104" s="16">
        <v>3123.61</v>
      </c>
    </row>
    <row r="105" spans="1:4" x14ac:dyDescent="0.3">
      <c r="A105" s="13" t="s">
        <v>206</v>
      </c>
      <c r="B105" s="16">
        <v>251.67000000000002</v>
      </c>
      <c r="C105" s="16">
        <v>1447.99</v>
      </c>
      <c r="D105" s="16">
        <v>13841.030000000002</v>
      </c>
    </row>
    <row r="106" spans="1:4" x14ac:dyDescent="0.3">
      <c r="A106" s="13" t="s">
        <v>208</v>
      </c>
      <c r="B106" s="16">
        <v>75.66</v>
      </c>
      <c r="C106" s="16">
        <v>763.2299999999999</v>
      </c>
      <c r="D106" s="16">
        <v>7160.1299999999992</v>
      </c>
    </row>
    <row r="107" spans="1:4" x14ac:dyDescent="0.3">
      <c r="A107" s="13" t="s">
        <v>210</v>
      </c>
      <c r="B107" s="16">
        <v>123.11</v>
      </c>
      <c r="C107" s="16">
        <v>549.66999999999996</v>
      </c>
      <c r="D107" s="16">
        <v>5826.6900000000005</v>
      </c>
    </row>
    <row r="108" spans="1:4" x14ac:dyDescent="0.3">
      <c r="A108" s="13" t="s">
        <v>212</v>
      </c>
      <c r="B108" s="16">
        <v>252.23</v>
      </c>
      <c r="C108" s="16">
        <v>1350.89</v>
      </c>
      <c r="D108" s="16">
        <v>16794.130000000005</v>
      </c>
    </row>
    <row r="109" spans="1:4" x14ac:dyDescent="0.3">
      <c r="A109" s="13" t="s">
        <v>214</v>
      </c>
      <c r="B109" s="16">
        <v>107.55</v>
      </c>
      <c r="C109" s="16">
        <v>969.55000000000007</v>
      </c>
      <c r="D109" s="16">
        <v>8393.6000000000022</v>
      </c>
    </row>
    <row r="110" spans="1:4" x14ac:dyDescent="0.3">
      <c r="A110" s="13" t="s">
        <v>216</v>
      </c>
      <c r="B110" s="16">
        <v>464.44999999999993</v>
      </c>
      <c r="C110" s="16">
        <v>2821.1099999999997</v>
      </c>
      <c r="D110" s="16">
        <v>23943.02</v>
      </c>
    </row>
    <row r="111" spans="1:4" x14ac:dyDescent="0.3">
      <c r="A111" s="13" t="s">
        <v>218</v>
      </c>
      <c r="B111" s="16">
        <v>341.78</v>
      </c>
      <c r="C111" s="16">
        <v>2942.0099999999998</v>
      </c>
      <c r="D111" s="16">
        <v>25919.72</v>
      </c>
    </row>
    <row r="112" spans="1:4" x14ac:dyDescent="0.3">
      <c r="A112" s="13" t="s">
        <v>220</v>
      </c>
      <c r="B112" s="16">
        <v>285</v>
      </c>
      <c r="C112" s="16">
        <v>2407.89</v>
      </c>
      <c r="D112" s="16">
        <v>18848.439999999999</v>
      </c>
    </row>
    <row r="113" spans="1:4" x14ac:dyDescent="0.3">
      <c r="A113" s="13" t="s">
        <v>222</v>
      </c>
      <c r="B113" s="16">
        <v>167.22</v>
      </c>
      <c r="C113" s="16">
        <v>615.78</v>
      </c>
      <c r="D113" s="16">
        <v>4725.6599999999989</v>
      </c>
    </row>
    <row r="114" spans="1:4" x14ac:dyDescent="0.3">
      <c r="A114" s="13" t="s">
        <v>224</v>
      </c>
      <c r="B114" s="16">
        <v>61.22</v>
      </c>
      <c r="C114" s="16">
        <v>415.89</v>
      </c>
      <c r="D114" s="16">
        <v>3734.3700000000003</v>
      </c>
    </row>
    <row r="115" spans="1:4" x14ac:dyDescent="0.3">
      <c r="A115" s="13" t="s">
        <v>226</v>
      </c>
      <c r="B115" s="16">
        <v>131.78</v>
      </c>
      <c r="C115" s="16">
        <v>825.11</v>
      </c>
      <c r="D115" s="16">
        <v>6211.71</v>
      </c>
    </row>
    <row r="116" spans="1:4" x14ac:dyDescent="0.3">
      <c r="A116" s="13" t="s">
        <v>228</v>
      </c>
      <c r="B116" s="16">
        <v>249.11</v>
      </c>
      <c r="C116" s="16">
        <v>1597.67</v>
      </c>
      <c r="D116" s="16">
        <v>10988.380000000001</v>
      </c>
    </row>
    <row r="117" spans="1:4" x14ac:dyDescent="0.3">
      <c r="A117" s="13" t="s">
        <v>230</v>
      </c>
      <c r="B117" s="16">
        <v>175.77</v>
      </c>
      <c r="C117" s="16">
        <v>1244</v>
      </c>
      <c r="D117" s="16">
        <v>9465.3199999999979</v>
      </c>
    </row>
    <row r="118" spans="1:4" x14ac:dyDescent="0.3">
      <c r="A118" s="13" t="s">
        <v>232</v>
      </c>
      <c r="B118" s="16">
        <v>0</v>
      </c>
      <c r="C118" s="16">
        <v>1</v>
      </c>
      <c r="D118" s="16">
        <v>34.49</v>
      </c>
    </row>
    <row r="119" spans="1:4" x14ac:dyDescent="0.3">
      <c r="A119" s="13" t="s">
        <v>234</v>
      </c>
      <c r="B119" s="16">
        <v>2</v>
      </c>
      <c r="C119" s="16">
        <v>9.89</v>
      </c>
      <c r="D119" s="16">
        <v>80.11</v>
      </c>
    </row>
    <row r="120" spans="1:4" x14ac:dyDescent="0.3">
      <c r="A120" s="13" t="s">
        <v>236</v>
      </c>
      <c r="B120" s="16">
        <v>5</v>
      </c>
      <c r="C120" s="16">
        <v>24.44</v>
      </c>
      <c r="D120" s="16">
        <v>134.09</v>
      </c>
    </row>
    <row r="121" spans="1:4" x14ac:dyDescent="0.3">
      <c r="A121" s="13" t="s">
        <v>238</v>
      </c>
      <c r="B121" s="16">
        <v>55.44</v>
      </c>
      <c r="C121" s="16">
        <v>333.67</v>
      </c>
      <c r="D121" s="16">
        <v>2857.86</v>
      </c>
    </row>
    <row r="122" spans="1:4" x14ac:dyDescent="0.3">
      <c r="A122" s="13" t="s">
        <v>240</v>
      </c>
      <c r="B122" s="16">
        <v>5.4499999999999993</v>
      </c>
      <c r="C122" s="16">
        <v>87.78</v>
      </c>
      <c r="D122" s="16">
        <v>598.9</v>
      </c>
    </row>
    <row r="123" spans="1:4" x14ac:dyDescent="0.3">
      <c r="A123" s="13" t="s">
        <v>242</v>
      </c>
      <c r="B123" s="16">
        <v>10.56</v>
      </c>
      <c r="C123" s="16">
        <v>84.78</v>
      </c>
      <c r="D123" s="16">
        <v>891.18999999999994</v>
      </c>
    </row>
    <row r="124" spans="1:4" x14ac:dyDescent="0.3">
      <c r="A124" s="13" t="s">
        <v>244</v>
      </c>
      <c r="B124" s="16">
        <v>2.67</v>
      </c>
      <c r="C124" s="16">
        <v>12.22</v>
      </c>
      <c r="D124" s="16">
        <v>69.400000000000006</v>
      </c>
    </row>
    <row r="125" spans="1:4" x14ac:dyDescent="0.3">
      <c r="A125" s="13" t="s">
        <v>246</v>
      </c>
      <c r="B125" s="16">
        <v>3</v>
      </c>
      <c r="C125" s="16">
        <v>10.44</v>
      </c>
      <c r="D125" s="16">
        <v>91.4</v>
      </c>
    </row>
    <row r="126" spans="1:4" x14ac:dyDescent="0.3">
      <c r="A126" s="13" t="s">
        <v>248</v>
      </c>
      <c r="B126" s="16">
        <v>1</v>
      </c>
      <c r="C126" s="16">
        <v>6.89</v>
      </c>
      <c r="D126" s="16">
        <v>79.45</v>
      </c>
    </row>
    <row r="127" spans="1:4" x14ac:dyDescent="0.3">
      <c r="A127" s="13" t="s">
        <v>250</v>
      </c>
      <c r="B127" s="16">
        <v>2</v>
      </c>
      <c r="C127" s="16">
        <v>35</v>
      </c>
      <c r="D127" s="16">
        <v>200.85</v>
      </c>
    </row>
    <row r="128" spans="1:4" x14ac:dyDescent="0.3">
      <c r="A128" s="13" t="s">
        <v>252</v>
      </c>
      <c r="B128" s="16">
        <v>1.1100000000000001</v>
      </c>
      <c r="C128" s="16">
        <v>16.78</v>
      </c>
      <c r="D128" s="16">
        <v>65.789999999999992</v>
      </c>
    </row>
    <row r="129" spans="1:4" x14ac:dyDescent="0.3">
      <c r="A129" s="13" t="s">
        <v>254</v>
      </c>
      <c r="B129" s="16">
        <v>0.33</v>
      </c>
      <c r="C129" s="16">
        <v>16.89</v>
      </c>
      <c r="D129" s="16">
        <v>97.27</v>
      </c>
    </row>
    <row r="130" spans="1:4" x14ac:dyDescent="0.3">
      <c r="A130" s="13" t="s">
        <v>256</v>
      </c>
      <c r="B130" s="16">
        <v>0</v>
      </c>
      <c r="C130" s="16">
        <v>0</v>
      </c>
      <c r="D130" s="16">
        <v>29.3</v>
      </c>
    </row>
    <row r="131" spans="1:4" x14ac:dyDescent="0.3">
      <c r="A131" s="13" t="s">
        <v>258</v>
      </c>
      <c r="B131" s="16">
        <v>21.11</v>
      </c>
      <c r="C131" s="16">
        <v>124.56</v>
      </c>
      <c r="D131" s="16">
        <v>986.96</v>
      </c>
    </row>
    <row r="132" spans="1:4" x14ac:dyDescent="0.3">
      <c r="A132" s="13" t="s">
        <v>260</v>
      </c>
      <c r="B132" s="16">
        <v>32</v>
      </c>
      <c r="C132" s="16">
        <v>197.22</v>
      </c>
      <c r="D132" s="16">
        <v>1181.1199999999999</v>
      </c>
    </row>
    <row r="133" spans="1:4" x14ac:dyDescent="0.3">
      <c r="A133" s="13" t="s">
        <v>262</v>
      </c>
      <c r="B133" s="16">
        <v>4.8900000000000006</v>
      </c>
      <c r="C133" s="16">
        <v>55.22</v>
      </c>
      <c r="D133" s="16">
        <v>295.59999999999997</v>
      </c>
    </row>
    <row r="134" spans="1:4" x14ac:dyDescent="0.3">
      <c r="A134" s="13" t="s">
        <v>264</v>
      </c>
      <c r="B134" s="16">
        <v>17.22</v>
      </c>
      <c r="C134" s="16">
        <v>85.78</v>
      </c>
      <c r="D134" s="16">
        <v>730.7399999999999</v>
      </c>
    </row>
    <row r="135" spans="1:4" x14ac:dyDescent="0.3">
      <c r="A135" s="13" t="s">
        <v>268</v>
      </c>
      <c r="B135" s="16">
        <v>0.33</v>
      </c>
      <c r="C135" s="16">
        <v>5.22</v>
      </c>
      <c r="D135" s="16">
        <v>28.05</v>
      </c>
    </row>
    <row r="136" spans="1:4" x14ac:dyDescent="0.3">
      <c r="A136" s="13" t="s">
        <v>270</v>
      </c>
      <c r="B136" s="16">
        <v>10.219999999999999</v>
      </c>
      <c r="C136" s="16">
        <v>86.33</v>
      </c>
      <c r="D136" s="16">
        <v>542.88</v>
      </c>
    </row>
    <row r="137" spans="1:4" x14ac:dyDescent="0.3">
      <c r="A137" s="13" t="s">
        <v>272</v>
      </c>
      <c r="B137" s="16">
        <v>4.1100000000000003</v>
      </c>
      <c r="C137" s="16">
        <v>56.34</v>
      </c>
      <c r="D137" s="16">
        <v>289.09999999999997</v>
      </c>
    </row>
    <row r="138" spans="1:4" x14ac:dyDescent="0.3">
      <c r="A138" s="13" t="s">
        <v>274</v>
      </c>
      <c r="B138" s="16">
        <v>9.7800000000000011</v>
      </c>
      <c r="C138" s="16">
        <v>55</v>
      </c>
      <c r="D138" s="16">
        <v>593.61</v>
      </c>
    </row>
    <row r="139" spans="1:4" x14ac:dyDescent="0.3">
      <c r="A139" s="13" t="s">
        <v>276</v>
      </c>
      <c r="B139" s="16">
        <v>13.33</v>
      </c>
      <c r="C139" s="16">
        <v>116.22</v>
      </c>
      <c r="D139" s="16">
        <v>705.29999999999984</v>
      </c>
    </row>
    <row r="140" spans="1:4" x14ac:dyDescent="0.3">
      <c r="A140" s="13" t="s">
        <v>278</v>
      </c>
      <c r="B140" s="16">
        <v>4</v>
      </c>
      <c r="C140" s="16">
        <v>15.78</v>
      </c>
      <c r="D140" s="16">
        <v>77.650000000000006</v>
      </c>
    </row>
    <row r="141" spans="1:4" x14ac:dyDescent="0.3">
      <c r="A141" s="13" t="s">
        <v>280</v>
      </c>
      <c r="B141" s="16">
        <v>14.340000000000002</v>
      </c>
      <c r="C141" s="16">
        <v>146.11000000000001</v>
      </c>
      <c r="D141" s="16">
        <v>792.07</v>
      </c>
    </row>
    <row r="142" spans="1:4" x14ac:dyDescent="0.3">
      <c r="A142" s="13" t="s">
        <v>282</v>
      </c>
      <c r="B142" s="16">
        <v>13.110000000000001</v>
      </c>
      <c r="C142" s="16">
        <v>90.33</v>
      </c>
      <c r="D142" s="16">
        <v>817.24</v>
      </c>
    </row>
    <row r="143" spans="1:4" x14ac:dyDescent="0.3">
      <c r="A143" s="13" t="s">
        <v>284</v>
      </c>
      <c r="B143" s="16">
        <v>6.22</v>
      </c>
      <c r="C143" s="16">
        <v>30.67</v>
      </c>
      <c r="D143" s="16">
        <v>284.08999999999997</v>
      </c>
    </row>
    <row r="144" spans="1:4" x14ac:dyDescent="0.3">
      <c r="A144" s="13" t="s">
        <v>286</v>
      </c>
      <c r="B144" s="16">
        <v>37.11</v>
      </c>
      <c r="C144" s="16">
        <v>360.66999999999996</v>
      </c>
      <c r="D144" s="16">
        <v>2689.55</v>
      </c>
    </row>
    <row r="145" spans="1:4" x14ac:dyDescent="0.3">
      <c r="A145" s="13" t="s">
        <v>288</v>
      </c>
      <c r="B145" s="16">
        <v>1.77</v>
      </c>
      <c r="C145" s="16">
        <v>56.78</v>
      </c>
      <c r="D145" s="16">
        <v>401.24</v>
      </c>
    </row>
    <row r="146" spans="1:4" x14ac:dyDescent="0.3">
      <c r="A146" s="13" t="s">
        <v>290</v>
      </c>
      <c r="B146" s="16">
        <v>79.67</v>
      </c>
      <c r="C146" s="16">
        <v>478.44</v>
      </c>
      <c r="D146" s="16">
        <v>3397.8</v>
      </c>
    </row>
    <row r="147" spans="1:4" x14ac:dyDescent="0.3">
      <c r="A147" s="13" t="s">
        <v>292</v>
      </c>
      <c r="B147" s="16">
        <v>0.89</v>
      </c>
      <c r="C147" s="16">
        <v>11</v>
      </c>
      <c r="D147" s="16">
        <v>70.099999999999994</v>
      </c>
    </row>
    <row r="148" spans="1:4" x14ac:dyDescent="0.3">
      <c r="A148" s="13" t="s">
        <v>294</v>
      </c>
      <c r="B148" s="16">
        <v>8.89</v>
      </c>
      <c r="C148" s="16">
        <v>53.78</v>
      </c>
      <c r="D148" s="16">
        <v>602.95999999999992</v>
      </c>
    </row>
    <row r="149" spans="1:4" x14ac:dyDescent="0.3">
      <c r="A149" s="13" t="s">
        <v>296</v>
      </c>
      <c r="B149" s="16">
        <v>1.8900000000000001</v>
      </c>
      <c r="C149" s="16">
        <v>9.2200000000000006</v>
      </c>
      <c r="D149" s="16">
        <v>72.650000000000006</v>
      </c>
    </row>
    <row r="150" spans="1:4" x14ac:dyDescent="0.3">
      <c r="A150" s="13" t="s">
        <v>298</v>
      </c>
      <c r="B150" s="16">
        <v>1.44</v>
      </c>
      <c r="C150" s="16">
        <v>17.440000000000001</v>
      </c>
      <c r="D150" s="16">
        <v>102.95</v>
      </c>
    </row>
    <row r="151" spans="1:4" x14ac:dyDescent="0.3">
      <c r="A151" s="13" t="s">
        <v>300</v>
      </c>
      <c r="B151" s="16">
        <v>6.1099999999999994</v>
      </c>
      <c r="C151" s="16">
        <v>20</v>
      </c>
      <c r="D151" s="16">
        <v>198.8</v>
      </c>
    </row>
    <row r="152" spans="1:4" x14ac:dyDescent="0.3">
      <c r="A152" s="13" t="s">
        <v>302</v>
      </c>
      <c r="B152" s="16">
        <v>0.89</v>
      </c>
      <c r="C152" s="16">
        <v>23.78</v>
      </c>
      <c r="D152" s="16">
        <v>256.74</v>
      </c>
    </row>
    <row r="153" spans="1:4" x14ac:dyDescent="0.3">
      <c r="A153" s="13" t="s">
        <v>304</v>
      </c>
      <c r="B153" s="16">
        <v>0</v>
      </c>
      <c r="C153" s="16">
        <v>14.78</v>
      </c>
      <c r="D153" s="16">
        <v>108.45</v>
      </c>
    </row>
    <row r="154" spans="1:4" x14ac:dyDescent="0.3">
      <c r="A154" s="13" t="s">
        <v>306</v>
      </c>
      <c r="B154" s="16">
        <v>5.67</v>
      </c>
      <c r="C154" s="16">
        <v>60.89</v>
      </c>
      <c r="D154" s="16">
        <v>540.67999999999995</v>
      </c>
    </row>
    <row r="155" spans="1:4" x14ac:dyDescent="0.3">
      <c r="A155" s="13" t="s">
        <v>308</v>
      </c>
      <c r="B155" s="16">
        <v>0.89</v>
      </c>
      <c r="C155" s="16">
        <v>24.33</v>
      </c>
      <c r="D155" s="16">
        <v>201.96</v>
      </c>
    </row>
    <row r="156" spans="1:4" x14ac:dyDescent="0.3">
      <c r="A156" s="13" t="s">
        <v>310</v>
      </c>
      <c r="B156" s="16">
        <v>1.56</v>
      </c>
      <c r="C156" s="16">
        <v>19.22</v>
      </c>
      <c r="D156" s="16">
        <v>210.3</v>
      </c>
    </row>
    <row r="157" spans="1:4" x14ac:dyDescent="0.3">
      <c r="A157" s="13" t="s">
        <v>312</v>
      </c>
      <c r="B157" s="16">
        <v>109.89</v>
      </c>
      <c r="C157" s="16">
        <v>598.66999999999996</v>
      </c>
      <c r="D157" s="16">
        <v>3982.29</v>
      </c>
    </row>
    <row r="158" spans="1:4" x14ac:dyDescent="0.3">
      <c r="A158" s="13" t="s">
        <v>314</v>
      </c>
      <c r="B158" s="16">
        <v>0.78</v>
      </c>
      <c r="C158" s="16">
        <v>22.11</v>
      </c>
      <c r="D158" s="16">
        <v>172.35999999999999</v>
      </c>
    </row>
    <row r="159" spans="1:4" x14ac:dyDescent="0.3">
      <c r="A159" s="13" t="s">
        <v>316</v>
      </c>
      <c r="B159" s="16">
        <v>43.230000000000004</v>
      </c>
      <c r="C159" s="16">
        <v>125.56</v>
      </c>
      <c r="D159" s="16">
        <v>674.85</v>
      </c>
    </row>
    <row r="160" spans="1:4" x14ac:dyDescent="0.3">
      <c r="A160" s="13" t="s">
        <v>318</v>
      </c>
      <c r="B160" s="16">
        <v>57.44</v>
      </c>
      <c r="C160" s="16">
        <v>302.33</v>
      </c>
      <c r="D160" s="16">
        <v>2085.87</v>
      </c>
    </row>
    <row r="161" spans="1:4" x14ac:dyDescent="0.3">
      <c r="A161" s="13" t="s">
        <v>320</v>
      </c>
      <c r="B161" s="16">
        <v>22.88</v>
      </c>
      <c r="C161" s="16">
        <v>61.56</v>
      </c>
      <c r="D161" s="16">
        <v>309.95999999999998</v>
      </c>
    </row>
    <row r="162" spans="1:4" x14ac:dyDescent="0.3">
      <c r="A162" s="13" t="s">
        <v>322</v>
      </c>
      <c r="B162" s="16">
        <v>7.89</v>
      </c>
      <c r="C162" s="16">
        <v>16.440000000000001</v>
      </c>
      <c r="D162" s="16">
        <v>139</v>
      </c>
    </row>
    <row r="163" spans="1:4" x14ac:dyDescent="0.3">
      <c r="A163" s="13" t="s">
        <v>324</v>
      </c>
      <c r="B163" s="16">
        <v>60</v>
      </c>
      <c r="C163" s="16">
        <v>370.56</v>
      </c>
      <c r="D163" s="16">
        <v>2786.99</v>
      </c>
    </row>
    <row r="164" spans="1:4" x14ac:dyDescent="0.3">
      <c r="A164" s="13" t="s">
        <v>326</v>
      </c>
      <c r="B164" s="16">
        <v>22.45</v>
      </c>
      <c r="C164" s="16">
        <v>115.56</v>
      </c>
      <c r="D164" s="16">
        <v>1014.46</v>
      </c>
    </row>
    <row r="165" spans="1:4" x14ac:dyDescent="0.3">
      <c r="A165" s="13" t="s">
        <v>328</v>
      </c>
      <c r="B165" s="16">
        <v>25.549999999999997</v>
      </c>
      <c r="C165" s="16">
        <v>100.44</v>
      </c>
      <c r="D165" s="16">
        <v>929.48</v>
      </c>
    </row>
    <row r="166" spans="1:4" x14ac:dyDescent="0.3">
      <c r="A166" s="13" t="s">
        <v>330</v>
      </c>
      <c r="B166" s="16">
        <v>0.33</v>
      </c>
      <c r="C166" s="16">
        <v>29.78</v>
      </c>
      <c r="D166" s="16">
        <v>286.24999999999994</v>
      </c>
    </row>
    <row r="167" spans="1:4" x14ac:dyDescent="0.3">
      <c r="A167" s="13" t="s">
        <v>332</v>
      </c>
      <c r="B167" s="16">
        <v>12</v>
      </c>
      <c r="C167" s="16">
        <v>55</v>
      </c>
      <c r="D167" s="16">
        <v>542.53</v>
      </c>
    </row>
    <row r="168" spans="1:4" x14ac:dyDescent="0.3">
      <c r="A168" s="13" t="s">
        <v>334</v>
      </c>
      <c r="B168" s="16">
        <v>30.22</v>
      </c>
      <c r="C168" s="16">
        <v>102.44</v>
      </c>
      <c r="D168" s="16">
        <v>1065.1100000000001</v>
      </c>
    </row>
    <row r="169" spans="1:4" x14ac:dyDescent="0.3">
      <c r="A169" s="13" t="s">
        <v>336</v>
      </c>
      <c r="B169" s="16">
        <v>23.78</v>
      </c>
      <c r="C169" s="16">
        <v>76.11</v>
      </c>
      <c r="D169" s="16">
        <v>641.07000000000005</v>
      </c>
    </row>
    <row r="170" spans="1:4" x14ac:dyDescent="0.3">
      <c r="A170" s="13" t="s">
        <v>338</v>
      </c>
      <c r="B170" s="16">
        <v>37.67</v>
      </c>
      <c r="C170" s="16">
        <v>161.11000000000001</v>
      </c>
      <c r="D170" s="16">
        <v>903.0100000000001</v>
      </c>
    </row>
    <row r="171" spans="1:4" x14ac:dyDescent="0.3">
      <c r="A171" s="13" t="s">
        <v>340</v>
      </c>
      <c r="B171" s="16">
        <v>6.2200000000000006</v>
      </c>
      <c r="C171" s="16">
        <v>76.22</v>
      </c>
      <c r="D171" s="16">
        <v>916.25000000000011</v>
      </c>
    </row>
    <row r="172" spans="1:4" x14ac:dyDescent="0.3">
      <c r="A172" s="13" t="s">
        <v>342</v>
      </c>
      <c r="B172" s="16">
        <v>29.659999999999997</v>
      </c>
      <c r="C172" s="16">
        <v>68.56</v>
      </c>
      <c r="D172" s="16">
        <v>509.3</v>
      </c>
    </row>
    <row r="173" spans="1:4" x14ac:dyDescent="0.3">
      <c r="A173" s="13" t="s">
        <v>344</v>
      </c>
      <c r="B173" s="16">
        <v>8.2200000000000006</v>
      </c>
      <c r="C173" s="16">
        <v>50.22</v>
      </c>
      <c r="D173" s="16">
        <v>538.42000000000007</v>
      </c>
    </row>
    <row r="174" spans="1:4" x14ac:dyDescent="0.3">
      <c r="A174" s="13" t="s">
        <v>346</v>
      </c>
      <c r="B174" s="16">
        <v>4.78</v>
      </c>
      <c r="C174" s="16">
        <v>40</v>
      </c>
      <c r="D174" s="16">
        <v>302.67</v>
      </c>
    </row>
    <row r="175" spans="1:4" x14ac:dyDescent="0.3">
      <c r="A175" s="13" t="s">
        <v>348</v>
      </c>
      <c r="B175" s="16">
        <v>0</v>
      </c>
      <c r="C175" s="16">
        <v>8</v>
      </c>
      <c r="D175" s="16">
        <v>48.94</v>
      </c>
    </row>
    <row r="176" spans="1:4" x14ac:dyDescent="0.3">
      <c r="A176" s="13" t="s">
        <v>350</v>
      </c>
      <c r="B176" s="16">
        <v>18.559999999999999</v>
      </c>
      <c r="C176" s="16">
        <v>135.33000000000001</v>
      </c>
      <c r="D176" s="16">
        <v>1130</v>
      </c>
    </row>
    <row r="177" spans="1:4" x14ac:dyDescent="0.3">
      <c r="A177" s="13" t="s">
        <v>352</v>
      </c>
      <c r="B177" s="16">
        <v>1</v>
      </c>
      <c r="C177" s="16">
        <v>38.56</v>
      </c>
      <c r="D177" s="16">
        <v>266.33</v>
      </c>
    </row>
    <row r="178" spans="1:4" x14ac:dyDescent="0.3">
      <c r="A178" s="13" t="s">
        <v>354</v>
      </c>
      <c r="B178" s="16">
        <v>9.11</v>
      </c>
      <c r="C178" s="16">
        <v>32.89</v>
      </c>
      <c r="D178" s="16">
        <v>239.48999999999998</v>
      </c>
    </row>
    <row r="179" spans="1:4" x14ac:dyDescent="0.3">
      <c r="A179" s="13" t="s">
        <v>356</v>
      </c>
      <c r="B179" s="16">
        <v>66.89</v>
      </c>
      <c r="C179" s="16">
        <v>392.66</v>
      </c>
      <c r="D179" s="16">
        <v>4227.5699999999988</v>
      </c>
    </row>
    <row r="180" spans="1:4" x14ac:dyDescent="0.3">
      <c r="A180" s="13" t="s">
        <v>358</v>
      </c>
      <c r="B180" s="16">
        <v>337.23</v>
      </c>
      <c r="C180" s="16">
        <v>2340.7800000000002</v>
      </c>
      <c r="D180" s="16">
        <v>20615.259999999998</v>
      </c>
    </row>
    <row r="181" spans="1:4" x14ac:dyDescent="0.3">
      <c r="A181" s="13" t="s">
        <v>360</v>
      </c>
      <c r="B181" s="16">
        <v>440.22</v>
      </c>
      <c r="C181" s="16">
        <v>3463.56</v>
      </c>
      <c r="D181" s="16">
        <v>27690.019999999997</v>
      </c>
    </row>
    <row r="182" spans="1:4" x14ac:dyDescent="0.3">
      <c r="A182" s="13" t="s">
        <v>362</v>
      </c>
      <c r="B182" s="16">
        <v>1</v>
      </c>
      <c r="C182" s="16">
        <v>16.440000000000001</v>
      </c>
      <c r="D182" s="16">
        <v>174.2</v>
      </c>
    </row>
    <row r="183" spans="1:4" x14ac:dyDescent="0.3">
      <c r="A183" s="13" t="s">
        <v>364</v>
      </c>
      <c r="B183" s="16">
        <v>68.77</v>
      </c>
      <c r="C183" s="16">
        <v>610.78</v>
      </c>
      <c r="D183" s="16">
        <v>5369.7</v>
      </c>
    </row>
    <row r="184" spans="1:4" x14ac:dyDescent="0.3">
      <c r="A184" s="13" t="s">
        <v>366</v>
      </c>
      <c r="B184" s="16">
        <v>115.77</v>
      </c>
      <c r="C184" s="16">
        <v>1058.1099999999999</v>
      </c>
      <c r="D184" s="16">
        <v>8040.5499999999993</v>
      </c>
    </row>
    <row r="185" spans="1:4" x14ac:dyDescent="0.3">
      <c r="A185" s="13" t="s">
        <v>368</v>
      </c>
      <c r="B185" s="16">
        <v>22.44</v>
      </c>
      <c r="C185" s="16">
        <v>117</v>
      </c>
      <c r="D185" s="16">
        <v>1386.51</v>
      </c>
    </row>
    <row r="186" spans="1:4" x14ac:dyDescent="0.3">
      <c r="A186" s="13" t="s">
        <v>370</v>
      </c>
      <c r="B186" s="16">
        <v>33.450000000000003</v>
      </c>
      <c r="C186" s="16">
        <v>307.77999999999997</v>
      </c>
      <c r="D186" s="16">
        <v>2258.66</v>
      </c>
    </row>
    <row r="187" spans="1:4" x14ac:dyDescent="0.3">
      <c r="A187" s="13" t="s">
        <v>372</v>
      </c>
      <c r="B187" s="16">
        <v>361</v>
      </c>
      <c r="C187" s="16">
        <v>1375.56</v>
      </c>
      <c r="D187" s="16">
        <v>11476.800000000001</v>
      </c>
    </row>
    <row r="188" spans="1:4" x14ac:dyDescent="0.3">
      <c r="A188" s="13" t="s">
        <v>374</v>
      </c>
      <c r="B188" s="16">
        <v>174.21999999999997</v>
      </c>
      <c r="C188" s="16">
        <v>969.78</v>
      </c>
      <c r="D188" s="16">
        <v>8782.84</v>
      </c>
    </row>
    <row r="189" spans="1:4" x14ac:dyDescent="0.3">
      <c r="A189" s="13" t="s">
        <v>376</v>
      </c>
      <c r="B189" s="16">
        <v>133.67000000000002</v>
      </c>
      <c r="C189" s="16">
        <v>826.2299999999999</v>
      </c>
      <c r="D189" s="16">
        <v>7226.1999999999989</v>
      </c>
    </row>
    <row r="190" spans="1:4" x14ac:dyDescent="0.3">
      <c r="A190" s="13" t="s">
        <v>378</v>
      </c>
      <c r="B190" s="16">
        <v>258</v>
      </c>
      <c r="C190" s="16">
        <v>2250.89</v>
      </c>
      <c r="D190" s="16">
        <v>17099.080000000002</v>
      </c>
    </row>
    <row r="191" spans="1:4" x14ac:dyDescent="0.3">
      <c r="A191" s="13" t="s">
        <v>380</v>
      </c>
      <c r="B191" s="16">
        <v>21.779999999999998</v>
      </c>
      <c r="C191" s="16">
        <v>193.78</v>
      </c>
      <c r="D191" s="16">
        <v>1899.3700000000001</v>
      </c>
    </row>
    <row r="192" spans="1:4" x14ac:dyDescent="0.3">
      <c r="A192" s="13" t="s">
        <v>382</v>
      </c>
      <c r="B192" s="16">
        <v>48.56</v>
      </c>
      <c r="C192" s="16">
        <v>476.22</v>
      </c>
      <c r="D192" s="16">
        <v>3602.1099999999997</v>
      </c>
    </row>
    <row r="193" spans="1:4" x14ac:dyDescent="0.3">
      <c r="A193" s="13" t="s">
        <v>384</v>
      </c>
      <c r="B193" s="16">
        <v>65.22</v>
      </c>
      <c r="C193" s="16">
        <v>323.33</v>
      </c>
      <c r="D193" s="16">
        <v>3350.0899999999997</v>
      </c>
    </row>
    <row r="194" spans="1:4" x14ac:dyDescent="0.3">
      <c r="A194" s="13" t="s">
        <v>386</v>
      </c>
      <c r="B194" s="16">
        <v>0</v>
      </c>
      <c r="C194" s="16">
        <v>2.44</v>
      </c>
      <c r="D194" s="16">
        <v>21.5</v>
      </c>
    </row>
    <row r="195" spans="1:4" x14ac:dyDescent="0.3">
      <c r="A195" s="13" t="s">
        <v>388</v>
      </c>
      <c r="B195" s="16">
        <v>7.4499999999999993</v>
      </c>
      <c r="C195" s="16">
        <v>62</v>
      </c>
      <c r="D195" s="16">
        <v>634.44000000000005</v>
      </c>
    </row>
    <row r="196" spans="1:4" x14ac:dyDescent="0.3">
      <c r="A196" s="13" t="s">
        <v>390</v>
      </c>
      <c r="B196" s="16">
        <v>1.56</v>
      </c>
      <c r="C196" s="16">
        <v>27.44</v>
      </c>
      <c r="D196" s="16">
        <v>201.71</v>
      </c>
    </row>
    <row r="197" spans="1:4" x14ac:dyDescent="0.3">
      <c r="A197" s="13" t="s">
        <v>392</v>
      </c>
      <c r="B197" s="16">
        <v>14.33</v>
      </c>
      <c r="C197" s="16">
        <v>102.67</v>
      </c>
      <c r="D197" s="16">
        <v>810.75</v>
      </c>
    </row>
    <row r="198" spans="1:4" x14ac:dyDescent="0.3">
      <c r="A198" s="13" t="s">
        <v>394</v>
      </c>
      <c r="B198" s="16">
        <v>6.11</v>
      </c>
      <c r="C198" s="16">
        <v>66.67</v>
      </c>
      <c r="D198" s="16">
        <v>552.53000000000009</v>
      </c>
    </row>
    <row r="199" spans="1:4" x14ac:dyDescent="0.3">
      <c r="A199" s="13" t="s">
        <v>396</v>
      </c>
      <c r="B199" s="16">
        <v>44.78</v>
      </c>
      <c r="C199" s="16">
        <v>470.11</v>
      </c>
      <c r="D199" s="16">
        <v>3685.96</v>
      </c>
    </row>
    <row r="200" spans="1:4" x14ac:dyDescent="0.3">
      <c r="A200" s="13" t="s">
        <v>398</v>
      </c>
      <c r="B200" s="16">
        <v>76.67</v>
      </c>
      <c r="C200" s="16">
        <v>565</v>
      </c>
      <c r="D200" s="16">
        <v>3969.4099999999994</v>
      </c>
    </row>
    <row r="201" spans="1:4" x14ac:dyDescent="0.3">
      <c r="A201" s="13" t="s">
        <v>400</v>
      </c>
      <c r="B201" s="16">
        <v>46.769999999999996</v>
      </c>
      <c r="C201" s="16">
        <v>226.33</v>
      </c>
      <c r="D201" s="16">
        <v>2614.38</v>
      </c>
    </row>
    <row r="202" spans="1:4" x14ac:dyDescent="0.3">
      <c r="A202" s="13" t="s">
        <v>402</v>
      </c>
      <c r="B202" s="16">
        <v>8.7799999999999994</v>
      </c>
      <c r="C202" s="16">
        <v>77.44</v>
      </c>
      <c r="D202" s="16">
        <v>609.96999999999991</v>
      </c>
    </row>
    <row r="203" spans="1:4" x14ac:dyDescent="0.3">
      <c r="A203" s="13" t="s">
        <v>404</v>
      </c>
      <c r="B203" s="16">
        <v>8.4500000000000011</v>
      </c>
      <c r="C203" s="16">
        <v>44</v>
      </c>
      <c r="D203" s="16">
        <v>412.65</v>
      </c>
    </row>
    <row r="204" spans="1:4" x14ac:dyDescent="0.3">
      <c r="A204" s="13" t="s">
        <v>406</v>
      </c>
      <c r="B204" s="16">
        <v>104.11</v>
      </c>
      <c r="C204" s="16">
        <v>760.33</v>
      </c>
      <c r="D204" s="16">
        <v>6062.15</v>
      </c>
    </row>
    <row r="205" spans="1:4" x14ac:dyDescent="0.3">
      <c r="A205" s="13" t="s">
        <v>408</v>
      </c>
      <c r="B205" s="16">
        <v>1</v>
      </c>
      <c r="C205" s="16">
        <v>7.33</v>
      </c>
      <c r="D205" s="16">
        <v>56.5</v>
      </c>
    </row>
    <row r="206" spans="1:4" x14ac:dyDescent="0.3">
      <c r="A206" s="13" t="s">
        <v>410</v>
      </c>
      <c r="B206" s="16">
        <v>2</v>
      </c>
      <c r="C206" s="16">
        <v>1.22</v>
      </c>
      <c r="D206" s="16">
        <v>50.75</v>
      </c>
    </row>
    <row r="207" spans="1:4" x14ac:dyDescent="0.3">
      <c r="A207" s="13" t="s">
        <v>412</v>
      </c>
      <c r="B207" s="16">
        <v>0</v>
      </c>
      <c r="C207" s="16">
        <v>9.44</v>
      </c>
      <c r="D207" s="16">
        <v>56.05</v>
      </c>
    </row>
    <row r="208" spans="1:4" x14ac:dyDescent="0.3">
      <c r="A208" s="13" t="s">
        <v>414</v>
      </c>
      <c r="B208" s="16">
        <v>41.45</v>
      </c>
      <c r="C208" s="16">
        <v>133.66999999999999</v>
      </c>
      <c r="D208" s="16">
        <v>1037.8699999999999</v>
      </c>
    </row>
    <row r="209" spans="1:4" x14ac:dyDescent="0.3">
      <c r="A209" s="13" t="s">
        <v>416</v>
      </c>
      <c r="B209" s="16">
        <v>307.89</v>
      </c>
      <c r="C209" s="16">
        <v>2030.6699999999998</v>
      </c>
      <c r="D209" s="16">
        <v>17837.43</v>
      </c>
    </row>
    <row r="210" spans="1:4" x14ac:dyDescent="0.3">
      <c r="A210" s="13" t="s">
        <v>418</v>
      </c>
      <c r="B210" s="16">
        <v>120.77</v>
      </c>
      <c r="C210" s="16">
        <v>979.44</v>
      </c>
      <c r="D210" s="16">
        <v>7733.35</v>
      </c>
    </row>
    <row r="211" spans="1:4" x14ac:dyDescent="0.3">
      <c r="A211" s="13" t="s">
        <v>420</v>
      </c>
      <c r="B211" s="16">
        <v>274.22000000000003</v>
      </c>
      <c r="C211" s="16">
        <v>1718</v>
      </c>
      <c r="D211" s="16">
        <v>14064.71</v>
      </c>
    </row>
    <row r="212" spans="1:4" x14ac:dyDescent="0.3">
      <c r="A212" s="13" t="s">
        <v>422</v>
      </c>
      <c r="B212" s="16">
        <v>369.55</v>
      </c>
      <c r="C212" s="16">
        <v>2382.7800000000002</v>
      </c>
      <c r="D212" s="16">
        <v>19438.669999999998</v>
      </c>
    </row>
    <row r="213" spans="1:4" x14ac:dyDescent="0.3">
      <c r="A213" s="13" t="s">
        <v>424</v>
      </c>
      <c r="B213" s="16">
        <v>57.67</v>
      </c>
      <c r="C213" s="16">
        <v>502.22</v>
      </c>
      <c r="D213" s="16">
        <v>5121.8599999999997</v>
      </c>
    </row>
    <row r="214" spans="1:4" x14ac:dyDescent="0.3">
      <c r="A214" s="13" t="s">
        <v>426</v>
      </c>
      <c r="B214" s="16">
        <v>251.10999999999999</v>
      </c>
      <c r="C214" s="16">
        <v>1452.5600000000002</v>
      </c>
      <c r="D214" s="16">
        <v>10867.06</v>
      </c>
    </row>
    <row r="215" spans="1:4" x14ac:dyDescent="0.3">
      <c r="A215" s="13" t="s">
        <v>428</v>
      </c>
      <c r="B215" s="16">
        <v>0</v>
      </c>
      <c r="C215" s="16">
        <v>3.89</v>
      </c>
      <c r="D215" s="16">
        <v>31.55</v>
      </c>
    </row>
    <row r="216" spans="1:4" x14ac:dyDescent="0.3">
      <c r="A216" s="13" t="s">
        <v>430</v>
      </c>
      <c r="B216" s="16">
        <v>92</v>
      </c>
      <c r="C216" s="16">
        <v>797.78</v>
      </c>
      <c r="D216" s="16">
        <v>7353.630000000001</v>
      </c>
    </row>
    <row r="217" spans="1:4" x14ac:dyDescent="0.3">
      <c r="A217" s="13" t="s">
        <v>432</v>
      </c>
      <c r="B217" s="16">
        <v>130.66</v>
      </c>
      <c r="C217" s="16">
        <v>1263.33</v>
      </c>
      <c r="D217" s="16">
        <v>9629.14</v>
      </c>
    </row>
    <row r="218" spans="1:4" x14ac:dyDescent="0.3">
      <c r="A218" s="13" t="s">
        <v>434</v>
      </c>
      <c r="B218" s="16">
        <v>30.11</v>
      </c>
      <c r="C218" s="16">
        <v>308.89</v>
      </c>
      <c r="D218" s="16">
        <v>2287.04</v>
      </c>
    </row>
    <row r="219" spans="1:4" x14ac:dyDescent="0.3">
      <c r="A219" s="13" t="s">
        <v>436</v>
      </c>
      <c r="B219" s="16">
        <v>36.44</v>
      </c>
      <c r="C219" s="16">
        <v>244</v>
      </c>
      <c r="D219" s="16">
        <v>2061</v>
      </c>
    </row>
    <row r="220" spans="1:4" x14ac:dyDescent="0.3">
      <c r="A220" s="13" t="s">
        <v>438</v>
      </c>
      <c r="B220" s="16">
        <v>2</v>
      </c>
      <c r="C220" s="16">
        <v>62.33</v>
      </c>
      <c r="D220" s="16">
        <v>439.73</v>
      </c>
    </row>
    <row r="221" spans="1:4" x14ac:dyDescent="0.3">
      <c r="A221" s="13" t="s">
        <v>440</v>
      </c>
      <c r="B221" s="16">
        <v>45.56</v>
      </c>
      <c r="C221" s="16">
        <v>288.11</v>
      </c>
      <c r="D221" s="16">
        <v>2109.46</v>
      </c>
    </row>
    <row r="222" spans="1:4" x14ac:dyDescent="0.3">
      <c r="A222" s="13" t="s">
        <v>442</v>
      </c>
      <c r="B222" s="16">
        <v>70.44</v>
      </c>
      <c r="C222" s="16">
        <v>583.89</v>
      </c>
      <c r="D222" s="16">
        <v>4649.0199999999995</v>
      </c>
    </row>
    <row r="223" spans="1:4" x14ac:dyDescent="0.3">
      <c r="A223" s="13" t="s">
        <v>444</v>
      </c>
      <c r="B223" s="16">
        <v>516.77</v>
      </c>
      <c r="C223" s="16">
        <v>3827.78</v>
      </c>
      <c r="D223" s="16">
        <v>27982.100000000002</v>
      </c>
    </row>
    <row r="224" spans="1:4" x14ac:dyDescent="0.3">
      <c r="A224" s="13" t="s">
        <v>446</v>
      </c>
      <c r="B224" s="16">
        <v>0</v>
      </c>
      <c r="C224" s="16">
        <v>10</v>
      </c>
      <c r="D224" s="16">
        <v>68.3</v>
      </c>
    </row>
    <row r="225" spans="1:4" x14ac:dyDescent="0.3">
      <c r="A225" s="13" t="s">
        <v>448</v>
      </c>
      <c r="B225" s="16">
        <v>1.78</v>
      </c>
      <c r="C225" s="16">
        <v>4.67</v>
      </c>
      <c r="D225" s="16">
        <v>41.84</v>
      </c>
    </row>
    <row r="226" spans="1:4" x14ac:dyDescent="0.3">
      <c r="A226" s="13" t="s">
        <v>450</v>
      </c>
      <c r="B226" s="16">
        <v>27.89</v>
      </c>
      <c r="C226" s="16">
        <v>191.56</v>
      </c>
      <c r="D226" s="16">
        <v>1511.1299999999999</v>
      </c>
    </row>
    <row r="227" spans="1:4" x14ac:dyDescent="0.3">
      <c r="A227" s="13" t="s">
        <v>452</v>
      </c>
      <c r="B227" s="16">
        <v>40.89</v>
      </c>
      <c r="C227" s="16">
        <v>222.78</v>
      </c>
      <c r="D227" s="16">
        <v>1813.17</v>
      </c>
    </row>
    <row r="228" spans="1:4" x14ac:dyDescent="0.3">
      <c r="A228" s="13" t="s">
        <v>454</v>
      </c>
      <c r="B228" s="16">
        <v>89.22</v>
      </c>
      <c r="C228" s="16">
        <v>1052.44</v>
      </c>
      <c r="D228" s="16">
        <v>9239.6399999999976</v>
      </c>
    </row>
    <row r="229" spans="1:4" x14ac:dyDescent="0.3">
      <c r="A229" s="13" t="s">
        <v>456</v>
      </c>
      <c r="B229" s="16">
        <v>210.56</v>
      </c>
      <c r="C229" s="16">
        <v>1567.1100000000001</v>
      </c>
      <c r="D229" s="16">
        <v>12179.86</v>
      </c>
    </row>
    <row r="230" spans="1:4" x14ac:dyDescent="0.3">
      <c r="A230" s="13" t="s">
        <v>458</v>
      </c>
      <c r="B230" s="16">
        <v>5.8900000000000006</v>
      </c>
      <c r="C230" s="16">
        <v>108.44</v>
      </c>
      <c r="D230" s="16">
        <v>914.92</v>
      </c>
    </row>
    <row r="231" spans="1:4" x14ac:dyDescent="0.3">
      <c r="A231" s="13" t="s">
        <v>460</v>
      </c>
      <c r="B231" s="16">
        <v>84.44</v>
      </c>
      <c r="C231" s="16">
        <v>616.44000000000005</v>
      </c>
      <c r="D231" s="16">
        <v>3923.84</v>
      </c>
    </row>
    <row r="232" spans="1:4" x14ac:dyDescent="0.3">
      <c r="A232" s="13" t="s">
        <v>462</v>
      </c>
      <c r="B232" s="16">
        <v>68.55</v>
      </c>
      <c r="C232" s="16">
        <v>634.44000000000005</v>
      </c>
      <c r="D232" s="16">
        <v>4547.1200000000008</v>
      </c>
    </row>
    <row r="233" spans="1:4" x14ac:dyDescent="0.3">
      <c r="A233" s="13" t="s">
        <v>464</v>
      </c>
      <c r="B233" s="16">
        <v>0.11</v>
      </c>
      <c r="C233" s="16">
        <v>61.56</v>
      </c>
      <c r="D233" s="16">
        <v>416.37000000000006</v>
      </c>
    </row>
    <row r="234" spans="1:4" x14ac:dyDescent="0.3">
      <c r="A234" s="13" t="s">
        <v>466</v>
      </c>
      <c r="B234" s="16">
        <v>65.66</v>
      </c>
      <c r="C234" s="16">
        <v>484.11</v>
      </c>
      <c r="D234" s="16">
        <v>3446.93</v>
      </c>
    </row>
    <row r="235" spans="1:4" x14ac:dyDescent="0.3">
      <c r="A235" s="13" t="s">
        <v>468</v>
      </c>
      <c r="B235" s="16">
        <v>34.33</v>
      </c>
      <c r="C235" s="16">
        <v>301.11</v>
      </c>
      <c r="D235" s="16">
        <v>2351.6800000000003</v>
      </c>
    </row>
    <row r="236" spans="1:4" x14ac:dyDescent="0.3">
      <c r="A236" s="13" t="s">
        <v>470</v>
      </c>
      <c r="B236" s="16">
        <v>16.78</v>
      </c>
      <c r="C236" s="16">
        <v>257.11</v>
      </c>
      <c r="D236" s="16">
        <v>1480.3</v>
      </c>
    </row>
    <row r="237" spans="1:4" x14ac:dyDescent="0.3">
      <c r="A237" s="13" t="s">
        <v>472</v>
      </c>
      <c r="B237" s="16">
        <v>0</v>
      </c>
      <c r="C237" s="16">
        <v>7.22</v>
      </c>
      <c r="D237" s="16">
        <v>37.299999999999997</v>
      </c>
    </row>
    <row r="238" spans="1:4" x14ac:dyDescent="0.3">
      <c r="A238" s="13" t="s">
        <v>474</v>
      </c>
      <c r="B238" s="16">
        <v>7.45</v>
      </c>
      <c r="C238" s="16">
        <v>99.56</v>
      </c>
      <c r="D238" s="16">
        <v>831.06999999999994</v>
      </c>
    </row>
    <row r="239" spans="1:4" x14ac:dyDescent="0.3">
      <c r="A239" s="13" t="s">
        <v>476</v>
      </c>
      <c r="B239" s="16">
        <v>10.559999999999999</v>
      </c>
      <c r="C239" s="16">
        <v>46.11</v>
      </c>
      <c r="D239" s="16">
        <v>572.79999999999995</v>
      </c>
    </row>
    <row r="240" spans="1:4" x14ac:dyDescent="0.3">
      <c r="A240" s="13" t="s">
        <v>478</v>
      </c>
      <c r="B240" s="16">
        <v>4.7700000000000005</v>
      </c>
      <c r="C240" s="16">
        <v>96.33</v>
      </c>
      <c r="D240" s="16">
        <v>1382.67</v>
      </c>
    </row>
    <row r="241" spans="1:4" x14ac:dyDescent="0.3">
      <c r="A241" s="13" t="s">
        <v>480</v>
      </c>
      <c r="B241" s="16">
        <v>35.450000000000003</v>
      </c>
      <c r="C241" s="16">
        <v>233.89</v>
      </c>
      <c r="D241" s="16">
        <v>2588.3599999999997</v>
      </c>
    </row>
    <row r="242" spans="1:4" x14ac:dyDescent="0.3">
      <c r="A242" s="13" t="s">
        <v>482</v>
      </c>
      <c r="B242" s="16">
        <v>4.66</v>
      </c>
      <c r="C242" s="16">
        <v>14</v>
      </c>
      <c r="D242" s="16">
        <v>210.43</v>
      </c>
    </row>
    <row r="243" spans="1:4" x14ac:dyDescent="0.3">
      <c r="A243" s="13" t="s">
        <v>484</v>
      </c>
      <c r="B243" s="16">
        <v>0</v>
      </c>
      <c r="C243" s="16">
        <v>12.33</v>
      </c>
      <c r="D243" s="16">
        <v>132.24</v>
      </c>
    </row>
    <row r="244" spans="1:4" x14ac:dyDescent="0.3">
      <c r="A244" s="13" t="s">
        <v>486</v>
      </c>
      <c r="B244" s="16">
        <v>0</v>
      </c>
      <c r="C244" s="16">
        <v>0.89</v>
      </c>
      <c r="D244" s="16">
        <v>15.65</v>
      </c>
    </row>
    <row r="245" spans="1:4" x14ac:dyDescent="0.3">
      <c r="A245" s="13" t="s">
        <v>488</v>
      </c>
      <c r="B245" s="16">
        <v>0.78</v>
      </c>
      <c r="C245" s="16">
        <v>20.67</v>
      </c>
      <c r="D245" s="16">
        <v>175.4</v>
      </c>
    </row>
    <row r="246" spans="1:4" x14ac:dyDescent="0.3">
      <c r="A246" s="13" t="s">
        <v>490</v>
      </c>
      <c r="B246" s="16">
        <v>12.22</v>
      </c>
      <c r="C246" s="16">
        <v>72.78</v>
      </c>
      <c r="D246" s="16">
        <v>527.44000000000005</v>
      </c>
    </row>
    <row r="247" spans="1:4" x14ac:dyDescent="0.3">
      <c r="A247" s="13" t="s">
        <v>492</v>
      </c>
      <c r="B247" s="16">
        <v>0</v>
      </c>
      <c r="C247" s="16">
        <v>18.78</v>
      </c>
      <c r="D247" s="16">
        <v>243</v>
      </c>
    </row>
    <row r="248" spans="1:4" x14ac:dyDescent="0.3">
      <c r="A248" s="13" t="s">
        <v>494</v>
      </c>
      <c r="B248" s="16">
        <v>9.23</v>
      </c>
      <c r="C248" s="16">
        <v>99.78</v>
      </c>
      <c r="D248" s="16">
        <v>912.28</v>
      </c>
    </row>
    <row r="249" spans="1:4" x14ac:dyDescent="0.3">
      <c r="A249" s="13" t="s">
        <v>496</v>
      </c>
      <c r="B249" s="16">
        <v>84</v>
      </c>
      <c r="C249" s="16">
        <v>650.66999999999996</v>
      </c>
      <c r="D249" s="16">
        <v>5262.63</v>
      </c>
    </row>
    <row r="250" spans="1:4" x14ac:dyDescent="0.3">
      <c r="A250" s="13" t="s">
        <v>498</v>
      </c>
      <c r="B250" s="16">
        <v>256.89</v>
      </c>
      <c r="C250" s="16">
        <v>1528</v>
      </c>
      <c r="D250" s="16">
        <v>13578.1</v>
      </c>
    </row>
    <row r="251" spans="1:4" x14ac:dyDescent="0.3">
      <c r="A251" s="13" t="s">
        <v>500</v>
      </c>
      <c r="B251" s="16">
        <v>96.56</v>
      </c>
      <c r="C251" s="16">
        <v>718.44</v>
      </c>
      <c r="D251" s="16">
        <v>6112.1100000000006</v>
      </c>
    </row>
    <row r="252" spans="1:4" x14ac:dyDescent="0.3">
      <c r="A252" s="13" t="s">
        <v>502</v>
      </c>
      <c r="B252" s="16">
        <v>183.11</v>
      </c>
      <c r="C252" s="16">
        <v>998.44999999999993</v>
      </c>
      <c r="D252" s="16">
        <v>8807.6299999999992</v>
      </c>
    </row>
    <row r="253" spans="1:4" x14ac:dyDescent="0.3">
      <c r="A253" s="13" t="s">
        <v>504</v>
      </c>
      <c r="B253" s="16">
        <v>10.89</v>
      </c>
      <c r="C253" s="16">
        <v>77.11</v>
      </c>
      <c r="D253" s="16">
        <v>810.92000000000007</v>
      </c>
    </row>
    <row r="254" spans="1:4" x14ac:dyDescent="0.3">
      <c r="A254" s="13" t="s">
        <v>506</v>
      </c>
      <c r="B254" s="16">
        <v>10.56</v>
      </c>
      <c r="C254" s="16">
        <v>56.67</v>
      </c>
      <c r="D254" s="16">
        <v>595.6</v>
      </c>
    </row>
    <row r="255" spans="1:4" x14ac:dyDescent="0.3">
      <c r="A255" s="13" t="s">
        <v>508</v>
      </c>
      <c r="B255" s="16">
        <v>42.55</v>
      </c>
      <c r="C255" s="16">
        <v>260.55999999999995</v>
      </c>
      <c r="D255" s="16">
        <v>2028.47</v>
      </c>
    </row>
    <row r="256" spans="1:4" x14ac:dyDescent="0.3">
      <c r="A256" s="13" t="s">
        <v>510</v>
      </c>
      <c r="B256" s="16">
        <v>28.11</v>
      </c>
      <c r="C256" s="16">
        <v>167.78</v>
      </c>
      <c r="D256" s="16">
        <v>1206.24</v>
      </c>
    </row>
    <row r="257" spans="1:4" x14ac:dyDescent="0.3">
      <c r="A257" s="13" t="s">
        <v>512</v>
      </c>
      <c r="B257" s="16">
        <v>2.7800000000000002</v>
      </c>
      <c r="C257" s="16">
        <v>89.11</v>
      </c>
      <c r="D257" s="16">
        <v>440.91</v>
      </c>
    </row>
    <row r="258" spans="1:4" x14ac:dyDescent="0.3">
      <c r="A258" s="13" t="s">
        <v>514</v>
      </c>
      <c r="B258" s="16">
        <v>0.89</v>
      </c>
      <c r="C258" s="16">
        <v>8.44</v>
      </c>
      <c r="D258" s="16">
        <v>23.45</v>
      </c>
    </row>
    <row r="259" spans="1:4" x14ac:dyDescent="0.3">
      <c r="A259" s="13" t="s">
        <v>516</v>
      </c>
      <c r="B259" s="16">
        <v>92.78</v>
      </c>
      <c r="C259" s="16">
        <v>701</v>
      </c>
      <c r="D259" s="16">
        <v>6025.35</v>
      </c>
    </row>
    <row r="260" spans="1:4" x14ac:dyDescent="0.3">
      <c r="A260" s="13" t="s">
        <v>518</v>
      </c>
      <c r="B260" s="16">
        <v>18.669999999999998</v>
      </c>
      <c r="C260" s="16">
        <v>81.22</v>
      </c>
      <c r="D260" s="16">
        <v>731.69999999999993</v>
      </c>
    </row>
    <row r="261" spans="1:4" x14ac:dyDescent="0.3">
      <c r="A261" s="13" t="s">
        <v>520</v>
      </c>
      <c r="B261" s="16">
        <v>1</v>
      </c>
      <c r="C261" s="16">
        <v>24.56</v>
      </c>
      <c r="D261" s="16">
        <v>252.45</v>
      </c>
    </row>
    <row r="262" spans="1:4" x14ac:dyDescent="0.3">
      <c r="A262" s="13" t="s">
        <v>522</v>
      </c>
      <c r="B262" s="16">
        <v>21.67</v>
      </c>
      <c r="C262" s="16">
        <v>99.78</v>
      </c>
      <c r="D262" s="16">
        <v>857.62</v>
      </c>
    </row>
    <row r="263" spans="1:4" x14ac:dyDescent="0.3">
      <c r="A263" s="13" t="s">
        <v>524</v>
      </c>
      <c r="B263" s="16">
        <v>3</v>
      </c>
      <c r="C263" s="16">
        <v>38</v>
      </c>
      <c r="D263" s="16">
        <v>306.96999999999997</v>
      </c>
    </row>
    <row r="264" spans="1:4" x14ac:dyDescent="0.3">
      <c r="A264" s="13" t="s">
        <v>526</v>
      </c>
      <c r="B264" s="16">
        <v>3.67</v>
      </c>
      <c r="C264" s="16">
        <v>23.89</v>
      </c>
      <c r="D264" s="16">
        <v>337.98</v>
      </c>
    </row>
    <row r="265" spans="1:4" x14ac:dyDescent="0.3">
      <c r="A265" s="13" t="s">
        <v>528</v>
      </c>
      <c r="B265" s="16">
        <v>161.12</v>
      </c>
      <c r="C265" s="16">
        <v>1326.67</v>
      </c>
      <c r="D265" s="16">
        <v>10357.119999999999</v>
      </c>
    </row>
    <row r="266" spans="1:4" x14ac:dyDescent="0.3">
      <c r="A266" s="13" t="s">
        <v>530</v>
      </c>
      <c r="B266" s="16">
        <v>87.33</v>
      </c>
      <c r="C266" s="16">
        <v>671.78</v>
      </c>
      <c r="D266" s="16">
        <v>4928.8000000000011</v>
      </c>
    </row>
    <row r="267" spans="1:4" x14ac:dyDescent="0.3">
      <c r="A267" s="13" t="s">
        <v>532</v>
      </c>
      <c r="B267" s="16">
        <v>41</v>
      </c>
      <c r="C267" s="16">
        <v>266.77999999999997</v>
      </c>
      <c r="D267" s="16">
        <v>2062.56</v>
      </c>
    </row>
    <row r="268" spans="1:4" x14ac:dyDescent="0.3">
      <c r="A268" s="13" t="s">
        <v>534</v>
      </c>
      <c r="B268" s="16">
        <v>49.230000000000004</v>
      </c>
      <c r="C268" s="16">
        <v>307.89</v>
      </c>
      <c r="D268" s="16">
        <v>2646.33</v>
      </c>
    </row>
    <row r="269" spans="1:4" x14ac:dyDescent="0.3">
      <c r="A269" s="13" t="s">
        <v>536</v>
      </c>
      <c r="B269" s="16">
        <v>31.439999999999998</v>
      </c>
      <c r="C269" s="16">
        <v>161.78</v>
      </c>
      <c r="D269" s="16">
        <v>2068.6000000000004</v>
      </c>
    </row>
    <row r="270" spans="1:4" x14ac:dyDescent="0.3">
      <c r="A270" s="13" t="s">
        <v>538</v>
      </c>
      <c r="B270" s="16">
        <v>37.78</v>
      </c>
      <c r="C270" s="16">
        <v>258.67</v>
      </c>
      <c r="D270" s="16">
        <v>1490</v>
      </c>
    </row>
    <row r="271" spans="1:4" x14ac:dyDescent="0.3">
      <c r="A271" s="13" t="s">
        <v>540</v>
      </c>
      <c r="B271" s="16">
        <v>35</v>
      </c>
      <c r="C271" s="16">
        <v>288.33</v>
      </c>
      <c r="D271" s="16">
        <v>1897.93</v>
      </c>
    </row>
    <row r="272" spans="1:4" x14ac:dyDescent="0.3">
      <c r="A272" s="13" t="s">
        <v>542</v>
      </c>
      <c r="B272" s="16">
        <v>0.11</v>
      </c>
      <c r="C272" s="16">
        <v>16</v>
      </c>
      <c r="D272" s="16">
        <v>85.57</v>
      </c>
    </row>
    <row r="273" spans="1:4" x14ac:dyDescent="0.3">
      <c r="A273" s="13" t="s">
        <v>544</v>
      </c>
      <c r="B273" s="16">
        <v>0</v>
      </c>
      <c r="C273" s="16">
        <v>3.33</v>
      </c>
      <c r="D273" s="16">
        <v>19.899999999999999</v>
      </c>
    </row>
    <row r="274" spans="1:4" x14ac:dyDescent="0.3">
      <c r="A274" s="13" t="s">
        <v>546</v>
      </c>
      <c r="B274" s="16">
        <v>0</v>
      </c>
      <c r="C274" s="16">
        <v>39.56</v>
      </c>
      <c r="D274" s="16">
        <v>192.11</v>
      </c>
    </row>
    <row r="275" spans="1:4" x14ac:dyDescent="0.3">
      <c r="A275" s="13" t="s">
        <v>548</v>
      </c>
      <c r="B275" s="16">
        <v>51.769999999999996</v>
      </c>
      <c r="C275" s="16">
        <v>225.89</v>
      </c>
      <c r="D275" s="16">
        <v>2335.1299999999997</v>
      </c>
    </row>
    <row r="276" spans="1:4" x14ac:dyDescent="0.3">
      <c r="A276" s="13" t="s">
        <v>550</v>
      </c>
      <c r="B276" s="16">
        <v>2.44</v>
      </c>
      <c r="C276" s="16">
        <v>60.78</v>
      </c>
      <c r="D276" s="16">
        <v>606.12</v>
      </c>
    </row>
    <row r="277" spans="1:4" x14ac:dyDescent="0.3">
      <c r="A277" s="13" t="s">
        <v>552</v>
      </c>
      <c r="B277" s="16">
        <v>2.89</v>
      </c>
      <c r="C277" s="16">
        <v>24.11</v>
      </c>
      <c r="D277" s="16">
        <v>181.4</v>
      </c>
    </row>
    <row r="278" spans="1:4" x14ac:dyDescent="0.3">
      <c r="A278" s="13" t="s">
        <v>554</v>
      </c>
      <c r="B278" s="16">
        <v>3.34</v>
      </c>
      <c r="C278" s="16">
        <v>16.440000000000001</v>
      </c>
      <c r="D278" s="16">
        <v>96.47</v>
      </c>
    </row>
    <row r="279" spans="1:4" x14ac:dyDescent="0.3">
      <c r="A279" s="13" t="s">
        <v>556</v>
      </c>
      <c r="B279" s="16">
        <v>0</v>
      </c>
      <c r="C279" s="16">
        <v>5.44</v>
      </c>
      <c r="D279" s="16">
        <v>28.85</v>
      </c>
    </row>
    <row r="280" spans="1:4" x14ac:dyDescent="0.3">
      <c r="A280" s="13" t="s">
        <v>558</v>
      </c>
      <c r="B280" s="16">
        <v>3.55</v>
      </c>
      <c r="C280" s="16">
        <v>14.22</v>
      </c>
      <c r="D280" s="16">
        <v>164.23</v>
      </c>
    </row>
    <row r="281" spans="1:4" x14ac:dyDescent="0.3">
      <c r="A281" s="13" t="s">
        <v>560</v>
      </c>
      <c r="B281" s="16">
        <v>1</v>
      </c>
      <c r="C281" s="16">
        <v>7.67</v>
      </c>
      <c r="D281" s="16">
        <v>74.56</v>
      </c>
    </row>
    <row r="282" spans="1:4" x14ac:dyDescent="0.3">
      <c r="A282" s="13" t="s">
        <v>562</v>
      </c>
      <c r="B282" s="16">
        <v>0.44</v>
      </c>
      <c r="C282" s="16">
        <v>19.559999999999999</v>
      </c>
      <c r="D282" s="16">
        <v>206.39</v>
      </c>
    </row>
    <row r="283" spans="1:4" x14ac:dyDescent="0.3">
      <c r="A283" s="13" t="s">
        <v>564</v>
      </c>
      <c r="B283" s="16">
        <v>3.78</v>
      </c>
      <c r="C283" s="16">
        <v>15.11</v>
      </c>
      <c r="D283" s="16">
        <v>153.46</v>
      </c>
    </row>
    <row r="284" spans="1:4" x14ac:dyDescent="0.3">
      <c r="A284" s="13" t="s">
        <v>566</v>
      </c>
      <c r="B284" s="16">
        <v>3.56</v>
      </c>
      <c r="C284" s="16">
        <v>6.78</v>
      </c>
      <c r="D284" s="16">
        <v>105.9</v>
      </c>
    </row>
    <row r="285" spans="1:4" x14ac:dyDescent="0.3">
      <c r="A285" s="13" t="s">
        <v>568</v>
      </c>
      <c r="B285" s="16">
        <v>17.440000000000001</v>
      </c>
      <c r="C285" s="16">
        <v>65.33</v>
      </c>
      <c r="D285" s="16">
        <v>607.03</v>
      </c>
    </row>
    <row r="286" spans="1:4" x14ac:dyDescent="0.3">
      <c r="A286" s="13" t="s">
        <v>570</v>
      </c>
      <c r="B286" s="16">
        <v>12.11</v>
      </c>
      <c r="C286" s="16">
        <v>132.33000000000001</v>
      </c>
      <c r="D286" s="16">
        <v>1384.6</v>
      </c>
    </row>
    <row r="287" spans="1:4" x14ac:dyDescent="0.3">
      <c r="A287" s="13" t="s">
        <v>572</v>
      </c>
      <c r="B287" s="16">
        <v>247.44</v>
      </c>
      <c r="C287" s="16">
        <v>1655.11</v>
      </c>
      <c r="D287" s="16">
        <v>14808.25</v>
      </c>
    </row>
    <row r="288" spans="1:4" x14ac:dyDescent="0.3">
      <c r="A288" s="13" t="s">
        <v>574</v>
      </c>
      <c r="B288" s="16">
        <v>31.33</v>
      </c>
      <c r="C288" s="16">
        <v>358.67</v>
      </c>
      <c r="D288" s="16">
        <v>2790.79</v>
      </c>
    </row>
    <row r="289" spans="1:4" x14ac:dyDescent="0.3">
      <c r="A289" s="13" t="s">
        <v>576</v>
      </c>
      <c r="B289" s="16">
        <v>31.11</v>
      </c>
      <c r="C289" s="16">
        <v>417</v>
      </c>
      <c r="D289" s="16">
        <v>3295.4799999999996</v>
      </c>
    </row>
    <row r="290" spans="1:4" x14ac:dyDescent="0.3">
      <c r="A290" s="13" t="s">
        <v>578</v>
      </c>
      <c r="B290" s="16">
        <v>13.89</v>
      </c>
      <c r="C290" s="16">
        <v>95.56</v>
      </c>
      <c r="D290" s="16">
        <v>925.99</v>
      </c>
    </row>
    <row r="291" spans="1:4" x14ac:dyDescent="0.3">
      <c r="A291" s="13" t="s">
        <v>580</v>
      </c>
      <c r="B291" s="16">
        <v>38.33</v>
      </c>
      <c r="C291" s="16">
        <v>351.67</v>
      </c>
      <c r="D291" s="16">
        <v>3461.71</v>
      </c>
    </row>
    <row r="292" spans="1:4" x14ac:dyDescent="0.3">
      <c r="A292" s="13" t="s">
        <v>582</v>
      </c>
      <c r="B292" s="16">
        <v>112.22</v>
      </c>
      <c r="C292" s="16">
        <v>724.33</v>
      </c>
      <c r="D292" s="16">
        <v>6284.31</v>
      </c>
    </row>
    <row r="293" spans="1:4" x14ac:dyDescent="0.3">
      <c r="A293" s="13" t="s">
        <v>584</v>
      </c>
      <c r="B293" s="16">
        <v>70.66</v>
      </c>
      <c r="C293" s="16">
        <v>391</v>
      </c>
      <c r="D293" s="16">
        <v>3629.82</v>
      </c>
    </row>
    <row r="294" spans="1:4" x14ac:dyDescent="0.3">
      <c r="A294" s="13" t="s">
        <v>586</v>
      </c>
      <c r="B294" s="16">
        <v>16.55</v>
      </c>
      <c r="C294" s="16">
        <v>132.88999999999999</v>
      </c>
      <c r="D294" s="16">
        <v>1209.24</v>
      </c>
    </row>
    <row r="295" spans="1:4" x14ac:dyDescent="0.3">
      <c r="A295" s="13" t="s">
        <v>588</v>
      </c>
      <c r="B295" s="16">
        <v>29.33</v>
      </c>
      <c r="C295" s="16">
        <v>143.11000000000001</v>
      </c>
      <c r="D295" s="16">
        <v>1496.0800000000002</v>
      </c>
    </row>
    <row r="296" spans="1:4" x14ac:dyDescent="0.3">
      <c r="A296" s="13" t="s">
        <v>590</v>
      </c>
      <c r="B296" s="16">
        <v>12.559999999999999</v>
      </c>
      <c r="C296" s="16">
        <v>129.88999999999999</v>
      </c>
      <c r="D296" s="16">
        <v>1324.83</v>
      </c>
    </row>
    <row r="297" spans="1:4" x14ac:dyDescent="0.3">
      <c r="A297" s="13" t="s">
        <v>592</v>
      </c>
      <c r="B297" s="16">
        <v>62.78</v>
      </c>
      <c r="C297" s="16">
        <v>352.56</v>
      </c>
      <c r="D297" s="16">
        <v>3313.22</v>
      </c>
    </row>
    <row r="298" spans="1:4" x14ac:dyDescent="0.3">
      <c r="A298" s="13" t="s">
        <v>594</v>
      </c>
      <c r="B298" s="16">
        <v>50</v>
      </c>
      <c r="C298" s="16">
        <v>572.66999999999996</v>
      </c>
      <c r="D298" s="16">
        <v>4668.12</v>
      </c>
    </row>
    <row r="299" spans="1:4" x14ac:dyDescent="0.3">
      <c r="A299" s="13" t="s">
        <v>596</v>
      </c>
      <c r="B299" s="16">
        <v>11.23</v>
      </c>
      <c r="C299" s="16">
        <v>146.11000000000001</v>
      </c>
      <c r="D299" s="16">
        <v>996.4799999999999</v>
      </c>
    </row>
    <row r="300" spans="1:4" x14ac:dyDescent="0.3">
      <c r="A300" s="13"/>
      <c r="B300" s="16"/>
      <c r="C300" s="16"/>
      <c r="D300" s="16"/>
    </row>
    <row r="301" spans="1:4" x14ac:dyDescent="0.3">
      <c r="A301" s="13"/>
      <c r="B301" s="16"/>
      <c r="C301" s="16"/>
      <c r="D301" s="16"/>
    </row>
    <row r="302" spans="1:4" x14ac:dyDescent="0.3">
      <c r="A302" s="13"/>
      <c r="B302" s="16"/>
      <c r="C302" s="16"/>
      <c r="D302" s="16"/>
    </row>
    <row r="303" spans="1:4" x14ac:dyDescent="0.3">
      <c r="A303" s="13"/>
      <c r="B303" s="16"/>
      <c r="C303" s="16"/>
      <c r="D303" s="16"/>
    </row>
    <row r="304" spans="1:4" x14ac:dyDescent="0.3">
      <c r="A304" s="13"/>
      <c r="B304" s="16"/>
      <c r="C304" s="16"/>
      <c r="D304" s="16"/>
    </row>
    <row r="305" spans="1:4" x14ac:dyDescent="0.3">
      <c r="A305" s="15"/>
      <c r="B305" s="16"/>
      <c r="C305" s="16"/>
      <c r="D305" s="16"/>
    </row>
    <row r="306" spans="1:4" x14ac:dyDescent="0.3">
      <c r="B306" s="12"/>
      <c r="C306" s="12"/>
      <c r="D306" s="12"/>
    </row>
    <row r="307" spans="1:4" x14ac:dyDescent="0.3">
      <c r="B307" s="12"/>
      <c r="C307" s="12"/>
      <c r="D307" s="12"/>
    </row>
    <row r="308" spans="1:4" x14ac:dyDescent="0.3">
      <c r="B308" s="12"/>
      <c r="C308" s="12"/>
      <c r="D308" s="12"/>
    </row>
    <row r="309" spans="1:4" x14ac:dyDescent="0.3">
      <c r="B309" s="12"/>
      <c r="C309" s="12"/>
      <c r="D309" s="12"/>
    </row>
    <row r="310" spans="1:4" x14ac:dyDescent="0.3">
      <c r="B310" s="12"/>
      <c r="C310" s="12"/>
      <c r="D310" s="12"/>
    </row>
    <row r="311" spans="1:4" x14ac:dyDescent="0.3">
      <c r="B311" s="12"/>
      <c r="C311" s="12"/>
      <c r="D311" s="12"/>
    </row>
    <row r="312" spans="1:4" x14ac:dyDescent="0.3">
      <c r="B312" s="12"/>
      <c r="C312" s="12"/>
      <c r="D312" s="12"/>
    </row>
    <row r="313" spans="1:4" x14ac:dyDescent="0.3">
      <c r="B313" s="12"/>
      <c r="C313" s="12"/>
      <c r="D313" s="12"/>
    </row>
    <row r="314" spans="1:4" x14ac:dyDescent="0.3">
      <c r="B314" s="12"/>
      <c r="C314" s="12"/>
      <c r="D314" s="12"/>
    </row>
    <row r="315" spans="1:4" x14ac:dyDescent="0.3">
      <c r="B315" s="12"/>
      <c r="C315" s="12"/>
      <c r="D315" s="12"/>
    </row>
    <row r="316" spans="1:4" x14ac:dyDescent="0.3">
      <c r="B316" s="12"/>
      <c r="C316" s="12"/>
      <c r="D316" s="12"/>
    </row>
    <row r="317" spans="1:4" x14ac:dyDescent="0.3">
      <c r="B317" s="12"/>
      <c r="C317" s="12"/>
      <c r="D317" s="12"/>
    </row>
    <row r="318" spans="1:4" x14ac:dyDescent="0.3">
      <c r="B318" s="12"/>
      <c r="C318" s="12"/>
      <c r="D318" s="12"/>
    </row>
    <row r="319" spans="1:4" x14ac:dyDescent="0.3">
      <c r="B319" s="12"/>
      <c r="C319" s="12"/>
      <c r="D319" s="12"/>
    </row>
    <row r="320" spans="1:4" x14ac:dyDescent="0.3">
      <c r="B320" s="12"/>
      <c r="C320" s="12"/>
      <c r="D320" s="12"/>
    </row>
    <row r="321" spans="2:4" x14ac:dyDescent="0.3">
      <c r="B321" s="12"/>
      <c r="C321" s="12"/>
      <c r="D321" s="12"/>
    </row>
    <row r="322" spans="2:4" x14ac:dyDescent="0.3">
      <c r="B322" s="12"/>
      <c r="C322" s="12"/>
      <c r="D322" s="12"/>
    </row>
    <row r="323" spans="2:4" x14ac:dyDescent="0.3">
      <c r="B323" s="12"/>
      <c r="C323" s="12"/>
      <c r="D323" s="12"/>
    </row>
    <row r="324" spans="2:4" x14ac:dyDescent="0.3">
      <c r="B324" s="12"/>
      <c r="C324" s="12"/>
      <c r="D324" s="12"/>
    </row>
    <row r="325" spans="2:4" x14ac:dyDescent="0.3">
      <c r="B325" s="12"/>
      <c r="C325" s="12"/>
      <c r="D325" s="12"/>
    </row>
    <row r="326" spans="2:4" x14ac:dyDescent="0.3">
      <c r="B326" s="12"/>
      <c r="C326" s="12"/>
      <c r="D326" s="12"/>
    </row>
    <row r="327" spans="2:4" x14ac:dyDescent="0.3">
      <c r="B327" s="12"/>
      <c r="C327" s="12"/>
      <c r="D327" s="12"/>
    </row>
    <row r="328" spans="2:4" x14ac:dyDescent="0.3">
      <c r="B328" s="12"/>
      <c r="C328" s="12"/>
      <c r="D328" s="12"/>
    </row>
    <row r="329" spans="2:4" x14ac:dyDescent="0.3">
      <c r="B329" s="12"/>
      <c r="C329" s="12"/>
      <c r="D329" s="12"/>
    </row>
    <row r="330" spans="2:4" x14ac:dyDescent="0.3">
      <c r="B330" s="12"/>
      <c r="C330" s="12"/>
      <c r="D330" s="12"/>
    </row>
    <row r="331" spans="2:4" x14ac:dyDescent="0.3">
      <c r="B331" s="12"/>
      <c r="C331" s="12"/>
      <c r="D331" s="12"/>
    </row>
    <row r="332" spans="2:4" x14ac:dyDescent="0.3">
      <c r="B332" s="12"/>
      <c r="C332" s="12"/>
      <c r="D332" s="12"/>
    </row>
    <row r="333" spans="2:4" x14ac:dyDescent="0.3">
      <c r="B333" s="12"/>
      <c r="C333" s="12"/>
      <c r="D333" s="12"/>
    </row>
    <row r="334" spans="2:4" x14ac:dyDescent="0.3">
      <c r="B334" s="12"/>
      <c r="C334" s="12"/>
      <c r="D334" s="12"/>
    </row>
    <row r="335" spans="2:4" x14ac:dyDescent="0.3">
      <c r="B335" s="12"/>
      <c r="C335" s="12"/>
      <c r="D335" s="12"/>
    </row>
    <row r="336" spans="2:4" x14ac:dyDescent="0.3">
      <c r="B336" s="12"/>
      <c r="C336" s="12"/>
      <c r="D336" s="12"/>
    </row>
    <row r="337" spans="2:4" x14ac:dyDescent="0.3">
      <c r="B337" s="12"/>
      <c r="C337" s="12"/>
      <c r="D337" s="12"/>
    </row>
    <row r="338" spans="2:4" x14ac:dyDescent="0.3">
      <c r="B338" s="12"/>
      <c r="C338" s="12"/>
      <c r="D338" s="12"/>
    </row>
    <row r="339" spans="2:4" x14ac:dyDescent="0.3">
      <c r="B339" s="12"/>
      <c r="C339" s="12"/>
      <c r="D339" s="12"/>
    </row>
    <row r="340" spans="2:4" x14ac:dyDescent="0.3">
      <c r="B340" s="12"/>
      <c r="C340" s="12"/>
      <c r="D340" s="12"/>
    </row>
    <row r="341" spans="2:4" x14ac:dyDescent="0.3">
      <c r="B341" s="12"/>
      <c r="C341" s="12"/>
      <c r="D341" s="12"/>
    </row>
    <row r="342" spans="2:4" x14ac:dyDescent="0.3">
      <c r="B342" s="12"/>
      <c r="C342" s="12"/>
      <c r="D342" s="12"/>
    </row>
    <row r="343" spans="2:4" x14ac:dyDescent="0.3">
      <c r="B343" s="12"/>
      <c r="C343" s="12"/>
      <c r="D343" s="12"/>
    </row>
    <row r="344" spans="2:4" x14ac:dyDescent="0.3">
      <c r="B344" s="12"/>
      <c r="C344" s="12"/>
      <c r="D344" s="12"/>
    </row>
    <row r="345" spans="2:4" x14ac:dyDescent="0.3">
      <c r="B345" s="12"/>
      <c r="C345" s="12"/>
      <c r="D345" s="12"/>
    </row>
    <row r="346" spans="2:4" x14ac:dyDescent="0.3">
      <c r="B346" s="12"/>
      <c r="C346" s="12"/>
      <c r="D346" s="12"/>
    </row>
    <row r="347" spans="2:4" x14ac:dyDescent="0.3">
      <c r="B347" s="12"/>
      <c r="C347" s="12"/>
      <c r="D347" s="12"/>
    </row>
    <row r="348" spans="2:4" x14ac:dyDescent="0.3">
      <c r="B348" s="12"/>
      <c r="C348" s="12"/>
      <c r="D348" s="12"/>
    </row>
    <row r="349" spans="2:4" x14ac:dyDescent="0.3">
      <c r="B349" s="12"/>
      <c r="C349" s="12"/>
      <c r="D349" s="12"/>
    </row>
    <row r="350" spans="2:4" x14ac:dyDescent="0.3">
      <c r="B350" s="12"/>
      <c r="C350" s="12"/>
      <c r="D350" s="12"/>
    </row>
    <row r="351" spans="2:4" x14ac:dyDescent="0.3">
      <c r="B351" s="12"/>
      <c r="C351" s="12"/>
      <c r="D351" s="12"/>
    </row>
    <row r="352" spans="2:4" x14ac:dyDescent="0.3">
      <c r="B352" s="12"/>
      <c r="C352" s="12"/>
      <c r="D352" s="12"/>
    </row>
    <row r="353" spans="2:4" x14ac:dyDescent="0.3">
      <c r="B353" s="12"/>
      <c r="C353" s="12"/>
      <c r="D353" s="12"/>
    </row>
    <row r="354" spans="2:4" x14ac:dyDescent="0.3">
      <c r="B354" s="12"/>
      <c r="C354" s="12"/>
      <c r="D354" s="12"/>
    </row>
    <row r="355" spans="2:4" x14ac:dyDescent="0.3">
      <c r="B355" s="12"/>
      <c r="C355" s="12"/>
      <c r="D355" s="12"/>
    </row>
    <row r="356" spans="2:4" x14ac:dyDescent="0.3">
      <c r="B356" s="12"/>
      <c r="C356" s="12"/>
      <c r="D356" s="12"/>
    </row>
    <row r="357" spans="2:4" x14ac:dyDescent="0.3">
      <c r="B357" s="12"/>
      <c r="C357" s="12"/>
      <c r="D357" s="12"/>
    </row>
    <row r="358" spans="2:4" x14ac:dyDescent="0.3">
      <c r="B358" s="12"/>
      <c r="C358" s="12"/>
      <c r="D358" s="12"/>
    </row>
    <row r="359" spans="2:4" x14ac:dyDescent="0.3">
      <c r="B359" s="12"/>
      <c r="C359" s="12"/>
      <c r="D359" s="12"/>
    </row>
    <row r="360" spans="2:4" x14ac:dyDescent="0.3">
      <c r="B360" s="12"/>
      <c r="C360" s="12"/>
      <c r="D360" s="12"/>
    </row>
    <row r="361" spans="2:4" x14ac:dyDescent="0.3">
      <c r="B361" s="12"/>
      <c r="C361" s="12"/>
      <c r="D361" s="12"/>
    </row>
    <row r="362" spans="2:4" x14ac:dyDescent="0.3">
      <c r="B362" s="12"/>
      <c r="C362" s="12"/>
      <c r="D362" s="12"/>
    </row>
    <row r="363" spans="2:4" x14ac:dyDescent="0.3">
      <c r="B363" s="12"/>
      <c r="C363" s="12"/>
      <c r="D363" s="12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362"/>
  <sheetViews>
    <sheetView workbookViewId="0"/>
  </sheetViews>
  <sheetFormatPr defaultColWidth="9" defaultRowHeight="14.4" x14ac:dyDescent="0.3"/>
  <cols>
    <col min="1" max="1" width="7.8984375" style="15" customWidth="1"/>
    <col min="2" max="2" width="9.19921875" style="18" customWidth="1"/>
    <col min="3" max="4" width="10.09765625" style="18" customWidth="1"/>
    <col min="5" max="6" width="9" style="15"/>
    <col min="7" max="7" width="12.19921875" style="15" bestFit="1" customWidth="1"/>
    <col min="8" max="8" width="12.19921875" style="15" customWidth="1"/>
    <col min="9" max="9" width="10.8984375" style="15" bestFit="1" customWidth="1"/>
    <col min="10" max="10" width="6" style="15" customWidth="1"/>
    <col min="11" max="12" width="13.8984375" style="15" bestFit="1" customWidth="1"/>
    <col min="13" max="21" width="9" style="15"/>
    <col min="22" max="22" width="11.19921875" style="15" bestFit="1" customWidth="1"/>
    <col min="23" max="25" width="10.8984375" style="15" customWidth="1"/>
    <col min="26" max="26" width="11.8984375" style="15" bestFit="1" customWidth="1"/>
    <col min="27" max="16384" width="9" style="15"/>
  </cols>
  <sheetData>
    <row r="1" spans="1:4" x14ac:dyDescent="0.3">
      <c r="A1" s="54" t="s">
        <v>935</v>
      </c>
      <c r="B1" s="40"/>
      <c r="C1" s="122" t="s">
        <v>1004</v>
      </c>
      <c r="D1" s="15"/>
    </row>
    <row r="2" spans="1:4" x14ac:dyDescent="0.3">
      <c r="A2" s="54"/>
      <c r="B2" s="40"/>
      <c r="C2" s="122"/>
      <c r="D2" s="15"/>
    </row>
    <row r="3" spans="1:4" ht="15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4" x14ac:dyDescent="0.3">
      <c r="A4" s="125" t="s">
        <v>2</v>
      </c>
      <c r="B4" s="126">
        <f>SUM(B5:B313)</f>
        <v>16409.169999999998</v>
      </c>
      <c r="C4" s="126">
        <f>SUM(C5:C313)</f>
        <v>118264.94000000002</v>
      </c>
      <c r="D4" s="126">
        <f>SUM(D5:D313)</f>
        <v>992278.84999999963</v>
      </c>
    </row>
    <row r="5" spans="1:4" x14ac:dyDescent="0.3">
      <c r="A5" s="22" t="s">
        <v>4</v>
      </c>
      <c r="B5" s="83">
        <v>0</v>
      </c>
      <c r="C5" s="207">
        <v>6.38</v>
      </c>
      <c r="D5" s="207">
        <v>55.97</v>
      </c>
    </row>
    <row r="6" spans="1:4" x14ac:dyDescent="0.3">
      <c r="A6" s="23" t="s">
        <v>6</v>
      </c>
      <c r="B6" s="40">
        <v>0</v>
      </c>
      <c r="C6" s="18">
        <v>4.12</v>
      </c>
      <c r="D6" s="18">
        <v>10</v>
      </c>
    </row>
    <row r="7" spans="1:4" x14ac:dyDescent="0.3">
      <c r="A7" s="23" t="s">
        <v>8</v>
      </c>
      <c r="B7" s="40">
        <v>74.12</v>
      </c>
      <c r="C7" s="18">
        <v>340</v>
      </c>
      <c r="D7" s="18">
        <v>3510.59</v>
      </c>
    </row>
    <row r="8" spans="1:4" x14ac:dyDescent="0.3">
      <c r="A8" s="23" t="s">
        <v>10</v>
      </c>
      <c r="B8" s="40">
        <v>2.38</v>
      </c>
      <c r="C8" s="18">
        <v>19.5</v>
      </c>
      <c r="D8" s="18">
        <v>207.97</v>
      </c>
    </row>
    <row r="9" spans="1:4" x14ac:dyDescent="0.3">
      <c r="A9" s="23" t="s">
        <v>12</v>
      </c>
      <c r="B9" s="40">
        <v>5.12</v>
      </c>
      <c r="C9" s="18">
        <v>17.5</v>
      </c>
      <c r="D9" s="18">
        <v>321.02</v>
      </c>
    </row>
    <row r="10" spans="1:4" x14ac:dyDescent="0.3">
      <c r="A10" s="23" t="s">
        <v>14</v>
      </c>
      <c r="B10" s="40">
        <v>62.62</v>
      </c>
      <c r="C10" s="18">
        <v>470.38</v>
      </c>
      <c r="D10" s="18">
        <v>2599.1899999999996</v>
      </c>
    </row>
    <row r="11" spans="1:4" x14ac:dyDescent="0.3">
      <c r="A11" s="23" t="s">
        <v>16</v>
      </c>
      <c r="B11" s="40">
        <v>11</v>
      </c>
      <c r="C11" s="18">
        <v>80.12</v>
      </c>
      <c r="D11" s="18">
        <v>610.76</v>
      </c>
    </row>
    <row r="12" spans="1:4" x14ac:dyDescent="0.3">
      <c r="A12" s="23" t="s">
        <v>18</v>
      </c>
      <c r="B12" s="40">
        <v>259.62</v>
      </c>
      <c r="C12" s="18">
        <v>1649.4899999999998</v>
      </c>
      <c r="D12" s="18">
        <v>15214.49</v>
      </c>
    </row>
    <row r="13" spans="1:4" x14ac:dyDescent="0.3">
      <c r="A13" s="23" t="s">
        <v>20</v>
      </c>
      <c r="B13" s="40">
        <v>3.25</v>
      </c>
      <c r="C13" s="18">
        <v>9.3800000000000008</v>
      </c>
      <c r="D13" s="18">
        <v>96.84</v>
      </c>
    </row>
    <row r="14" spans="1:4" x14ac:dyDescent="0.3">
      <c r="A14" s="23" t="s">
        <v>22</v>
      </c>
      <c r="B14" s="40">
        <v>26.5</v>
      </c>
      <c r="C14" s="18">
        <v>201.5</v>
      </c>
      <c r="D14" s="18">
        <v>1436.4499999999998</v>
      </c>
    </row>
    <row r="15" spans="1:4" x14ac:dyDescent="0.3">
      <c r="A15" s="23" t="s">
        <v>24</v>
      </c>
      <c r="B15" s="40">
        <v>22.12</v>
      </c>
      <c r="C15" s="18">
        <v>116.25</v>
      </c>
      <c r="D15" s="18">
        <v>933.35</v>
      </c>
    </row>
    <row r="16" spans="1:4" x14ac:dyDescent="0.3">
      <c r="A16" s="23" t="s">
        <v>26</v>
      </c>
      <c r="B16" s="40">
        <v>34.119999999999997</v>
      </c>
      <c r="C16" s="18">
        <v>345.25</v>
      </c>
      <c r="D16" s="18">
        <v>2751.7</v>
      </c>
    </row>
    <row r="17" spans="1:4" x14ac:dyDescent="0.3">
      <c r="A17" s="23" t="s">
        <v>28</v>
      </c>
      <c r="B17" s="40">
        <v>185.88</v>
      </c>
      <c r="C17" s="18">
        <v>1014</v>
      </c>
      <c r="D17" s="18">
        <v>10772.58</v>
      </c>
    </row>
    <row r="18" spans="1:4" x14ac:dyDescent="0.3">
      <c r="A18" s="23" t="s">
        <v>30</v>
      </c>
      <c r="B18" s="40">
        <v>10</v>
      </c>
      <c r="C18" s="18">
        <v>56</v>
      </c>
      <c r="D18" s="18">
        <v>558.41999999999996</v>
      </c>
    </row>
    <row r="19" spans="1:4" x14ac:dyDescent="0.3">
      <c r="A19" s="23" t="s">
        <v>32</v>
      </c>
      <c r="B19" s="40">
        <v>0</v>
      </c>
      <c r="C19" s="18">
        <v>0</v>
      </c>
      <c r="D19" s="18">
        <v>17.78</v>
      </c>
    </row>
    <row r="20" spans="1:4" x14ac:dyDescent="0.3">
      <c r="A20" s="23" t="s">
        <v>34</v>
      </c>
      <c r="B20" s="40">
        <v>1.5</v>
      </c>
      <c r="C20" s="18">
        <v>37.380000000000003</v>
      </c>
      <c r="D20" s="18">
        <v>337.9</v>
      </c>
    </row>
    <row r="21" spans="1:4" x14ac:dyDescent="0.3">
      <c r="A21" s="23" t="s">
        <v>36</v>
      </c>
      <c r="B21" s="40">
        <v>20.38</v>
      </c>
      <c r="C21" s="18">
        <v>112.5</v>
      </c>
      <c r="D21" s="18">
        <v>1301.73</v>
      </c>
    </row>
    <row r="22" spans="1:4" x14ac:dyDescent="0.3">
      <c r="A22" s="23" t="s">
        <v>38</v>
      </c>
      <c r="B22" s="40">
        <v>25.5</v>
      </c>
      <c r="C22" s="18">
        <v>93.62</v>
      </c>
      <c r="D22" s="18">
        <v>1374.87</v>
      </c>
    </row>
    <row r="23" spans="1:4" x14ac:dyDescent="0.3">
      <c r="A23" s="23" t="s">
        <v>40</v>
      </c>
      <c r="B23" s="40">
        <v>23.75</v>
      </c>
      <c r="C23" s="18">
        <v>108.75</v>
      </c>
      <c r="D23" s="18">
        <v>1182.3799999999999</v>
      </c>
    </row>
    <row r="24" spans="1:4" x14ac:dyDescent="0.3">
      <c r="A24" s="23" t="s">
        <v>42</v>
      </c>
      <c r="B24" s="40">
        <v>119.62</v>
      </c>
      <c r="C24" s="18">
        <v>716.12</v>
      </c>
      <c r="D24" s="18">
        <v>7348.079999999999</v>
      </c>
    </row>
    <row r="25" spans="1:4" x14ac:dyDescent="0.3">
      <c r="A25" s="23" t="s">
        <v>44</v>
      </c>
      <c r="B25" s="40">
        <v>61.62</v>
      </c>
      <c r="C25" s="18">
        <v>470.38</v>
      </c>
      <c r="D25" s="18">
        <v>3834.06</v>
      </c>
    </row>
    <row r="26" spans="1:4" x14ac:dyDescent="0.3">
      <c r="A26" s="23" t="s">
        <v>46</v>
      </c>
      <c r="B26" s="40">
        <v>2</v>
      </c>
      <c r="C26" s="18">
        <v>33.25</v>
      </c>
      <c r="D26" s="18">
        <v>344.18</v>
      </c>
    </row>
    <row r="27" spans="1:4" x14ac:dyDescent="0.3">
      <c r="A27" s="23" t="s">
        <v>48</v>
      </c>
      <c r="B27" s="40">
        <v>40.25</v>
      </c>
      <c r="C27" s="18">
        <v>308.62</v>
      </c>
      <c r="D27" s="18">
        <v>2782.03</v>
      </c>
    </row>
    <row r="28" spans="1:4" x14ac:dyDescent="0.3">
      <c r="A28" s="23" t="s">
        <v>50</v>
      </c>
      <c r="B28" s="40">
        <v>2.62</v>
      </c>
      <c r="C28" s="18">
        <v>55.25</v>
      </c>
      <c r="D28" s="18">
        <v>417.44</v>
      </c>
    </row>
    <row r="29" spans="1:4" x14ac:dyDescent="0.3">
      <c r="A29" s="23" t="s">
        <v>52</v>
      </c>
      <c r="B29" s="40">
        <v>31.88</v>
      </c>
      <c r="C29" s="18">
        <v>364.12</v>
      </c>
      <c r="D29" s="18">
        <v>3537.86</v>
      </c>
    </row>
    <row r="30" spans="1:4" x14ac:dyDescent="0.3">
      <c r="A30" s="23" t="s">
        <v>54</v>
      </c>
      <c r="B30" s="40">
        <v>265</v>
      </c>
      <c r="C30" s="18">
        <v>2458.5</v>
      </c>
      <c r="D30" s="18">
        <v>21379.63</v>
      </c>
    </row>
    <row r="31" spans="1:4" x14ac:dyDescent="0.3">
      <c r="A31" s="23" t="s">
        <v>56</v>
      </c>
      <c r="B31" s="40">
        <v>25.12</v>
      </c>
      <c r="C31" s="18">
        <v>197.74</v>
      </c>
      <c r="D31" s="18">
        <v>1926.03</v>
      </c>
    </row>
    <row r="32" spans="1:4" x14ac:dyDescent="0.3">
      <c r="A32" s="23" t="s">
        <v>58</v>
      </c>
      <c r="B32" s="40">
        <v>20</v>
      </c>
      <c r="C32" s="18">
        <v>157.26</v>
      </c>
      <c r="D32" s="18">
        <v>1502.5900000000001</v>
      </c>
    </row>
    <row r="33" spans="1:4" x14ac:dyDescent="0.3">
      <c r="A33" s="23" t="s">
        <v>60</v>
      </c>
      <c r="B33" s="40">
        <v>0</v>
      </c>
      <c r="C33" s="18">
        <v>19</v>
      </c>
      <c r="D33" s="18">
        <v>132.99</v>
      </c>
    </row>
    <row r="34" spans="1:4" x14ac:dyDescent="0.3">
      <c r="A34" s="23" t="s">
        <v>62</v>
      </c>
      <c r="B34" s="40">
        <v>40.879999999999995</v>
      </c>
      <c r="C34" s="18">
        <v>386</v>
      </c>
      <c r="D34" s="18">
        <v>2836.98</v>
      </c>
    </row>
    <row r="35" spans="1:4" x14ac:dyDescent="0.3">
      <c r="A35" s="23" t="s">
        <v>64</v>
      </c>
      <c r="B35" s="40">
        <v>310.13</v>
      </c>
      <c r="C35" s="18">
        <v>3216.12</v>
      </c>
      <c r="D35" s="18">
        <v>25242.93</v>
      </c>
    </row>
    <row r="36" spans="1:4" x14ac:dyDescent="0.3">
      <c r="A36" s="23" t="s">
        <v>66</v>
      </c>
      <c r="B36" s="40">
        <v>67.38</v>
      </c>
      <c r="C36" s="18">
        <v>696.25</v>
      </c>
      <c r="D36" s="18">
        <v>5774.0199999999995</v>
      </c>
    </row>
    <row r="37" spans="1:4" x14ac:dyDescent="0.3">
      <c r="A37" s="23" t="s">
        <v>68</v>
      </c>
      <c r="B37" s="40">
        <v>159.5</v>
      </c>
      <c r="C37" s="18">
        <v>1497.62</v>
      </c>
      <c r="D37" s="18">
        <v>12948.15</v>
      </c>
    </row>
    <row r="38" spans="1:4" x14ac:dyDescent="0.3">
      <c r="A38" s="23" t="s">
        <v>70</v>
      </c>
      <c r="B38" s="40">
        <v>21.75</v>
      </c>
      <c r="C38" s="18">
        <v>256.76</v>
      </c>
      <c r="D38" s="18">
        <v>2077.79</v>
      </c>
    </row>
    <row r="39" spans="1:4" x14ac:dyDescent="0.3">
      <c r="A39" s="23" t="s">
        <v>72</v>
      </c>
      <c r="B39" s="40">
        <v>0</v>
      </c>
      <c r="C39" s="18">
        <v>0</v>
      </c>
    </row>
    <row r="40" spans="1:4" x14ac:dyDescent="0.3">
      <c r="A40" s="23" t="s">
        <v>74</v>
      </c>
      <c r="B40" s="40">
        <v>12</v>
      </c>
      <c r="C40" s="18">
        <v>55.12</v>
      </c>
      <c r="D40" s="18">
        <v>467.14000000000004</v>
      </c>
    </row>
    <row r="41" spans="1:4" x14ac:dyDescent="0.3">
      <c r="A41" s="23" t="s">
        <v>76</v>
      </c>
      <c r="B41" s="40">
        <v>0</v>
      </c>
      <c r="C41" s="18">
        <v>3</v>
      </c>
      <c r="D41" s="18">
        <v>23.45</v>
      </c>
    </row>
    <row r="42" spans="1:4" x14ac:dyDescent="0.3">
      <c r="A42" s="23" t="s">
        <v>78</v>
      </c>
      <c r="B42" s="40">
        <v>170.75</v>
      </c>
      <c r="C42" s="18">
        <v>858.13</v>
      </c>
      <c r="D42" s="18">
        <v>6506.08</v>
      </c>
    </row>
    <row r="43" spans="1:4" x14ac:dyDescent="0.3">
      <c r="A43" s="23" t="s">
        <v>80</v>
      </c>
      <c r="B43" s="40">
        <v>5.5</v>
      </c>
      <c r="C43" s="18">
        <v>82.75</v>
      </c>
      <c r="D43" s="18">
        <v>613.55000000000007</v>
      </c>
    </row>
    <row r="44" spans="1:4" x14ac:dyDescent="0.3">
      <c r="A44" s="23" t="s">
        <v>82</v>
      </c>
      <c r="B44" s="40">
        <v>24.62</v>
      </c>
      <c r="C44" s="18">
        <v>205.62</v>
      </c>
      <c r="D44" s="18">
        <v>1296.8300000000002</v>
      </c>
    </row>
    <row r="45" spans="1:4" x14ac:dyDescent="0.3">
      <c r="A45" s="23" t="s">
        <v>84</v>
      </c>
      <c r="B45" s="40">
        <v>13.62</v>
      </c>
      <c r="C45" s="18">
        <v>102.75</v>
      </c>
      <c r="D45" s="18">
        <v>1000.64</v>
      </c>
    </row>
    <row r="46" spans="1:4" x14ac:dyDescent="0.3">
      <c r="A46" s="23" t="s">
        <v>86</v>
      </c>
      <c r="B46" s="40">
        <v>25.88</v>
      </c>
      <c r="C46" s="18">
        <v>167.12</v>
      </c>
      <c r="D46" s="18">
        <v>2057.4899999999998</v>
      </c>
    </row>
    <row r="47" spans="1:4" x14ac:dyDescent="0.3">
      <c r="A47" s="23" t="s">
        <v>88</v>
      </c>
      <c r="B47" s="40">
        <v>68.5</v>
      </c>
      <c r="C47" s="18">
        <v>646.38</v>
      </c>
      <c r="D47" s="18">
        <v>4699.37</v>
      </c>
    </row>
    <row r="48" spans="1:4" x14ac:dyDescent="0.3">
      <c r="A48" s="23" t="s">
        <v>90</v>
      </c>
      <c r="B48" s="40">
        <v>3.12</v>
      </c>
      <c r="C48" s="18">
        <v>20.62</v>
      </c>
      <c r="D48" s="18">
        <v>176.35</v>
      </c>
    </row>
    <row r="49" spans="1:4" x14ac:dyDescent="0.3">
      <c r="A49" s="23" t="s">
        <v>92</v>
      </c>
      <c r="B49" s="40">
        <v>14.38</v>
      </c>
      <c r="C49" s="18">
        <v>67.38</v>
      </c>
      <c r="D49" s="18">
        <v>735.78</v>
      </c>
    </row>
    <row r="50" spans="1:4" x14ac:dyDescent="0.3">
      <c r="A50" s="23" t="s">
        <v>94</v>
      </c>
      <c r="B50" s="40">
        <v>0</v>
      </c>
      <c r="C50" s="18">
        <v>0</v>
      </c>
      <c r="D50" s="18">
        <v>14.78</v>
      </c>
    </row>
    <row r="51" spans="1:4" x14ac:dyDescent="0.3">
      <c r="A51" s="23" t="s">
        <v>96</v>
      </c>
      <c r="B51" s="40">
        <v>81.88</v>
      </c>
      <c r="C51" s="18">
        <v>586.38</v>
      </c>
      <c r="D51" s="18">
        <v>5361.95</v>
      </c>
    </row>
    <row r="52" spans="1:4" x14ac:dyDescent="0.3">
      <c r="A52" s="23" t="s">
        <v>98</v>
      </c>
      <c r="B52" s="40">
        <v>1.25</v>
      </c>
      <c r="C52" s="18">
        <v>20.88</v>
      </c>
      <c r="D52" s="18">
        <v>74.95</v>
      </c>
    </row>
    <row r="53" spans="1:4" x14ac:dyDescent="0.3">
      <c r="A53" s="23" t="s">
        <v>100</v>
      </c>
      <c r="B53" s="40">
        <v>3.62</v>
      </c>
      <c r="C53" s="18">
        <v>49.5</v>
      </c>
      <c r="D53" s="18">
        <v>269.85000000000002</v>
      </c>
    </row>
    <row r="54" spans="1:4" x14ac:dyDescent="0.3">
      <c r="A54" s="23" t="s">
        <v>102</v>
      </c>
      <c r="B54" s="40">
        <v>0</v>
      </c>
      <c r="C54" s="18">
        <v>4</v>
      </c>
      <c r="D54" s="18">
        <v>23.88</v>
      </c>
    </row>
    <row r="55" spans="1:4" x14ac:dyDescent="0.3">
      <c r="A55" s="23" t="s">
        <v>104</v>
      </c>
      <c r="B55" s="40">
        <v>3.62</v>
      </c>
      <c r="C55" s="18">
        <v>26.5</v>
      </c>
      <c r="D55" s="18">
        <v>216.35</v>
      </c>
    </row>
    <row r="56" spans="1:4" x14ac:dyDescent="0.3">
      <c r="A56" s="23" t="s">
        <v>106</v>
      </c>
      <c r="B56" s="40">
        <v>1.25</v>
      </c>
      <c r="C56" s="18">
        <v>10.119999999999999</v>
      </c>
      <c r="D56" s="18">
        <v>326.95</v>
      </c>
    </row>
    <row r="57" spans="1:4" x14ac:dyDescent="0.3">
      <c r="A57" s="23" t="s">
        <v>108</v>
      </c>
      <c r="B57" s="40">
        <v>2.88</v>
      </c>
      <c r="C57" s="18">
        <v>25.38</v>
      </c>
      <c r="D57" s="18">
        <v>187.22</v>
      </c>
    </row>
    <row r="58" spans="1:4" x14ac:dyDescent="0.3">
      <c r="A58" s="23" t="s">
        <v>110</v>
      </c>
      <c r="B58" s="40">
        <v>0.88</v>
      </c>
      <c r="C58" s="18">
        <v>37</v>
      </c>
      <c r="D58" s="18">
        <v>375.76</v>
      </c>
    </row>
    <row r="59" spans="1:4" x14ac:dyDescent="0.3">
      <c r="A59" s="23" t="s">
        <v>112</v>
      </c>
      <c r="B59" s="40">
        <v>208.62</v>
      </c>
      <c r="C59" s="18">
        <v>1736.38</v>
      </c>
      <c r="D59" s="18">
        <v>14288.390000000001</v>
      </c>
    </row>
    <row r="60" spans="1:4" x14ac:dyDescent="0.3">
      <c r="A60" s="23" t="s">
        <v>114</v>
      </c>
      <c r="B60" s="40">
        <v>34.119999999999997</v>
      </c>
      <c r="C60" s="18">
        <v>260.12</v>
      </c>
      <c r="D60" s="18">
        <v>1891.57</v>
      </c>
    </row>
    <row r="61" spans="1:4" x14ac:dyDescent="0.3">
      <c r="A61" s="23" t="s">
        <v>116</v>
      </c>
      <c r="B61" s="40">
        <v>0</v>
      </c>
      <c r="C61" s="18">
        <v>0</v>
      </c>
      <c r="D61" s="18">
        <v>12.5</v>
      </c>
    </row>
    <row r="62" spans="1:4" x14ac:dyDescent="0.3">
      <c r="A62" s="23" t="s">
        <v>118</v>
      </c>
      <c r="B62" s="40">
        <v>0</v>
      </c>
      <c r="C62" s="18">
        <v>3.25</v>
      </c>
      <c r="D62" s="18">
        <v>53.1</v>
      </c>
    </row>
    <row r="63" spans="1:4" x14ac:dyDescent="0.3">
      <c r="A63" s="23" t="s">
        <v>120</v>
      </c>
      <c r="B63" s="40">
        <v>5.5</v>
      </c>
      <c r="C63" s="18">
        <v>53.5</v>
      </c>
      <c r="D63" s="18">
        <v>312.62</v>
      </c>
    </row>
    <row r="64" spans="1:4" x14ac:dyDescent="0.3">
      <c r="A64" s="23" t="s">
        <v>122</v>
      </c>
      <c r="B64" s="40">
        <v>27.88</v>
      </c>
      <c r="C64" s="18">
        <v>193.62</v>
      </c>
      <c r="D64" s="18">
        <v>1894.6799999999998</v>
      </c>
    </row>
    <row r="65" spans="1:4" x14ac:dyDescent="0.3">
      <c r="A65" s="23" t="s">
        <v>124</v>
      </c>
      <c r="B65" s="40">
        <v>62.75</v>
      </c>
      <c r="C65" s="18">
        <v>227.5</v>
      </c>
      <c r="D65" s="18">
        <v>2465.08</v>
      </c>
    </row>
    <row r="66" spans="1:4" x14ac:dyDescent="0.3">
      <c r="A66" s="23" t="s">
        <v>126</v>
      </c>
      <c r="B66" s="40">
        <v>23.62</v>
      </c>
      <c r="C66" s="18">
        <v>114.75</v>
      </c>
      <c r="D66" s="18">
        <v>931.99</v>
      </c>
    </row>
    <row r="67" spans="1:4" x14ac:dyDescent="0.3">
      <c r="A67" s="23" t="s">
        <v>128</v>
      </c>
      <c r="B67" s="40">
        <v>1.62</v>
      </c>
      <c r="C67" s="18">
        <v>21.25</v>
      </c>
      <c r="D67" s="18">
        <v>190.97</v>
      </c>
    </row>
    <row r="68" spans="1:4" x14ac:dyDescent="0.3">
      <c r="A68" s="23" t="s">
        <v>130</v>
      </c>
      <c r="B68" s="40">
        <v>4.5</v>
      </c>
      <c r="C68" s="18">
        <v>39.75</v>
      </c>
      <c r="D68" s="18">
        <v>413.61</v>
      </c>
    </row>
    <row r="69" spans="1:4" x14ac:dyDescent="0.3">
      <c r="A69" s="23" t="s">
        <v>132</v>
      </c>
      <c r="B69" s="40">
        <v>38.380000000000003</v>
      </c>
      <c r="C69" s="18">
        <v>121.38</v>
      </c>
      <c r="D69" s="18">
        <v>1421.6299999999999</v>
      </c>
    </row>
    <row r="70" spans="1:4" x14ac:dyDescent="0.3">
      <c r="A70" s="23" t="s">
        <v>134</v>
      </c>
      <c r="B70" s="40">
        <v>172</v>
      </c>
      <c r="C70" s="18">
        <v>836.62</v>
      </c>
      <c r="D70" s="18">
        <v>7409.45</v>
      </c>
    </row>
    <row r="71" spans="1:4" x14ac:dyDescent="0.3">
      <c r="A71" s="23" t="s">
        <v>136</v>
      </c>
      <c r="B71" s="40">
        <v>38.880000000000003</v>
      </c>
      <c r="C71" s="18">
        <v>259</v>
      </c>
      <c r="D71" s="18">
        <v>2193.5</v>
      </c>
    </row>
    <row r="72" spans="1:4" x14ac:dyDescent="0.3">
      <c r="A72" s="23" t="s">
        <v>138</v>
      </c>
      <c r="B72" s="40">
        <v>0</v>
      </c>
      <c r="C72" s="18">
        <v>13.25</v>
      </c>
      <c r="D72" s="18">
        <v>121.11</v>
      </c>
    </row>
    <row r="73" spans="1:4" x14ac:dyDescent="0.3">
      <c r="A73" s="23" t="s">
        <v>140</v>
      </c>
      <c r="B73" s="40">
        <v>10.62</v>
      </c>
      <c r="C73" s="18">
        <v>83.25</v>
      </c>
      <c r="D73" s="18">
        <v>622.87</v>
      </c>
    </row>
    <row r="74" spans="1:4" x14ac:dyDescent="0.3">
      <c r="A74" s="23" t="s">
        <v>142</v>
      </c>
      <c r="B74" s="40">
        <v>76.62</v>
      </c>
      <c r="C74" s="18">
        <v>425.75</v>
      </c>
      <c r="D74" s="18">
        <v>3089.62</v>
      </c>
    </row>
    <row r="75" spans="1:4" x14ac:dyDescent="0.3">
      <c r="A75" s="23" t="s">
        <v>144</v>
      </c>
      <c r="B75" s="40">
        <v>36.119999999999997</v>
      </c>
      <c r="C75" s="18">
        <v>177.12</v>
      </c>
      <c r="D75" s="18">
        <v>1725.11</v>
      </c>
    </row>
    <row r="76" spans="1:4" x14ac:dyDescent="0.3">
      <c r="A76" s="23" t="s">
        <v>146</v>
      </c>
      <c r="B76" s="40">
        <v>7.12</v>
      </c>
      <c r="C76" s="18">
        <v>81.25</v>
      </c>
      <c r="D76" s="18">
        <v>609.75</v>
      </c>
    </row>
    <row r="77" spans="1:4" x14ac:dyDescent="0.3">
      <c r="A77" s="23" t="s">
        <v>148</v>
      </c>
      <c r="B77" s="40">
        <v>4.75</v>
      </c>
      <c r="C77" s="18">
        <v>41.25</v>
      </c>
      <c r="D77" s="18">
        <v>305.69</v>
      </c>
    </row>
    <row r="78" spans="1:4" x14ac:dyDescent="0.3">
      <c r="A78" s="23" t="s">
        <v>150</v>
      </c>
      <c r="B78" s="40">
        <v>12.25</v>
      </c>
      <c r="C78" s="18">
        <v>150.5</v>
      </c>
      <c r="D78" s="18">
        <v>1210.3400000000001</v>
      </c>
    </row>
    <row r="79" spans="1:4" x14ac:dyDescent="0.3">
      <c r="A79" s="23" t="s">
        <v>152</v>
      </c>
      <c r="B79" s="40">
        <v>32.25</v>
      </c>
      <c r="C79" s="18">
        <v>230.62</v>
      </c>
      <c r="D79" s="18">
        <v>1583.06</v>
      </c>
    </row>
    <row r="80" spans="1:4" x14ac:dyDescent="0.3">
      <c r="A80" s="23" t="s">
        <v>154</v>
      </c>
      <c r="B80" s="40">
        <v>4.12</v>
      </c>
      <c r="C80" s="18">
        <v>37.380000000000003</v>
      </c>
      <c r="D80" s="18">
        <v>176.75</v>
      </c>
    </row>
    <row r="81" spans="1:4" x14ac:dyDescent="0.3">
      <c r="A81" s="23" t="s">
        <v>156</v>
      </c>
      <c r="B81" s="40">
        <v>0.5</v>
      </c>
      <c r="C81" s="18">
        <v>27.88</v>
      </c>
      <c r="D81" s="18">
        <v>192.29</v>
      </c>
    </row>
    <row r="82" spans="1:4" x14ac:dyDescent="0.3">
      <c r="A82" s="23" t="s">
        <v>158</v>
      </c>
      <c r="B82" s="40">
        <v>2.88</v>
      </c>
      <c r="C82" s="18">
        <v>16.38</v>
      </c>
      <c r="D82" s="18">
        <v>157.88</v>
      </c>
    </row>
    <row r="83" spans="1:4" x14ac:dyDescent="0.3">
      <c r="A83" s="23" t="s">
        <v>160</v>
      </c>
      <c r="B83" s="40">
        <v>1</v>
      </c>
      <c r="C83" s="18">
        <v>8.6199999999999992</v>
      </c>
      <c r="D83" s="18">
        <v>51.55</v>
      </c>
    </row>
    <row r="84" spans="1:4" x14ac:dyDescent="0.3">
      <c r="A84" s="23" t="s">
        <v>162</v>
      </c>
      <c r="B84" s="40">
        <v>0</v>
      </c>
      <c r="C84" s="18">
        <v>10.5</v>
      </c>
      <c r="D84" s="18">
        <v>119.12</v>
      </c>
    </row>
    <row r="85" spans="1:4" x14ac:dyDescent="0.3">
      <c r="A85" s="23" t="s">
        <v>164</v>
      </c>
      <c r="B85" s="40">
        <v>9.6199999999999992</v>
      </c>
      <c r="C85" s="18">
        <v>93.62</v>
      </c>
      <c r="D85" s="18">
        <v>649.35</v>
      </c>
    </row>
    <row r="86" spans="1:4" x14ac:dyDescent="0.3">
      <c r="A86" s="23" t="s">
        <v>166</v>
      </c>
      <c r="B86" s="40">
        <v>5.63</v>
      </c>
      <c r="C86" s="18">
        <v>36</v>
      </c>
      <c r="D86" s="18">
        <v>254.9</v>
      </c>
    </row>
    <row r="87" spans="1:4" x14ac:dyDescent="0.3">
      <c r="A87" s="23" t="s">
        <v>168</v>
      </c>
      <c r="B87" s="40">
        <v>138.25</v>
      </c>
      <c r="C87" s="18">
        <v>643</v>
      </c>
      <c r="D87" s="18">
        <v>5380.06</v>
      </c>
    </row>
    <row r="88" spans="1:4" x14ac:dyDescent="0.3">
      <c r="A88" s="23" t="s">
        <v>170</v>
      </c>
      <c r="B88" s="40">
        <v>20.62</v>
      </c>
      <c r="C88" s="18">
        <v>127.87</v>
      </c>
      <c r="D88" s="18">
        <v>982.63</v>
      </c>
    </row>
    <row r="89" spans="1:4" x14ac:dyDescent="0.3">
      <c r="A89" s="23" t="s">
        <v>172</v>
      </c>
      <c r="B89" s="40">
        <v>17.88</v>
      </c>
      <c r="C89" s="18">
        <v>204</v>
      </c>
      <c r="D89" s="18">
        <v>1601.01</v>
      </c>
    </row>
    <row r="90" spans="1:4" x14ac:dyDescent="0.3">
      <c r="A90" s="23" t="s">
        <v>174</v>
      </c>
      <c r="B90" s="40">
        <v>1.62</v>
      </c>
      <c r="C90" s="18">
        <v>1.88</v>
      </c>
      <c r="D90" s="18">
        <v>19.39</v>
      </c>
    </row>
    <row r="91" spans="1:4" x14ac:dyDescent="0.3">
      <c r="A91" s="23" t="s">
        <v>176</v>
      </c>
      <c r="B91" s="40">
        <v>3</v>
      </c>
      <c r="C91" s="18">
        <v>6.62</v>
      </c>
      <c r="D91" s="18">
        <v>34.71</v>
      </c>
    </row>
    <row r="92" spans="1:4" x14ac:dyDescent="0.3">
      <c r="A92" s="23" t="s">
        <v>178</v>
      </c>
      <c r="B92" s="40">
        <v>2.25</v>
      </c>
      <c r="C92" s="18">
        <v>20.38</v>
      </c>
      <c r="D92" s="18">
        <v>423.18</v>
      </c>
    </row>
    <row r="93" spans="1:4" x14ac:dyDescent="0.3">
      <c r="A93" s="23" t="s">
        <v>180</v>
      </c>
      <c r="B93" s="40">
        <v>22.62</v>
      </c>
      <c r="C93" s="18">
        <v>130</v>
      </c>
      <c r="D93" s="18">
        <v>1094.23</v>
      </c>
    </row>
    <row r="94" spans="1:4" x14ac:dyDescent="0.3">
      <c r="A94" s="23" t="s">
        <v>182</v>
      </c>
      <c r="B94" s="40">
        <v>25.25</v>
      </c>
      <c r="C94" s="18">
        <v>178.75</v>
      </c>
      <c r="D94" s="18">
        <v>1301.3399999999997</v>
      </c>
    </row>
    <row r="95" spans="1:4" x14ac:dyDescent="0.3">
      <c r="A95" s="23" t="s">
        <v>184</v>
      </c>
      <c r="B95" s="40">
        <v>743.75</v>
      </c>
      <c r="C95" s="18">
        <v>5778.75</v>
      </c>
      <c r="D95" s="18">
        <v>44439.439999999995</v>
      </c>
    </row>
    <row r="96" spans="1:4" x14ac:dyDescent="0.3">
      <c r="A96" s="23" t="s">
        <v>186</v>
      </c>
      <c r="B96" s="40">
        <v>346.75</v>
      </c>
      <c r="C96" s="18">
        <v>2561.25</v>
      </c>
      <c r="D96" s="18">
        <v>21069.59</v>
      </c>
    </row>
    <row r="97" spans="1:4" x14ac:dyDescent="0.3">
      <c r="A97" s="23" t="s">
        <v>188</v>
      </c>
      <c r="B97" s="40">
        <v>48.88</v>
      </c>
      <c r="C97" s="18">
        <v>537.25</v>
      </c>
      <c r="D97" s="18">
        <v>4404.2300000000005</v>
      </c>
    </row>
    <row r="98" spans="1:4" x14ac:dyDescent="0.3">
      <c r="A98" s="23" t="s">
        <v>190</v>
      </c>
      <c r="B98" s="40">
        <v>28.240000000000002</v>
      </c>
      <c r="C98" s="18">
        <v>393.76</v>
      </c>
      <c r="D98" s="18">
        <v>4045.38</v>
      </c>
    </row>
    <row r="99" spans="1:4" x14ac:dyDescent="0.3">
      <c r="A99" s="23" t="s">
        <v>192</v>
      </c>
      <c r="B99" s="40">
        <v>306</v>
      </c>
      <c r="C99" s="18">
        <v>2049.75</v>
      </c>
      <c r="D99" s="18">
        <v>17009.61</v>
      </c>
    </row>
    <row r="100" spans="1:4" x14ac:dyDescent="0.3">
      <c r="A100" s="23" t="s">
        <v>194</v>
      </c>
      <c r="B100" s="40">
        <v>20.12</v>
      </c>
      <c r="C100" s="18">
        <v>154.12</v>
      </c>
      <c r="D100" s="18">
        <v>1496.24</v>
      </c>
    </row>
    <row r="101" spans="1:4" x14ac:dyDescent="0.3">
      <c r="A101" s="23" t="s">
        <v>196</v>
      </c>
      <c r="B101" s="40">
        <v>282</v>
      </c>
      <c r="C101" s="18">
        <v>1706.13</v>
      </c>
      <c r="D101" s="18">
        <v>13705.660000000002</v>
      </c>
    </row>
    <row r="102" spans="1:4" x14ac:dyDescent="0.3">
      <c r="A102" s="23" t="s">
        <v>198</v>
      </c>
      <c r="B102" s="40">
        <v>0.88</v>
      </c>
      <c r="C102" s="18">
        <v>9.8800000000000008</v>
      </c>
      <c r="D102" s="18">
        <v>43.519999999999996</v>
      </c>
    </row>
    <row r="103" spans="1:4" x14ac:dyDescent="0.3">
      <c r="A103" s="23" t="s">
        <v>200</v>
      </c>
      <c r="B103" s="40">
        <v>243</v>
      </c>
      <c r="C103" s="18">
        <v>1667.2399999999998</v>
      </c>
      <c r="D103" s="18">
        <v>17448.900000000001</v>
      </c>
    </row>
    <row r="104" spans="1:4" x14ac:dyDescent="0.3">
      <c r="A104" s="23" t="s">
        <v>202</v>
      </c>
      <c r="B104" s="40">
        <v>33.619999999999997</v>
      </c>
      <c r="C104" s="18">
        <v>249.12</v>
      </c>
      <c r="D104" s="18">
        <v>2784.9500000000003</v>
      </c>
    </row>
    <row r="105" spans="1:4" x14ac:dyDescent="0.3">
      <c r="A105" s="23" t="s">
        <v>204</v>
      </c>
      <c r="B105" s="40">
        <v>33.380000000000003</v>
      </c>
      <c r="C105" s="18">
        <v>290.75</v>
      </c>
      <c r="D105" s="18">
        <v>3026.1099999999997</v>
      </c>
    </row>
    <row r="106" spans="1:4" x14ac:dyDescent="0.3">
      <c r="A106" s="23" t="s">
        <v>206</v>
      </c>
      <c r="B106" s="40">
        <v>263.74</v>
      </c>
      <c r="C106" s="18">
        <v>1483.5</v>
      </c>
      <c r="D106" s="18">
        <v>13879.859999999999</v>
      </c>
    </row>
    <row r="107" spans="1:4" x14ac:dyDescent="0.3">
      <c r="A107" s="23" t="s">
        <v>208</v>
      </c>
      <c r="B107" s="40">
        <v>73.12</v>
      </c>
      <c r="C107" s="18">
        <v>769.75</v>
      </c>
      <c r="D107" s="18">
        <v>7140.4299999999994</v>
      </c>
    </row>
    <row r="108" spans="1:4" x14ac:dyDescent="0.3">
      <c r="A108" s="23" t="s">
        <v>210</v>
      </c>
      <c r="B108" s="40">
        <v>105.38</v>
      </c>
      <c r="C108" s="18">
        <v>526.38</v>
      </c>
      <c r="D108" s="18">
        <v>5793.06</v>
      </c>
    </row>
    <row r="109" spans="1:4" x14ac:dyDescent="0.3">
      <c r="A109" s="23" t="s">
        <v>212</v>
      </c>
      <c r="B109" s="40">
        <v>218</v>
      </c>
      <c r="C109" s="18">
        <v>1347.37</v>
      </c>
      <c r="D109" s="18">
        <v>16377.32</v>
      </c>
    </row>
    <row r="110" spans="1:4" x14ac:dyDescent="0.3">
      <c r="A110" s="23" t="s">
        <v>214</v>
      </c>
      <c r="B110" s="40">
        <v>118</v>
      </c>
      <c r="C110" s="18">
        <v>963.37</v>
      </c>
      <c r="D110" s="18">
        <v>8540.4700000000012</v>
      </c>
    </row>
    <row r="111" spans="1:4" x14ac:dyDescent="0.3">
      <c r="A111" s="23" t="s">
        <v>216</v>
      </c>
      <c r="B111" s="40">
        <v>467.62</v>
      </c>
      <c r="C111" s="18">
        <v>2740</v>
      </c>
      <c r="D111" s="18">
        <v>23662.87</v>
      </c>
    </row>
    <row r="112" spans="1:4" x14ac:dyDescent="0.3">
      <c r="A112" s="23" t="s">
        <v>218</v>
      </c>
      <c r="B112" s="40">
        <v>321.88</v>
      </c>
      <c r="C112" s="18">
        <v>3110.88</v>
      </c>
      <c r="D112" s="18">
        <v>25896.36</v>
      </c>
    </row>
    <row r="113" spans="1:4" x14ac:dyDescent="0.3">
      <c r="A113" s="23" t="s">
        <v>220</v>
      </c>
      <c r="B113" s="40">
        <v>269.62</v>
      </c>
      <c r="C113" s="18">
        <v>2352.5</v>
      </c>
      <c r="D113" s="18">
        <v>18629.919999999998</v>
      </c>
    </row>
    <row r="114" spans="1:4" x14ac:dyDescent="0.3">
      <c r="A114" s="23" t="s">
        <v>927</v>
      </c>
      <c r="B114" s="40">
        <v>0</v>
      </c>
      <c r="C114" s="18">
        <v>0</v>
      </c>
    </row>
    <row r="115" spans="1:4" x14ac:dyDescent="0.3">
      <c r="A115" s="23" t="s">
        <v>925</v>
      </c>
      <c r="B115" s="40">
        <v>0</v>
      </c>
      <c r="C115" s="18">
        <v>0</v>
      </c>
      <c r="D115" s="18">
        <v>0</v>
      </c>
    </row>
    <row r="116" spans="1:4" x14ac:dyDescent="0.3">
      <c r="A116" s="23" t="s">
        <v>222</v>
      </c>
      <c r="B116" s="40">
        <v>150</v>
      </c>
      <c r="C116" s="18">
        <v>603.13</v>
      </c>
      <c r="D116" s="18">
        <v>4651.5500000000011</v>
      </c>
    </row>
    <row r="117" spans="1:4" x14ac:dyDescent="0.3">
      <c r="A117" s="23" t="s">
        <v>224</v>
      </c>
      <c r="B117" s="40">
        <v>69</v>
      </c>
      <c r="C117" s="18">
        <v>476</v>
      </c>
      <c r="D117" s="18">
        <v>3825.8399999999997</v>
      </c>
    </row>
    <row r="118" spans="1:4" x14ac:dyDescent="0.3">
      <c r="A118" s="23" t="s">
        <v>226</v>
      </c>
      <c r="B118" s="40">
        <v>111.12</v>
      </c>
      <c r="C118" s="18">
        <v>802.24</v>
      </c>
      <c r="D118" s="18">
        <v>6346.3499999999995</v>
      </c>
    </row>
    <row r="119" spans="1:4" x14ac:dyDescent="0.3">
      <c r="A119" s="23" t="s">
        <v>228</v>
      </c>
      <c r="B119" s="40">
        <v>261.12</v>
      </c>
      <c r="C119" s="18">
        <v>1568.5</v>
      </c>
      <c r="D119" s="18">
        <v>11141.560000000001</v>
      </c>
    </row>
    <row r="120" spans="1:4" x14ac:dyDescent="0.3">
      <c r="A120" s="23" t="s">
        <v>230</v>
      </c>
      <c r="B120" s="40">
        <v>156.25</v>
      </c>
      <c r="C120" s="18">
        <v>1253.25</v>
      </c>
      <c r="D120" s="18">
        <v>9582.2100000000009</v>
      </c>
    </row>
    <row r="121" spans="1:4" x14ac:dyDescent="0.3">
      <c r="A121" s="23" t="s">
        <v>232</v>
      </c>
      <c r="B121" s="40">
        <v>0</v>
      </c>
      <c r="C121" s="18">
        <v>2</v>
      </c>
      <c r="D121" s="18">
        <v>39.090000000000003</v>
      </c>
    </row>
    <row r="122" spans="1:4" x14ac:dyDescent="0.3">
      <c r="A122" s="23" t="s">
        <v>234</v>
      </c>
      <c r="B122" s="40">
        <v>1.1200000000000001</v>
      </c>
      <c r="C122" s="18">
        <v>12.25</v>
      </c>
      <c r="D122" s="18">
        <v>80.05</v>
      </c>
    </row>
    <row r="123" spans="1:4" x14ac:dyDescent="0.3">
      <c r="A123" s="23" t="s">
        <v>236</v>
      </c>
      <c r="B123" s="40">
        <v>4</v>
      </c>
      <c r="C123" s="18">
        <v>31</v>
      </c>
      <c r="D123" s="18">
        <v>160.01999999999998</v>
      </c>
    </row>
    <row r="124" spans="1:4" x14ac:dyDescent="0.3">
      <c r="A124" s="23" t="s">
        <v>238</v>
      </c>
      <c r="B124" s="40">
        <v>57.88</v>
      </c>
      <c r="C124" s="18">
        <v>317.25</v>
      </c>
      <c r="D124" s="18">
        <v>2889.06</v>
      </c>
    </row>
    <row r="125" spans="1:4" x14ac:dyDescent="0.3">
      <c r="A125" s="23" t="s">
        <v>240</v>
      </c>
      <c r="B125" s="40">
        <v>3.25</v>
      </c>
      <c r="C125" s="18">
        <v>83.5</v>
      </c>
      <c r="D125" s="18">
        <v>634.03</v>
      </c>
    </row>
    <row r="126" spans="1:4" x14ac:dyDescent="0.3">
      <c r="A126" s="23" t="s">
        <v>242</v>
      </c>
      <c r="B126" s="40">
        <v>10.75</v>
      </c>
      <c r="C126" s="18">
        <v>86.12</v>
      </c>
      <c r="D126" s="18">
        <v>914.27</v>
      </c>
    </row>
    <row r="127" spans="1:4" x14ac:dyDescent="0.3">
      <c r="A127" s="23" t="s">
        <v>244</v>
      </c>
      <c r="B127" s="40">
        <v>0.12</v>
      </c>
      <c r="C127" s="18">
        <v>11.12</v>
      </c>
      <c r="D127" s="18">
        <v>64</v>
      </c>
    </row>
    <row r="128" spans="1:4" x14ac:dyDescent="0.3">
      <c r="A128" s="23" t="s">
        <v>246</v>
      </c>
      <c r="B128" s="40">
        <v>1.25</v>
      </c>
      <c r="C128" s="18">
        <v>9.1199999999999992</v>
      </c>
      <c r="D128" s="18">
        <v>79.989999999999995</v>
      </c>
    </row>
    <row r="129" spans="1:4" x14ac:dyDescent="0.3">
      <c r="A129" s="23" t="s">
        <v>248</v>
      </c>
      <c r="B129" s="40">
        <v>1</v>
      </c>
      <c r="C129" s="18">
        <v>5.5</v>
      </c>
      <c r="D129" s="18">
        <v>80.44</v>
      </c>
    </row>
    <row r="130" spans="1:4" x14ac:dyDescent="0.3">
      <c r="A130" s="23" t="s">
        <v>250</v>
      </c>
      <c r="B130" s="40">
        <v>2</v>
      </c>
      <c r="C130" s="18">
        <v>34.380000000000003</v>
      </c>
      <c r="D130" s="18">
        <v>198.37</v>
      </c>
    </row>
    <row r="131" spans="1:4" x14ac:dyDescent="0.3">
      <c r="A131" s="23" t="s">
        <v>252</v>
      </c>
      <c r="B131" s="40">
        <v>1.88</v>
      </c>
      <c r="C131" s="18">
        <v>15.5</v>
      </c>
      <c r="D131" s="18">
        <v>65.23</v>
      </c>
    </row>
    <row r="132" spans="1:4" x14ac:dyDescent="0.3">
      <c r="A132" s="23" t="s">
        <v>254</v>
      </c>
      <c r="B132" s="40">
        <v>0</v>
      </c>
      <c r="C132" s="18">
        <v>14.88</v>
      </c>
      <c r="D132" s="18">
        <v>107.33</v>
      </c>
    </row>
    <row r="133" spans="1:4" x14ac:dyDescent="0.3">
      <c r="A133" s="23" t="s">
        <v>256</v>
      </c>
      <c r="B133" s="40">
        <v>0.38</v>
      </c>
      <c r="C133" s="18">
        <v>1</v>
      </c>
      <c r="D133" s="18">
        <v>26.89</v>
      </c>
    </row>
    <row r="134" spans="1:4" x14ac:dyDescent="0.3">
      <c r="A134" s="23" t="s">
        <v>258</v>
      </c>
      <c r="B134" s="40">
        <v>21.38</v>
      </c>
      <c r="C134" s="18">
        <v>131</v>
      </c>
      <c r="D134" s="18">
        <v>970.85</v>
      </c>
    </row>
    <row r="135" spans="1:4" x14ac:dyDescent="0.3">
      <c r="A135" s="23" t="s">
        <v>260</v>
      </c>
      <c r="B135" s="40">
        <v>32.75</v>
      </c>
      <c r="C135" s="18">
        <v>185.12</v>
      </c>
      <c r="D135" s="18">
        <v>1164.3899999999999</v>
      </c>
    </row>
    <row r="136" spans="1:4" x14ac:dyDescent="0.3">
      <c r="A136" s="23" t="s">
        <v>262</v>
      </c>
      <c r="B136" s="40">
        <v>7.88</v>
      </c>
      <c r="C136" s="18">
        <v>47.38</v>
      </c>
      <c r="D136" s="18">
        <v>297.83</v>
      </c>
    </row>
    <row r="137" spans="1:4" x14ac:dyDescent="0.3">
      <c r="A137" s="23" t="s">
        <v>264</v>
      </c>
      <c r="B137" s="40">
        <v>20.130000000000003</v>
      </c>
      <c r="C137" s="18">
        <v>83.75</v>
      </c>
      <c r="D137" s="18">
        <v>729.53</v>
      </c>
    </row>
    <row r="138" spans="1:4" x14ac:dyDescent="0.3">
      <c r="A138" s="23" t="s">
        <v>268</v>
      </c>
      <c r="B138" s="40">
        <v>0.25</v>
      </c>
      <c r="C138" s="18">
        <v>8.75</v>
      </c>
      <c r="D138" s="18">
        <v>35.68</v>
      </c>
    </row>
    <row r="139" spans="1:4" x14ac:dyDescent="0.3">
      <c r="A139" s="23" t="s">
        <v>270</v>
      </c>
      <c r="B139" s="40">
        <v>5.62</v>
      </c>
      <c r="C139" s="18">
        <v>71.38</v>
      </c>
      <c r="D139" s="18">
        <v>558.17999999999995</v>
      </c>
    </row>
    <row r="140" spans="1:4" x14ac:dyDescent="0.3">
      <c r="A140" s="23" t="s">
        <v>272</v>
      </c>
      <c r="B140" s="40">
        <v>5.12</v>
      </c>
      <c r="C140" s="18">
        <v>53.62</v>
      </c>
      <c r="D140" s="18">
        <v>289.45</v>
      </c>
    </row>
    <row r="141" spans="1:4" x14ac:dyDescent="0.3">
      <c r="A141" s="23" t="s">
        <v>274</v>
      </c>
      <c r="B141" s="40">
        <v>6</v>
      </c>
      <c r="C141" s="18">
        <v>52.87</v>
      </c>
      <c r="D141" s="18">
        <v>586.47</v>
      </c>
    </row>
    <row r="142" spans="1:4" x14ac:dyDescent="0.3">
      <c r="A142" s="23" t="s">
        <v>276</v>
      </c>
      <c r="B142" s="40">
        <v>8</v>
      </c>
      <c r="C142" s="18">
        <v>115.63</v>
      </c>
      <c r="D142" s="18">
        <v>745.65</v>
      </c>
    </row>
    <row r="143" spans="1:4" x14ac:dyDescent="0.3">
      <c r="A143" s="23" t="s">
        <v>278</v>
      </c>
      <c r="B143" s="40">
        <v>3.75</v>
      </c>
      <c r="C143" s="18">
        <v>17.5</v>
      </c>
      <c r="D143" s="18">
        <v>74.06</v>
      </c>
    </row>
    <row r="144" spans="1:4" x14ac:dyDescent="0.3">
      <c r="A144" s="23" t="s">
        <v>280</v>
      </c>
      <c r="B144" s="40">
        <v>15.75</v>
      </c>
      <c r="C144" s="18">
        <v>123.24000000000001</v>
      </c>
      <c r="D144" s="18">
        <v>818.1400000000001</v>
      </c>
    </row>
    <row r="145" spans="1:4" x14ac:dyDescent="0.3">
      <c r="A145" s="23" t="s">
        <v>282</v>
      </c>
      <c r="B145" s="40">
        <v>18.37</v>
      </c>
      <c r="C145" s="18">
        <v>83.38</v>
      </c>
      <c r="D145" s="18">
        <v>770.22</v>
      </c>
    </row>
    <row r="146" spans="1:4" x14ac:dyDescent="0.3">
      <c r="A146" s="23" t="s">
        <v>284</v>
      </c>
      <c r="B146" s="40">
        <v>4</v>
      </c>
      <c r="C146" s="18">
        <v>35.119999999999997</v>
      </c>
      <c r="D146" s="18">
        <v>298.73</v>
      </c>
    </row>
    <row r="147" spans="1:4" x14ac:dyDescent="0.3">
      <c r="A147" s="23" t="s">
        <v>286</v>
      </c>
      <c r="B147" s="40">
        <v>29.62</v>
      </c>
      <c r="C147" s="18">
        <v>333.38</v>
      </c>
      <c r="D147" s="18">
        <v>2638.1499999999996</v>
      </c>
    </row>
    <row r="148" spans="1:4" x14ac:dyDescent="0.3">
      <c r="A148" s="23" t="s">
        <v>288</v>
      </c>
      <c r="B148" s="40">
        <v>3.12</v>
      </c>
      <c r="C148" s="18">
        <v>54.5</v>
      </c>
      <c r="D148" s="18">
        <v>403.31</v>
      </c>
    </row>
    <row r="149" spans="1:4" x14ac:dyDescent="0.3">
      <c r="A149" s="23" t="s">
        <v>290</v>
      </c>
      <c r="B149" s="40">
        <v>72.87</v>
      </c>
      <c r="C149" s="18">
        <v>459.37</v>
      </c>
      <c r="D149" s="18">
        <v>3288.0399999999995</v>
      </c>
    </row>
    <row r="150" spans="1:4" x14ac:dyDescent="0.3">
      <c r="A150" s="23" t="s">
        <v>292</v>
      </c>
      <c r="B150" s="40">
        <v>1</v>
      </c>
      <c r="C150" s="18">
        <v>14.5</v>
      </c>
      <c r="D150" s="18">
        <v>74.430000000000007</v>
      </c>
    </row>
    <row r="151" spans="1:4" x14ac:dyDescent="0.3">
      <c r="A151" s="23" t="s">
        <v>294</v>
      </c>
      <c r="B151" s="40">
        <v>5.5</v>
      </c>
      <c r="C151" s="18">
        <v>52.38</v>
      </c>
      <c r="D151" s="18">
        <v>617.64</v>
      </c>
    </row>
    <row r="152" spans="1:4" x14ac:dyDescent="0.3">
      <c r="A152" s="23" t="s">
        <v>296</v>
      </c>
      <c r="B152" s="40">
        <v>1.62</v>
      </c>
      <c r="C152" s="18">
        <v>9.75</v>
      </c>
      <c r="D152" s="18">
        <v>76.010000000000005</v>
      </c>
    </row>
    <row r="153" spans="1:4" x14ac:dyDescent="0.3">
      <c r="A153" s="23" t="s">
        <v>298</v>
      </c>
      <c r="B153" s="40">
        <v>0</v>
      </c>
      <c r="C153" s="18">
        <v>13.75</v>
      </c>
      <c r="D153" s="18">
        <v>93.66</v>
      </c>
    </row>
    <row r="154" spans="1:4" x14ac:dyDescent="0.3">
      <c r="A154" s="23" t="s">
        <v>300</v>
      </c>
      <c r="B154" s="40">
        <v>5</v>
      </c>
      <c r="C154" s="18">
        <v>21.5</v>
      </c>
      <c r="D154" s="18">
        <v>198.43</v>
      </c>
    </row>
    <row r="155" spans="1:4" x14ac:dyDescent="0.3">
      <c r="A155" s="23" t="s">
        <v>302</v>
      </c>
      <c r="B155" s="40">
        <v>1</v>
      </c>
      <c r="C155" s="18">
        <v>23.88</v>
      </c>
      <c r="D155" s="18">
        <v>250.47</v>
      </c>
    </row>
    <row r="156" spans="1:4" x14ac:dyDescent="0.3">
      <c r="A156" s="23" t="s">
        <v>304</v>
      </c>
      <c r="B156" s="40">
        <v>0.25</v>
      </c>
      <c r="C156" s="18">
        <v>13.62</v>
      </c>
      <c r="D156" s="18">
        <v>120.74</v>
      </c>
    </row>
    <row r="157" spans="1:4" x14ac:dyDescent="0.3">
      <c r="A157" s="23" t="s">
        <v>306</v>
      </c>
      <c r="B157" s="40">
        <v>6.62</v>
      </c>
      <c r="C157" s="18">
        <v>65.38</v>
      </c>
      <c r="D157" s="18">
        <v>546.03000000000009</v>
      </c>
    </row>
    <row r="158" spans="1:4" x14ac:dyDescent="0.3">
      <c r="A158" s="23" t="s">
        <v>308</v>
      </c>
      <c r="B158" s="40">
        <v>0</v>
      </c>
      <c r="C158" s="18">
        <v>27.75</v>
      </c>
      <c r="D158" s="18">
        <v>210.66</v>
      </c>
    </row>
    <row r="159" spans="1:4" x14ac:dyDescent="0.3">
      <c r="A159" s="23" t="s">
        <v>310</v>
      </c>
      <c r="B159" s="40">
        <v>0.5</v>
      </c>
      <c r="C159" s="18">
        <v>21</v>
      </c>
      <c r="D159" s="18">
        <v>203.44</v>
      </c>
    </row>
    <row r="160" spans="1:4" x14ac:dyDescent="0.3">
      <c r="A160" s="23" t="s">
        <v>312</v>
      </c>
      <c r="B160" s="40">
        <v>87.38</v>
      </c>
      <c r="C160" s="18">
        <v>623.5</v>
      </c>
      <c r="D160" s="18">
        <v>4069.9699999999993</v>
      </c>
    </row>
    <row r="161" spans="1:4" x14ac:dyDescent="0.3">
      <c r="A161" s="23" t="s">
        <v>314</v>
      </c>
      <c r="B161" s="40">
        <v>0.75</v>
      </c>
      <c r="C161" s="18">
        <v>18.25</v>
      </c>
      <c r="D161" s="18">
        <v>182.53</v>
      </c>
    </row>
    <row r="162" spans="1:4" x14ac:dyDescent="0.3">
      <c r="A162" s="23" t="s">
        <v>316</v>
      </c>
      <c r="B162" s="40">
        <v>40.119999999999997</v>
      </c>
      <c r="C162" s="18">
        <v>134.25</v>
      </c>
      <c r="D162" s="18">
        <v>692.46</v>
      </c>
    </row>
    <row r="163" spans="1:4" x14ac:dyDescent="0.3">
      <c r="A163" s="23" t="s">
        <v>318</v>
      </c>
      <c r="B163" s="40">
        <v>49.88</v>
      </c>
      <c r="C163" s="18">
        <v>306.25</v>
      </c>
      <c r="D163" s="18">
        <v>2117.65</v>
      </c>
    </row>
    <row r="164" spans="1:4" x14ac:dyDescent="0.3">
      <c r="A164" s="23" t="s">
        <v>320</v>
      </c>
      <c r="B164" s="40">
        <v>25</v>
      </c>
      <c r="C164" s="18">
        <v>58.75</v>
      </c>
      <c r="D164" s="18">
        <v>296.45999999999998</v>
      </c>
    </row>
    <row r="165" spans="1:4" x14ac:dyDescent="0.3">
      <c r="A165" s="23" t="s">
        <v>322</v>
      </c>
      <c r="B165" s="40">
        <v>9.1199999999999992</v>
      </c>
      <c r="C165" s="18">
        <v>21</v>
      </c>
      <c r="D165" s="18">
        <v>132.55000000000001</v>
      </c>
    </row>
    <row r="166" spans="1:4" x14ac:dyDescent="0.3">
      <c r="A166" s="23" t="s">
        <v>324</v>
      </c>
      <c r="B166" s="40">
        <v>68.75</v>
      </c>
      <c r="C166" s="18">
        <v>289</v>
      </c>
      <c r="D166" s="18">
        <v>2466.25</v>
      </c>
    </row>
    <row r="167" spans="1:4" x14ac:dyDescent="0.3">
      <c r="A167" s="23" t="s">
        <v>326</v>
      </c>
      <c r="B167" s="40">
        <v>13</v>
      </c>
      <c r="C167" s="18">
        <v>125.25</v>
      </c>
      <c r="D167" s="18">
        <v>1041.72</v>
      </c>
    </row>
    <row r="168" spans="1:4" x14ac:dyDescent="0.3">
      <c r="A168" s="23" t="s">
        <v>328</v>
      </c>
      <c r="B168" s="40">
        <v>19.75</v>
      </c>
      <c r="C168" s="18">
        <v>113.5</v>
      </c>
      <c r="D168" s="18">
        <v>884.08999999999992</v>
      </c>
    </row>
    <row r="169" spans="1:4" x14ac:dyDescent="0.3">
      <c r="A169" s="23" t="s">
        <v>330</v>
      </c>
      <c r="B169" s="40">
        <v>0.12</v>
      </c>
      <c r="C169" s="18">
        <v>25.75</v>
      </c>
      <c r="D169" s="18">
        <v>294.20000000000005</v>
      </c>
    </row>
    <row r="170" spans="1:4" x14ac:dyDescent="0.3">
      <c r="A170" s="23" t="s">
        <v>332</v>
      </c>
      <c r="B170" s="40">
        <v>11.12</v>
      </c>
      <c r="C170" s="18">
        <v>56.12</v>
      </c>
      <c r="D170" s="18">
        <v>534.01</v>
      </c>
    </row>
    <row r="171" spans="1:4" x14ac:dyDescent="0.3">
      <c r="A171" s="23" t="s">
        <v>334</v>
      </c>
      <c r="B171" s="40">
        <v>34.75</v>
      </c>
      <c r="C171" s="18">
        <v>101.62</v>
      </c>
      <c r="D171" s="18">
        <v>1026.47</v>
      </c>
    </row>
    <row r="172" spans="1:4" x14ac:dyDescent="0.3">
      <c r="A172" s="23" t="s">
        <v>336</v>
      </c>
      <c r="B172" s="40">
        <v>28.38</v>
      </c>
      <c r="C172" s="18">
        <v>74.25</v>
      </c>
      <c r="D172" s="18">
        <v>595.25</v>
      </c>
    </row>
    <row r="173" spans="1:4" x14ac:dyDescent="0.3">
      <c r="A173" s="23" t="s">
        <v>338</v>
      </c>
      <c r="B173" s="40">
        <v>38.380000000000003</v>
      </c>
      <c r="C173" s="18">
        <v>149</v>
      </c>
      <c r="D173" s="18">
        <v>862.2</v>
      </c>
    </row>
    <row r="174" spans="1:4" x14ac:dyDescent="0.3">
      <c r="A174" s="23" t="s">
        <v>340</v>
      </c>
      <c r="B174" s="40">
        <v>4.12</v>
      </c>
      <c r="C174" s="18">
        <v>67.62</v>
      </c>
      <c r="D174" s="18">
        <v>850.32999999999993</v>
      </c>
    </row>
    <row r="175" spans="1:4" x14ac:dyDescent="0.3">
      <c r="A175" s="23" t="s">
        <v>342</v>
      </c>
      <c r="B175" s="40">
        <v>24.5</v>
      </c>
      <c r="C175" s="18">
        <v>79.75</v>
      </c>
      <c r="D175" s="18">
        <v>497.28</v>
      </c>
    </row>
    <row r="176" spans="1:4" x14ac:dyDescent="0.3">
      <c r="A176" s="23" t="s">
        <v>344</v>
      </c>
      <c r="B176" s="40">
        <v>9.6199999999999992</v>
      </c>
      <c r="C176" s="18">
        <v>46.25</v>
      </c>
      <c r="D176" s="18">
        <v>312.88</v>
      </c>
    </row>
    <row r="177" spans="1:4" x14ac:dyDescent="0.3">
      <c r="A177" s="23" t="s">
        <v>346</v>
      </c>
      <c r="B177" s="40">
        <v>2.75</v>
      </c>
      <c r="C177" s="18">
        <v>35.619999999999997</v>
      </c>
      <c r="D177" s="18">
        <v>301.89</v>
      </c>
    </row>
    <row r="178" spans="1:4" x14ac:dyDescent="0.3">
      <c r="A178" s="23" t="s">
        <v>348</v>
      </c>
      <c r="B178" s="40">
        <v>0</v>
      </c>
      <c r="C178" s="18">
        <v>8.75</v>
      </c>
      <c r="D178" s="18">
        <v>49.61</v>
      </c>
    </row>
    <row r="179" spans="1:4" x14ac:dyDescent="0.3">
      <c r="A179" s="23" t="s">
        <v>350</v>
      </c>
      <c r="B179" s="40">
        <v>20.25</v>
      </c>
      <c r="C179" s="18">
        <v>129.62</v>
      </c>
      <c r="D179" s="18">
        <v>1104.07</v>
      </c>
    </row>
    <row r="180" spans="1:4" x14ac:dyDescent="0.3">
      <c r="A180" s="23" t="s">
        <v>352</v>
      </c>
      <c r="B180" s="40">
        <v>0.75</v>
      </c>
      <c r="C180" s="18">
        <v>42.5</v>
      </c>
      <c r="D180" s="18">
        <v>275.08999999999997</v>
      </c>
    </row>
    <row r="181" spans="1:4" x14ac:dyDescent="0.3">
      <c r="A181" s="23" t="s">
        <v>354</v>
      </c>
      <c r="B181" s="40">
        <v>6</v>
      </c>
      <c r="C181" s="18">
        <v>35.5</v>
      </c>
      <c r="D181" s="18">
        <v>256.20999999999998</v>
      </c>
    </row>
    <row r="182" spans="1:4" x14ac:dyDescent="0.3">
      <c r="A182" s="23" t="s">
        <v>356</v>
      </c>
      <c r="B182" s="40">
        <v>62.38</v>
      </c>
      <c r="C182" s="18">
        <v>406.75</v>
      </c>
      <c r="D182" s="18">
        <v>4390.99</v>
      </c>
    </row>
    <row r="183" spans="1:4" x14ac:dyDescent="0.3">
      <c r="A183" s="23" t="s">
        <v>358</v>
      </c>
      <c r="B183" s="40">
        <v>305.62</v>
      </c>
      <c r="C183" s="18">
        <v>2344.2399999999998</v>
      </c>
      <c r="D183" s="18">
        <v>20854.5</v>
      </c>
    </row>
    <row r="184" spans="1:4" x14ac:dyDescent="0.3">
      <c r="A184" s="23" t="s">
        <v>360</v>
      </c>
      <c r="B184" s="40">
        <v>443.38</v>
      </c>
      <c r="C184" s="18">
        <v>3550</v>
      </c>
      <c r="D184" s="18">
        <v>27222.87</v>
      </c>
    </row>
    <row r="185" spans="1:4" x14ac:dyDescent="0.3">
      <c r="A185" s="23" t="s">
        <v>362</v>
      </c>
      <c r="B185" s="40">
        <v>2</v>
      </c>
      <c r="C185" s="18">
        <v>18.25</v>
      </c>
      <c r="D185" s="18">
        <v>177.06</v>
      </c>
    </row>
    <row r="186" spans="1:4" x14ac:dyDescent="0.3">
      <c r="A186" s="23" t="s">
        <v>364</v>
      </c>
      <c r="B186" s="40">
        <v>59.88</v>
      </c>
      <c r="C186" s="18">
        <v>585.88</v>
      </c>
      <c r="D186" s="18">
        <v>5373.53</v>
      </c>
    </row>
    <row r="187" spans="1:4" x14ac:dyDescent="0.3">
      <c r="A187" s="23" t="s">
        <v>366</v>
      </c>
      <c r="B187" s="40">
        <v>113.25</v>
      </c>
      <c r="C187" s="18">
        <v>1029.25</v>
      </c>
      <c r="D187" s="18">
        <v>7991.6</v>
      </c>
    </row>
    <row r="188" spans="1:4" x14ac:dyDescent="0.3">
      <c r="A188" s="23" t="s">
        <v>368</v>
      </c>
      <c r="B188" s="40">
        <v>27.62</v>
      </c>
      <c r="C188" s="18">
        <v>120.25999999999999</v>
      </c>
      <c r="D188" s="18">
        <v>1345.87</v>
      </c>
    </row>
    <row r="189" spans="1:4" x14ac:dyDescent="0.3">
      <c r="A189" s="23" t="s">
        <v>370</v>
      </c>
      <c r="B189" s="40">
        <v>36.75</v>
      </c>
      <c r="C189" s="18">
        <v>295</v>
      </c>
      <c r="D189" s="18">
        <v>2190.8900000000003</v>
      </c>
    </row>
    <row r="190" spans="1:4" x14ac:dyDescent="0.3">
      <c r="A190" s="23" t="s">
        <v>372</v>
      </c>
      <c r="B190" s="40">
        <v>313.62</v>
      </c>
      <c r="C190" s="18">
        <v>1329.37</v>
      </c>
      <c r="D190" s="18">
        <v>10958.390000000001</v>
      </c>
    </row>
    <row r="191" spans="1:4" x14ac:dyDescent="0.3">
      <c r="A191" s="23" t="s">
        <v>374</v>
      </c>
      <c r="B191" s="40">
        <v>173.25</v>
      </c>
      <c r="C191" s="18">
        <v>1008</v>
      </c>
      <c r="D191" s="18">
        <v>8851.01</v>
      </c>
    </row>
    <row r="192" spans="1:4" x14ac:dyDescent="0.3">
      <c r="A192" s="23" t="s">
        <v>376</v>
      </c>
      <c r="B192" s="40">
        <v>123.25</v>
      </c>
      <c r="C192" s="18">
        <v>841.13</v>
      </c>
      <c r="D192" s="18">
        <v>7200.4100000000008</v>
      </c>
    </row>
    <row r="193" spans="1:4" x14ac:dyDescent="0.3">
      <c r="A193" s="23" t="s">
        <v>378</v>
      </c>
      <c r="B193" s="40">
        <v>299.5</v>
      </c>
      <c r="C193" s="18">
        <v>2240.13</v>
      </c>
      <c r="D193" s="18">
        <v>17047.079999999998</v>
      </c>
    </row>
    <row r="194" spans="1:4" x14ac:dyDescent="0.3">
      <c r="A194" s="23" t="s">
        <v>380</v>
      </c>
      <c r="B194" s="40">
        <v>16.75</v>
      </c>
      <c r="C194" s="18">
        <v>204.62</v>
      </c>
      <c r="D194" s="18">
        <v>1940.9299999999998</v>
      </c>
    </row>
    <row r="195" spans="1:4" x14ac:dyDescent="0.3">
      <c r="A195" s="23" t="s">
        <v>382</v>
      </c>
      <c r="B195" s="40">
        <v>50.75</v>
      </c>
      <c r="C195" s="18">
        <v>487.88</v>
      </c>
      <c r="D195" s="18">
        <v>3704.8199999999997</v>
      </c>
    </row>
    <row r="196" spans="1:4" x14ac:dyDescent="0.3">
      <c r="A196" s="23" t="s">
        <v>384</v>
      </c>
      <c r="B196" s="40">
        <v>66.88</v>
      </c>
      <c r="C196" s="18">
        <v>294.62</v>
      </c>
      <c r="D196" s="18">
        <v>3334.0899999999997</v>
      </c>
    </row>
    <row r="197" spans="1:4" x14ac:dyDescent="0.3">
      <c r="A197" s="23" t="s">
        <v>386</v>
      </c>
      <c r="B197" s="40">
        <v>0</v>
      </c>
      <c r="C197" s="18">
        <v>3.75</v>
      </c>
      <c r="D197" s="18">
        <v>19.39</v>
      </c>
    </row>
    <row r="198" spans="1:4" x14ac:dyDescent="0.3">
      <c r="A198" s="23" t="s">
        <v>388</v>
      </c>
      <c r="B198" s="40">
        <v>11.12</v>
      </c>
      <c r="C198" s="18">
        <v>64.75</v>
      </c>
      <c r="D198" s="18">
        <v>667.83</v>
      </c>
    </row>
    <row r="199" spans="1:4" x14ac:dyDescent="0.3">
      <c r="A199" s="23" t="s">
        <v>390</v>
      </c>
      <c r="B199" s="40">
        <v>3.5</v>
      </c>
      <c r="C199" s="18">
        <v>30.12</v>
      </c>
      <c r="D199" s="18">
        <v>211.59</v>
      </c>
    </row>
    <row r="200" spans="1:4" x14ac:dyDescent="0.3">
      <c r="A200" s="23" t="s">
        <v>392</v>
      </c>
      <c r="B200" s="40">
        <v>10.75</v>
      </c>
      <c r="C200" s="18">
        <v>109</v>
      </c>
      <c r="D200" s="18">
        <v>822.36</v>
      </c>
    </row>
    <row r="201" spans="1:4" x14ac:dyDescent="0.3">
      <c r="A201" s="23" t="s">
        <v>394</v>
      </c>
      <c r="B201" s="40">
        <v>4.12</v>
      </c>
      <c r="C201" s="18">
        <v>75.25</v>
      </c>
      <c r="D201" s="18">
        <v>592.71999999999991</v>
      </c>
    </row>
    <row r="202" spans="1:4" x14ac:dyDescent="0.3">
      <c r="A202" s="23" t="s">
        <v>396</v>
      </c>
      <c r="B202" s="40">
        <v>56.38</v>
      </c>
      <c r="C202" s="18">
        <v>480.25</v>
      </c>
      <c r="D202" s="18">
        <v>3667.2200000000003</v>
      </c>
    </row>
    <row r="203" spans="1:4" x14ac:dyDescent="0.3">
      <c r="A203" s="23" t="s">
        <v>398</v>
      </c>
      <c r="B203" s="40">
        <v>69.12</v>
      </c>
      <c r="C203" s="18">
        <v>589.75</v>
      </c>
      <c r="D203" s="18">
        <v>4030.37</v>
      </c>
    </row>
    <row r="204" spans="1:4" x14ac:dyDescent="0.3">
      <c r="A204" s="23" t="s">
        <v>400</v>
      </c>
      <c r="B204" s="40">
        <v>45.75</v>
      </c>
      <c r="C204" s="18">
        <v>228</v>
      </c>
      <c r="D204" s="18">
        <v>2607.56</v>
      </c>
    </row>
    <row r="205" spans="1:4" x14ac:dyDescent="0.3">
      <c r="A205" s="23" t="s">
        <v>402</v>
      </c>
      <c r="B205" s="40">
        <v>10.5</v>
      </c>
      <c r="C205" s="18">
        <v>69</v>
      </c>
      <c r="D205" s="18">
        <v>608.96</v>
      </c>
    </row>
    <row r="206" spans="1:4" x14ac:dyDescent="0.3">
      <c r="A206" s="23" t="s">
        <v>404</v>
      </c>
      <c r="B206" s="40">
        <v>8.3800000000000008</v>
      </c>
      <c r="C206" s="18">
        <v>41.88</v>
      </c>
      <c r="D206" s="18">
        <v>393.27</v>
      </c>
    </row>
    <row r="207" spans="1:4" x14ac:dyDescent="0.3">
      <c r="A207" s="23" t="s">
        <v>406</v>
      </c>
      <c r="B207" s="40">
        <v>114.75</v>
      </c>
      <c r="C207" s="18">
        <v>751.5</v>
      </c>
      <c r="D207" s="18">
        <v>5948.81</v>
      </c>
    </row>
    <row r="208" spans="1:4" x14ac:dyDescent="0.3">
      <c r="A208" s="23" t="s">
        <v>408</v>
      </c>
      <c r="B208" s="40">
        <v>0</v>
      </c>
      <c r="C208" s="18">
        <v>8.25</v>
      </c>
      <c r="D208" s="18">
        <v>53.65</v>
      </c>
    </row>
    <row r="209" spans="1:4" x14ac:dyDescent="0.3">
      <c r="A209" s="23" t="s">
        <v>410</v>
      </c>
      <c r="B209" s="40">
        <v>0</v>
      </c>
      <c r="C209" s="18">
        <v>4.5</v>
      </c>
      <c r="D209" s="18">
        <v>52.04</v>
      </c>
    </row>
    <row r="210" spans="1:4" x14ac:dyDescent="0.3">
      <c r="A210" s="23" t="s">
        <v>412</v>
      </c>
      <c r="B210" s="40">
        <v>0</v>
      </c>
      <c r="C210" s="18">
        <v>8</v>
      </c>
      <c r="D210" s="18">
        <v>57.66</v>
      </c>
    </row>
    <row r="211" spans="1:4" x14ac:dyDescent="0.3">
      <c r="A211" s="23" t="s">
        <v>414</v>
      </c>
      <c r="B211" s="40">
        <v>33.619999999999997</v>
      </c>
      <c r="C211" s="18">
        <v>129.74</v>
      </c>
      <c r="D211" s="18">
        <v>1233.6499999999999</v>
      </c>
    </row>
    <row r="212" spans="1:4" x14ac:dyDescent="0.3">
      <c r="A212" s="23" t="s">
        <v>416</v>
      </c>
      <c r="B212" s="40">
        <v>323.62</v>
      </c>
      <c r="C212" s="18">
        <v>2028.38</v>
      </c>
      <c r="D212" s="18">
        <v>17934.050000000003</v>
      </c>
    </row>
    <row r="213" spans="1:4" x14ac:dyDescent="0.3">
      <c r="A213" s="23" t="s">
        <v>418</v>
      </c>
      <c r="B213" s="40">
        <v>102.12</v>
      </c>
      <c r="C213" s="18">
        <v>962.75</v>
      </c>
      <c r="D213" s="18">
        <v>7659.8499999999985</v>
      </c>
    </row>
    <row r="214" spans="1:4" x14ac:dyDescent="0.3">
      <c r="A214" s="23" t="s">
        <v>420</v>
      </c>
      <c r="B214" s="40">
        <v>258.75</v>
      </c>
      <c r="C214" s="18">
        <v>1660.12</v>
      </c>
      <c r="D214" s="18">
        <v>13893.01</v>
      </c>
    </row>
    <row r="215" spans="1:4" x14ac:dyDescent="0.3">
      <c r="A215" s="23" t="s">
        <v>422</v>
      </c>
      <c r="B215" s="40">
        <v>334.75</v>
      </c>
      <c r="C215" s="18">
        <v>2392.25</v>
      </c>
      <c r="D215" s="18">
        <v>19591.669999999998</v>
      </c>
    </row>
    <row r="216" spans="1:4" x14ac:dyDescent="0.3">
      <c r="A216" s="23" t="s">
        <v>424</v>
      </c>
      <c r="B216" s="40">
        <v>60</v>
      </c>
      <c r="C216" s="18">
        <v>522.62</v>
      </c>
      <c r="D216" s="18">
        <v>5257.48</v>
      </c>
    </row>
    <row r="217" spans="1:4" x14ac:dyDescent="0.3">
      <c r="A217" s="23" t="s">
        <v>426</v>
      </c>
      <c r="B217" s="40">
        <v>223.38</v>
      </c>
      <c r="C217" s="18">
        <v>1432.7399999999998</v>
      </c>
      <c r="D217" s="18">
        <v>10930.130000000001</v>
      </c>
    </row>
    <row r="218" spans="1:4" x14ac:dyDescent="0.3">
      <c r="A218" s="23" t="s">
        <v>428</v>
      </c>
      <c r="B218" s="40">
        <v>0</v>
      </c>
      <c r="C218" s="18">
        <v>3.62</v>
      </c>
      <c r="D218" s="18">
        <v>29.44</v>
      </c>
    </row>
    <row r="219" spans="1:4" x14ac:dyDescent="0.3">
      <c r="A219" s="23" t="s">
        <v>430</v>
      </c>
      <c r="B219" s="40">
        <v>73</v>
      </c>
      <c r="C219" s="18">
        <v>745.5</v>
      </c>
      <c r="D219" s="18">
        <v>7593.24</v>
      </c>
    </row>
    <row r="220" spans="1:4" x14ac:dyDescent="0.3">
      <c r="A220" s="23" t="s">
        <v>432</v>
      </c>
      <c r="B220" s="40">
        <v>130.25</v>
      </c>
      <c r="C220" s="18">
        <v>1212.25</v>
      </c>
      <c r="D220" s="18">
        <v>9608.2899999999991</v>
      </c>
    </row>
    <row r="221" spans="1:4" x14ac:dyDescent="0.3">
      <c r="A221" s="23" t="s">
        <v>434</v>
      </c>
      <c r="B221" s="40">
        <v>39.25</v>
      </c>
      <c r="C221" s="18">
        <v>292.38</v>
      </c>
      <c r="D221" s="18">
        <v>2285.21</v>
      </c>
    </row>
    <row r="222" spans="1:4" x14ac:dyDescent="0.3">
      <c r="A222" s="23" t="s">
        <v>436</v>
      </c>
      <c r="B222" s="40">
        <v>35.119999999999997</v>
      </c>
      <c r="C222" s="18">
        <v>250.38</v>
      </c>
      <c r="D222" s="18">
        <v>2206.94</v>
      </c>
    </row>
    <row r="223" spans="1:4" x14ac:dyDescent="0.3">
      <c r="A223" s="23" t="s">
        <v>438</v>
      </c>
      <c r="B223" s="40">
        <v>4.62</v>
      </c>
      <c r="C223" s="18">
        <v>61.88</v>
      </c>
      <c r="D223" s="18">
        <v>459.45</v>
      </c>
    </row>
    <row r="224" spans="1:4" x14ac:dyDescent="0.3">
      <c r="A224" s="23" t="s">
        <v>440</v>
      </c>
      <c r="B224" s="40">
        <v>37.619999999999997</v>
      </c>
      <c r="C224" s="18">
        <v>308</v>
      </c>
      <c r="D224" s="18">
        <v>2207.67</v>
      </c>
    </row>
    <row r="225" spans="1:4" x14ac:dyDescent="0.3">
      <c r="A225" s="23" t="s">
        <v>442</v>
      </c>
      <c r="B225" s="40">
        <v>70.75</v>
      </c>
      <c r="C225" s="18">
        <v>578.87</v>
      </c>
      <c r="D225" s="18">
        <v>4769.63</v>
      </c>
    </row>
    <row r="226" spans="1:4" x14ac:dyDescent="0.3">
      <c r="A226" s="23" t="s">
        <v>444</v>
      </c>
      <c r="B226" s="40">
        <v>509.88</v>
      </c>
      <c r="C226" s="18">
        <v>3831.5</v>
      </c>
      <c r="D226" s="18">
        <v>27702.17</v>
      </c>
    </row>
    <row r="227" spans="1:4" x14ac:dyDescent="0.3">
      <c r="A227" s="23" t="s">
        <v>446</v>
      </c>
      <c r="B227" s="40">
        <v>0</v>
      </c>
      <c r="C227" s="18">
        <v>9.6199999999999992</v>
      </c>
      <c r="D227" s="18">
        <v>72.319999999999993</v>
      </c>
    </row>
    <row r="228" spans="1:4" x14ac:dyDescent="0.3">
      <c r="A228" s="23" t="s">
        <v>448</v>
      </c>
      <c r="B228" s="40">
        <v>1.25</v>
      </c>
      <c r="C228" s="18">
        <v>4.75</v>
      </c>
      <c r="D228" s="18">
        <v>40.43</v>
      </c>
    </row>
    <row r="229" spans="1:4" x14ac:dyDescent="0.3">
      <c r="A229" s="23" t="s">
        <v>450</v>
      </c>
      <c r="B229" s="40">
        <v>22.25</v>
      </c>
      <c r="C229" s="18">
        <v>205.62</v>
      </c>
      <c r="D229" s="18">
        <v>1577.81</v>
      </c>
    </row>
    <row r="230" spans="1:4" x14ac:dyDescent="0.3">
      <c r="A230" s="23" t="s">
        <v>452</v>
      </c>
      <c r="B230" s="40">
        <v>51.12</v>
      </c>
      <c r="C230" s="18">
        <v>222.38</v>
      </c>
      <c r="D230" s="18">
        <v>1911.72</v>
      </c>
    </row>
    <row r="231" spans="1:4" x14ac:dyDescent="0.3">
      <c r="A231" s="23" t="s">
        <v>454</v>
      </c>
      <c r="B231" s="40">
        <v>83</v>
      </c>
      <c r="C231" s="18">
        <v>979</v>
      </c>
      <c r="D231" s="18">
        <v>9310.1799999999985</v>
      </c>
    </row>
    <row r="232" spans="1:4" x14ac:dyDescent="0.3">
      <c r="A232" s="23" t="s">
        <v>456</v>
      </c>
      <c r="B232" s="40">
        <v>181</v>
      </c>
      <c r="C232" s="18">
        <v>1572.25</v>
      </c>
      <c r="D232" s="18">
        <v>12179.710000000001</v>
      </c>
    </row>
    <row r="233" spans="1:4" x14ac:dyDescent="0.3">
      <c r="A233" s="23" t="s">
        <v>458</v>
      </c>
      <c r="B233" s="40">
        <v>5.5</v>
      </c>
      <c r="C233" s="18">
        <v>100</v>
      </c>
      <c r="D233" s="18">
        <v>909.42</v>
      </c>
    </row>
    <row r="234" spans="1:4" x14ac:dyDescent="0.3">
      <c r="A234" s="23" t="s">
        <v>460</v>
      </c>
      <c r="B234" s="40">
        <v>72.5</v>
      </c>
      <c r="C234" s="18">
        <v>607.62</v>
      </c>
      <c r="D234" s="18">
        <v>3803.7000000000003</v>
      </c>
    </row>
    <row r="235" spans="1:4" x14ac:dyDescent="0.3">
      <c r="A235" s="23" t="s">
        <v>462</v>
      </c>
      <c r="B235" s="40">
        <v>76.88</v>
      </c>
      <c r="C235" s="18">
        <v>627.37</v>
      </c>
      <c r="D235" s="18">
        <v>4536.8599999999997</v>
      </c>
    </row>
    <row r="236" spans="1:4" x14ac:dyDescent="0.3">
      <c r="A236" s="23" t="s">
        <v>464</v>
      </c>
      <c r="B236" s="40">
        <v>3.12</v>
      </c>
      <c r="C236" s="18">
        <v>59</v>
      </c>
      <c r="D236" s="18">
        <v>430.39000000000004</v>
      </c>
    </row>
    <row r="237" spans="1:4" x14ac:dyDescent="0.3">
      <c r="A237" s="23" t="s">
        <v>466</v>
      </c>
      <c r="B237" s="40">
        <v>67.62</v>
      </c>
      <c r="C237" s="18">
        <v>465</v>
      </c>
      <c r="D237" s="18">
        <v>3479.54</v>
      </c>
    </row>
    <row r="238" spans="1:4" x14ac:dyDescent="0.3">
      <c r="A238" s="23" t="s">
        <v>468</v>
      </c>
      <c r="B238" s="40">
        <v>47</v>
      </c>
      <c r="C238" s="18">
        <v>306.38</v>
      </c>
      <c r="D238" s="18">
        <v>2489.42</v>
      </c>
    </row>
    <row r="239" spans="1:4" x14ac:dyDescent="0.3">
      <c r="A239" s="23" t="s">
        <v>470</v>
      </c>
      <c r="B239" s="40">
        <v>18.25</v>
      </c>
      <c r="C239" s="18">
        <v>253.25</v>
      </c>
      <c r="D239" s="18">
        <v>1557.96</v>
      </c>
    </row>
    <row r="240" spans="1:4" x14ac:dyDescent="0.3">
      <c r="A240" s="23" t="s">
        <v>472</v>
      </c>
      <c r="B240" s="40">
        <v>0</v>
      </c>
      <c r="C240" s="18">
        <v>8</v>
      </c>
      <c r="D240" s="18">
        <v>43.61</v>
      </c>
    </row>
    <row r="241" spans="1:4" x14ac:dyDescent="0.3">
      <c r="A241" s="23" t="s">
        <v>474</v>
      </c>
      <c r="B241" s="40">
        <v>10.25</v>
      </c>
      <c r="C241" s="18">
        <v>106.75</v>
      </c>
      <c r="D241" s="18">
        <v>865.07</v>
      </c>
    </row>
    <row r="242" spans="1:4" x14ac:dyDescent="0.3">
      <c r="A242" s="23" t="s">
        <v>476</v>
      </c>
      <c r="B242" s="40">
        <v>5.88</v>
      </c>
      <c r="C242" s="18">
        <v>47</v>
      </c>
      <c r="D242" s="18">
        <v>628.08000000000004</v>
      </c>
    </row>
    <row r="243" spans="1:4" x14ac:dyDescent="0.3">
      <c r="A243" s="23" t="s">
        <v>478</v>
      </c>
      <c r="B243" s="40">
        <v>1.38</v>
      </c>
      <c r="C243" s="18">
        <v>76.88</v>
      </c>
      <c r="D243" s="18">
        <v>1278.9199999999998</v>
      </c>
    </row>
    <row r="244" spans="1:4" x14ac:dyDescent="0.3">
      <c r="A244" s="23" t="s">
        <v>480</v>
      </c>
      <c r="B244" s="40">
        <v>34.380000000000003</v>
      </c>
      <c r="C244" s="18">
        <v>238.38</v>
      </c>
      <c r="D244" s="18">
        <v>2821.47</v>
      </c>
    </row>
    <row r="245" spans="1:4" x14ac:dyDescent="0.3">
      <c r="A245" s="23" t="s">
        <v>482</v>
      </c>
      <c r="B245" s="40">
        <v>3</v>
      </c>
      <c r="C245" s="18">
        <v>17.62</v>
      </c>
      <c r="D245" s="18">
        <v>286.94</v>
      </c>
    </row>
    <row r="246" spans="1:4" x14ac:dyDescent="0.3">
      <c r="A246" s="23" t="s">
        <v>484</v>
      </c>
      <c r="B246" s="40">
        <v>0</v>
      </c>
      <c r="C246" s="18">
        <v>10.5</v>
      </c>
      <c r="D246" s="18">
        <v>160.99</v>
      </c>
    </row>
    <row r="247" spans="1:4" x14ac:dyDescent="0.3">
      <c r="A247" s="23" t="s">
        <v>486</v>
      </c>
      <c r="B247" s="40">
        <v>0</v>
      </c>
      <c r="C247" s="18">
        <v>2.75</v>
      </c>
      <c r="D247" s="18">
        <v>15.66</v>
      </c>
    </row>
    <row r="248" spans="1:4" x14ac:dyDescent="0.3">
      <c r="A248" s="23" t="s">
        <v>488</v>
      </c>
      <c r="B248" s="40">
        <v>0.38</v>
      </c>
      <c r="C248" s="18">
        <v>17.62</v>
      </c>
      <c r="D248" s="18">
        <v>191.59</v>
      </c>
    </row>
    <row r="249" spans="1:4" x14ac:dyDescent="0.3">
      <c r="A249" s="23" t="s">
        <v>490</v>
      </c>
      <c r="B249" s="40">
        <v>4.25</v>
      </c>
      <c r="C249" s="18">
        <v>75.25</v>
      </c>
      <c r="D249" s="18">
        <v>522.64</v>
      </c>
    </row>
    <row r="250" spans="1:4" x14ac:dyDescent="0.3">
      <c r="A250" s="23" t="s">
        <v>492</v>
      </c>
      <c r="B250" s="40">
        <v>2.5</v>
      </c>
      <c r="C250" s="18">
        <v>17.38</v>
      </c>
      <c r="D250" s="18">
        <v>279.02</v>
      </c>
    </row>
    <row r="251" spans="1:4" x14ac:dyDescent="0.3">
      <c r="A251" s="23" t="s">
        <v>494</v>
      </c>
      <c r="B251" s="40">
        <v>7.25</v>
      </c>
      <c r="C251" s="18">
        <v>100.5</v>
      </c>
      <c r="D251" s="18">
        <v>913.04000000000008</v>
      </c>
    </row>
    <row r="252" spans="1:4" x14ac:dyDescent="0.3">
      <c r="A252" s="23" t="s">
        <v>496</v>
      </c>
      <c r="B252" s="40">
        <v>72.75</v>
      </c>
      <c r="C252" s="18">
        <v>619.37</v>
      </c>
      <c r="D252" s="18">
        <v>5245.22</v>
      </c>
    </row>
    <row r="253" spans="1:4" x14ac:dyDescent="0.3">
      <c r="A253" s="23" t="s">
        <v>498</v>
      </c>
      <c r="B253" s="40">
        <v>243.75</v>
      </c>
      <c r="C253" s="18">
        <v>1517.88</v>
      </c>
      <c r="D253" s="18">
        <v>13615.81</v>
      </c>
    </row>
    <row r="254" spans="1:4" x14ac:dyDescent="0.3">
      <c r="A254" s="23" t="s">
        <v>500</v>
      </c>
      <c r="B254" s="40">
        <v>97.75</v>
      </c>
      <c r="C254" s="18">
        <v>698.25</v>
      </c>
      <c r="D254" s="18">
        <v>6187.21</v>
      </c>
    </row>
    <row r="255" spans="1:4" x14ac:dyDescent="0.3">
      <c r="A255" s="23" t="s">
        <v>502</v>
      </c>
      <c r="B255" s="40">
        <v>181.88</v>
      </c>
      <c r="C255" s="18">
        <v>996.63</v>
      </c>
      <c r="D255" s="18">
        <v>8842.5</v>
      </c>
    </row>
    <row r="256" spans="1:4" x14ac:dyDescent="0.3">
      <c r="A256" s="23" t="s">
        <v>504</v>
      </c>
      <c r="B256" s="40">
        <v>14.5</v>
      </c>
      <c r="C256" s="18">
        <v>86</v>
      </c>
      <c r="D256" s="18">
        <v>867.56000000000006</v>
      </c>
    </row>
    <row r="257" spans="1:4" x14ac:dyDescent="0.3">
      <c r="A257" s="23" t="s">
        <v>506</v>
      </c>
      <c r="B257" s="40">
        <v>10.75</v>
      </c>
      <c r="C257" s="18">
        <v>72.38</v>
      </c>
      <c r="D257" s="18">
        <v>617.04999999999995</v>
      </c>
    </row>
    <row r="258" spans="1:4" x14ac:dyDescent="0.3">
      <c r="A258" s="23" t="s">
        <v>508</v>
      </c>
      <c r="B258" s="40">
        <v>33.5</v>
      </c>
      <c r="C258" s="18">
        <v>247</v>
      </c>
      <c r="D258" s="18">
        <v>2052.77</v>
      </c>
    </row>
    <row r="259" spans="1:4" x14ac:dyDescent="0.3">
      <c r="A259" s="23" t="s">
        <v>510</v>
      </c>
      <c r="B259" s="40">
        <v>21.88</v>
      </c>
      <c r="C259" s="18">
        <v>159</v>
      </c>
      <c r="D259" s="18">
        <v>1212.8999999999999</v>
      </c>
    </row>
    <row r="260" spans="1:4" x14ac:dyDescent="0.3">
      <c r="A260" s="23" t="s">
        <v>918</v>
      </c>
      <c r="B260" s="40">
        <v>0</v>
      </c>
      <c r="C260" s="18">
        <v>0</v>
      </c>
    </row>
    <row r="261" spans="1:4" x14ac:dyDescent="0.3">
      <c r="A261" s="23" t="s">
        <v>512</v>
      </c>
      <c r="B261" s="40">
        <v>4</v>
      </c>
      <c r="C261" s="18">
        <v>90</v>
      </c>
      <c r="D261" s="18">
        <v>453.61</v>
      </c>
    </row>
    <row r="262" spans="1:4" x14ac:dyDescent="0.3">
      <c r="A262" s="23" t="s">
        <v>514</v>
      </c>
      <c r="B262" s="40">
        <v>0.75</v>
      </c>
      <c r="C262" s="18">
        <v>10.62</v>
      </c>
      <c r="D262" s="18">
        <v>25.89</v>
      </c>
    </row>
    <row r="263" spans="1:4" x14ac:dyDescent="0.3">
      <c r="A263" s="23" t="s">
        <v>516</v>
      </c>
      <c r="B263" s="40">
        <v>100.38</v>
      </c>
      <c r="C263" s="18">
        <v>674.38</v>
      </c>
      <c r="D263" s="18">
        <v>6027.71</v>
      </c>
    </row>
    <row r="264" spans="1:4" x14ac:dyDescent="0.3">
      <c r="A264" s="23" t="s">
        <v>518</v>
      </c>
      <c r="B264" s="40">
        <v>13.88</v>
      </c>
      <c r="C264" s="18">
        <v>94.12</v>
      </c>
      <c r="D264" s="18">
        <v>717.73</v>
      </c>
    </row>
    <row r="265" spans="1:4" x14ac:dyDescent="0.3">
      <c r="A265" s="23" t="s">
        <v>520</v>
      </c>
      <c r="B265" s="40">
        <v>1</v>
      </c>
      <c r="C265" s="18">
        <v>19.75</v>
      </c>
      <c r="D265" s="18">
        <v>272.63</v>
      </c>
    </row>
    <row r="266" spans="1:4" x14ac:dyDescent="0.3">
      <c r="A266" s="23" t="s">
        <v>522</v>
      </c>
      <c r="B266" s="40">
        <v>15.88</v>
      </c>
      <c r="C266" s="18">
        <v>86.75</v>
      </c>
      <c r="D266" s="18">
        <v>845.84</v>
      </c>
    </row>
    <row r="267" spans="1:4" x14ac:dyDescent="0.3">
      <c r="A267" s="23" t="s">
        <v>524</v>
      </c>
      <c r="B267" s="40">
        <v>1.38</v>
      </c>
      <c r="C267" s="18">
        <v>38.25</v>
      </c>
      <c r="D267" s="18">
        <v>316.93</v>
      </c>
    </row>
    <row r="268" spans="1:4" x14ac:dyDescent="0.3">
      <c r="A268" s="23" t="s">
        <v>526</v>
      </c>
      <c r="B268" s="40">
        <v>3.38</v>
      </c>
      <c r="C268" s="18">
        <v>19.75</v>
      </c>
      <c r="D268" s="18">
        <v>215.08999999999997</v>
      </c>
    </row>
    <row r="269" spans="1:4" x14ac:dyDescent="0.3">
      <c r="A269" s="23" t="s">
        <v>528</v>
      </c>
      <c r="B269" s="40">
        <v>142.25</v>
      </c>
      <c r="C269" s="18">
        <v>1311</v>
      </c>
      <c r="D269" s="18">
        <v>10334.69</v>
      </c>
    </row>
    <row r="270" spans="1:4" x14ac:dyDescent="0.3">
      <c r="A270" s="23" t="s">
        <v>530</v>
      </c>
      <c r="B270" s="40">
        <v>79.62</v>
      </c>
      <c r="C270" s="18">
        <v>692.5</v>
      </c>
      <c r="D270" s="18">
        <v>4977.2</v>
      </c>
    </row>
    <row r="271" spans="1:4" x14ac:dyDescent="0.3">
      <c r="A271" s="23" t="s">
        <v>532</v>
      </c>
      <c r="B271" s="40">
        <v>37.119999999999997</v>
      </c>
      <c r="C271" s="18">
        <v>255.88</v>
      </c>
      <c r="D271" s="18">
        <v>2064.33</v>
      </c>
    </row>
    <row r="272" spans="1:4" x14ac:dyDescent="0.3">
      <c r="A272" s="23" t="s">
        <v>534</v>
      </c>
      <c r="B272" s="40">
        <v>55</v>
      </c>
      <c r="C272" s="18">
        <v>308.62</v>
      </c>
      <c r="D272" s="18">
        <v>2698.86</v>
      </c>
    </row>
    <row r="273" spans="1:4" x14ac:dyDescent="0.3">
      <c r="A273" s="23" t="s">
        <v>536</v>
      </c>
      <c r="B273" s="40">
        <v>17.38</v>
      </c>
      <c r="C273" s="18">
        <v>157.12</v>
      </c>
      <c r="D273" s="18">
        <v>2260.29</v>
      </c>
    </row>
    <row r="274" spans="1:4" x14ac:dyDescent="0.3">
      <c r="A274" s="23" t="s">
        <v>538</v>
      </c>
      <c r="B274" s="40">
        <v>28.62</v>
      </c>
      <c r="C274" s="18">
        <v>251</v>
      </c>
      <c r="D274" s="18">
        <v>1485.98</v>
      </c>
    </row>
    <row r="275" spans="1:4" x14ac:dyDescent="0.3">
      <c r="A275" s="23" t="s">
        <v>540</v>
      </c>
      <c r="B275" s="40">
        <v>43.62</v>
      </c>
      <c r="C275" s="18">
        <v>296.62</v>
      </c>
      <c r="D275" s="18">
        <v>1992.29</v>
      </c>
    </row>
    <row r="276" spans="1:4" x14ac:dyDescent="0.3">
      <c r="A276" s="23" t="s">
        <v>542</v>
      </c>
      <c r="B276" s="40">
        <v>0.75</v>
      </c>
      <c r="C276" s="18">
        <v>10</v>
      </c>
      <c r="D276" s="18">
        <v>89.63</v>
      </c>
    </row>
    <row r="277" spans="1:4" x14ac:dyDescent="0.3">
      <c r="A277" s="23" t="s">
        <v>544</v>
      </c>
      <c r="B277" s="40">
        <v>0</v>
      </c>
      <c r="C277" s="18">
        <v>1.62</v>
      </c>
      <c r="D277" s="18">
        <v>19.78</v>
      </c>
    </row>
    <row r="278" spans="1:4" x14ac:dyDescent="0.3">
      <c r="A278" s="23" t="s">
        <v>546</v>
      </c>
      <c r="B278" s="40">
        <v>1.5</v>
      </c>
      <c r="C278" s="18">
        <v>39.5</v>
      </c>
      <c r="D278" s="18">
        <v>200.56</v>
      </c>
    </row>
    <row r="279" spans="1:4" x14ac:dyDescent="0.3">
      <c r="A279" s="23" t="s">
        <v>548</v>
      </c>
      <c r="B279" s="40">
        <v>46.25</v>
      </c>
      <c r="C279" s="18">
        <v>215.75</v>
      </c>
      <c r="D279" s="18">
        <v>2292.4900000000002</v>
      </c>
    </row>
    <row r="280" spans="1:4" x14ac:dyDescent="0.3">
      <c r="A280" s="23" t="s">
        <v>550</v>
      </c>
      <c r="B280" s="40">
        <v>3</v>
      </c>
      <c r="C280" s="18">
        <v>62.38</v>
      </c>
      <c r="D280" s="18">
        <v>625.01</v>
      </c>
    </row>
    <row r="281" spans="1:4" x14ac:dyDescent="0.3">
      <c r="A281" s="23" t="s">
        <v>552</v>
      </c>
      <c r="B281" s="40">
        <v>3.75</v>
      </c>
      <c r="C281" s="18">
        <v>23.38</v>
      </c>
      <c r="D281" s="18">
        <v>182.82</v>
      </c>
    </row>
    <row r="282" spans="1:4" x14ac:dyDescent="0.3">
      <c r="A282" s="23" t="s">
        <v>554</v>
      </c>
      <c r="B282" s="40">
        <v>2.75</v>
      </c>
      <c r="C282" s="18">
        <v>15.38</v>
      </c>
      <c r="D282" s="18">
        <v>88.02</v>
      </c>
    </row>
    <row r="283" spans="1:4" x14ac:dyDescent="0.3">
      <c r="A283" s="23" t="s">
        <v>556</v>
      </c>
      <c r="B283" s="40">
        <v>0.88</v>
      </c>
      <c r="C283" s="18">
        <v>4.25</v>
      </c>
      <c r="D283" s="18">
        <v>30.44</v>
      </c>
    </row>
    <row r="284" spans="1:4" x14ac:dyDescent="0.3">
      <c r="A284" s="23" t="s">
        <v>558</v>
      </c>
      <c r="B284" s="40">
        <v>1.88</v>
      </c>
      <c r="C284" s="18">
        <v>17.12</v>
      </c>
      <c r="D284" s="18">
        <v>170.9</v>
      </c>
    </row>
    <row r="285" spans="1:4" x14ac:dyDescent="0.3">
      <c r="A285" s="23" t="s">
        <v>560</v>
      </c>
      <c r="B285" s="40">
        <v>1</v>
      </c>
      <c r="C285" s="18">
        <v>6.62</v>
      </c>
      <c r="D285" s="18">
        <v>72.95</v>
      </c>
    </row>
    <row r="286" spans="1:4" x14ac:dyDescent="0.3">
      <c r="A286" s="23" t="s">
        <v>562</v>
      </c>
      <c r="B286" s="40">
        <v>2.88</v>
      </c>
      <c r="C286" s="18">
        <v>17.5</v>
      </c>
      <c r="D286" s="18">
        <v>214.83</v>
      </c>
    </row>
    <row r="287" spans="1:4" x14ac:dyDescent="0.3">
      <c r="A287" s="23" t="s">
        <v>564</v>
      </c>
      <c r="B287" s="40">
        <v>3.5</v>
      </c>
      <c r="C287" s="18">
        <v>11</v>
      </c>
      <c r="D287" s="18">
        <v>170.75</v>
      </c>
    </row>
    <row r="288" spans="1:4" x14ac:dyDescent="0.3">
      <c r="A288" s="23" t="s">
        <v>566</v>
      </c>
      <c r="B288" s="40">
        <v>1.88</v>
      </c>
      <c r="C288" s="18">
        <v>11.12</v>
      </c>
      <c r="D288" s="18">
        <v>109.17</v>
      </c>
    </row>
    <row r="289" spans="1:4" x14ac:dyDescent="0.3">
      <c r="A289" s="23" t="s">
        <v>568</v>
      </c>
      <c r="B289" s="40">
        <v>19.12</v>
      </c>
      <c r="C289" s="18">
        <v>69.25</v>
      </c>
      <c r="D289" s="18">
        <v>554.24</v>
      </c>
    </row>
    <row r="290" spans="1:4" x14ac:dyDescent="0.3">
      <c r="A290" s="23" t="s">
        <v>570</v>
      </c>
      <c r="B290" s="40">
        <v>13.88</v>
      </c>
      <c r="C290" s="18">
        <v>125.12</v>
      </c>
      <c r="D290" s="18">
        <v>1404.4099999999999</v>
      </c>
    </row>
    <row r="291" spans="1:4" x14ac:dyDescent="0.3">
      <c r="A291" s="23" t="s">
        <v>572</v>
      </c>
      <c r="B291" s="40">
        <v>252.88</v>
      </c>
      <c r="C291" s="18">
        <v>1650.88</v>
      </c>
      <c r="D291" s="18">
        <v>14099.07</v>
      </c>
    </row>
    <row r="292" spans="1:4" x14ac:dyDescent="0.3">
      <c r="A292" s="23" t="s">
        <v>574</v>
      </c>
      <c r="B292" s="40">
        <v>37</v>
      </c>
      <c r="C292" s="18">
        <v>345.88</v>
      </c>
      <c r="D292" s="18">
        <v>2781.54</v>
      </c>
    </row>
    <row r="293" spans="1:4" x14ac:dyDescent="0.3">
      <c r="A293" s="23" t="s">
        <v>576</v>
      </c>
      <c r="B293" s="40">
        <v>32.619999999999997</v>
      </c>
      <c r="C293" s="18">
        <v>385.88</v>
      </c>
      <c r="D293" s="18">
        <v>3342.08</v>
      </c>
    </row>
    <row r="294" spans="1:4" x14ac:dyDescent="0.3">
      <c r="A294" s="23" t="s">
        <v>578</v>
      </c>
      <c r="B294" s="40">
        <v>13</v>
      </c>
      <c r="C294" s="18">
        <v>82.88</v>
      </c>
      <c r="D294" s="18">
        <v>898.94999999999993</v>
      </c>
    </row>
    <row r="295" spans="1:4" x14ac:dyDescent="0.3">
      <c r="A295" s="23" t="s">
        <v>580</v>
      </c>
      <c r="B295" s="40">
        <v>59.38</v>
      </c>
      <c r="C295" s="18">
        <v>351.62</v>
      </c>
      <c r="D295" s="18">
        <v>3344.23</v>
      </c>
    </row>
    <row r="296" spans="1:4" x14ac:dyDescent="0.3">
      <c r="A296" s="23" t="s">
        <v>582</v>
      </c>
      <c r="B296" s="40">
        <v>131</v>
      </c>
      <c r="C296" s="18">
        <v>670.38</v>
      </c>
      <c r="D296" s="18">
        <v>5887.2199999999993</v>
      </c>
    </row>
    <row r="297" spans="1:4" x14ac:dyDescent="0.3">
      <c r="A297" s="23" t="s">
        <v>584</v>
      </c>
      <c r="B297" s="40">
        <v>65.38</v>
      </c>
      <c r="C297" s="18">
        <v>382.38</v>
      </c>
      <c r="D297" s="18">
        <v>3414.54</v>
      </c>
    </row>
    <row r="298" spans="1:4" x14ac:dyDescent="0.3">
      <c r="A298" s="23" t="s">
        <v>586</v>
      </c>
      <c r="B298" s="40">
        <v>17.5</v>
      </c>
      <c r="C298" s="18">
        <v>126.75</v>
      </c>
      <c r="D298" s="18">
        <v>1125.3399999999999</v>
      </c>
    </row>
    <row r="299" spans="1:4" x14ac:dyDescent="0.3">
      <c r="A299" s="23" t="s">
        <v>588</v>
      </c>
      <c r="B299" s="40">
        <v>20.75</v>
      </c>
      <c r="C299" s="18">
        <v>139</v>
      </c>
      <c r="D299" s="18">
        <v>1451.73</v>
      </c>
    </row>
    <row r="300" spans="1:4" x14ac:dyDescent="0.3">
      <c r="A300" s="23" t="s">
        <v>590</v>
      </c>
      <c r="B300" s="40">
        <v>9</v>
      </c>
      <c r="C300" s="18">
        <v>131.38</v>
      </c>
      <c r="D300" s="18">
        <v>1322.97</v>
      </c>
    </row>
    <row r="301" spans="1:4" x14ac:dyDescent="0.3">
      <c r="A301" s="23" t="s">
        <v>592</v>
      </c>
      <c r="B301" s="40">
        <v>66.62</v>
      </c>
      <c r="C301" s="18">
        <v>372</v>
      </c>
      <c r="D301" s="18">
        <v>3172.77</v>
      </c>
    </row>
    <row r="302" spans="1:4" x14ac:dyDescent="0.3">
      <c r="A302" s="23" t="s">
        <v>594</v>
      </c>
      <c r="B302" s="40">
        <v>51.75</v>
      </c>
      <c r="C302" s="18">
        <v>618.25</v>
      </c>
      <c r="D302" s="18">
        <v>4756.6499999999996</v>
      </c>
    </row>
    <row r="303" spans="1:4" x14ac:dyDescent="0.3">
      <c r="A303" s="23" t="s">
        <v>596</v>
      </c>
      <c r="B303" s="40">
        <v>15.62</v>
      </c>
      <c r="C303" s="18">
        <v>134.75</v>
      </c>
      <c r="D303" s="18">
        <v>964.12</v>
      </c>
    </row>
    <row r="304" spans="1:4" x14ac:dyDescent="0.3">
      <c r="B304" s="40"/>
      <c r="C304" s="40"/>
      <c r="D304" s="40"/>
    </row>
    <row r="305" spans="2:4" x14ac:dyDescent="0.3">
      <c r="B305" s="40"/>
      <c r="C305" s="40"/>
      <c r="D305" s="40"/>
    </row>
    <row r="306" spans="2:4" x14ac:dyDescent="0.3">
      <c r="B306" s="40"/>
      <c r="C306" s="40"/>
      <c r="D306" s="40"/>
    </row>
    <row r="307" spans="2:4" x14ac:dyDescent="0.3">
      <c r="B307" s="40"/>
      <c r="C307" s="40"/>
      <c r="D307" s="40"/>
    </row>
    <row r="308" spans="2:4" x14ac:dyDescent="0.3">
      <c r="B308" s="40"/>
      <c r="C308" s="40"/>
      <c r="D308" s="40"/>
    </row>
    <row r="309" spans="2:4" x14ac:dyDescent="0.3">
      <c r="B309" s="40"/>
      <c r="C309" s="40"/>
      <c r="D309" s="40"/>
    </row>
    <row r="310" spans="2:4" x14ac:dyDescent="0.3">
      <c r="B310" s="40"/>
      <c r="C310" s="40"/>
      <c r="D310" s="40"/>
    </row>
    <row r="311" spans="2:4" x14ac:dyDescent="0.3">
      <c r="B311" s="40"/>
      <c r="C311" s="40"/>
      <c r="D311" s="40"/>
    </row>
    <row r="312" spans="2:4" x14ac:dyDescent="0.3">
      <c r="B312" s="40"/>
      <c r="C312" s="40"/>
      <c r="D312" s="40"/>
    </row>
    <row r="313" spans="2:4" x14ac:dyDescent="0.3">
      <c r="B313" s="40"/>
      <c r="C313" s="40"/>
      <c r="D313" s="40"/>
    </row>
    <row r="314" spans="2:4" x14ac:dyDescent="0.3">
      <c r="B314" s="40"/>
      <c r="C314" s="40"/>
      <c r="D314" s="40"/>
    </row>
    <row r="315" spans="2:4" x14ac:dyDescent="0.3">
      <c r="B315" s="40"/>
      <c r="C315" s="40"/>
      <c r="D315" s="40"/>
    </row>
    <row r="316" spans="2:4" x14ac:dyDescent="0.3">
      <c r="B316" s="40"/>
      <c r="C316" s="40"/>
      <c r="D316" s="40"/>
    </row>
    <row r="317" spans="2:4" x14ac:dyDescent="0.3">
      <c r="B317" s="40"/>
      <c r="C317" s="40"/>
      <c r="D317" s="40"/>
    </row>
    <row r="318" spans="2:4" x14ac:dyDescent="0.3">
      <c r="B318" s="40"/>
      <c r="C318" s="40"/>
      <c r="D318" s="40"/>
    </row>
    <row r="319" spans="2:4" x14ac:dyDescent="0.3">
      <c r="B319" s="40"/>
      <c r="C319" s="40"/>
      <c r="D319" s="40"/>
    </row>
    <row r="320" spans="2:4" x14ac:dyDescent="0.3">
      <c r="B320" s="40"/>
      <c r="C320" s="40"/>
      <c r="D320" s="40"/>
    </row>
    <row r="321" spans="2:4" x14ac:dyDescent="0.3">
      <c r="B321" s="40"/>
      <c r="C321" s="40"/>
      <c r="D321" s="40"/>
    </row>
    <row r="322" spans="2:4" x14ac:dyDescent="0.3">
      <c r="B322" s="40"/>
      <c r="C322" s="40"/>
      <c r="D322" s="40"/>
    </row>
    <row r="323" spans="2:4" x14ac:dyDescent="0.3">
      <c r="B323" s="40"/>
      <c r="C323" s="40"/>
      <c r="D323" s="40"/>
    </row>
    <row r="324" spans="2:4" x14ac:dyDescent="0.3">
      <c r="B324" s="40"/>
      <c r="C324" s="40"/>
      <c r="D324" s="40"/>
    </row>
    <row r="325" spans="2:4" x14ac:dyDescent="0.3">
      <c r="B325" s="40"/>
      <c r="C325" s="40"/>
      <c r="D325" s="40"/>
    </row>
    <row r="326" spans="2:4" x14ac:dyDescent="0.3">
      <c r="B326" s="40"/>
      <c r="C326" s="40"/>
      <c r="D326" s="40"/>
    </row>
    <row r="327" spans="2:4" x14ac:dyDescent="0.3">
      <c r="B327" s="40"/>
      <c r="C327" s="40"/>
      <c r="D327" s="40"/>
    </row>
    <row r="328" spans="2:4" x14ac:dyDescent="0.3">
      <c r="B328" s="40"/>
      <c r="C328" s="40"/>
      <c r="D328" s="40"/>
    </row>
    <row r="329" spans="2:4" x14ac:dyDescent="0.3">
      <c r="B329" s="40"/>
      <c r="C329" s="40"/>
      <c r="D329" s="40"/>
    </row>
    <row r="330" spans="2:4" x14ac:dyDescent="0.3">
      <c r="B330" s="40"/>
      <c r="C330" s="40"/>
      <c r="D330" s="40"/>
    </row>
    <row r="331" spans="2:4" x14ac:dyDescent="0.3">
      <c r="B331" s="40"/>
      <c r="C331" s="40"/>
      <c r="D331" s="40"/>
    </row>
    <row r="332" spans="2:4" x14ac:dyDescent="0.3">
      <c r="B332" s="40"/>
      <c r="C332" s="40"/>
      <c r="D332" s="40"/>
    </row>
    <row r="333" spans="2:4" x14ac:dyDescent="0.3">
      <c r="B333" s="40"/>
      <c r="C333" s="40"/>
      <c r="D333" s="40"/>
    </row>
    <row r="334" spans="2:4" x14ac:dyDescent="0.3">
      <c r="B334" s="40"/>
      <c r="C334" s="40"/>
      <c r="D334" s="40"/>
    </row>
    <row r="335" spans="2:4" x14ac:dyDescent="0.3">
      <c r="B335" s="40"/>
      <c r="C335" s="40"/>
      <c r="D335" s="40"/>
    </row>
    <row r="336" spans="2:4" x14ac:dyDescent="0.3">
      <c r="B336" s="40"/>
      <c r="C336" s="40"/>
      <c r="D336" s="40"/>
    </row>
    <row r="337" spans="2:4" x14ac:dyDescent="0.3">
      <c r="B337" s="40"/>
      <c r="C337" s="40"/>
      <c r="D337" s="40"/>
    </row>
    <row r="338" spans="2:4" x14ac:dyDescent="0.3">
      <c r="B338" s="40"/>
      <c r="C338" s="40"/>
      <c r="D338" s="40"/>
    </row>
    <row r="339" spans="2:4" x14ac:dyDescent="0.3">
      <c r="B339" s="40"/>
      <c r="C339" s="40"/>
      <c r="D339" s="40"/>
    </row>
    <row r="340" spans="2:4" x14ac:dyDescent="0.3">
      <c r="B340" s="40"/>
      <c r="C340" s="40"/>
      <c r="D340" s="40"/>
    </row>
    <row r="341" spans="2:4" x14ac:dyDescent="0.3">
      <c r="B341" s="40"/>
      <c r="C341" s="40"/>
      <c r="D341" s="40"/>
    </row>
    <row r="342" spans="2:4" x14ac:dyDescent="0.3">
      <c r="B342" s="40"/>
      <c r="C342" s="40"/>
      <c r="D342" s="40"/>
    </row>
    <row r="343" spans="2:4" x14ac:dyDescent="0.3">
      <c r="B343" s="40"/>
      <c r="C343" s="40"/>
      <c r="D343" s="40"/>
    </row>
    <row r="344" spans="2:4" x14ac:dyDescent="0.3">
      <c r="B344" s="40"/>
      <c r="C344" s="40"/>
      <c r="D344" s="40"/>
    </row>
    <row r="345" spans="2:4" x14ac:dyDescent="0.3">
      <c r="B345" s="40"/>
      <c r="C345" s="40"/>
      <c r="D345" s="40"/>
    </row>
    <row r="346" spans="2:4" x14ac:dyDescent="0.3">
      <c r="B346" s="40"/>
      <c r="C346" s="40"/>
      <c r="D346" s="40"/>
    </row>
    <row r="347" spans="2:4" x14ac:dyDescent="0.3">
      <c r="B347" s="40"/>
      <c r="C347" s="40"/>
      <c r="D347" s="40"/>
    </row>
    <row r="348" spans="2:4" x14ac:dyDescent="0.3">
      <c r="B348" s="40"/>
      <c r="C348" s="40"/>
      <c r="D348" s="40"/>
    </row>
    <row r="349" spans="2:4" x14ac:dyDescent="0.3">
      <c r="B349" s="40"/>
      <c r="C349" s="40"/>
      <c r="D349" s="40"/>
    </row>
    <row r="350" spans="2:4" x14ac:dyDescent="0.3">
      <c r="B350" s="40"/>
      <c r="C350" s="40"/>
      <c r="D350" s="40"/>
    </row>
    <row r="351" spans="2:4" x14ac:dyDescent="0.3">
      <c r="B351" s="40"/>
      <c r="C351" s="40"/>
      <c r="D351" s="40"/>
    </row>
    <row r="352" spans="2:4" x14ac:dyDescent="0.3">
      <c r="B352" s="40"/>
      <c r="C352" s="40"/>
      <c r="D352" s="40"/>
    </row>
    <row r="353" spans="2:4" x14ac:dyDescent="0.3">
      <c r="B353" s="40"/>
      <c r="C353" s="40"/>
      <c r="D353" s="40"/>
    </row>
    <row r="354" spans="2:4" x14ac:dyDescent="0.3">
      <c r="B354" s="40"/>
      <c r="C354" s="40"/>
      <c r="D354" s="40"/>
    </row>
    <row r="355" spans="2:4" x14ac:dyDescent="0.3">
      <c r="B355" s="40"/>
      <c r="C355" s="40"/>
      <c r="D355" s="40"/>
    </row>
    <row r="356" spans="2:4" x14ac:dyDescent="0.3">
      <c r="B356" s="40"/>
      <c r="C356" s="40"/>
      <c r="D356" s="40"/>
    </row>
    <row r="357" spans="2:4" x14ac:dyDescent="0.3">
      <c r="B357" s="40"/>
      <c r="C357" s="40"/>
      <c r="D357" s="40"/>
    </row>
    <row r="358" spans="2:4" x14ac:dyDescent="0.3">
      <c r="B358" s="40"/>
      <c r="C358" s="40"/>
      <c r="D358" s="40"/>
    </row>
    <row r="359" spans="2:4" x14ac:dyDescent="0.3">
      <c r="B359" s="40"/>
      <c r="C359" s="40"/>
      <c r="D359" s="40"/>
    </row>
    <row r="360" spans="2:4" x14ac:dyDescent="0.3">
      <c r="B360" s="40"/>
      <c r="C360" s="40"/>
      <c r="D360" s="40"/>
    </row>
    <row r="361" spans="2:4" x14ac:dyDescent="0.3">
      <c r="B361" s="40"/>
      <c r="C361" s="40"/>
      <c r="D361" s="40"/>
    </row>
    <row r="362" spans="2:4" x14ac:dyDescent="0.3">
      <c r="B362" s="40"/>
      <c r="C362" s="40"/>
      <c r="D362" s="40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299"/>
  <sheetViews>
    <sheetView workbookViewId="0"/>
  </sheetViews>
  <sheetFormatPr defaultColWidth="9" defaultRowHeight="15" customHeight="1" x14ac:dyDescent="0.3"/>
  <cols>
    <col min="1" max="1" width="7.8984375" style="15" customWidth="1"/>
    <col min="2" max="2" width="9.19921875" style="18" customWidth="1"/>
    <col min="3" max="4" width="10.09765625" style="18" customWidth="1"/>
    <col min="5" max="6" width="9" style="15"/>
    <col min="7" max="7" width="12.19921875" style="15" bestFit="1" customWidth="1"/>
    <col min="8" max="9" width="11.19921875" style="15" bestFit="1" customWidth="1"/>
    <col min="10" max="12" width="12.19921875" style="15" bestFit="1" customWidth="1"/>
    <col min="13" max="17" width="9" style="15"/>
    <col min="18" max="18" width="10.09765625" style="15" bestFit="1" customWidth="1"/>
    <col min="19" max="20" width="9" style="15"/>
    <col min="21" max="21" width="11.19921875" style="15" bestFit="1" customWidth="1"/>
    <col min="22" max="25" width="10.8984375" style="15" customWidth="1"/>
    <col min="26" max="26" width="11.19921875" style="15" customWidth="1"/>
    <col min="27" max="27" width="11.8984375" style="15" customWidth="1"/>
    <col min="28" max="28" width="9" style="15"/>
    <col min="29" max="29" width="12.19921875" style="15" bestFit="1" customWidth="1"/>
    <col min="30" max="30" width="7.5" style="15" customWidth="1"/>
    <col min="31" max="31" width="11.19921875" style="15" bestFit="1" customWidth="1"/>
    <col min="32" max="32" width="12.19921875" style="15" bestFit="1" customWidth="1"/>
    <col min="33" max="16384" width="9" style="15"/>
  </cols>
  <sheetData>
    <row r="1" spans="1:4" ht="15" customHeight="1" x14ac:dyDescent="0.3">
      <c r="A1" s="54" t="s">
        <v>935</v>
      </c>
      <c r="B1" s="40"/>
      <c r="C1" s="122" t="s">
        <v>992</v>
      </c>
      <c r="D1" s="15"/>
    </row>
    <row r="2" spans="1:4" ht="15" customHeight="1" x14ac:dyDescent="0.3">
      <c r="A2" s="54"/>
      <c r="B2" s="40"/>
      <c r="C2" s="122"/>
      <c r="D2" s="15"/>
    </row>
    <row r="3" spans="1:4" ht="15" customHeight="1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4" ht="15" customHeight="1" x14ac:dyDescent="0.3">
      <c r="A4" s="125" t="s">
        <v>2</v>
      </c>
      <c r="B4" s="126">
        <f>SUM(B5:B313)</f>
        <v>15615.950000000008</v>
      </c>
      <c r="C4" s="126">
        <f>SUM(C5:C313)</f>
        <v>116583.59000000004</v>
      </c>
      <c r="D4" s="126">
        <f>SUM(D5:D313)</f>
        <v>988111.94999999937</v>
      </c>
    </row>
    <row r="5" spans="1:4" ht="14.4" x14ac:dyDescent="0.3">
      <c r="A5" s="15" t="s">
        <v>4</v>
      </c>
      <c r="B5" s="18">
        <v>0.62</v>
      </c>
      <c r="C5" s="18">
        <v>5</v>
      </c>
      <c r="D5" s="18">
        <v>58.56</v>
      </c>
    </row>
    <row r="6" spans="1:4" ht="14.4" x14ac:dyDescent="0.3">
      <c r="A6" s="15" t="s">
        <v>6</v>
      </c>
      <c r="B6" s="18">
        <v>0</v>
      </c>
      <c r="C6" s="18">
        <v>4</v>
      </c>
      <c r="D6" s="18">
        <v>6.78</v>
      </c>
    </row>
    <row r="7" spans="1:4" ht="14.4" x14ac:dyDescent="0.3">
      <c r="A7" s="15" t="s">
        <v>8</v>
      </c>
      <c r="B7" s="18">
        <v>61</v>
      </c>
      <c r="C7" s="18">
        <v>337.75</v>
      </c>
      <c r="D7" s="18">
        <v>3432.79</v>
      </c>
    </row>
    <row r="8" spans="1:4" ht="14.4" x14ac:dyDescent="0.3">
      <c r="A8" s="15" t="s">
        <v>10</v>
      </c>
      <c r="B8" s="18">
        <v>2.38</v>
      </c>
      <c r="C8" s="18">
        <v>19.62</v>
      </c>
      <c r="D8" s="18">
        <v>202.99</v>
      </c>
    </row>
    <row r="9" spans="1:4" ht="14.4" x14ac:dyDescent="0.3">
      <c r="A9" s="15" t="s">
        <v>12</v>
      </c>
      <c r="B9" s="18">
        <v>6</v>
      </c>
      <c r="C9" s="18">
        <v>15.25</v>
      </c>
      <c r="D9" s="18">
        <v>331.1</v>
      </c>
    </row>
    <row r="10" spans="1:4" ht="14.4" x14ac:dyDescent="0.3">
      <c r="A10" s="15" t="s">
        <v>14</v>
      </c>
      <c r="B10" s="18">
        <v>60.75</v>
      </c>
      <c r="C10" s="18">
        <v>480.75</v>
      </c>
      <c r="D10" s="18">
        <v>2605.06</v>
      </c>
    </row>
    <row r="11" spans="1:4" ht="14.4" x14ac:dyDescent="0.3">
      <c r="A11" s="15" t="s">
        <v>16</v>
      </c>
      <c r="B11" s="18">
        <v>13.88</v>
      </c>
      <c r="C11" s="18">
        <v>86</v>
      </c>
      <c r="D11" s="18">
        <v>616.92999999999995</v>
      </c>
    </row>
    <row r="12" spans="1:4" ht="14.4" x14ac:dyDescent="0.3">
      <c r="A12" s="15" t="s">
        <v>18</v>
      </c>
      <c r="B12" s="18">
        <v>242.76</v>
      </c>
      <c r="C12" s="18">
        <v>1612.13</v>
      </c>
      <c r="D12" s="18">
        <v>14822.52</v>
      </c>
    </row>
    <row r="13" spans="1:4" ht="14.4" x14ac:dyDescent="0.3">
      <c r="A13" s="15" t="s">
        <v>20</v>
      </c>
      <c r="B13" s="18">
        <v>1</v>
      </c>
      <c r="C13" s="18">
        <v>12.12</v>
      </c>
      <c r="D13" s="18">
        <v>96.94</v>
      </c>
    </row>
    <row r="14" spans="1:4" ht="14.4" x14ac:dyDescent="0.3">
      <c r="A14" s="15" t="s">
        <v>22</v>
      </c>
      <c r="B14" s="18">
        <v>16.5</v>
      </c>
      <c r="C14" s="18">
        <v>223.62</v>
      </c>
      <c r="D14" s="18">
        <v>1483.66</v>
      </c>
    </row>
    <row r="15" spans="1:4" ht="14.4" x14ac:dyDescent="0.3">
      <c r="A15" s="15" t="s">
        <v>24</v>
      </c>
      <c r="B15" s="18">
        <v>15.62</v>
      </c>
      <c r="C15" s="18">
        <v>119.74000000000001</v>
      </c>
      <c r="D15" s="18">
        <v>935.46</v>
      </c>
    </row>
    <row r="16" spans="1:4" ht="14.4" x14ac:dyDescent="0.3">
      <c r="A16" s="15" t="s">
        <v>26</v>
      </c>
      <c r="B16" s="18">
        <v>31.62</v>
      </c>
      <c r="C16" s="18">
        <v>339.62</v>
      </c>
      <c r="D16" s="18">
        <v>2796.8799999999997</v>
      </c>
    </row>
    <row r="17" spans="1:4" ht="14.4" x14ac:dyDescent="0.3">
      <c r="A17" s="15" t="s">
        <v>28</v>
      </c>
      <c r="B17" s="18">
        <v>174.5</v>
      </c>
      <c r="C17" s="18">
        <v>1010.5</v>
      </c>
      <c r="D17" s="18">
        <v>10457.27</v>
      </c>
    </row>
    <row r="18" spans="1:4" ht="14.4" x14ac:dyDescent="0.3">
      <c r="A18" s="15" t="s">
        <v>30</v>
      </c>
      <c r="B18" s="18">
        <v>3.88</v>
      </c>
      <c r="C18" s="18">
        <v>65.25</v>
      </c>
      <c r="D18" s="18">
        <v>577.05000000000007</v>
      </c>
    </row>
    <row r="19" spans="1:4" ht="14.4" x14ac:dyDescent="0.3">
      <c r="A19" s="15" t="s">
        <v>32</v>
      </c>
      <c r="B19" s="18">
        <v>0</v>
      </c>
      <c r="C19" s="18">
        <v>0</v>
      </c>
      <c r="D19" s="18">
        <v>20.88</v>
      </c>
    </row>
    <row r="20" spans="1:4" ht="14.4" x14ac:dyDescent="0.3">
      <c r="A20" s="15" t="s">
        <v>34</v>
      </c>
      <c r="B20" s="18">
        <v>0.62</v>
      </c>
      <c r="C20" s="18">
        <v>39.880000000000003</v>
      </c>
      <c r="D20" s="18">
        <v>341.1</v>
      </c>
    </row>
    <row r="21" spans="1:4" ht="14.4" x14ac:dyDescent="0.3">
      <c r="A21" s="15" t="s">
        <v>36</v>
      </c>
      <c r="B21" s="18">
        <v>16.12</v>
      </c>
      <c r="C21" s="18">
        <v>124</v>
      </c>
      <c r="D21" s="18">
        <v>1321.81</v>
      </c>
    </row>
    <row r="22" spans="1:4" ht="14.4" x14ac:dyDescent="0.3">
      <c r="A22" s="15" t="s">
        <v>38</v>
      </c>
      <c r="B22" s="18">
        <v>19.5</v>
      </c>
      <c r="C22" s="18">
        <v>94</v>
      </c>
      <c r="D22" s="18">
        <v>1399.3700000000001</v>
      </c>
    </row>
    <row r="23" spans="1:4" ht="14.4" x14ac:dyDescent="0.3">
      <c r="A23" s="15" t="s">
        <v>40</v>
      </c>
      <c r="B23" s="18">
        <v>16.38</v>
      </c>
      <c r="C23" s="18">
        <v>109.25</v>
      </c>
      <c r="D23" s="18">
        <v>1176.51</v>
      </c>
    </row>
    <row r="24" spans="1:4" ht="14.4" x14ac:dyDescent="0.3">
      <c r="A24" s="15" t="s">
        <v>42</v>
      </c>
      <c r="B24" s="18">
        <v>123.25</v>
      </c>
      <c r="C24" s="18">
        <v>718.38</v>
      </c>
      <c r="D24" s="18">
        <v>7381.39</v>
      </c>
    </row>
    <row r="25" spans="1:4" ht="14.4" x14ac:dyDescent="0.3">
      <c r="A25" s="15" t="s">
        <v>44</v>
      </c>
      <c r="B25" s="18">
        <v>67.5</v>
      </c>
      <c r="C25" s="18">
        <v>505.12</v>
      </c>
      <c r="D25" s="18">
        <v>3921.81</v>
      </c>
    </row>
    <row r="26" spans="1:4" ht="14.4" x14ac:dyDescent="0.3">
      <c r="A26" s="15" t="s">
        <v>46</v>
      </c>
      <c r="B26" s="18">
        <v>0</v>
      </c>
      <c r="C26" s="18">
        <v>30.88</v>
      </c>
      <c r="D26" s="18">
        <v>355.65999999999997</v>
      </c>
    </row>
    <row r="27" spans="1:4" ht="14.4" x14ac:dyDescent="0.3">
      <c r="A27" s="15" t="s">
        <v>48</v>
      </c>
      <c r="B27" s="18">
        <v>41.12</v>
      </c>
      <c r="C27" s="18">
        <v>310.5</v>
      </c>
      <c r="D27" s="18">
        <v>2827.75</v>
      </c>
    </row>
    <row r="28" spans="1:4" ht="14.4" x14ac:dyDescent="0.3">
      <c r="A28" s="15" t="s">
        <v>50</v>
      </c>
      <c r="B28" s="18">
        <v>1.75</v>
      </c>
      <c r="C28" s="18">
        <v>56</v>
      </c>
      <c r="D28" s="18">
        <v>436.19</v>
      </c>
    </row>
    <row r="29" spans="1:4" ht="14.4" x14ac:dyDescent="0.3">
      <c r="A29" s="15" t="s">
        <v>52</v>
      </c>
      <c r="B29" s="18">
        <v>24.88</v>
      </c>
      <c r="C29" s="18">
        <v>282.25</v>
      </c>
      <c r="D29" s="18">
        <v>3336.19</v>
      </c>
    </row>
    <row r="30" spans="1:4" ht="14.4" x14ac:dyDescent="0.3">
      <c r="A30" s="15" t="s">
        <v>54</v>
      </c>
      <c r="B30" s="18">
        <v>254</v>
      </c>
      <c r="C30" s="18">
        <v>2443.88</v>
      </c>
      <c r="D30" s="18">
        <v>21438.28</v>
      </c>
    </row>
    <row r="31" spans="1:4" ht="14.4" x14ac:dyDescent="0.3">
      <c r="A31" s="15" t="s">
        <v>56</v>
      </c>
      <c r="B31" s="18">
        <v>18.5</v>
      </c>
      <c r="C31" s="18">
        <v>202.5</v>
      </c>
      <c r="D31" s="18">
        <v>1955.9699999999998</v>
      </c>
    </row>
    <row r="32" spans="1:4" ht="14.4" x14ac:dyDescent="0.3">
      <c r="A32" s="15" t="s">
        <v>58</v>
      </c>
      <c r="B32" s="18">
        <v>13.12</v>
      </c>
      <c r="C32" s="18">
        <v>172.5</v>
      </c>
      <c r="D32" s="18">
        <v>1504.6100000000001</v>
      </c>
    </row>
    <row r="33" spans="1:4" ht="14.4" x14ac:dyDescent="0.3">
      <c r="A33" s="15" t="s">
        <v>60</v>
      </c>
      <c r="B33" s="18">
        <v>1.62</v>
      </c>
      <c r="C33" s="18">
        <v>16.62</v>
      </c>
      <c r="D33" s="18">
        <v>125.16999999999999</v>
      </c>
    </row>
    <row r="34" spans="1:4" ht="14.4" x14ac:dyDescent="0.3">
      <c r="A34" s="15" t="s">
        <v>62</v>
      </c>
      <c r="B34" s="18">
        <v>45.13</v>
      </c>
      <c r="C34" s="18">
        <v>391.63</v>
      </c>
      <c r="D34" s="18">
        <v>2869.85</v>
      </c>
    </row>
    <row r="35" spans="1:4" ht="14.4" x14ac:dyDescent="0.3">
      <c r="A35" s="15" t="s">
        <v>64</v>
      </c>
      <c r="B35" s="18">
        <v>294.37</v>
      </c>
      <c r="C35" s="18">
        <v>3135.88</v>
      </c>
      <c r="D35" s="18">
        <v>25240.63</v>
      </c>
    </row>
    <row r="36" spans="1:4" ht="14.4" x14ac:dyDescent="0.3">
      <c r="A36" s="15" t="s">
        <v>66</v>
      </c>
      <c r="B36" s="18">
        <v>56.25</v>
      </c>
      <c r="C36" s="18">
        <v>688.75</v>
      </c>
      <c r="D36" s="18">
        <v>5619.53</v>
      </c>
    </row>
    <row r="37" spans="1:4" ht="14.4" x14ac:dyDescent="0.3">
      <c r="A37" s="15" t="s">
        <v>68</v>
      </c>
      <c r="B37" s="18">
        <v>155.74</v>
      </c>
      <c r="C37" s="18">
        <v>1493.88</v>
      </c>
      <c r="D37" s="18">
        <v>12912.9</v>
      </c>
    </row>
    <row r="38" spans="1:4" ht="14.4" x14ac:dyDescent="0.3">
      <c r="A38" s="15" t="s">
        <v>70</v>
      </c>
      <c r="B38" s="18">
        <v>24.5</v>
      </c>
      <c r="C38" s="18">
        <v>246.62</v>
      </c>
      <c r="D38" s="18">
        <v>2087.27</v>
      </c>
    </row>
    <row r="39" spans="1:4" ht="14.4" x14ac:dyDescent="0.3">
      <c r="A39" s="15" t="s">
        <v>74</v>
      </c>
      <c r="B39" s="18">
        <v>12.5</v>
      </c>
      <c r="C39" s="18">
        <v>47.12</v>
      </c>
      <c r="D39" s="18">
        <v>483.55</v>
      </c>
    </row>
    <row r="40" spans="1:4" ht="14.4" x14ac:dyDescent="0.3">
      <c r="A40" s="15" t="s">
        <v>76</v>
      </c>
      <c r="B40" s="18">
        <v>0</v>
      </c>
      <c r="C40" s="18">
        <v>2.88</v>
      </c>
      <c r="D40" s="18">
        <v>24.29</v>
      </c>
    </row>
    <row r="41" spans="1:4" ht="14.4" x14ac:dyDescent="0.3">
      <c r="A41" s="15" t="s">
        <v>78</v>
      </c>
      <c r="B41" s="18">
        <v>158.88</v>
      </c>
      <c r="C41" s="18">
        <v>841.38</v>
      </c>
      <c r="D41" s="18">
        <v>6623.9</v>
      </c>
    </row>
    <row r="42" spans="1:4" ht="14.4" x14ac:dyDescent="0.3">
      <c r="A42" s="15" t="s">
        <v>80</v>
      </c>
      <c r="B42" s="18">
        <v>4.38</v>
      </c>
      <c r="C42" s="18">
        <v>85.75</v>
      </c>
      <c r="D42" s="18">
        <v>604.57000000000005</v>
      </c>
    </row>
    <row r="43" spans="1:4" ht="14.4" x14ac:dyDescent="0.3">
      <c r="A43" s="15" t="s">
        <v>82</v>
      </c>
      <c r="B43" s="18">
        <v>26</v>
      </c>
      <c r="C43" s="18">
        <v>196.5</v>
      </c>
      <c r="D43" s="18">
        <v>1331.0300000000002</v>
      </c>
    </row>
    <row r="44" spans="1:4" ht="14.4" x14ac:dyDescent="0.3">
      <c r="A44" s="15" t="s">
        <v>84</v>
      </c>
      <c r="B44" s="18">
        <v>9.6199999999999992</v>
      </c>
      <c r="C44" s="18">
        <v>103.24000000000001</v>
      </c>
      <c r="D44" s="18">
        <v>997.88000000000011</v>
      </c>
    </row>
    <row r="45" spans="1:4" ht="14.4" x14ac:dyDescent="0.3">
      <c r="A45" s="15" t="s">
        <v>86</v>
      </c>
      <c r="B45" s="18">
        <v>24</v>
      </c>
      <c r="C45" s="18">
        <v>169.13</v>
      </c>
      <c r="D45" s="18">
        <v>2059.5100000000002</v>
      </c>
    </row>
    <row r="46" spans="1:4" ht="14.4" x14ac:dyDescent="0.3">
      <c r="A46" s="15" t="s">
        <v>88</v>
      </c>
      <c r="B46" s="18">
        <v>78.12</v>
      </c>
      <c r="C46" s="18">
        <v>609.12</v>
      </c>
      <c r="D46" s="18">
        <v>4743.75</v>
      </c>
    </row>
    <row r="47" spans="1:4" ht="14.4" x14ac:dyDescent="0.3">
      <c r="A47" s="15" t="s">
        <v>90</v>
      </c>
      <c r="B47" s="18">
        <v>4.5</v>
      </c>
      <c r="C47" s="18">
        <v>22.12</v>
      </c>
      <c r="D47" s="18">
        <v>177.48</v>
      </c>
    </row>
    <row r="48" spans="1:4" ht="14.4" x14ac:dyDescent="0.3">
      <c r="A48" s="15" t="s">
        <v>92</v>
      </c>
      <c r="B48" s="18">
        <v>17</v>
      </c>
      <c r="C48" s="18">
        <v>67.38</v>
      </c>
      <c r="D48" s="18">
        <v>719.64</v>
      </c>
    </row>
    <row r="49" spans="1:4" ht="14.4" x14ac:dyDescent="0.3">
      <c r="A49" s="15" t="s">
        <v>94</v>
      </c>
      <c r="B49" s="18">
        <v>0</v>
      </c>
      <c r="C49" s="18">
        <v>0</v>
      </c>
      <c r="D49" s="18">
        <v>18.329999999999998</v>
      </c>
    </row>
    <row r="50" spans="1:4" ht="14.4" x14ac:dyDescent="0.3">
      <c r="A50" s="15" t="s">
        <v>96</v>
      </c>
      <c r="B50" s="18">
        <v>82.38</v>
      </c>
      <c r="C50" s="18">
        <v>579.12</v>
      </c>
      <c r="D50" s="18">
        <v>5296.59</v>
      </c>
    </row>
    <row r="51" spans="1:4" ht="14.4" x14ac:dyDescent="0.3">
      <c r="A51" s="15" t="s">
        <v>98</v>
      </c>
      <c r="B51" s="18">
        <v>1.5</v>
      </c>
      <c r="C51" s="18">
        <v>12.5</v>
      </c>
      <c r="D51" s="18">
        <v>79.84</v>
      </c>
    </row>
    <row r="52" spans="1:4" ht="14.4" x14ac:dyDescent="0.3">
      <c r="A52" s="15" t="s">
        <v>100</v>
      </c>
      <c r="B52" s="18">
        <v>3.5</v>
      </c>
      <c r="C52" s="18">
        <v>46.25</v>
      </c>
      <c r="D52" s="18">
        <v>276.98</v>
      </c>
    </row>
    <row r="53" spans="1:4" ht="14.4" x14ac:dyDescent="0.3">
      <c r="A53" s="15" t="s">
        <v>102</v>
      </c>
      <c r="B53" s="18">
        <v>1.25</v>
      </c>
      <c r="C53" s="18">
        <v>4.12</v>
      </c>
      <c r="D53" s="18">
        <v>22.66</v>
      </c>
    </row>
    <row r="54" spans="1:4" ht="14.4" x14ac:dyDescent="0.3">
      <c r="A54" s="15" t="s">
        <v>104</v>
      </c>
      <c r="B54" s="18">
        <v>1.1200000000000001</v>
      </c>
      <c r="C54" s="18">
        <v>25.12</v>
      </c>
      <c r="D54" s="18">
        <v>223.96</v>
      </c>
    </row>
    <row r="55" spans="1:4" ht="14.4" x14ac:dyDescent="0.3">
      <c r="A55" s="15" t="s">
        <v>106</v>
      </c>
      <c r="B55" s="18">
        <v>0.38</v>
      </c>
      <c r="C55" s="18">
        <v>8.6199999999999992</v>
      </c>
      <c r="D55" s="18">
        <v>210.79</v>
      </c>
    </row>
    <row r="56" spans="1:4" ht="14.4" x14ac:dyDescent="0.3">
      <c r="A56" s="15" t="s">
        <v>108</v>
      </c>
      <c r="B56" s="18">
        <v>3.25</v>
      </c>
      <c r="C56" s="18">
        <v>19.62</v>
      </c>
      <c r="D56" s="18">
        <v>187.29</v>
      </c>
    </row>
    <row r="57" spans="1:4" ht="14.4" x14ac:dyDescent="0.3">
      <c r="A57" s="15" t="s">
        <v>110</v>
      </c>
      <c r="B57" s="18">
        <v>0.88</v>
      </c>
      <c r="C57" s="18">
        <v>37.25</v>
      </c>
      <c r="D57" s="18">
        <v>384.3</v>
      </c>
    </row>
    <row r="58" spans="1:4" ht="14.4" x14ac:dyDescent="0.3">
      <c r="A58" s="15" t="s">
        <v>112</v>
      </c>
      <c r="B58" s="18">
        <v>197.25</v>
      </c>
      <c r="C58" s="18">
        <v>1592.5</v>
      </c>
      <c r="D58" s="18">
        <v>13603.8</v>
      </c>
    </row>
    <row r="59" spans="1:4" ht="14.4" x14ac:dyDescent="0.3">
      <c r="A59" s="15" t="s">
        <v>114</v>
      </c>
      <c r="B59" s="18">
        <v>32.619999999999997</v>
      </c>
      <c r="C59" s="18">
        <v>241.38</v>
      </c>
      <c r="D59" s="18">
        <v>1853.5700000000002</v>
      </c>
    </row>
    <row r="60" spans="1:4" ht="14.4" x14ac:dyDescent="0.3">
      <c r="A60" s="15" t="s">
        <v>116</v>
      </c>
      <c r="B60" s="18">
        <v>0</v>
      </c>
      <c r="C60" s="18">
        <v>0</v>
      </c>
      <c r="D60" s="18">
        <v>10.57</v>
      </c>
    </row>
    <row r="61" spans="1:4" ht="14.4" x14ac:dyDescent="0.3">
      <c r="A61" s="15" t="s">
        <v>118</v>
      </c>
      <c r="B61" s="18">
        <v>0</v>
      </c>
      <c r="C61" s="18">
        <v>4.75</v>
      </c>
      <c r="D61" s="18">
        <v>58.31</v>
      </c>
    </row>
    <row r="62" spans="1:4" ht="14.4" x14ac:dyDescent="0.3">
      <c r="A62" s="15" t="s">
        <v>120</v>
      </c>
      <c r="B62" s="18">
        <v>7.38</v>
      </c>
      <c r="C62" s="18">
        <v>56.12</v>
      </c>
      <c r="D62" s="18">
        <v>320.04999999999995</v>
      </c>
    </row>
    <row r="63" spans="1:4" ht="14.4" x14ac:dyDescent="0.3">
      <c r="A63" s="15" t="s">
        <v>122</v>
      </c>
      <c r="B63" s="18">
        <v>27.12</v>
      </c>
      <c r="C63" s="18">
        <v>184.5</v>
      </c>
      <c r="D63" s="18">
        <v>1833.14</v>
      </c>
    </row>
    <row r="64" spans="1:4" ht="14.4" x14ac:dyDescent="0.3">
      <c r="A64" s="15" t="s">
        <v>124</v>
      </c>
      <c r="B64" s="18">
        <v>54.75</v>
      </c>
      <c r="C64" s="18">
        <v>217.62</v>
      </c>
      <c r="D64" s="18">
        <v>2419.1899999999996</v>
      </c>
    </row>
    <row r="65" spans="1:4" ht="14.4" x14ac:dyDescent="0.3">
      <c r="A65" s="15" t="s">
        <v>126</v>
      </c>
      <c r="B65" s="18">
        <v>16.5</v>
      </c>
      <c r="C65" s="18">
        <v>111.88</v>
      </c>
      <c r="D65" s="18">
        <v>906.31</v>
      </c>
    </row>
    <row r="66" spans="1:4" ht="14.4" x14ac:dyDescent="0.3">
      <c r="A66" s="15" t="s">
        <v>128</v>
      </c>
      <c r="B66" s="18">
        <v>2</v>
      </c>
      <c r="C66" s="18">
        <v>19.12</v>
      </c>
      <c r="D66" s="18">
        <v>175.04</v>
      </c>
    </row>
    <row r="67" spans="1:4" ht="14.4" x14ac:dyDescent="0.3">
      <c r="A67" s="15" t="s">
        <v>130</v>
      </c>
      <c r="B67" s="18">
        <v>6</v>
      </c>
      <c r="C67" s="18">
        <v>38.119999999999997</v>
      </c>
      <c r="D67" s="18">
        <v>451.41</v>
      </c>
    </row>
    <row r="68" spans="1:4" ht="14.4" x14ac:dyDescent="0.3">
      <c r="A68" s="15" t="s">
        <v>132</v>
      </c>
      <c r="B68" s="18">
        <v>26.38</v>
      </c>
      <c r="C68" s="18">
        <v>133.5</v>
      </c>
      <c r="D68" s="18">
        <v>1398.8799999999999</v>
      </c>
    </row>
    <row r="69" spans="1:4" ht="14.4" x14ac:dyDescent="0.3">
      <c r="A69" s="15" t="s">
        <v>134</v>
      </c>
      <c r="B69" s="18">
        <v>171.5</v>
      </c>
      <c r="C69" s="18">
        <v>778.62</v>
      </c>
      <c r="D69" s="18">
        <v>7268.12</v>
      </c>
    </row>
    <row r="70" spans="1:4" ht="14.4" x14ac:dyDescent="0.3">
      <c r="A70" s="15" t="s">
        <v>136</v>
      </c>
      <c r="B70" s="18">
        <v>25.12</v>
      </c>
      <c r="C70" s="18">
        <v>272.25</v>
      </c>
      <c r="D70" s="18">
        <v>2185.8799999999997</v>
      </c>
    </row>
    <row r="71" spans="1:4" ht="14.4" x14ac:dyDescent="0.3">
      <c r="A71" s="15" t="s">
        <v>138</v>
      </c>
      <c r="B71" s="18">
        <v>0</v>
      </c>
      <c r="C71" s="18">
        <v>10.5</v>
      </c>
      <c r="D71" s="18">
        <v>118.24</v>
      </c>
    </row>
    <row r="72" spans="1:4" ht="14.4" x14ac:dyDescent="0.3">
      <c r="A72" s="15" t="s">
        <v>140</v>
      </c>
      <c r="B72" s="18">
        <v>12.25</v>
      </c>
      <c r="C72" s="18">
        <v>74.5</v>
      </c>
      <c r="D72" s="18">
        <v>646.95999999999992</v>
      </c>
    </row>
    <row r="73" spans="1:4" ht="14.4" x14ac:dyDescent="0.3">
      <c r="A73" s="15" t="s">
        <v>142</v>
      </c>
      <c r="B73" s="18">
        <v>82.88</v>
      </c>
      <c r="C73" s="18">
        <v>441.25</v>
      </c>
      <c r="D73" s="18">
        <v>3158.7299999999996</v>
      </c>
    </row>
    <row r="74" spans="1:4" ht="14.4" x14ac:dyDescent="0.3">
      <c r="A74" s="15" t="s">
        <v>144</v>
      </c>
      <c r="B74" s="18">
        <v>30</v>
      </c>
      <c r="C74" s="18">
        <v>182.88</v>
      </c>
      <c r="D74" s="18">
        <v>1863.21</v>
      </c>
    </row>
    <row r="75" spans="1:4" ht="14.4" x14ac:dyDescent="0.3">
      <c r="A75" s="15" t="s">
        <v>146</v>
      </c>
      <c r="B75" s="18">
        <v>4.12</v>
      </c>
      <c r="C75" s="18">
        <v>83.5</v>
      </c>
      <c r="D75" s="18">
        <v>641.91</v>
      </c>
    </row>
    <row r="76" spans="1:4" ht="14.4" x14ac:dyDescent="0.3">
      <c r="A76" s="15" t="s">
        <v>148</v>
      </c>
      <c r="B76" s="18">
        <v>4</v>
      </c>
      <c r="C76" s="18">
        <v>31.5</v>
      </c>
      <c r="D76" s="18">
        <v>281.66999999999996</v>
      </c>
    </row>
    <row r="77" spans="1:4" ht="14.4" x14ac:dyDescent="0.3">
      <c r="A77" s="15" t="s">
        <v>150</v>
      </c>
      <c r="B77" s="18">
        <v>14.5</v>
      </c>
      <c r="C77" s="18">
        <v>138.38</v>
      </c>
      <c r="D77" s="18">
        <v>1208.18</v>
      </c>
    </row>
    <row r="78" spans="1:4" ht="14.4" x14ac:dyDescent="0.3">
      <c r="A78" s="15" t="s">
        <v>152</v>
      </c>
      <c r="B78" s="18">
        <v>45.38</v>
      </c>
      <c r="C78" s="18">
        <v>234.87</v>
      </c>
      <c r="D78" s="18">
        <v>1650.31</v>
      </c>
    </row>
    <row r="79" spans="1:4" ht="14.4" x14ac:dyDescent="0.3">
      <c r="A79" s="15" t="s">
        <v>154</v>
      </c>
      <c r="B79" s="18">
        <v>2.88</v>
      </c>
      <c r="C79" s="18">
        <v>35.880000000000003</v>
      </c>
      <c r="D79" s="18">
        <v>182.05</v>
      </c>
    </row>
    <row r="80" spans="1:4" ht="14.4" x14ac:dyDescent="0.3">
      <c r="A80" s="15" t="s">
        <v>156</v>
      </c>
      <c r="B80" s="18">
        <v>2.25</v>
      </c>
      <c r="C80" s="18">
        <v>22.5</v>
      </c>
      <c r="D80" s="18">
        <v>205.66</v>
      </c>
    </row>
    <row r="81" spans="1:4" ht="14.4" x14ac:dyDescent="0.3">
      <c r="A81" s="15" t="s">
        <v>158</v>
      </c>
      <c r="B81" s="18">
        <v>2</v>
      </c>
      <c r="C81" s="18">
        <v>19.38</v>
      </c>
      <c r="D81" s="18">
        <v>164.45</v>
      </c>
    </row>
    <row r="82" spans="1:4" ht="14.4" x14ac:dyDescent="0.3">
      <c r="A82" s="15" t="s">
        <v>160</v>
      </c>
      <c r="B82" s="18">
        <v>0</v>
      </c>
      <c r="C82" s="18">
        <v>8</v>
      </c>
      <c r="D82" s="18">
        <v>55.05</v>
      </c>
    </row>
    <row r="83" spans="1:4" ht="14.4" x14ac:dyDescent="0.3">
      <c r="A83" s="15" t="s">
        <v>162</v>
      </c>
      <c r="B83" s="18">
        <v>0</v>
      </c>
      <c r="C83" s="18">
        <v>12.12</v>
      </c>
      <c r="D83" s="18">
        <v>127.99</v>
      </c>
    </row>
    <row r="84" spans="1:4" ht="14.4" x14ac:dyDescent="0.3">
      <c r="A84" s="15" t="s">
        <v>164</v>
      </c>
      <c r="B84" s="18">
        <v>13.38</v>
      </c>
      <c r="C84" s="18">
        <v>87.5</v>
      </c>
      <c r="D84" s="18">
        <v>651.16</v>
      </c>
    </row>
    <row r="85" spans="1:4" ht="14.4" x14ac:dyDescent="0.3">
      <c r="A85" s="15" t="s">
        <v>166</v>
      </c>
      <c r="B85" s="18">
        <v>8.25</v>
      </c>
      <c r="C85" s="18">
        <v>31.88</v>
      </c>
      <c r="D85" s="18">
        <v>274.53999999999996</v>
      </c>
    </row>
    <row r="86" spans="1:4" ht="14.4" x14ac:dyDescent="0.3">
      <c r="A86" s="15" t="s">
        <v>168</v>
      </c>
      <c r="B86" s="18">
        <v>136.25</v>
      </c>
      <c r="C86" s="18">
        <v>606.38</v>
      </c>
      <c r="D86" s="18">
        <v>5344.87</v>
      </c>
    </row>
    <row r="87" spans="1:4" ht="14.4" x14ac:dyDescent="0.3">
      <c r="A87" s="15" t="s">
        <v>170</v>
      </c>
      <c r="B87" s="18">
        <v>23.12</v>
      </c>
      <c r="C87" s="18">
        <v>131</v>
      </c>
      <c r="D87" s="18">
        <v>1025.2899999999997</v>
      </c>
    </row>
    <row r="88" spans="1:4" ht="14.4" x14ac:dyDescent="0.3">
      <c r="A88" s="15" t="s">
        <v>172</v>
      </c>
      <c r="B88" s="18">
        <v>24.25</v>
      </c>
      <c r="C88" s="18">
        <v>190.5</v>
      </c>
      <c r="D88" s="18">
        <v>1647.16</v>
      </c>
    </row>
    <row r="89" spans="1:4" ht="14.4" x14ac:dyDescent="0.3">
      <c r="A89" s="15" t="s">
        <v>174</v>
      </c>
      <c r="B89" s="18">
        <v>0.88</v>
      </c>
      <c r="C89" s="18">
        <v>0.62</v>
      </c>
      <c r="D89" s="18">
        <v>19.21</v>
      </c>
    </row>
    <row r="90" spans="1:4" ht="14.4" x14ac:dyDescent="0.3">
      <c r="A90" s="15" t="s">
        <v>176</v>
      </c>
      <c r="B90" s="18">
        <v>1.75</v>
      </c>
      <c r="C90" s="18">
        <v>5.5</v>
      </c>
      <c r="D90" s="18">
        <v>31.419999999999998</v>
      </c>
    </row>
    <row r="91" spans="1:4" ht="14.4" x14ac:dyDescent="0.3">
      <c r="A91" s="15" t="s">
        <v>178</v>
      </c>
      <c r="B91" s="18">
        <v>2.5</v>
      </c>
      <c r="C91" s="18">
        <v>24</v>
      </c>
      <c r="D91" s="18">
        <v>295.58999999999997</v>
      </c>
    </row>
    <row r="92" spans="1:4" ht="14.4" x14ac:dyDescent="0.3">
      <c r="A92" s="15" t="s">
        <v>180</v>
      </c>
      <c r="B92" s="18">
        <v>19.12</v>
      </c>
      <c r="C92" s="18">
        <v>132.88</v>
      </c>
      <c r="D92" s="18">
        <v>1101.27</v>
      </c>
    </row>
    <row r="93" spans="1:4" ht="14.4" x14ac:dyDescent="0.3">
      <c r="A93" s="15" t="s">
        <v>182</v>
      </c>
      <c r="B93" s="18">
        <v>29.12</v>
      </c>
      <c r="C93" s="18">
        <v>185.25</v>
      </c>
      <c r="D93" s="18">
        <v>1344.28</v>
      </c>
    </row>
    <row r="94" spans="1:4" ht="14.4" x14ac:dyDescent="0.3">
      <c r="A94" s="15" t="s">
        <v>184</v>
      </c>
      <c r="B94" s="18">
        <v>713.88</v>
      </c>
      <c r="C94" s="18">
        <v>5645.12</v>
      </c>
      <c r="D94" s="18">
        <v>43467.399999999994</v>
      </c>
    </row>
    <row r="95" spans="1:4" ht="14.4" x14ac:dyDescent="0.3">
      <c r="A95" s="15" t="s">
        <v>186</v>
      </c>
      <c r="B95" s="18">
        <v>318.5</v>
      </c>
      <c r="C95" s="18">
        <v>2571.75</v>
      </c>
      <c r="D95" s="18">
        <v>21192.85999999999</v>
      </c>
    </row>
    <row r="96" spans="1:4" ht="14.4" x14ac:dyDescent="0.3">
      <c r="A96" s="15" t="s">
        <v>188</v>
      </c>
      <c r="B96" s="18">
        <v>50.75</v>
      </c>
      <c r="C96" s="18">
        <v>513.62</v>
      </c>
      <c r="D96" s="18">
        <v>4522.7699999999986</v>
      </c>
    </row>
    <row r="97" spans="1:4" ht="14.4" x14ac:dyDescent="0.3">
      <c r="A97" s="15" t="s">
        <v>190</v>
      </c>
      <c r="B97" s="18">
        <v>33.25</v>
      </c>
      <c r="C97" s="18">
        <v>376.5</v>
      </c>
      <c r="D97" s="18">
        <v>3957.4700000000007</v>
      </c>
    </row>
    <row r="98" spans="1:4" ht="14.4" x14ac:dyDescent="0.3">
      <c r="A98" s="15" t="s">
        <v>192</v>
      </c>
      <c r="B98" s="18">
        <v>240.25</v>
      </c>
      <c r="C98" s="18">
        <v>1954.62</v>
      </c>
      <c r="D98" s="18">
        <v>17019.13</v>
      </c>
    </row>
    <row r="99" spans="1:4" ht="14.4" x14ac:dyDescent="0.3">
      <c r="A99" s="15" t="s">
        <v>194</v>
      </c>
      <c r="B99" s="18">
        <v>14.25</v>
      </c>
      <c r="C99" s="18">
        <v>148.38</v>
      </c>
      <c r="D99" s="18">
        <v>1487.43</v>
      </c>
    </row>
    <row r="100" spans="1:4" ht="14.4" x14ac:dyDescent="0.3">
      <c r="A100" s="15" t="s">
        <v>196</v>
      </c>
      <c r="B100" s="18">
        <v>263.88</v>
      </c>
      <c r="C100" s="18">
        <v>1684.25</v>
      </c>
      <c r="D100" s="18">
        <v>13535.580000000002</v>
      </c>
    </row>
    <row r="101" spans="1:4" ht="14.4" x14ac:dyDescent="0.3">
      <c r="A101" s="15" t="s">
        <v>198</v>
      </c>
      <c r="B101" s="18">
        <v>0.12</v>
      </c>
      <c r="C101" s="18">
        <v>13</v>
      </c>
      <c r="D101" s="18">
        <v>55.28</v>
      </c>
    </row>
    <row r="102" spans="1:4" ht="14.4" x14ac:dyDescent="0.3">
      <c r="A102" s="15" t="s">
        <v>200</v>
      </c>
      <c r="B102" s="18">
        <v>216.5</v>
      </c>
      <c r="C102" s="18">
        <v>1662.7600000000002</v>
      </c>
      <c r="D102" s="18">
        <v>16931.980000000003</v>
      </c>
    </row>
    <row r="103" spans="1:4" ht="14.4" x14ac:dyDescent="0.3">
      <c r="A103" s="15" t="s">
        <v>202</v>
      </c>
      <c r="B103" s="18">
        <v>22.62</v>
      </c>
      <c r="C103" s="18">
        <v>264.63</v>
      </c>
      <c r="D103" s="18">
        <v>2773.25</v>
      </c>
    </row>
    <row r="104" spans="1:4" ht="14.4" x14ac:dyDescent="0.3">
      <c r="A104" s="15" t="s">
        <v>204</v>
      </c>
      <c r="B104" s="18">
        <v>28.38</v>
      </c>
      <c r="C104" s="18">
        <v>309.38</v>
      </c>
      <c r="D104" s="18">
        <v>3074.0500000000006</v>
      </c>
    </row>
    <row r="105" spans="1:4" ht="14.4" x14ac:dyDescent="0.3">
      <c r="A105" s="15" t="s">
        <v>206</v>
      </c>
      <c r="B105" s="18">
        <v>293.5</v>
      </c>
      <c r="C105" s="18">
        <v>1431.88</v>
      </c>
      <c r="D105" s="18">
        <v>13960.2</v>
      </c>
    </row>
    <row r="106" spans="1:4" ht="14.4" x14ac:dyDescent="0.3">
      <c r="A106" s="15" t="s">
        <v>208</v>
      </c>
      <c r="B106" s="18">
        <v>72.88</v>
      </c>
      <c r="C106" s="18">
        <v>768.88</v>
      </c>
      <c r="D106" s="18">
        <v>7102.2300000000005</v>
      </c>
    </row>
    <row r="107" spans="1:4" ht="14.4" x14ac:dyDescent="0.3">
      <c r="A107" s="15" t="s">
        <v>210</v>
      </c>
      <c r="B107" s="18">
        <v>114.25</v>
      </c>
      <c r="C107" s="18">
        <v>495.12</v>
      </c>
      <c r="D107" s="18">
        <v>5723.6900000000005</v>
      </c>
    </row>
    <row r="108" spans="1:4" ht="14.4" x14ac:dyDescent="0.3">
      <c r="A108" s="15" t="s">
        <v>212</v>
      </c>
      <c r="B108" s="18">
        <v>194.5</v>
      </c>
      <c r="C108" s="18">
        <v>1260.5</v>
      </c>
      <c r="D108" s="18">
        <v>16038.38</v>
      </c>
    </row>
    <row r="109" spans="1:4" ht="14.4" x14ac:dyDescent="0.3">
      <c r="A109" s="15" t="s">
        <v>214</v>
      </c>
      <c r="B109" s="18">
        <v>111.25</v>
      </c>
      <c r="C109" s="18">
        <v>976.51</v>
      </c>
      <c r="D109" s="18">
        <v>8624.8200000000033</v>
      </c>
    </row>
    <row r="110" spans="1:4" ht="14.4" x14ac:dyDescent="0.3">
      <c r="A110" s="15" t="s">
        <v>216</v>
      </c>
      <c r="B110" s="18">
        <v>446.88</v>
      </c>
      <c r="C110" s="18">
        <v>2584.62</v>
      </c>
      <c r="D110" s="18">
        <v>23237.82</v>
      </c>
    </row>
    <row r="111" spans="1:4" ht="14.4" x14ac:dyDescent="0.3">
      <c r="A111" s="15" t="s">
        <v>218</v>
      </c>
      <c r="B111" s="18">
        <v>328.75</v>
      </c>
      <c r="C111" s="18">
        <v>3063.87</v>
      </c>
      <c r="D111" s="18">
        <v>26006.69</v>
      </c>
    </row>
    <row r="112" spans="1:4" ht="14.4" x14ac:dyDescent="0.3">
      <c r="A112" s="15" t="s">
        <v>220</v>
      </c>
      <c r="B112" s="18">
        <v>253.75</v>
      </c>
      <c r="C112" s="18">
        <v>2367.8599999999997</v>
      </c>
      <c r="D112" s="18">
        <v>18681.16</v>
      </c>
    </row>
    <row r="113" spans="1:4" ht="14.4" x14ac:dyDescent="0.3">
      <c r="A113" s="15" t="s">
        <v>222</v>
      </c>
      <c r="B113" s="18">
        <v>150.25</v>
      </c>
      <c r="C113" s="18">
        <v>588.25</v>
      </c>
      <c r="D113" s="18">
        <v>4634.38</v>
      </c>
    </row>
    <row r="114" spans="1:4" ht="14.4" x14ac:dyDescent="0.3">
      <c r="A114" s="15" t="s">
        <v>224</v>
      </c>
      <c r="B114" s="18">
        <v>60.75</v>
      </c>
      <c r="C114" s="18">
        <v>482.38</v>
      </c>
      <c r="D114" s="18">
        <v>3834.16</v>
      </c>
    </row>
    <row r="115" spans="1:4" ht="14.4" x14ac:dyDescent="0.3">
      <c r="A115" s="15" t="s">
        <v>226</v>
      </c>
      <c r="B115" s="18">
        <v>112.5</v>
      </c>
      <c r="C115" s="18">
        <v>823.76</v>
      </c>
      <c r="D115" s="18">
        <v>6453.74</v>
      </c>
    </row>
    <row r="116" spans="1:4" ht="14.4" x14ac:dyDescent="0.3">
      <c r="A116" s="15" t="s">
        <v>228</v>
      </c>
      <c r="B116" s="18">
        <v>240.62</v>
      </c>
      <c r="C116" s="18">
        <v>1513.75</v>
      </c>
      <c r="D116" s="18">
        <v>11261.840000000002</v>
      </c>
    </row>
    <row r="117" spans="1:4" ht="14.4" x14ac:dyDescent="0.3">
      <c r="A117" s="15" t="s">
        <v>230</v>
      </c>
      <c r="B117" s="18">
        <v>141</v>
      </c>
      <c r="C117" s="18">
        <v>1268.3800000000001</v>
      </c>
      <c r="D117" s="18">
        <v>9818.56</v>
      </c>
    </row>
    <row r="118" spans="1:4" ht="14.4" x14ac:dyDescent="0.3">
      <c r="A118" s="15" t="s">
        <v>232</v>
      </c>
      <c r="B118" s="18">
        <v>0</v>
      </c>
      <c r="C118" s="18">
        <v>2.38</v>
      </c>
      <c r="D118" s="18">
        <v>36.72</v>
      </c>
    </row>
    <row r="119" spans="1:4" ht="14.4" x14ac:dyDescent="0.3">
      <c r="A119" s="15" t="s">
        <v>234</v>
      </c>
      <c r="B119" s="18">
        <v>0.25</v>
      </c>
      <c r="C119" s="18">
        <v>12.25</v>
      </c>
      <c r="D119" s="18">
        <v>95.72</v>
      </c>
    </row>
    <row r="120" spans="1:4" ht="14.4" x14ac:dyDescent="0.3">
      <c r="A120" s="15" t="s">
        <v>236</v>
      </c>
      <c r="B120" s="18">
        <v>4</v>
      </c>
      <c r="C120" s="18">
        <v>22</v>
      </c>
      <c r="D120" s="18">
        <v>154.68</v>
      </c>
    </row>
    <row r="121" spans="1:4" ht="14.4" x14ac:dyDescent="0.3">
      <c r="A121" s="15" t="s">
        <v>238</v>
      </c>
      <c r="B121" s="18">
        <v>52.25</v>
      </c>
      <c r="C121" s="18">
        <v>311.12</v>
      </c>
      <c r="D121" s="18">
        <v>2857.9700000000003</v>
      </c>
    </row>
    <row r="122" spans="1:4" ht="14.4" x14ac:dyDescent="0.3">
      <c r="A122" s="15" t="s">
        <v>240</v>
      </c>
      <c r="B122" s="18">
        <v>9.75</v>
      </c>
      <c r="C122" s="18">
        <v>88.62</v>
      </c>
      <c r="D122" s="18">
        <v>705.76</v>
      </c>
    </row>
    <row r="123" spans="1:4" ht="14.4" x14ac:dyDescent="0.3">
      <c r="A123" s="15" t="s">
        <v>242</v>
      </c>
      <c r="B123" s="18">
        <v>8.6199999999999992</v>
      </c>
      <c r="C123" s="18">
        <v>82.62</v>
      </c>
      <c r="D123" s="18">
        <v>893.58</v>
      </c>
    </row>
    <row r="124" spans="1:4" ht="14.4" x14ac:dyDescent="0.3">
      <c r="A124" s="15" t="s">
        <v>244</v>
      </c>
      <c r="B124" s="18">
        <v>1</v>
      </c>
      <c r="C124" s="18">
        <v>11.5</v>
      </c>
      <c r="D124" s="18">
        <v>67.75</v>
      </c>
    </row>
    <row r="125" spans="1:4" ht="14.4" x14ac:dyDescent="0.3">
      <c r="A125" s="15" t="s">
        <v>246</v>
      </c>
      <c r="B125" s="18">
        <v>0</v>
      </c>
      <c r="C125" s="18">
        <v>9.6199999999999992</v>
      </c>
      <c r="D125" s="18">
        <v>87.38</v>
      </c>
    </row>
    <row r="126" spans="1:4" ht="14.4" x14ac:dyDescent="0.3">
      <c r="A126" s="15" t="s">
        <v>248</v>
      </c>
      <c r="B126" s="18">
        <v>1.5</v>
      </c>
      <c r="C126" s="18">
        <v>8.1199999999999992</v>
      </c>
      <c r="D126" s="18">
        <v>80.39</v>
      </c>
    </row>
    <row r="127" spans="1:4" ht="14.4" x14ac:dyDescent="0.3">
      <c r="A127" s="15" t="s">
        <v>250</v>
      </c>
      <c r="B127" s="18">
        <v>2</v>
      </c>
      <c r="C127" s="18">
        <v>27.5</v>
      </c>
      <c r="D127" s="18">
        <v>171.62</v>
      </c>
    </row>
    <row r="128" spans="1:4" ht="14.4" x14ac:dyDescent="0.3">
      <c r="A128" s="15" t="s">
        <v>252</v>
      </c>
      <c r="B128" s="18">
        <v>2</v>
      </c>
      <c r="C128" s="18">
        <v>13.75</v>
      </c>
      <c r="D128" s="18">
        <v>69.02</v>
      </c>
    </row>
    <row r="129" spans="1:4" ht="14.4" x14ac:dyDescent="0.3">
      <c r="A129" s="15" t="s">
        <v>254</v>
      </c>
      <c r="B129" s="18">
        <v>1</v>
      </c>
      <c r="C129" s="18">
        <v>19.12</v>
      </c>
      <c r="D129" s="18">
        <v>119.49</v>
      </c>
    </row>
    <row r="130" spans="1:4" ht="14.4" x14ac:dyDescent="0.3">
      <c r="A130" s="15" t="s">
        <v>256</v>
      </c>
      <c r="B130" s="18">
        <v>1</v>
      </c>
      <c r="C130" s="18">
        <v>1.1200000000000001</v>
      </c>
      <c r="D130" s="18">
        <v>23.38</v>
      </c>
    </row>
    <row r="131" spans="1:4" ht="14.4" x14ac:dyDescent="0.3">
      <c r="A131" s="15" t="s">
        <v>258</v>
      </c>
      <c r="B131" s="18">
        <v>27.5</v>
      </c>
      <c r="C131" s="18">
        <v>132.25</v>
      </c>
      <c r="D131" s="18">
        <v>978.9899999999999</v>
      </c>
    </row>
    <row r="132" spans="1:4" ht="14.4" x14ac:dyDescent="0.3">
      <c r="A132" s="15" t="s">
        <v>260</v>
      </c>
      <c r="B132" s="18">
        <v>27.25</v>
      </c>
      <c r="C132" s="18">
        <v>190.75</v>
      </c>
      <c r="D132" s="18">
        <v>1133.52</v>
      </c>
    </row>
    <row r="133" spans="1:4" ht="14.4" x14ac:dyDescent="0.3">
      <c r="A133" s="15" t="s">
        <v>262</v>
      </c>
      <c r="B133" s="18">
        <v>6.38</v>
      </c>
      <c r="C133" s="18">
        <v>45.12</v>
      </c>
      <c r="D133" s="18">
        <v>297.02999999999997</v>
      </c>
    </row>
    <row r="134" spans="1:4" ht="14.4" x14ac:dyDescent="0.3">
      <c r="A134" s="15" t="s">
        <v>264</v>
      </c>
      <c r="B134" s="18">
        <v>15.370000000000001</v>
      </c>
      <c r="C134" s="18">
        <v>98.75</v>
      </c>
      <c r="D134" s="18">
        <v>753.66</v>
      </c>
    </row>
    <row r="135" spans="1:4" ht="14.4" x14ac:dyDescent="0.3">
      <c r="A135" s="15" t="s">
        <v>268</v>
      </c>
      <c r="B135" s="18">
        <v>2.5</v>
      </c>
      <c r="C135" s="18">
        <v>7.75</v>
      </c>
      <c r="D135" s="18">
        <v>39.989999999999995</v>
      </c>
    </row>
    <row r="136" spans="1:4" ht="14.4" x14ac:dyDescent="0.3">
      <c r="A136" s="15" t="s">
        <v>270</v>
      </c>
      <c r="B136" s="18">
        <v>6.38</v>
      </c>
      <c r="C136" s="18">
        <v>66</v>
      </c>
      <c r="D136" s="18">
        <v>579.32000000000005</v>
      </c>
    </row>
    <row r="137" spans="1:4" ht="14.4" x14ac:dyDescent="0.3">
      <c r="A137" s="15" t="s">
        <v>272</v>
      </c>
      <c r="B137" s="18">
        <v>4.38</v>
      </c>
      <c r="C137" s="18">
        <v>56.12</v>
      </c>
      <c r="D137" s="18">
        <v>316.79999999999995</v>
      </c>
    </row>
    <row r="138" spans="1:4" ht="14.4" x14ac:dyDescent="0.3">
      <c r="A138" s="15" t="s">
        <v>274</v>
      </c>
      <c r="B138" s="18">
        <v>9</v>
      </c>
      <c r="C138" s="18">
        <v>55.63</v>
      </c>
      <c r="D138" s="18">
        <v>579.44000000000005</v>
      </c>
    </row>
    <row r="139" spans="1:4" ht="14.4" x14ac:dyDescent="0.3">
      <c r="A139" s="15" t="s">
        <v>276</v>
      </c>
      <c r="B139" s="18">
        <v>11.12</v>
      </c>
      <c r="C139" s="18">
        <v>108.38</v>
      </c>
      <c r="D139" s="18">
        <v>743.4</v>
      </c>
    </row>
    <row r="140" spans="1:4" ht="14.4" x14ac:dyDescent="0.3">
      <c r="A140" s="15" t="s">
        <v>278</v>
      </c>
      <c r="B140" s="18">
        <v>2.63</v>
      </c>
      <c r="C140" s="18">
        <v>18</v>
      </c>
      <c r="D140" s="18">
        <v>81.47</v>
      </c>
    </row>
    <row r="141" spans="1:4" ht="14.4" x14ac:dyDescent="0.3">
      <c r="A141" s="15" t="s">
        <v>280</v>
      </c>
      <c r="B141" s="18">
        <v>14.379999999999999</v>
      </c>
      <c r="C141" s="18">
        <v>119.75</v>
      </c>
      <c r="D141" s="18">
        <v>848.4</v>
      </c>
    </row>
    <row r="142" spans="1:4" ht="14.4" x14ac:dyDescent="0.3">
      <c r="A142" s="15" t="s">
        <v>282</v>
      </c>
      <c r="B142" s="18">
        <v>8</v>
      </c>
      <c r="C142" s="18">
        <v>100.88</v>
      </c>
      <c r="D142" s="18">
        <v>873.18</v>
      </c>
    </row>
    <row r="143" spans="1:4" ht="14.4" x14ac:dyDescent="0.3">
      <c r="A143" s="15" t="s">
        <v>284</v>
      </c>
      <c r="B143" s="18">
        <v>1.88</v>
      </c>
      <c r="C143" s="18">
        <v>35.25</v>
      </c>
      <c r="D143" s="18">
        <v>294.07</v>
      </c>
    </row>
    <row r="144" spans="1:4" ht="14.4" x14ac:dyDescent="0.3">
      <c r="A144" s="15" t="s">
        <v>286</v>
      </c>
      <c r="B144" s="18">
        <v>27.130000000000003</v>
      </c>
      <c r="C144" s="18">
        <v>337.62</v>
      </c>
      <c r="D144" s="18">
        <v>2600.0499999999997</v>
      </c>
    </row>
    <row r="145" spans="1:4" ht="14.4" x14ac:dyDescent="0.3">
      <c r="A145" s="15" t="s">
        <v>288</v>
      </c>
      <c r="B145" s="18">
        <v>4</v>
      </c>
      <c r="C145" s="18">
        <v>46.38</v>
      </c>
      <c r="D145" s="18">
        <v>382.89</v>
      </c>
    </row>
    <row r="146" spans="1:4" ht="14.4" x14ac:dyDescent="0.3">
      <c r="A146" s="15" t="s">
        <v>290</v>
      </c>
      <c r="B146" s="18">
        <v>59.12</v>
      </c>
      <c r="C146" s="18">
        <v>426</v>
      </c>
      <c r="D146" s="18">
        <v>3277.2700000000004</v>
      </c>
    </row>
    <row r="147" spans="1:4" ht="14.4" x14ac:dyDescent="0.3">
      <c r="A147" s="15" t="s">
        <v>292</v>
      </c>
      <c r="B147" s="18">
        <v>1.75</v>
      </c>
      <c r="C147" s="18">
        <v>15.12</v>
      </c>
      <c r="D147" s="18">
        <v>82.03</v>
      </c>
    </row>
    <row r="148" spans="1:4" ht="14.4" x14ac:dyDescent="0.3">
      <c r="A148" s="15" t="s">
        <v>294</v>
      </c>
      <c r="B148" s="18">
        <v>3.12</v>
      </c>
      <c r="C148" s="18">
        <v>61.75</v>
      </c>
      <c r="D148" s="18">
        <v>649.67999999999995</v>
      </c>
    </row>
    <row r="149" spans="1:4" ht="14.4" x14ac:dyDescent="0.3">
      <c r="A149" s="15" t="s">
        <v>296</v>
      </c>
      <c r="B149" s="18">
        <v>0</v>
      </c>
      <c r="C149" s="18">
        <v>9</v>
      </c>
      <c r="D149" s="18">
        <v>65.22</v>
      </c>
    </row>
    <row r="150" spans="1:4" ht="14.4" x14ac:dyDescent="0.3">
      <c r="A150" s="15" t="s">
        <v>298</v>
      </c>
      <c r="B150" s="18">
        <v>0.75</v>
      </c>
      <c r="C150" s="18">
        <v>16</v>
      </c>
      <c r="D150" s="18">
        <v>103.87</v>
      </c>
    </row>
    <row r="151" spans="1:4" ht="14.4" x14ac:dyDescent="0.3">
      <c r="A151" s="15" t="s">
        <v>300</v>
      </c>
      <c r="B151" s="18">
        <v>4.5</v>
      </c>
      <c r="C151" s="18">
        <v>24.5</v>
      </c>
      <c r="D151" s="18">
        <v>206.97</v>
      </c>
    </row>
    <row r="152" spans="1:4" ht="14.4" x14ac:dyDescent="0.3">
      <c r="A152" s="15" t="s">
        <v>302</v>
      </c>
      <c r="B152" s="18">
        <v>1</v>
      </c>
      <c r="C152" s="18">
        <v>22.38</v>
      </c>
      <c r="D152" s="18">
        <v>240.85</v>
      </c>
    </row>
    <row r="153" spans="1:4" ht="14.4" x14ac:dyDescent="0.3">
      <c r="A153" s="15" t="s">
        <v>304</v>
      </c>
      <c r="B153" s="18">
        <v>0</v>
      </c>
      <c r="C153" s="18">
        <v>14.25</v>
      </c>
      <c r="D153" s="18">
        <v>124.04</v>
      </c>
    </row>
    <row r="154" spans="1:4" ht="14.4" x14ac:dyDescent="0.3">
      <c r="A154" s="15" t="s">
        <v>306</v>
      </c>
      <c r="B154" s="18">
        <v>0.62</v>
      </c>
      <c r="C154" s="18">
        <v>68.62</v>
      </c>
      <c r="D154" s="18">
        <v>567.85</v>
      </c>
    </row>
    <row r="155" spans="1:4" ht="14.4" x14ac:dyDescent="0.3">
      <c r="A155" s="15" t="s">
        <v>308</v>
      </c>
      <c r="B155" s="18">
        <v>0</v>
      </c>
      <c r="C155" s="18">
        <v>25.25</v>
      </c>
      <c r="D155" s="18">
        <v>213</v>
      </c>
    </row>
    <row r="156" spans="1:4" ht="14.4" x14ac:dyDescent="0.3">
      <c r="A156" s="15" t="s">
        <v>310</v>
      </c>
      <c r="B156" s="18">
        <v>1</v>
      </c>
      <c r="C156" s="18">
        <v>21.12</v>
      </c>
      <c r="D156" s="18">
        <v>203.54</v>
      </c>
    </row>
    <row r="157" spans="1:4" ht="14.4" x14ac:dyDescent="0.3">
      <c r="A157" s="15" t="s">
        <v>312</v>
      </c>
      <c r="B157" s="18">
        <v>93.88</v>
      </c>
      <c r="C157" s="18">
        <v>638.12</v>
      </c>
      <c r="D157" s="18">
        <v>4045.0800000000004</v>
      </c>
    </row>
    <row r="158" spans="1:4" ht="14.4" x14ac:dyDescent="0.3">
      <c r="A158" s="15" t="s">
        <v>314</v>
      </c>
      <c r="B158" s="18">
        <v>0.38</v>
      </c>
      <c r="C158" s="18">
        <v>12.75</v>
      </c>
      <c r="D158" s="18">
        <v>180.6</v>
      </c>
    </row>
    <row r="159" spans="1:4" ht="14.4" x14ac:dyDescent="0.3">
      <c r="A159" s="15" t="s">
        <v>316</v>
      </c>
      <c r="B159" s="18">
        <v>28.25</v>
      </c>
      <c r="C159" s="18">
        <v>116.5</v>
      </c>
      <c r="D159" s="18">
        <v>688.31999999999994</v>
      </c>
    </row>
    <row r="160" spans="1:4" ht="14.4" x14ac:dyDescent="0.3">
      <c r="A160" s="15" t="s">
        <v>318</v>
      </c>
      <c r="B160" s="18">
        <v>58</v>
      </c>
      <c r="C160" s="18">
        <v>315.37</v>
      </c>
      <c r="D160" s="18">
        <v>2126.87</v>
      </c>
    </row>
    <row r="161" spans="1:4" ht="14.4" x14ac:dyDescent="0.3">
      <c r="A161" s="15" t="s">
        <v>320</v>
      </c>
      <c r="B161" s="18">
        <v>21.75</v>
      </c>
      <c r="C161" s="18">
        <v>58.12</v>
      </c>
      <c r="D161" s="18">
        <v>304.83999999999997</v>
      </c>
    </row>
    <row r="162" spans="1:4" ht="14.4" x14ac:dyDescent="0.3">
      <c r="A162" s="15" t="s">
        <v>322</v>
      </c>
      <c r="B162" s="18">
        <v>8</v>
      </c>
      <c r="C162" s="18">
        <v>22.12</v>
      </c>
      <c r="D162" s="18">
        <v>134.83000000000001</v>
      </c>
    </row>
    <row r="163" spans="1:4" ht="14.4" x14ac:dyDescent="0.3">
      <c r="A163" s="15" t="s">
        <v>324</v>
      </c>
      <c r="B163" s="18">
        <v>59</v>
      </c>
      <c r="C163" s="18">
        <v>244.62</v>
      </c>
      <c r="D163" s="18">
        <v>1617.26</v>
      </c>
    </row>
    <row r="164" spans="1:4" ht="14.4" x14ac:dyDescent="0.3">
      <c r="A164" s="15" t="s">
        <v>326</v>
      </c>
      <c r="B164" s="18">
        <v>13.75</v>
      </c>
      <c r="C164" s="18">
        <v>130.12</v>
      </c>
      <c r="D164" s="18">
        <v>1011.84</v>
      </c>
    </row>
    <row r="165" spans="1:4" ht="14.4" x14ac:dyDescent="0.3">
      <c r="A165" s="15" t="s">
        <v>328</v>
      </c>
      <c r="B165" s="18">
        <v>23.25</v>
      </c>
      <c r="C165" s="18">
        <v>118.12</v>
      </c>
      <c r="D165" s="18">
        <v>882.58999999999992</v>
      </c>
    </row>
    <row r="166" spans="1:4" ht="14.4" x14ac:dyDescent="0.3">
      <c r="A166" s="15" t="s">
        <v>330</v>
      </c>
      <c r="B166" s="18">
        <v>1.1200000000000001</v>
      </c>
      <c r="C166" s="18">
        <v>27.12</v>
      </c>
      <c r="D166" s="18">
        <v>289.82000000000005</v>
      </c>
    </row>
    <row r="167" spans="1:4" ht="14.4" x14ac:dyDescent="0.3">
      <c r="A167" s="15" t="s">
        <v>332</v>
      </c>
      <c r="B167" s="18">
        <v>10</v>
      </c>
      <c r="C167" s="18">
        <v>47.38</v>
      </c>
      <c r="D167" s="18">
        <v>509.5</v>
      </c>
    </row>
    <row r="168" spans="1:4" ht="14.4" x14ac:dyDescent="0.3">
      <c r="A168" s="15" t="s">
        <v>334</v>
      </c>
      <c r="B168" s="18">
        <v>37.380000000000003</v>
      </c>
      <c r="C168" s="18">
        <v>98.38</v>
      </c>
      <c r="D168" s="18">
        <v>997.5</v>
      </c>
    </row>
    <row r="169" spans="1:4" ht="14.4" x14ac:dyDescent="0.3">
      <c r="A169" s="15" t="s">
        <v>336</v>
      </c>
      <c r="B169" s="18">
        <v>23.25</v>
      </c>
      <c r="C169" s="18">
        <v>77.5</v>
      </c>
      <c r="D169" s="18">
        <v>589.20000000000005</v>
      </c>
    </row>
    <row r="170" spans="1:4" ht="14.4" x14ac:dyDescent="0.3">
      <c r="A170" s="15" t="s">
        <v>338</v>
      </c>
      <c r="B170" s="18">
        <v>29.38</v>
      </c>
      <c r="C170" s="18">
        <v>159.12</v>
      </c>
      <c r="D170" s="18">
        <v>877.66</v>
      </c>
    </row>
    <row r="171" spans="1:4" ht="14.4" x14ac:dyDescent="0.3">
      <c r="A171" s="15" t="s">
        <v>340</v>
      </c>
      <c r="B171" s="18">
        <v>4.25</v>
      </c>
      <c r="C171" s="18">
        <v>71.62</v>
      </c>
      <c r="D171" s="18">
        <v>675.99</v>
      </c>
    </row>
    <row r="172" spans="1:4" ht="14.4" x14ac:dyDescent="0.3">
      <c r="A172" s="15" t="s">
        <v>342</v>
      </c>
      <c r="B172" s="18">
        <v>20.38</v>
      </c>
      <c r="C172" s="18">
        <v>80.38</v>
      </c>
      <c r="D172" s="18">
        <v>500.13</v>
      </c>
    </row>
    <row r="173" spans="1:4" ht="14.4" x14ac:dyDescent="0.3">
      <c r="A173" s="15" t="s">
        <v>344</v>
      </c>
      <c r="B173" s="18">
        <v>11.75</v>
      </c>
      <c r="C173" s="18">
        <v>42.12</v>
      </c>
      <c r="D173" s="18">
        <v>311.64999999999998</v>
      </c>
    </row>
    <row r="174" spans="1:4" ht="14.4" x14ac:dyDescent="0.3">
      <c r="A174" s="15" t="s">
        <v>346</v>
      </c>
      <c r="B174" s="18">
        <v>1.75</v>
      </c>
      <c r="C174" s="18">
        <v>44.75</v>
      </c>
      <c r="D174" s="18">
        <v>302.14</v>
      </c>
    </row>
    <row r="175" spans="1:4" ht="14.4" x14ac:dyDescent="0.3">
      <c r="A175" s="15" t="s">
        <v>348</v>
      </c>
      <c r="B175" s="18">
        <v>0</v>
      </c>
      <c r="C175" s="18">
        <v>5.75</v>
      </c>
      <c r="D175" s="18">
        <v>46.91</v>
      </c>
    </row>
    <row r="176" spans="1:4" ht="14.4" x14ac:dyDescent="0.3">
      <c r="A176" s="15" t="s">
        <v>350</v>
      </c>
      <c r="B176" s="18">
        <v>12.62</v>
      </c>
      <c r="C176" s="18">
        <v>127.38</v>
      </c>
      <c r="D176" s="18">
        <v>1056.42</v>
      </c>
    </row>
    <row r="177" spans="1:4" ht="14.4" x14ac:dyDescent="0.3">
      <c r="A177" s="15" t="s">
        <v>352</v>
      </c>
      <c r="B177" s="18">
        <v>2.12</v>
      </c>
      <c r="C177" s="18">
        <v>39.880000000000003</v>
      </c>
      <c r="D177" s="18">
        <v>293.63</v>
      </c>
    </row>
    <row r="178" spans="1:4" ht="14.4" x14ac:dyDescent="0.3">
      <c r="A178" s="15" t="s">
        <v>354</v>
      </c>
      <c r="B178" s="18">
        <v>3.38</v>
      </c>
      <c r="C178" s="18">
        <v>37.380000000000003</v>
      </c>
      <c r="D178" s="18">
        <v>264.7</v>
      </c>
    </row>
    <row r="179" spans="1:4" ht="14.4" x14ac:dyDescent="0.3">
      <c r="A179" s="15" t="s">
        <v>356</v>
      </c>
      <c r="B179" s="18">
        <v>57.75</v>
      </c>
      <c r="C179" s="18">
        <v>370.5</v>
      </c>
      <c r="D179" s="18">
        <v>5101.5999999999995</v>
      </c>
    </row>
    <row r="180" spans="1:4" ht="14.4" x14ac:dyDescent="0.3">
      <c r="A180" s="15" t="s">
        <v>358</v>
      </c>
      <c r="B180" s="18">
        <v>300.38</v>
      </c>
      <c r="C180" s="18">
        <v>2331.5</v>
      </c>
      <c r="D180" s="18">
        <v>20767.239999999998</v>
      </c>
    </row>
    <row r="181" spans="1:4" ht="14.4" x14ac:dyDescent="0.3">
      <c r="A181" s="15" t="s">
        <v>360</v>
      </c>
      <c r="B181" s="18">
        <v>411</v>
      </c>
      <c r="C181" s="18">
        <v>3495.12</v>
      </c>
      <c r="D181" s="18">
        <v>27244.550000000003</v>
      </c>
    </row>
    <row r="182" spans="1:4" ht="14.4" x14ac:dyDescent="0.3">
      <c r="A182" s="15" t="s">
        <v>362</v>
      </c>
      <c r="B182" s="18">
        <v>1</v>
      </c>
      <c r="C182" s="18">
        <v>18.5</v>
      </c>
      <c r="D182" s="18">
        <v>172.37</v>
      </c>
    </row>
    <row r="183" spans="1:4" ht="14.4" x14ac:dyDescent="0.3">
      <c r="A183" s="15" t="s">
        <v>364</v>
      </c>
      <c r="B183" s="18">
        <v>63.12</v>
      </c>
      <c r="C183" s="18">
        <v>604.37</v>
      </c>
      <c r="D183" s="18">
        <v>5363.46</v>
      </c>
    </row>
    <row r="184" spans="1:4" ht="14.4" x14ac:dyDescent="0.3">
      <c r="A184" s="15" t="s">
        <v>366</v>
      </c>
      <c r="B184" s="18">
        <v>114.88</v>
      </c>
      <c r="C184" s="18">
        <v>993.74</v>
      </c>
      <c r="D184" s="18">
        <v>7908.47</v>
      </c>
    </row>
    <row r="185" spans="1:4" ht="14.4" x14ac:dyDescent="0.3">
      <c r="A185" s="15" t="s">
        <v>368</v>
      </c>
      <c r="B185" s="18">
        <v>26.88</v>
      </c>
      <c r="C185" s="18">
        <v>116.75</v>
      </c>
      <c r="D185" s="18">
        <v>1303.79</v>
      </c>
    </row>
    <row r="186" spans="1:4" ht="14.4" x14ac:dyDescent="0.3">
      <c r="A186" s="15" t="s">
        <v>370</v>
      </c>
      <c r="B186" s="18">
        <v>25.62</v>
      </c>
      <c r="C186" s="18">
        <v>276.37</v>
      </c>
      <c r="D186" s="18">
        <v>2214.0100000000002</v>
      </c>
    </row>
    <row r="187" spans="1:4" ht="14.4" x14ac:dyDescent="0.3">
      <c r="A187" s="15" t="s">
        <v>372</v>
      </c>
      <c r="B187" s="18">
        <v>312.25</v>
      </c>
      <c r="C187" s="18">
        <v>1293.1199999999999</v>
      </c>
      <c r="D187" s="18">
        <v>10925.060000000001</v>
      </c>
    </row>
    <row r="188" spans="1:4" ht="14.4" x14ac:dyDescent="0.3">
      <c r="A188" s="15" t="s">
        <v>374</v>
      </c>
      <c r="B188" s="18">
        <v>163.62</v>
      </c>
      <c r="C188" s="18">
        <v>1014</v>
      </c>
      <c r="D188" s="18">
        <v>8928.5700000000015</v>
      </c>
    </row>
    <row r="189" spans="1:4" ht="14.4" x14ac:dyDescent="0.3">
      <c r="A189" s="15" t="s">
        <v>376</v>
      </c>
      <c r="B189" s="18">
        <v>104.5</v>
      </c>
      <c r="C189" s="18">
        <v>823.13</v>
      </c>
      <c r="D189" s="18">
        <v>7254.38</v>
      </c>
    </row>
    <row r="190" spans="1:4" ht="14.4" x14ac:dyDescent="0.3">
      <c r="A190" s="15" t="s">
        <v>378</v>
      </c>
      <c r="B190" s="18">
        <v>242.37</v>
      </c>
      <c r="C190" s="18">
        <v>2274</v>
      </c>
      <c r="D190" s="18">
        <v>16946.349999999999</v>
      </c>
    </row>
    <row r="191" spans="1:4" ht="14.4" x14ac:dyDescent="0.3">
      <c r="A191" s="15" t="s">
        <v>380</v>
      </c>
      <c r="B191" s="18">
        <v>24.25</v>
      </c>
      <c r="C191" s="18">
        <v>199.75</v>
      </c>
      <c r="D191" s="18">
        <v>1990.96</v>
      </c>
    </row>
    <row r="192" spans="1:4" ht="14.4" x14ac:dyDescent="0.3">
      <c r="A192" s="15" t="s">
        <v>382</v>
      </c>
      <c r="B192" s="18">
        <v>53.12</v>
      </c>
      <c r="C192" s="18">
        <v>490.5</v>
      </c>
      <c r="D192" s="18">
        <v>3866.94</v>
      </c>
    </row>
    <row r="193" spans="1:4" ht="14.4" x14ac:dyDescent="0.3">
      <c r="A193" s="15" t="s">
        <v>384</v>
      </c>
      <c r="B193" s="18">
        <v>56.25</v>
      </c>
      <c r="C193" s="18">
        <v>301.25</v>
      </c>
      <c r="D193" s="18">
        <v>3346.4300000000003</v>
      </c>
    </row>
    <row r="194" spans="1:4" ht="14.4" x14ac:dyDescent="0.3">
      <c r="A194" s="15" t="s">
        <v>386</v>
      </c>
      <c r="B194" s="18">
        <v>0</v>
      </c>
      <c r="C194" s="18">
        <v>2.62</v>
      </c>
      <c r="D194" s="18">
        <v>16.02</v>
      </c>
    </row>
    <row r="195" spans="1:4" ht="14.4" x14ac:dyDescent="0.3">
      <c r="A195" s="15" t="s">
        <v>388</v>
      </c>
      <c r="B195" s="18">
        <v>9.5</v>
      </c>
      <c r="C195" s="18">
        <v>72.88</v>
      </c>
      <c r="D195" s="18">
        <v>524.87</v>
      </c>
    </row>
    <row r="196" spans="1:4" ht="14.4" x14ac:dyDescent="0.3">
      <c r="A196" s="15" t="s">
        <v>390</v>
      </c>
      <c r="B196" s="18">
        <v>2.12</v>
      </c>
      <c r="C196" s="18">
        <v>34.25</v>
      </c>
      <c r="D196" s="18">
        <v>213</v>
      </c>
    </row>
    <row r="197" spans="1:4" ht="14.4" x14ac:dyDescent="0.3">
      <c r="A197" s="15" t="s">
        <v>392</v>
      </c>
      <c r="B197" s="18">
        <v>10.38</v>
      </c>
      <c r="C197" s="18">
        <v>111</v>
      </c>
      <c r="D197" s="18">
        <v>856.01</v>
      </c>
    </row>
    <row r="198" spans="1:4" ht="14.4" x14ac:dyDescent="0.3">
      <c r="A198" s="15" t="s">
        <v>394</v>
      </c>
      <c r="B198" s="18">
        <v>9.75</v>
      </c>
      <c r="C198" s="18">
        <v>91.63</v>
      </c>
      <c r="D198" s="18">
        <v>616.88</v>
      </c>
    </row>
    <row r="199" spans="1:4" ht="14.4" x14ac:dyDescent="0.3">
      <c r="A199" s="15" t="s">
        <v>396</v>
      </c>
      <c r="B199" s="18">
        <v>72.38</v>
      </c>
      <c r="C199" s="18">
        <v>474</v>
      </c>
      <c r="D199" s="18">
        <v>3722.16</v>
      </c>
    </row>
    <row r="200" spans="1:4" ht="14.4" x14ac:dyDescent="0.3">
      <c r="A200" s="15" t="s">
        <v>398</v>
      </c>
      <c r="B200" s="18">
        <v>64.75</v>
      </c>
      <c r="C200" s="18">
        <v>588.5</v>
      </c>
      <c r="D200" s="18">
        <v>4064.25</v>
      </c>
    </row>
    <row r="201" spans="1:4" ht="14.4" x14ac:dyDescent="0.3">
      <c r="A201" s="15" t="s">
        <v>400</v>
      </c>
      <c r="B201" s="18">
        <v>42.62</v>
      </c>
      <c r="C201" s="18">
        <v>235.5</v>
      </c>
      <c r="D201" s="18">
        <v>2620.5</v>
      </c>
    </row>
    <row r="202" spans="1:4" ht="14.4" x14ac:dyDescent="0.3">
      <c r="A202" s="15" t="s">
        <v>402</v>
      </c>
      <c r="B202" s="18">
        <v>9.8800000000000008</v>
      </c>
      <c r="C202" s="18">
        <v>68</v>
      </c>
      <c r="D202" s="18">
        <v>622.04999999999995</v>
      </c>
    </row>
    <row r="203" spans="1:4" ht="14.4" x14ac:dyDescent="0.3">
      <c r="A203" s="15" t="s">
        <v>404</v>
      </c>
      <c r="B203" s="18">
        <v>6.88</v>
      </c>
      <c r="C203" s="18">
        <v>37.880000000000003</v>
      </c>
      <c r="D203" s="18">
        <v>397.76</v>
      </c>
    </row>
    <row r="204" spans="1:4" ht="14.4" x14ac:dyDescent="0.3">
      <c r="A204" s="15" t="s">
        <v>406</v>
      </c>
      <c r="B204" s="18">
        <v>102.5</v>
      </c>
      <c r="C204" s="18">
        <v>723</v>
      </c>
      <c r="D204" s="18">
        <v>5818.61</v>
      </c>
    </row>
    <row r="205" spans="1:4" ht="14.4" x14ac:dyDescent="0.3">
      <c r="A205" s="15" t="s">
        <v>408</v>
      </c>
      <c r="B205" s="18">
        <v>0</v>
      </c>
      <c r="C205" s="18">
        <v>6.88</v>
      </c>
      <c r="D205" s="18">
        <v>55.22</v>
      </c>
    </row>
    <row r="206" spans="1:4" ht="14.4" x14ac:dyDescent="0.3">
      <c r="A206" s="15" t="s">
        <v>410</v>
      </c>
      <c r="B206" s="18">
        <v>0</v>
      </c>
      <c r="C206" s="18">
        <v>5.88</v>
      </c>
      <c r="D206" s="18">
        <v>44.6</v>
      </c>
    </row>
    <row r="207" spans="1:4" ht="14.4" x14ac:dyDescent="0.3">
      <c r="A207" s="15" t="s">
        <v>412</v>
      </c>
      <c r="B207" s="18">
        <v>0</v>
      </c>
      <c r="C207" s="18">
        <v>12.5</v>
      </c>
      <c r="D207" s="18">
        <v>56.5</v>
      </c>
    </row>
    <row r="208" spans="1:4" ht="14.4" x14ac:dyDescent="0.3">
      <c r="A208" s="15" t="s">
        <v>414</v>
      </c>
      <c r="B208" s="18">
        <v>28.5</v>
      </c>
      <c r="C208" s="18">
        <v>131.62</v>
      </c>
      <c r="D208" s="18">
        <v>1278.58</v>
      </c>
    </row>
    <row r="209" spans="1:4" ht="14.4" x14ac:dyDescent="0.3">
      <c r="A209" s="15" t="s">
        <v>416</v>
      </c>
      <c r="B209" s="18">
        <v>306</v>
      </c>
      <c r="C209" s="18">
        <v>2013.87</v>
      </c>
      <c r="D209" s="18">
        <v>17957.499999999996</v>
      </c>
    </row>
    <row r="210" spans="1:4" ht="14.4" x14ac:dyDescent="0.3">
      <c r="A210" s="15" t="s">
        <v>418</v>
      </c>
      <c r="B210" s="18">
        <v>111.62</v>
      </c>
      <c r="C210" s="18">
        <v>943.5</v>
      </c>
      <c r="D210" s="18">
        <v>7560.9999999999991</v>
      </c>
    </row>
    <row r="211" spans="1:4" ht="14.4" x14ac:dyDescent="0.3">
      <c r="A211" s="15" t="s">
        <v>420</v>
      </c>
      <c r="B211" s="18">
        <v>202.24</v>
      </c>
      <c r="C211" s="18">
        <v>1570.7600000000002</v>
      </c>
      <c r="D211" s="18">
        <v>13662.939999999999</v>
      </c>
    </row>
    <row r="212" spans="1:4" ht="14.4" x14ac:dyDescent="0.3">
      <c r="A212" s="15" t="s">
        <v>422</v>
      </c>
      <c r="B212" s="18">
        <v>331.5</v>
      </c>
      <c r="C212" s="18">
        <v>2379.7600000000002</v>
      </c>
      <c r="D212" s="18">
        <v>19527.95</v>
      </c>
    </row>
    <row r="213" spans="1:4" ht="14.4" x14ac:dyDescent="0.3">
      <c r="A213" s="15" t="s">
        <v>424</v>
      </c>
      <c r="B213" s="18">
        <v>63.5</v>
      </c>
      <c r="C213" s="18">
        <v>534.76</v>
      </c>
      <c r="D213" s="18">
        <v>5299.0300000000007</v>
      </c>
    </row>
    <row r="214" spans="1:4" ht="14.4" x14ac:dyDescent="0.3">
      <c r="A214" s="15" t="s">
        <v>426</v>
      </c>
      <c r="B214" s="18">
        <v>199.25</v>
      </c>
      <c r="C214" s="18">
        <v>1455.5</v>
      </c>
      <c r="D214" s="18">
        <v>11025.43</v>
      </c>
    </row>
    <row r="215" spans="1:4" ht="14.4" x14ac:dyDescent="0.3">
      <c r="A215" s="15" t="s">
        <v>428</v>
      </c>
      <c r="B215" s="18">
        <v>0</v>
      </c>
      <c r="C215" s="18">
        <v>1.38</v>
      </c>
      <c r="D215" s="18">
        <v>27.27</v>
      </c>
    </row>
    <row r="216" spans="1:4" ht="14.4" x14ac:dyDescent="0.3">
      <c r="A216" s="15" t="s">
        <v>430</v>
      </c>
      <c r="B216" s="18">
        <v>69.5</v>
      </c>
      <c r="C216" s="18">
        <v>679.12</v>
      </c>
      <c r="D216" s="18">
        <v>7679.91</v>
      </c>
    </row>
    <row r="217" spans="1:4" ht="14.4" x14ac:dyDescent="0.3">
      <c r="A217" s="15" t="s">
        <v>432</v>
      </c>
      <c r="B217" s="18">
        <v>123.75</v>
      </c>
      <c r="C217" s="18">
        <v>1176.1199999999999</v>
      </c>
      <c r="D217" s="18">
        <v>9559.0800000000017</v>
      </c>
    </row>
    <row r="218" spans="1:4" ht="14.4" x14ac:dyDescent="0.3">
      <c r="A218" s="15" t="s">
        <v>434</v>
      </c>
      <c r="B218" s="18">
        <v>31.12</v>
      </c>
      <c r="C218" s="18">
        <v>299</v>
      </c>
      <c r="D218" s="18">
        <v>2415.3500000000004</v>
      </c>
    </row>
    <row r="219" spans="1:4" ht="14.4" x14ac:dyDescent="0.3">
      <c r="A219" s="15" t="s">
        <v>436</v>
      </c>
      <c r="B219" s="18">
        <v>18.5</v>
      </c>
      <c r="C219" s="18">
        <v>238.88</v>
      </c>
      <c r="D219" s="18">
        <v>2120.2399999999998</v>
      </c>
    </row>
    <row r="220" spans="1:4" ht="14.4" x14ac:dyDescent="0.3">
      <c r="A220" s="15" t="s">
        <v>438</v>
      </c>
      <c r="B220" s="18">
        <v>9.1199999999999992</v>
      </c>
      <c r="C220" s="18">
        <v>62.75</v>
      </c>
      <c r="D220" s="18">
        <v>455.56</v>
      </c>
    </row>
    <row r="221" spans="1:4" ht="14.4" x14ac:dyDescent="0.3">
      <c r="A221" s="15" t="s">
        <v>440</v>
      </c>
      <c r="B221" s="18">
        <v>38.5</v>
      </c>
      <c r="C221" s="18">
        <v>313.37</v>
      </c>
      <c r="D221" s="18">
        <v>2187.0700000000002</v>
      </c>
    </row>
    <row r="222" spans="1:4" ht="14.4" x14ac:dyDescent="0.3">
      <c r="A222" s="15" t="s">
        <v>442</v>
      </c>
      <c r="B222" s="18">
        <v>75.62</v>
      </c>
      <c r="C222" s="18">
        <v>595.38</v>
      </c>
      <c r="D222" s="18">
        <v>4957.1000000000004</v>
      </c>
    </row>
    <row r="223" spans="1:4" ht="14.4" x14ac:dyDescent="0.3">
      <c r="A223" s="15" t="s">
        <v>444</v>
      </c>
      <c r="B223" s="18">
        <v>559.63</v>
      </c>
      <c r="C223" s="18">
        <v>3862.62</v>
      </c>
      <c r="D223" s="18">
        <v>27867.81</v>
      </c>
    </row>
    <row r="224" spans="1:4" ht="14.4" x14ac:dyDescent="0.3">
      <c r="A224" s="15" t="s">
        <v>446</v>
      </c>
      <c r="B224" s="18">
        <v>0</v>
      </c>
      <c r="C224" s="18">
        <v>9.3800000000000008</v>
      </c>
      <c r="D224" s="18">
        <v>72.05</v>
      </c>
    </row>
    <row r="225" spans="1:4" ht="14.4" x14ac:dyDescent="0.3">
      <c r="A225" s="15" t="s">
        <v>448</v>
      </c>
      <c r="B225" s="18">
        <v>0.75</v>
      </c>
      <c r="C225" s="18">
        <v>4.5</v>
      </c>
      <c r="D225" s="18">
        <v>44.43</v>
      </c>
    </row>
    <row r="226" spans="1:4" ht="14.4" x14ac:dyDescent="0.3">
      <c r="A226" s="15" t="s">
        <v>450</v>
      </c>
      <c r="B226" s="18">
        <v>24</v>
      </c>
      <c r="C226" s="18">
        <v>221.62</v>
      </c>
      <c r="D226" s="18">
        <v>1631.51</v>
      </c>
    </row>
    <row r="227" spans="1:4" ht="14.4" x14ac:dyDescent="0.3">
      <c r="A227" s="15" t="s">
        <v>452</v>
      </c>
      <c r="B227" s="18">
        <v>34.75</v>
      </c>
      <c r="C227" s="18">
        <v>232.25</v>
      </c>
      <c r="D227" s="18">
        <v>1971.0800000000002</v>
      </c>
    </row>
    <row r="228" spans="1:4" ht="14.4" x14ac:dyDescent="0.3">
      <c r="A228" s="15" t="s">
        <v>454</v>
      </c>
      <c r="B228" s="18">
        <v>82.62</v>
      </c>
      <c r="C228" s="18">
        <v>922.75</v>
      </c>
      <c r="D228" s="18">
        <v>9116.84</v>
      </c>
    </row>
    <row r="229" spans="1:4" ht="14.4" x14ac:dyDescent="0.3">
      <c r="A229" s="15" t="s">
        <v>456</v>
      </c>
      <c r="B229" s="18">
        <v>175.62</v>
      </c>
      <c r="C229" s="18">
        <v>1544.37</v>
      </c>
      <c r="D229" s="18">
        <v>12234.460000000001</v>
      </c>
    </row>
    <row r="230" spans="1:4" ht="14.4" x14ac:dyDescent="0.3">
      <c r="A230" s="15" t="s">
        <v>458</v>
      </c>
      <c r="B230" s="18">
        <v>9.1199999999999992</v>
      </c>
      <c r="C230" s="18">
        <v>86.12</v>
      </c>
      <c r="D230" s="18">
        <v>915.67</v>
      </c>
    </row>
    <row r="231" spans="1:4" ht="14.4" x14ac:dyDescent="0.3">
      <c r="A231" s="15" t="s">
        <v>460</v>
      </c>
      <c r="B231" s="18">
        <v>77.5</v>
      </c>
      <c r="C231" s="18">
        <v>549.12</v>
      </c>
      <c r="D231" s="18">
        <v>3751.21</v>
      </c>
    </row>
    <row r="232" spans="1:4" ht="14.4" x14ac:dyDescent="0.3">
      <c r="A232" s="15" t="s">
        <v>462</v>
      </c>
      <c r="B232" s="18">
        <v>74.25</v>
      </c>
      <c r="C232" s="18">
        <v>584.26</v>
      </c>
      <c r="D232" s="18">
        <v>4298.1799999999994</v>
      </c>
    </row>
    <row r="233" spans="1:4" ht="14.4" x14ac:dyDescent="0.3">
      <c r="A233" s="15" t="s">
        <v>464</v>
      </c>
      <c r="B233" s="18">
        <v>8.1199999999999992</v>
      </c>
      <c r="C233" s="18">
        <v>55.88</v>
      </c>
      <c r="D233" s="18">
        <v>447.18</v>
      </c>
    </row>
    <row r="234" spans="1:4" ht="14.4" x14ac:dyDescent="0.3">
      <c r="A234" s="15" t="s">
        <v>466</v>
      </c>
      <c r="B234" s="18">
        <v>57.38</v>
      </c>
      <c r="C234" s="18">
        <v>464</v>
      </c>
      <c r="D234" s="18">
        <v>3518.32</v>
      </c>
    </row>
    <row r="235" spans="1:4" ht="14.4" x14ac:dyDescent="0.3">
      <c r="A235" s="15" t="s">
        <v>468</v>
      </c>
      <c r="B235" s="18">
        <v>40.380000000000003</v>
      </c>
      <c r="C235" s="18">
        <v>301</v>
      </c>
      <c r="D235" s="18">
        <v>2517.6299999999997</v>
      </c>
    </row>
    <row r="236" spans="1:4" ht="14.4" x14ac:dyDescent="0.3">
      <c r="A236" s="15" t="s">
        <v>470</v>
      </c>
      <c r="B236" s="18">
        <v>27.62</v>
      </c>
      <c r="C236" s="18">
        <v>263.88</v>
      </c>
      <c r="D236" s="18">
        <v>1610.48</v>
      </c>
    </row>
    <row r="237" spans="1:4" ht="14.4" x14ac:dyDescent="0.3">
      <c r="A237" s="15" t="s">
        <v>472</v>
      </c>
      <c r="B237" s="18">
        <v>1.5</v>
      </c>
      <c r="C237" s="18">
        <v>7</v>
      </c>
      <c r="D237" s="18">
        <v>42.44</v>
      </c>
    </row>
    <row r="238" spans="1:4" ht="14.4" x14ac:dyDescent="0.3">
      <c r="A238" s="15" t="s">
        <v>474</v>
      </c>
      <c r="B238" s="18">
        <v>11.75</v>
      </c>
      <c r="C238" s="18">
        <v>120.88</v>
      </c>
      <c r="D238" s="18">
        <v>933.63</v>
      </c>
    </row>
    <row r="239" spans="1:4" ht="14.4" x14ac:dyDescent="0.3">
      <c r="A239" s="15" t="s">
        <v>476</v>
      </c>
      <c r="B239" s="18">
        <v>6.12</v>
      </c>
      <c r="C239" s="18">
        <v>44.88</v>
      </c>
      <c r="D239" s="18">
        <v>599.19000000000005</v>
      </c>
    </row>
    <row r="240" spans="1:4" ht="14.4" x14ac:dyDescent="0.3">
      <c r="A240" s="15" t="s">
        <v>478</v>
      </c>
      <c r="B240" s="18">
        <v>0</v>
      </c>
      <c r="C240" s="18">
        <v>55</v>
      </c>
      <c r="D240" s="18">
        <v>977.47</v>
      </c>
    </row>
    <row r="241" spans="1:4" ht="14.4" x14ac:dyDescent="0.3">
      <c r="A241" s="15" t="s">
        <v>480</v>
      </c>
      <c r="B241" s="18">
        <v>25.62</v>
      </c>
      <c r="C241" s="18">
        <v>227.88</v>
      </c>
      <c r="D241" s="18">
        <v>2697.99</v>
      </c>
    </row>
    <row r="242" spans="1:4" ht="14.4" x14ac:dyDescent="0.3">
      <c r="A242" s="15" t="s">
        <v>482</v>
      </c>
      <c r="B242" s="18">
        <v>3.25</v>
      </c>
      <c r="C242" s="18">
        <v>20.75</v>
      </c>
      <c r="D242" s="18">
        <v>290.37</v>
      </c>
    </row>
    <row r="243" spans="1:4" ht="14.4" x14ac:dyDescent="0.3">
      <c r="A243" s="15" t="s">
        <v>484</v>
      </c>
      <c r="B243" s="18">
        <v>2</v>
      </c>
      <c r="C243" s="18">
        <v>9.1199999999999992</v>
      </c>
      <c r="D243" s="18">
        <v>96.12</v>
      </c>
    </row>
    <row r="244" spans="1:4" ht="14.4" x14ac:dyDescent="0.3">
      <c r="A244" s="15" t="s">
        <v>486</v>
      </c>
      <c r="B244" s="18">
        <v>0.75</v>
      </c>
      <c r="C244" s="18">
        <v>0.88</v>
      </c>
      <c r="D244" s="18">
        <v>13.28</v>
      </c>
    </row>
    <row r="245" spans="1:4" ht="14.4" x14ac:dyDescent="0.3">
      <c r="A245" s="15" t="s">
        <v>488</v>
      </c>
      <c r="B245" s="18">
        <v>0</v>
      </c>
      <c r="C245" s="18">
        <v>25.25</v>
      </c>
      <c r="D245" s="18">
        <v>194.58</v>
      </c>
    </row>
    <row r="246" spans="1:4" ht="14.4" x14ac:dyDescent="0.3">
      <c r="A246" s="15" t="s">
        <v>490</v>
      </c>
      <c r="B246" s="18">
        <v>9.75</v>
      </c>
      <c r="C246" s="18">
        <v>72.62</v>
      </c>
      <c r="D246" s="18">
        <v>558.94000000000005</v>
      </c>
    </row>
    <row r="247" spans="1:4" ht="14.4" x14ac:dyDescent="0.3">
      <c r="A247" s="15" t="s">
        <v>492</v>
      </c>
      <c r="B247" s="18">
        <v>3.38</v>
      </c>
      <c r="C247" s="18">
        <v>17.25</v>
      </c>
      <c r="D247" s="18">
        <v>346.28</v>
      </c>
    </row>
    <row r="248" spans="1:4" ht="14.4" x14ac:dyDescent="0.3">
      <c r="A248" s="15" t="s">
        <v>494</v>
      </c>
      <c r="B248" s="18">
        <v>6.5</v>
      </c>
      <c r="C248" s="18">
        <v>91.12</v>
      </c>
      <c r="D248" s="18">
        <v>974.56</v>
      </c>
    </row>
    <row r="249" spans="1:4" ht="14.4" x14ac:dyDescent="0.3">
      <c r="A249" s="15" t="s">
        <v>496</v>
      </c>
      <c r="B249" s="18">
        <v>68.38</v>
      </c>
      <c r="C249" s="18">
        <v>601.25</v>
      </c>
      <c r="D249" s="18">
        <v>5232.01</v>
      </c>
    </row>
    <row r="250" spans="1:4" ht="14.4" x14ac:dyDescent="0.3">
      <c r="A250" s="15" t="s">
        <v>498</v>
      </c>
      <c r="B250" s="18">
        <v>250.75</v>
      </c>
      <c r="C250" s="18">
        <v>1525.38</v>
      </c>
      <c r="D250" s="18">
        <v>13318.6</v>
      </c>
    </row>
    <row r="251" spans="1:4" ht="14.4" x14ac:dyDescent="0.3">
      <c r="A251" s="15" t="s">
        <v>500</v>
      </c>
      <c r="B251" s="18">
        <v>96.25</v>
      </c>
      <c r="C251" s="18">
        <v>693</v>
      </c>
      <c r="D251" s="18">
        <v>6171.29</v>
      </c>
    </row>
    <row r="252" spans="1:4" ht="14.4" x14ac:dyDescent="0.3">
      <c r="A252" s="15" t="s">
        <v>502</v>
      </c>
      <c r="B252" s="18">
        <v>166.25</v>
      </c>
      <c r="C252" s="18">
        <v>1041.1199999999999</v>
      </c>
      <c r="D252" s="18">
        <v>8947.98</v>
      </c>
    </row>
    <row r="253" spans="1:4" ht="14.4" x14ac:dyDescent="0.3">
      <c r="A253" s="15" t="s">
        <v>504</v>
      </c>
      <c r="B253" s="18">
        <v>12</v>
      </c>
      <c r="C253" s="18">
        <v>86.5</v>
      </c>
      <c r="D253" s="18">
        <v>878.6400000000001</v>
      </c>
    </row>
    <row r="254" spans="1:4" ht="14.4" x14ac:dyDescent="0.3">
      <c r="A254" s="15" t="s">
        <v>506</v>
      </c>
      <c r="B254" s="18">
        <v>11.24</v>
      </c>
      <c r="C254" s="18">
        <v>70.88</v>
      </c>
      <c r="D254" s="18">
        <v>615.6</v>
      </c>
    </row>
    <row r="255" spans="1:4" ht="14.4" x14ac:dyDescent="0.3">
      <c r="A255" s="15" t="s">
        <v>508</v>
      </c>
      <c r="B255" s="18">
        <v>35.5</v>
      </c>
      <c r="C255" s="18">
        <v>234.5</v>
      </c>
      <c r="D255" s="18">
        <v>2015.1299999999999</v>
      </c>
    </row>
    <row r="256" spans="1:4" ht="14.4" x14ac:dyDescent="0.3">
      <c r="A256" s="15" t="s">
        <v>510</v>
      </c>
      <c r="B256" s="18">
        <v>21.5</v>
      </c>
      <c r="C256" s="18">
        <v>159.38</v>
      </c>
      <c r="D256" s="18">
        <v>1216.05</v>
      </c>
    </row>
    <row r="257" spans="1:4" ht="14.4" x14ac:dyDescent="0.3">
      <c r="A257" s="15" t="s">
        <v>512</v>
      </c>
      <c r="B257" s="18">
        <v>2.25</v>
      </c>
      <c r="C257" s="18">
        <v>84</v>
      </c>
      <c r="D257" s="18">
        <v>448.39</v>
      </c>
    </row>
    <row r="258" spans="1:4" ht="14.4" x14ac:dyDescent="0.3">
      <c r="A258" s="15" t="s">
        <v>514</v>
      </c>
      <c r="B258" s="18">
        <v>0.62</v>
      </c>
      <c r="C258" s="18">
        <v>8.8800000000000008</v>
      </c>
      <c r="D258" s="18">
        <v>25.61</v>
      </c>
    </row>
    <row r="259" spans="1:4" ht="14.4" x14ac:dyDescent="0.3">
      <c r="A259" s="15" t="s">
        <v>516</v>
      </c>
      <c r="B259" s="18">
        <v>83.88</v>
      </c>
      <c r="C259" s="18">
        <v>709</v>
      </c>
      <c r="D259" s="18">
        <v>5893.09</v>
      </c>
    </row>
    <row r="260" spans="1:4" ht="14.4" x14ac:dyDescent="0.3">
      <c r="A260" s="15" t="s">
        <v>518</v>
      </c>
      <c r="B260" s="18">
        <v>17.12</v>
      </c>
      <c r="C260" s="18">
        <v>96</v>
      </c>
      <c r="D260" s="18">
        <v>692.59</v>
      </c>
    </row>
    <row r="261" spans="1:4" ht="14.4" x14ac:dyDescent="0.3">
      <c r="A261" s="15" t="s">
        <v>520</v>
      </c>
      <c r="B261" s="18">
        <v>2.88</v>
      </c>
      <c r="C261" s="18">
        <v>24.5</v>
      </c>
      <c r="D261" s="18">
        <v>290.08999999999997</v>
      </c>
    </row>
    <row r="262" spans="1:4" ht="14.4" x14ac:dyDescent="0.3">
      <c r="A262" s="15" t="s">
        <v>522</v>
      </c>
      <c r="B262" s="18">
        <v>10.25</v>
      </c>
      <c r="C262" s="18">
        <v>89.88</v>
      </c>
      <c r="D262" s="18">
        <v>880.01</v>
      </c>
    </row>
    <row r="263" spans="1:4" ht="14.4" x14ac:dyDescent="0.3">
      <c r="A263" s="15" t="s">
        <v>524</v>
      </c>
      <c r="B263" s="18">
        <v>1.1200000000000001</v>
      </c>
      <c r="C263" s="18">
        <v>40.5</v>
      </c>
      <c r="D263" s="18">
        <v>331.97</v>
      </c>
    </row>
    <row r="264" spans="1:4" ht="14.4" x14ac:dyDescent="0.3">
      <c r="A264" s="15" t="s">
        <v>526</v>
      </c>
      <c r="B264" s="18">
        <v>3.25</v>
      </c>
      <c r="C264" s="18">
        <v>18.5</v>
      </c>
      <c r="D264" s="18">
        <v>227.05</v>
      </c>
    </row>
    <row r="265" spans="1:4" ht="14.4" x14ac:dyDescent="0.3">
      <c r="A265" s="15" t="s">
        <v>528</v>
      </c>
      <c r="B265" s="18">
        <v>121.88</v>
      </c>
      <c r="C265" s="18">
        <v>1333</v>
      </c>
      <c r="D265" s="18">
        <v>10273.83</v>
      </c>
    </row>
    <row r="266" spans="1:4" ht="14.4" x14ac:dyDescent="0.3">
      <c r="A266" s="15" t="s">
        <v>530</v>
      </c>
      <c r="B266" s="18">
        <v>82.75</v>
      </c>
      <c r="C266" s="18">
        <v>684.88</v>
      </c>
      <c r="D266" s="18">
        <v>5016.2</v>
      </c>
    </row>
    <row r="267" spans="1:4" ht="14.4" x14ac:dyDescent="0.3">
      <c r="A267" s="15" t="s">
        <v>532</v>
      </c>
      <c r="B267" s="18">
        <v>26.38</v>
      </c>
      <c r="C267" s="18">
        <v>249</v>
      </c>
      <c r="D267" s="18">
        <v>2080.89</v>
      </c>
    </row>
    <row r="268" spans="1:4" ht="14.4" x14ac:dyDescent="0.3">
      <c r="A268" s="15" t="s">
        <v>534</v>
      </c>
      <c r="B268" s="18">
        <v>49.88</v>
      </c>
      <c r="C268" s="18">
        <v>296.88</v>
      </c>
      <c r="D268" s="18">
        <v>2702.2799999999997</v>
      </c>
    </row>
    <row r="269" spans="1:4" ht="14.4" x14ac:dyDescent="0.3">
      <c r="A269" s="15" t="s">
        <v>536</v>
      </c>
      <c r="B269" s="18">
        <v>14.5</v>
      </c>
      <c r="C269" s="18">
        <v>164.13</v>
      </c>
      <c r="D269" s="18">
        <v>2071.1999999999998</v>
      </c>
    </row>
    <row r="270" spans="1:4" ht="14.4" x14ac:dyDescent="0.3">
      <c r="A270" s="15" t="s">
        <v>538</v>
      </c>
      <c r="B270" s="18">
        <v>31.12</v>
      </c>
      <c r="C270" s="18">
        <v>237.74</v>
      </c>
      <c r="D270" s="18">
        <v>1541.74</v>
      </c>
    </row>
    <row r="271" spans="1:4" ht="14.4" x14ac:dyDescent="0.3">
      <c r="A271" s="15" t="s">
        <v>540</v>
      </c>
      <c r="B271" s="18">
        <v>36.619999999999997</v>
      </c>
      <c r="C271" s="18">
        <v>291.63</v>
      </c>
      <c r="D271" s="18">
        <v>2039.18</v>
      </c>
    </row>
    <row r="272" spans="1:4" ht="14.4" x14ac:dyDescent="0.3">
      <c r="A272" s="15" t="s">
        <v>542</v>
      </c>
      <c r="B272" s="18">
        <v>0</v>
      </c>
      <c r="C272" s="18">
        <v>12.12</v>
      </c>
      <c r="D272" s="18">
        <v>106.98</v>
      </c>
    </row>
    <row r="273" spans="1:4" ht="14.4" x14ac:dyDescent="0.3">
      <c r="A273" s="15" t="s">
        <v>544</v>
      </c>
      <c r="B273" s="18">
        <v>0</v>
      </c>
      <c r="C273" s="18">
        <v>5.62</v>
      </c>
      <c r="D273" s="18">
        <v>26.11</v>
      </c>
    </row>
    <row r="274" spans="1:4" ht="14.4" x14ac:dyDescent="0.3">
      <c r="A274" s="15" t="s">
        <v>546</v>
      </c>
      <c r="B274" s="18">
        <v>1.1200000000000001</v>
      </c>
      <c r="C274" s="18">
        <v>35.5</v>
      </c>
      <c r="D274" s="18">
        <v>199.38</v>
      </c>
    </row>
    <row r="275" spans="1:4" ht="14.4" x14ac:dyDescent="0.3">
      <c r="A275" s="15" t="s">
        <v>548</v>
      </c>
      <c r="B275" s="18">
        <v>40.25</v>
      </c>
      <c r="C275" s="18">
        <v>212.25</v>
      </c>
      <c r="D275" s="18">
        <v>2249.56</v>
      </c>
    </row>
    <row r="276" spans="1:4" ht="14.4" x14ac:dyDescent="0.3">
      <c r="A276" s="15" t="s">
        <v>550</v>
      </c>
      <c r="B276" s="18">
        <v>2.25</v>
      </c>
      <c r="C276" s="18">
        <v>65</v>
      </c>
      <c r="D276" s="18">
        <v>627.58999999999992</v>
      </c>
    </row>
    <row r="277" spans="1:4" ht="14.4" x14ac:dyDescent="0.3">
      <c r="A277" s="15" t="s">
        <v>552</v>
      </c>
      <c r="B277" s="18">
        <v>2</v>
      </c>
      <c r="C277" s="18">
        <v>25.25</v>
      </c>
      <c r="D277" s="18">
        <v>193.95</v>
      </c>
    </row>
    <row r="278" spans="1:4" ht="14.4" x14ac:dyDescent="0.3">
      <c r="A278" s="15" t="s">
        <v>554</v>
      </c>
      <c r="B278" s="18">
        <v>2.62</v>
      </c>
      <c r="C278" s="18">
        <v>15.38</v>
      </c>
      <c r="D278" s="18">
        <v>81.86</v>
      </c>
    </row>
    <row r="279" spans="1:4" ht="14.4" x14ac:dyDescent="0.3">
      <c r="A279" s="15" t="s">
        <v>556</v>
      </c>
      <c r="B279" s="18">
        <v>0</v>
      </c>
      <c r="C279" s="18">
        <v>3.88</v>
      </c>
      <c r="D279" s="18">
        <v>36</v>
      </c>
    </row>
    <row r="280" spans="1:4" ht="14.4" x14ac:dyDescent="0.3">
      <c r="A280" s="15" t="s">
        <v>558</v>
      </c>
      <c r="B280" s="18">
        <v>1.38</v>
      </c>
      <c r="C280" s="18">
        <v>18.75</v>
      </c>
      <c r="D280" s="18">
        <v>172.41</v>
      </c>
    </row>
    <row r="281" spans="1:4" ht="14.4" x14ac:dyDescent="0.3">
      <c r="A281" s="15" t="s">
        <v>560</v>
      </c>
      <c r="B281" s="18">
        <v>0.75</v>
      </c>
      <c r="C281" s="18">
        <v>5.62</v>
      </c>
      <c r="D281" s="18">
        <v>66.069999999999993</v>
      </c>
    </row>
    <row r="282" spans="1:4" ht="14.4" x14ac:dyDescent="0.3">
      <c r="A282" s="15" t="s">
        <v>562</v>
      </c>
      <c r="B282" s="18">
        <v>1.25</v>
      </c>
      <c r="C282" s="18">
        <v>15</v>
      </c>
      <c r="D282" s="18">
        <v>209.33</v>
      </c>
    </row>
    <row r="283" spans="1:4" ht="14.4" x14ac:dyDescent="0.3">
      <c r="A283" s="15" t="s">
        <v>564</v>
      </c>
      <c r="B283" s="18">
        <v>1.62</v>
      </c>
      <c r="C283" s="18">
        <v>13.88</v>
      </c>
      <c r="D283" s="18">
        <v>171.88</v>
      </c>
    </row>
    <row r="284" spans="1:4" ht="14.4" x14ac:dyDescent="0.3">
      <c r="A284" s="15" t="s">
        <v>566</v>
      </c>
      <c r="B284" s="18">
        <v>1.25</v>
      </c>
      <c r="C284" s="18">
        <v>11.62</v>
      </c>
      <c r="D284" s="18">
        <v>111.46000000000001</v>
      </c>
    </row>
    <row r="285" spans="1:4" ht="14.4" x14ac:dyDescent="0.3">
      <c r="A285" s="15" t="s">
        <v>568</v>
      </c>
      <c r="B285" s="18">
        <v>15.12</v>
      </c>
      <c r="C285" s="18">
        <v>75.62</v>
      </c>
      <c r="D285" s="18">
        <v>578.15</v>
      </c>
    </row>
    <row r="286" spans="1:4" ht="14.4" x14ac:dyDescent="0.3">
      <c r="A286" s="15" t="s">
        <v>570</v>
      </c>
      <c r="B286" s="18">
        <v>12.75</v>
      </c>
      <c r="C286" s="18">
        <v>128.12</v>
      </c>
      <c r="D286" s="18">
        <v>1416.94</v>
      </c>
    </row>
    <row r="287" spans="1:4" ht="14.4" x14ac:dyDescent="0.3">
      <c r="A287" s="15" t="s">
        <v>572</v>
      </c>
      <c r="B287" s="18">
        <v>257.12</v>
      </c>
      <c r="C287" s="18">
        <v>1601.75</v>
      </c>
      <c r="D287" s="18">
        <v>14120.74</v>
      </c>
    </row>
    <row r="288" spans="1:4" ht="14.4" x14ac:dyDescent="0.3">
      <c r="A288" s="15" t="s">
        <v>574</v>
      </c>
      <c r="B288" s="18">
        <v>33.119999999999997</v>
      </c>
      <c r="C288" s="18">
        <v>338.12</v>
      </c>
      <c r="D288" s="18">
        <v>2717.51</v>
      </c>
    </row>
    <row r="289" spans="1:4" ht="14.4" x14ac:dyDescent="0.3">
      <c r="A289" s="15" t="s">
        <v>576</v>
      </c>
      <c r="B289" s="18">
        <v>24.38</v>
      </c>
      <c r="C289" s="18">
        <v>388.5</v>
      </c>
      <c r="D289" s="18">
        <v>3306.7599999999998</v>
      </c>
    </row>
    <row r="290" spans="1:4" ht="14.4" x14ac:dyDescent="0.3">
      <c r="A290" s="15" t="s">
        <v>578</v>
      </c>
      <c r="B290" s="18">
        <v>14.5</v>
      </c>
      <c r="C290" s="18">
        <v>96.75</v>
      </c>
      <c r="D290" s="18">
        <v>904.05</v>
      </c>
    </row>
    <row r="291" spans="1:4" ht="14.4" x14ac:dyDescent="0.3">
      <c r="A291" s="15" t="s">
        <v>580</v>
      </c>
      <c r="B291" s="18">
        <v>68.38</v>
      </c>
      <c r="C291" s="18">
        <v>354.5</v>
      </c>
      <c r="D291" s="18">
        <v>3310.98</v>
      </c>
    </row>
    <row r="292" spans="1:4" ht="14.4" x14ac:dyDescent="0.3">
      <c r="A292" s="15" t="s">
        <v>582</v>
      </c>
      <c r="B292" s="18">
        <v>127.12</v>
      </c>
      <c r="C292" s="18">
        <v>649.38</v>
      </c>
      <c r="D292" s="18">
        <v>5673.5199999999995</v>
      </c>
    </row>
    <row r="293" spans="1:4" ht="14.4" x14ac:dyDescent="0.3">
      <c r="A293" s="15" t="s">
        <v>584</v>
      </c>
      <c r="B293" s="18">
        <v>67.5</v>
      </c>
      <c r="C293" s="18">
        <v>360.12</v>
      </c>
      <c r="D293" s="18">
        <v>3416.0699999999997</v>
      </c>
    </row>
    <row r="294" spans="1:4" ht="14.4" x14ac:dyDescent="0.3">
      <c r="A294" s="15" t="s">
        <v>586</v>
      </c>
      <c r="B294" s="18">
        <v>20.38</v>
      </c>
      <c r="C294" s="18">
        <v>125.5</v>
      </c>
      <c r="D294" s="18">
        <v>1121.51</v>
      </c>
    </row>
    <row r="295" spans="1:4" ht="14.4" x14ac:dyDescent="0.3">
      <c r="A295" s="15" t="s">
        <v>588</v>
      </c>
      <c r="B295" s="18">
        <v>19.62</v>
      </c>
      <c r="C295" s="18">
        <v>136</v>
      </c>
      <c r="D295" s="18">
        <v>1419.15</v>
      </c>
    </row>
    <row r="296" spans="1:4" ht="14.4" x14ac:dyDescent="0.3">
      <c r="A296" s="15" t="s">
        <v>590</v>
      </c>
      <c r="B296" s="18">
        <v>6.75</v>
      </c>
      <c r="C296" s="18">
        <v>131.38</v>
      </c>
      <c r="D296" s="18">
        <v>1307.4099999999999</v>
      </c>
    </row>
    <row r="297" spans="1:4" ht="14.4" x14ac:dyDescent="0.3">
      <c r="A297" s="15" t="s">
        <v>592</v>
      </c>
      <c r="B297" s="18">
        <v>67</v>
      </c>
      <c r="C297" s="18">
        <v>358.75</v>
      </c>
      <c r="D297" s="18">
        <v>3169.08</v>
      </c>
    </row>
    <row r="298" spans="1:4" ht="14.4" x14ac:dyDescent="0.3">
      <c r="A298" s="15" t="s">
        <v>594</v>
      </c>
      <c r="B298" s="18">
        <v>54.75</v>
      </c>
      <c r="C298" s="18">
        <v>636.38</v>
      </c>
      <c r="D298" s="18">
        <v>4755.99</v>
      </c>
    </row>
    <row r="299" spans="1:4" ht="14.4" x14ac:dyDescent="0.3">
      <c r="A299" s="15" t="s">
        <v>596</v>
      </c>
      <c r="B299" s="18">
        <v>18.12</v>
      </c>
      <c r="C299" s="18">
        <v>136.12</v>
      </c>
      <c r="D299" s="18">
        <v>944.76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/>
  <dimension ref="A1:D299"/>
  <sheetViews>
    <sheetView workbookViewId="0"/>
  </sheetViews>
  <sheetFormatPr defaultColWidth="9" defaultRowHeight="14.4" x14ac:dyDescent="0.3"/>
  <cols>
    <col min="1" max="1" width="7.8984375" style="15" customWidth="1"/>
    <col min="2" max="2" width="9.19921875" style="17" customWidth="1"/>
    <col min="3" max="4" width="10.09765625" style="17" customWidth="1"/>
    <col min="5" max="5" width="3.19921875" style="15" customWidth="1"/>
    <col min="6" max="7" width="9" style="15"/>
    <col min="8" max="9" width="10" style="15" customWidth="1"/>
    <col min="10" max="10" width="5.69921875" style="15" customWidth="1"/>
    <col min="11" max="11" width="9.09765625" style="15" customWidth="1"/>
    <col min="12" max="12" width="22.59765625" style="15" bestFit="1" customWidth="1"/>
    <col min="13" max="13" width="14.69921875" style="15" customWidth="1"/>
    <col min="14" max="14" width="12.59765625" style="15" customWidth="1"/>
    <col min="15" max="15" width="15.59765625" style="15" customWidth="1"/>
    <col min="16" max="16" width="14.5" style="15" customWidth="1"/>
    <col min="17" max="17" width="2.59765625" style="15" customWidth="1"/>
    <col min="18" max="18" width="2.8984375" style="15" customWidth="1"/>
    <col min="19" max="19" width="14" style="15" customWidth="1"/>
    <col min="20" max="20" width="2.59765625" style="15" customWidth="1"/>
    <col min="21" max="21" width="9.19921875" style="15" bestFit="1" customWidth="1"/>
    <col min="22" max="22" width="11.59765625" style="15" customWidth="1"/>
    <col min="23" max="23" width="13.59765625" style="15" customWidth="1"/>
    <col min="24" max="24" width="15.69921875" style="15" customWidth="1"/>
    <col min="25" max="25" width="12.5" style="15" customWidth="1"/>
    <col min="26" max="26" width="11.5" style="15" bestFit="1" customWidth="1"/>
    <col min="27" max="29" width="9" style="15"/>
    <col min="30" max="30" width="11.5" style="15" bestFit="1" customWidth="1"/>
    <col min="31" max="31" width="9.09765625" style="15" customWidth="1"/>
    <col min="32" max="32" width="12.5" style="15" bestFit="1" customWidth="1"/>
    <col min="33" max="33" width="14.09765625" style="15" customWidth="1"/>
    <col min="34" max="34" width="9" style="15"/>
    <col min="35" max="35" width="12.59765625" style="15" bestFit="1" customWidth="1"/>
    <col min="36" max="37" width="11.3984375" style="15" bestFit="1" customWidth="1"/>
    <col min="38" max="39" width="11.3984375" style="15" customWidth="1"/>
    <col min="40" max="40" width="12.5" style="15" customWidth="1"/>
    <col min="41" max="41" width="12.5" style="15" bestFit="1" customWidth="1"/>
    <col min="42" max="42" width="14.09765625" style="15" bestFit="1" customWidth="1"/>
    <col min="43" max="44" width="9" style="15"/>
    <col min="45" max="45" width="8" style="15" customWidth="1"/>
    <col min="46" max="46" width="11.5" style="15" customWidth="1"/>
    <col min="47" max="47" width="9.09765625" style="15" customWidth="1"/>
    <col min="48" max="48" width="12.5" style="15" bestFit="1" customWidth="1"/>
    <col min="49" max="49" width="14.09765625" style="15" bestFit="1" customWidth="1"/>
    <col min="50" max="50" width="9" style="15"/>
    <col min="51" max="51" width="15" style="15" customWidth="1"/>
    <col min="52" max="53" width="16" style="15" customWidth="1"/>
    <col min="54" max="54" width="12.5" style="15" bestFit="1" customWidth="1"/>
    <col min="55" max="55" width="9" style="15" customWidth="1"/>
    <col min="56" max="16384" width="9" style="15"/>
  </cols>
  <sheetData>
    <row r="1" spans="1:4" x14ac:dyDescent="0.3">
      <c r="A1" s="54" t="s">
        <v>935</v>
      </c>
      <c r="B1" s="40"/>
      <c r="C1" s="122" t="s">
        <v>989</v>
      </c>
      <c r="D1" s="15"/>
    </row>
    <row r="2" spans="1:4" x14ac:dyDescent="0.3">
      <c r="A2" s="54"/>
      <c r="B2" s="40"/>
      <c r="C2" s="122"/>
      <c r="D2" s="15"/>
    </row>
    <row r="3" spans="1:4" ht="15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4" x14ac:dyDescent="0.3">
      <c r="A4" s="125" t="s">
        <v>2</v>
      </c>
      <c r="B4" s="126">
        <f>SUM(B5:B315)</f>
        <v>14721.029999999992</v>
      </c>
      <c r="C4" s="126">
        <f>SUM(C5:C315)</f>
        <v>115079.70000000006</v>
      </c>
      <c r="D4" s="126">
        <f>SUM(D5:D315)</f>
        <v>980900.51999999979</v>
      </c>
    </row>
    <row r="5" spans="1:4" x14ac:dyDescent="0.3">
      <c r="A5" s="15" t="s">
        <v>4</v>
      </c>
      <c r="B5" s="17">
        <v>1.62</v>
      </c>
      <c r="C5" s="17">
        <v>3.75</v>
      </c>
      <c r="D5" s="17">
        <v>56.49</v>
      </c>
    </row>
    <row r="6" spans="1:4" x14ac:dyDescent="0.3">
      <c r="A6" s="15" t="s">
        <v>6</v>
      </c>
      <c r="B6" s="17">
        <v>0</v>
      </c>
      <c r="C6" s="17">
        <v>0</v>
      </c>
      <c r="D6" s="17">
        <v>8.8800000000000008</v>
      </c>
    </row>
    <row r="7" spans="1:4" x14ac:dyDescent="0.3">
      <c r="A7" s="15" t="s">
        <v>8</v>
      </c>
      <c r="B7" s="17">
        <v>50.25</v>
      </c>
      <c r="C7" s="17">
        <v>305.12</v>
      </c>
      <c r="D7" s="17">
        <v>3296.05</v>
      </c>
    </row>
    <row r="8" spans="1:4" x14ac:dyDescent="0.3">
      <c r="A8" s="15" t="s">
        <v>10</v>
      </c>
      <c r="B8" s="17">
        <v>1.25</v>
      </c>
      <c r="C8" s="17">
        <v>19.62</v>
      </c>
      <c r="D8" s="17">
        <v>200.99</v>
      </c>
    </row>
    <row r="9" spans="1:4" x14ac:dyDescent="0.3">
      <c r="A9" s="15" t="s">
        <v>12</v>
      </c>
      <c r="B9" s="17">
        <v>6.5</v>
      </c>
      <c r="C9" s="17">
        <v>14.12</v>
      </c>
      <c r="D9" s="17">
        <v>334.33</v>
      </c>
    </row>
    <row r="10" spans="1:4" x14ac:dyDescent="0.3">
      <c r="A10" s="15" t="s">
        <v>14</v>
      </c>
      <c r="B10" s="17">
        <v>64</v>
      </c>
      <c r="C10" s="17">
        <v>411.25</v>
      </c>
      <c r="D10" s="17">
        <v>2563.83</v>
      </c>
    </row>
    <row r="11" spans="1:4" x14ac:dyDescent="0.3">
      <c r="A11" s="15" t="s">
        <v>16</v>
      </c>
      <c r="B11" s="17">
        <v>12.88</v>
      </c>
      <c r="C11" s="17">
        <v>93.38</v>
      </c>
      <c r="D11" s="17">
        <v>579.93999999999994</v>
      </c>
    </row>
    <row r="12" spans="1:4" x14ac:dyDescent="0.3">
      <c r="A12" s="15" t="s">
        <v>18</v>
      </c>
      <c r="B12" s="17">
        <v>244.38</v>
      </c>
      <c r="C12" s="17">
        <v>1538.13</v>
      </c>
      <c r="D12" s="17">
        <v>14473.34</v>
      </c>
    </row>
    <row r="13" spans="1:4" x14ac:dyDescent="0.3">
      <c r="A13" s="15" t="s">
        <v>20</v>
      </c>
      <c r="B13" s="17">
        <v>0.88</v>
      </c>
      <c r="C13" s="17">
        <v>13.62</v>
      </c>
      <c r="D13" s="17">
        <v>89.04</v>
      </c>
    </row>
    <row r="14" spans="1:4" x14ac:dyDescent="0.3">
      <c r="A14" s="15" t="s">
        <v>22</v>
      </c>
      <c r="B14" s="17">
        <v>21.5</v>
      </c>
      <c r="C14" s="17">
        <v>223.75</v>
      </c>
      <c r="D14" s="17">
        <v>1481.2299999999998</v>
      </c>
    </row>
    <row r="15" spans="1:4" x14ac:dyDescent="0.3">
      <c r="A15" s="15" t="s">
        <v>24</v>
      </c>
      <c r="B15" s="17">
        <v>13</v>
      </c>
      <c r="C15" s="17">
        <v>114.38</v>
      </c>
      <c r="D15" s="17">
        <v>932.45999999999992</v>
      </c>
    </row>
    <row r="16" spans="1:4" x14ac:dyDescent="0.3">
      <c r="A16" s="15" t="s">
        <v>26</v>
      </c>
      <c r="B16" s="17">
        <v>33.5</v>
      </c>
      <c r="C16" s="17">
        <v>306.25</v>
      </c>
      <c r="D16" s="17">
        <v>2743.7200000000003</v>
      </c>
    </row>
    <row r="17" spans="1:4" x14ac:dyDescent="0.3">
      <c r="A17" s="15" t="s">
        <v>28</v>
      </c>
      <c r="B17" s="17">
        <v>177.38</v>
      </c>
      <c r="C17" s="17">
        <v>1083</v>
      </c>
      <c r="D17" s="17">
        <v>10087.070000000002</v>
      </c>
    </row>
    <row r="18" spans="1:4" x14ac:dyDescent="0.3">
      <c r="A18" s="15" t="s">
        <v>30</v>
      </c>
      <c r="B18" s="17">
        <v>6.62</v>
      </c>
      <c r="C18" s="17">
        <v>63.88</v>
      </c>
      <c r="D18" s="17">
        <v>570.66999999999996</v>
      </c>
    </row>
    <row r="19" spans="1:4" x14ac:dyDescent="0.3">
      <c r="A19" s="15" t="s">
        <v>32</v>
      </c>
      <c r="B19" s="17">
        <v>0</v>
      </c>
      <c r="C19" s="17">
        <v>0</v>
      </c>
      <c r="D19" s="17">
        <v>17.89</v>
      </c>
    </row>
    <row r="20" spans="1:4" x14ac:dyDescent="0.3">
      <c r="A20" s="15" t="s">
        <v>34</v>
      </c>
      <c r="B20" s="17">
        <v>2.88</v>
      </c>
      <c r="C20" s="17">
        <v>40</v>
      </c>
      <c r="D20" s="17">
        <v>343.25</v>
      </c>
    </row>
    <row r="21" spans="1:4" x14ac:dyDescent="0.3">
      <c r="A21" s="15" t="s">
        <v>36</v>
      </c>
      <c r="B21" s="17">
        <v>18.75</v>
      </c>
      <c r="C21" s="17">
        <v>133</v>
      </c>
      <c r="D21" s="17">
        <v>1290.1500000000001</v>
      </c>
    </row>
    <row r="22" spans="1:4" x14ac:dyDescent="0.3">
      <c r="A22" s="15" t="s">
        <v>38</v>
      </c>
      <c r="B22" s="17">
        <v>26.88</v>
      </c>
      <c r="C22" s="17">
        <v>93.62</v>
      </c>
      <c r="D22" s="17">
        <v>1423.8600000000001</v>
      </c>
    </row>
    <row r="23" spans="1:4" x14ac:dyDescent="0.3">
      <c r="A23" s="15" t="s">
        <v>40</v>
      </c>
      <c r="B23" s="17">
        <v>14.75</v>
      </c>
      <c r="C23" s="17">
        <v>105.62</v>
      </c>
      <c r="D23" s="17">
        <v>1183.4099999999999</v>
      </c>
    </row>
    <row r="24" spans="1:4" x14ac:dyDescent="0.3">
      <c r="A24" s="15" t="s">
        <v>42</v>
      </c>
      <c r="B24" s="17">
        <v>119</v>
      </c>
      <c r="C24" s="17">
        <v>699.12</v>
      </c>
      <c r="D24" s="17">
        <v>7231.5000000000009</v>
      </c>
    </row>
    <row r="25" spans="1:4" x14ac:dyDescent="0.3">
      <c r="A25" s="15" t="s">
        <v>44</v>
      </c>
      <c r="B25" s="17">
        <v>69.38</v>
      </c>
      <c r="C25" s="17">
        <v>545</v>
      </c>
      <c r="D25" s="17">
        <v>4010.7900000000004</v>
      </c>
    </row>
    <row r="26" spans="1:4" x14ac:dyDescent="0.3">
      <c r="A26" s="15" t="s">
        <v>46</v>
      </c>
      <c r="B26" s="17">
        <v>0</v>
      </c>
      <c r="C26" s="17">
        <v>24.75</v>
      </c>
      <c r="D26" s="17">
        <v>290.2</v>
      </c>
    </row>
    <row r="27" spans="1:4" x14ac:dyDescent="0.3">
      <c r="A27" s="15" t="s">
        <v>48</v>
      </c>
      <c r="B27" s="17">
        <v>41.5</v>
      </c>
      <c r="C27" s="17">
        <v>313</v>
      </c>
      <c r="D27" s="17">
        <v>2845.05</v>
      </c>
    </row>
    <row r="28" spans="1:4" x14ac:dyDescent="0.3">
      <c r="A28" s="15" t="s">
        <v>50</v>
      </c>
      <c r="B28" s="17">
        <v>1.75</v>
      </c>
      <c r="C28" s="17">
        <v>55.88</v>
      </c>
      <c r="D28" s="17">
        <v>430.65</v>
      </c>
    </row>
    <row r="29" spans="1:4" x14ac:dyDescent="0.3">
      <c r="A29" s="15" t="s">
        <v>52</v>
      </c>
      <c r="B29" s="17">
        <v>18</v>
      </c>
      <c r="C29" s="17">
        <v>178.88</v>
      </c>
      <c r="D29" s="17">
        <v>2770.14</v>
      </c>
    </row>
    <row r="30" spans="1:4" x14ac:dyDescent="0.3">
      <c r="A30" s="15" t="s">
        <v>54</v>
      </c>
      <c r="B30" s="17">
        <v>238</v>
      </c>
      <c r="C30" s="17">
        <v>2373.12</v>
      </c>
      <c r="D30" s="17">
        <v>21277.01</v>
      </c>
    </row>
    <row r="31" spans="1:4" x14ac:dyDescent="0.3">
      <c r="A31" s="15" t="s">
        <v>56</v>
      </c>
      <c r="B31" s="17">
        <v>18.75</v>
      </c>
      <c r="C31" s="17">
        <v>213.25</v>
      </c>
      <c r="D31" s="17">
        <v>1985.92</v>
      </c>
    </row>
    <row r="32" spans="1:4" x14ac:dyDescent="0.3">
      <c r="A32" s="15" t="s">
        <v>58</v>
      </c>
      <c r="B32" s="17">
        <v>18.75</v>
      </c>
      <c r="C32" s="17">
        <v>180.37</v>
      </c>
      <c r="D32" s="17">
        <v>1520.94</v>
      </c>
    </row>
    <row r="33" spans="1:4" x14ac:dyDescent="0.3">
      <c r="A33" s="15" t="s">
        <v>60</v>
      </c>
      <c r="B33" s="17">
        <v>1.5</v>
      </c>
      <c r="C33" s="17">
        <v>10.25</v>
      </c>
      <c r="D33" s="17">
        <v>114.38</v>
      </c>
    </row>
    <row r="34" spans="1:4" x14ac:dyDescent="0.3">
      <c r="A34" s="15" t="s">
        <v>62</v>
      </c>
      <c r="B34" s="17">
        <v>42.37</v>
      </c>
      <c r="C34" s="17">
        <v>374.62</v>
      </c>
      <c r="D34" s="17">
        <v>2886.6</v>
      </c>
    </row>
    <row r="35" spans="1:4" x14ac:dyDescent="0.3">
      <c r="A35" s="15" t="s">
        <v>64</v>
      </c>
      <c r="B35" s="17">
        <v>279.62</v>
      </c>
      <c r="C35" s="17">
        <v>3051.74</v>
      </c>
      <c r="D35" s="17">
        <v>24966.07</v>
      </c>
    </row>
    <row r="36" spans="1:4" x14ac:dyDescent="0.3">
      <c r="A36" s="15" t="s">
        <v>66</v>
      </c>
      <c r="B36" s="17">
        <v>60.75</v>
      </c>
      <c r="C36" s="17">
        <v>657.12</v>
      </c>
      <c r="D36" s="17">
        <v>5490.8099999999995</v>
      </c>
    </row>
    <row r="37" spans="1:4" x14ac:dyDescent="0.3">
      <c r="A37" s="15" t="s">
        <v>68</v>
      </c>
      <c r="B37" s="17">
        <v>144.38</v>
      </c>
      <c r="C37" s="17">
        <v>1475</v>
      </c>
      <c r="D37" s="17">
        <v>12719.289999999999</v>
      </c>
    </row>
    <row r="38" spans="1:4" x14ac:dyDescent="0.3">
      <c r="A38" s="15" t="s">
        <v>70</v>
      </c>
      <c r="B38" s="17">
        <v>26</v>
      </c>
      <c r="C38" s="17">
        <v>230.38</v>
      </c>
      <c r="D38" s="17">
        <v>2064.6999999999998</v>
      </c>
    </row>
    <row r="39" spans="1:4" x14ac:dyDescent="0.3">
      <c r="A39" s="15" t="s">
        <v>74</v>
      </c>
      <c r="B39" s="17">
        <v>8.3800000000000008</v>
      </c>
      <c r="C39" s="17">
        <v>31.87</v>
      </c>
      <c r="D39" s="17">
        <v>477.51</v>
      </c>
    </row>
    <row r="40" spans="1:4" x14ac:dyDescent="0.3">
      <c r="A40" s="15" t="s">
        <v>76</v>
      </c>
      <c r="B40" s="17">
        <v>0</v>
      </c>
      <c r="C40" s="17">
        <v>3.62</v>
      </c>
      <c r="D40" s="17">
        <v>25.94</v>
      </c>
    </row>
    <row r="41" spans="1:4" x14ac:dyDescent="0.3">
      <c r="A41" s="15" t="s">
        <v>78</v>
      </c>
      <c r="B41" s="17">
        <v>162.5</v>
      </c>
      <c r="C41" s="17">
        <v>822.5</v>
      </c>
      <c r="D41" s="17">
        <v>6737.26</v>
      </c>
    </row>
    <row r="42" spans="1:4" x14ac:dyDescent="0.3">
      <c r="A42" s="15" t="s">
        <v>80</v>
      </c>
      <c r="B42" s="17">
        <v>4.63</v>
      </c>
      <c r="C42" s="17">
        <v>88.75</v>
      </c>
      <c r="D42" s="17">
        <v>591.5</v>
      </c>
    </row>
    <row r="43" spans="1:4" x14ac:dyDescent="0.3">
      <c r="A43" s="15" t="s">
        <v>82</v>
      </c>
      <c r="B43" s="17">
        <v>23.62</v>
      </c>
      <c r="C43" s="17">
        <v>187</v>
      </c>
      <c r="D43" s="17">
        <v>1311.58</v>
      </c>
    </row>
    <row r="44" spans="1:4" x14ac:dyDescent="0.3">
      <c r="A44" s="15" t="s">
        <v>84</v>
      </c>
      <c r="B44" s="17">
        <v>7.25</v>
      </c>
      <c r="C44" s="17">
        <v>119.62</v>
      </c>
      <c r="D44" s="17">
        <v>987.64999999999986</v>
      </c>
    </row>
    <row r="45" spans="1:4" x14ac:dyDescent="0.3">
      <c r="A45" s="15" t="s">
        <v>86</v>
      </c>
      <c r="B45" s="17">
        <v>21.5</v>
      </c>
      <c r="C45" s="17">
        <v>190.88</v>
      </c>
      <c r="D45" s="17">
        <v>2149.4699999999998</v>
      </c>
    </row>
    <row r="46" spans="1:4" x14ac:dyDescent="0.3">
      <c r="A46" s="15" t="s">
        <v>88</v>
      </c>
      <c r="B46" s="17">
        <v>80.75</v>
      </c>
      <c r="C46" s="17">
        <v>603.88</v>
      </c>
      <c r="D46" s="17">
        <v>4792.09</v>
      </c>
    </row>
    <row r="47" spans="1:4" x14ac:dyDescent="0.3">
      <c r="A47" s="15" t="s">
        <v>90</v>
      </c>
      <c r="B47" s="17">
        <v>7.12</v>
      </c>
      <c r="C47" s="17">
        <v>19.12</v>
      </c>
      <c r="D47" s="17">
        <v>174.6</v>
      </c>
    </row>
    <row r="48" spans="1:4" x14ac:dyDescent="0.3">
      <c r="A48" s="15" t="s">
        <v>92</v>
      </c>
      <c r="B48" s="17">
        <v>14.62</v>
      </c>
      <c r="C48" s="17">
        <v>78.75</v>
      </c>
      <c r="D48" s="17">
        <v>710.86</v>
      </c>
    </row>
    <row r="49" spans="1:4" x14ac:dyDescent="0.3">
      <c r="A49" s="15" t="s">
        <v>94</v>
      </c>
      <c r="B49" s="17">
        <v>0</v>
      </c>
      <c r="C49" s="17">
        <v>0</v>
      </c>
      <c r="D49" s="17">
        <v>25.4</v>
      </c>
    </row>
    <row r="50" spans="1:4" x14ac:dyDescent="0.3">
      <c r="A50" s="15" t="s">
        <v>96</v>
      </c>
      <c r="B50" s="17">
        <v>69</v>
      </c>
      <c r="C50" s="17">
        <v>586.75</v>
      </c>
      <c r="D50" s="17">
        <v>5272.0700000000006</v>
      </c>
    </row>
    <row r="51" spans="1:4" x14ac:dyDescent="0.3">
      <c r="A51" s="15" t="s">
        <v>98</v>
      </c>
      <c r="B51" s="17">
        <v>1.75</v>
      </c>
      <c r="C51" s="17">
        <v>11.38</v>
      </c>
      <c r="D51" s="17">
        <v>75.599999999999994</v>
      </c>
    </row>
    <row r="52" spans="1:4" x14ac:dyDescent="0.3">
      <c r="A52" s="15" t="s">
        <v>100</v>
      </c>
      <c r="B52" s="17">
        <v>4.38</v>
      </c>
      <c r="C52" s="17">
        <v>44.5</v>
      </c>
      <c r="D52" s="17">
        <v>282.95</v>
      </c>
    </row>
    <row r="53" spans="1:4" x14ac:dyDescent="0.3">
      <c r="A53" s="15" t="s">
        <v>102</v>
      </c>
      <c r="B53" s="17">
        <v>0</v>
      </c>
      <c r="C53" s="17">
        <v>7.25</v>
      </c>
      <c r="D53" s="17">
        <v>32.85</v>
      </c>
    </row>
    <row r="54" spans="1:4" x14ac:dyDescent="0.3">
      <c r="A54" s="15" t="s">
        <v>104</v>
      </c>
      <c r="B54" s="17">
        <v>1</v>
      </c>
      <c r="C54" s="17">
        <v>25.25</v>
      </c>
      <c r="D54" s="17">
        <v>219.43</v>
      </c>
    </row>
    <row r="55" spans="1:4" x14ac:dyDescent="0.3">
      <c r="A55" s="15" t="s">
        <v>106</v>
      </c>
      <c r="B55" s="17">
        <v>1</v>
      </c>
      <c r="C55" s="17">
        <v>6</v>
      </c>
      <c r="D55" s="17">
        <v>160.25</v>
      </c>
    </row>
    <row r="56" spans="1:4" x14ac:dyDescent="0.3">
      <c r="A56" s="15" t="s">
        <v>108</v>
      </c>
      <c r="B56" s="17">
        <v>2.62</v>
      </c>
      <c r="C56" s="17">
        <v>24.38</v>
      </c>
      <c r="D56" s="17">
        <v>199.2</v>
      </c>
    </row>
    <row r="57" spans="1:4" x14ac:dyDescent="0.3">
      <c r="A57" s="15" t="s">
        <v>110</v>
      </c>
      <c r="B57" s="17">
        <v>2.5</v>
      </c>
      <c r="C57" s="17">
        <v>38.75</v>
      </c>
      <c r="D57" s="17">
        <v>381.72</v>
      </c>
    </row>
    <row r="58" spans="1:4" x14ac:dyDescent="0.3">
      <c r="A58" s="15" t="s">
        <v>112</v>
      </c>
      <c r="B58" s="17">
        <v>180.12</v>
      </c>
      <c r="C58" s="17">
        <v>1494</v>
      </c>
      <c r="D58" s="17">
        <v>12946.51</v>
      </c>
    </row>
    <row r="59" spans="1:4" x14ac:dyDescent="0.3">
      <c r="A59" s="15" t="s">
        <v>114</v>
      </c>
      <c r="B59" s="17">
        <v>40.25</v>
      </c>
      <c r="C59" s="17">
        <v>211.88</v>
      </c>
      <c r="D59" s="17">
        <v>1785.69</v>
      </c>
    </row>
    <row r="60" spans="1:4" x14ac:dyDescent="0.3">
      <c r="A60" s="15" t="s">
        <v>116</v>
      </c>
      <c r="B60" s="17">
        <v>0</v>
      </c>
      <c r="C60" s="17">
        <v>0</v>
      </c>
      <c r="D60" s="17">
        <v>9.06</v>
      </c>
    </row>
    <row r="61" spans="1:4" x14ac:dyDescent="0.3">
      <c r="A61" s="15" t="s">
        <v>118</v>
      </c>
      <c r="B61" s="17">
        <v>0</v>
      </c>
      <c r="C61" s="17">
        <v>4.38</v>
      </c>
      <c r="D61" s="17">
        <v>59.7</v>
      </c>
    </row>
    <row r="62" spans="1:4" x14ac:dyDescent="0.3">
      <c r="A62" s="15" t="s">
        <v>120</v>
      </c>
      <c r="B62" s="17">
        <v>3.5</v>
      </c>
      <c r="C62" s="17">
        <v>58.5</v>
      </c>
      <c r="D62" s="17">
        <v>318.26000000000005</v>
      </c>
    </row>
    <row r="63" spans="1:4" x14ac:dyDescent="0.3">
      <c r="A63" s="15" t="s">
        <v>122</v>
      </c>
      <c r="B63" s="17">
        <v>24.88</v>
      </c>
      <c r="C63" s="17">
        <v>164.25</v>
      </c>
      <c r="D63" s="17">
        <v>1800.41</v>
      </c>
    </row>
    <row r="64" spans="1:4" x14ac:dyDescent="0.3">
      <c r="A64" s="15" t="s">
        <v>124</v>
      </c>
      <c r="B64" s="17">
        <v>52.88</v>
      </c>
      <c r="C64" s="17">
        <v>218.12</v>
      </c>
      <c r="D64" s="17">
        <v>2333.2600000000002</v>
      </c>
    </row>
    <row r="65" spans="1:4" x14ac:dyDescent="0.3">
      <c r="A65" s="15" t="s">
        <v>126</v>
      </c>
      <c r="B65" s="17">
        <v>11.88</v>
      </c>
      <c r="C65" s="17">
        <v>108.62</v>
      </c>
      <c r="D65" s="17">
        <v>912.93</v>
      </c>
    </row>
    <row r="66" spans="1:4" x14ac:dyDescent="0.3">
      <c r="A66" s="15" t="s">
        <v>128</v>
      </c>
      <c r="B66" s="17">
        <v>1.62</v>
      </c>
      <c r="C66" s="17">
        <v>17</v>
      </c>
      <c r="D66" s="17">
        <v>165.78</v>
      </c>
    </row>
    <row r="67" spans="1:4" x14ac:dyDescent="0.3">
      <c r="A67" s="15" t="s">
        <v>130</v>
      </c>
      <c r="B67" s="17">
        <v>2.5</v>
      </c>
      <c r="C67" s="17">
        <v>45.88</v>
      </c>
      <c r="D67" s="17">
        <v>496.88</v>
      </c>
    </row>
    <row r="68" spans="1:4" x14ac:dyDescent="0.3">
      <c r="A68" s="15" t="s">
        <v>132</v>
      </c>
      <c r="B68" s="17">
        <v>20.25</v>
      </c>
      <c r="C68" s="17">
        <v>138.38</v>
      </c>
      <c r="D68" s="17">
        <v>1322.5</v>
      </c>
    </row>
    <row r="69" spans="1:4" x14ac:dyDescent="0.3">
      <c r="A69" s="15" t="s">
        <v>134</v>
      </c>
      <c r="B69" s="17">
        <v>187</v>
      </c>
      <c r="C69" s="17">
        <v>737.38</v>
      </c>
      <c r="D69" s="17">
        <v>7084.82</v>
      </c>
    </row>
    <row r="70" spans="1:4" x14ac:dyDescent="0.3">
      <c r="A70" s="15" t="s">
        <v>136</v>
      </c>
      <c r="B70" s="17">
        <v>36.880000000000003</v>
      </c>
      <c r="C70" s="17">
        <v>278.12</v>
      </c>
      <c r="D70" s="17">
        <v>2172.73</v>
      </c>
    </row>
    <row r="71" spans="1:4" x14ac:dyDescent="0.3">
      <c r="A71" s="15" t="s">
        <v>138</v>
      </c>
      <c r="B71" s="17">
        <v>0</v>
      </c>
      <c r="C71" s="17">
        <v>13.88</v>
      </c>
      <c r="D71" s="17">
        <v>119.1</v>
      </c>
    </row>
    <row r="72" spans="1:4" x14ac:dyDescent="0.3">
      <c r="A72" s="15" t="s">
        <v>140</v>
      </c>
      <c r="B72" s="17">
        <v>7.12</v>
      </c>
      <c r="C72" s="17">
        <v>90.62</v>
      </c>
      <c r="D72" s="17">
        <v>652.66999999999996</v>
      </c>
    </row>
    <row r="73" spans="1:4" x14ac:dyDescent="0.3">
      <c r="A73" s="15" t="s">
        <v>142</v>
      </c>
      <c r="B73" s="17">
        <v>78.25</v>
      </c>
      <c r="C73" s="17">
        <v>444.25</v>
      </c>
      <c r="D73" s="17">
        <v>3157.09</v>
      </c>
    </row>
    <row r="74" spans="1:4" x14ac:dyDescent="0.3">
      <c r="A74" s="15" t="s">
        <v>144</v>
      </c>
      <c r="B74" s="17">
        <v>24</v>
      </c>
      <c r="C74" s="17">
        <v>183</v>
      </c>
      <c r="D74" s="17">
        <v>1876.32</v>
      </c>
    </row>
    <row r="75" spans="1:4" x14ac:dyDescent="0.3">
      <c r="A75" s="15" t="s">
        <v>146</v>
      </c>
      <c r="B75" s="17">
        <v>4.88</v>
      </c>
      <c r="C75" s="17">
        <v>77.75</v>
      </c>
      <c r="D75" s="17">
        <v>634.94000000000005</v>
      </c>
    </row>
    <row r="76" spans="1:4" x14ac:dyDescent="0.3">
      <c r="A76" s="15" t="s">
        <v>148</v>
      </c>
      <c r="B76" s="17">
        <v>5.12</v>
      </c>
      <c r="C76" s="17">
        <v>26.75</v>
      </c>
      <c r="D76" s="17">
        <v>259.44</v>
      </c>
    </row>
    <row r="77" spans="1:4" x14ac:dyDescent="0.3">
      <c r="A77" s="15" t="s">
        <v>150</v>
      </c>
      <c r="B77" s="17">
        <v>18.38</v>
      </c>
      <c r="C77" s="17">
        <v>143</v>
      </c>
      <c r="D77" s="17">
        <v>1251.1200000000001</v>
      </c>
    </row>
    <row r="78" spans="1:4" x14ac:dyDescent="0.3">
      <c r="A78" s="15" t="s">
        <v>152</v>
      </c>
      <c r="B78" s="17">
        <v>32.25</v>
      </c>
      <c r="C78" s="17">
        <v>230.25</v>
      </c>
      <c r="D78" s="17">
        <v>1676.56</v>
      </c>
    </row>
    <row r="79" spans="1:4" x14ac:dyDescent="0.3">
      <c r="A79" s="15" t="s">
        <v>154</v>
      </c>
      <c r="B79" s="17">
        <v>1.38</v>
      </c>
      <c r="C79" s="17">
        <v>42.5</v>
      </c>
      <c r="D79" s="17">
        <v>190.52</v>
      </c>
    </row>
    <row r="80" spans="1:4" x14ac:dyDescent="0.3">
      <c r="A80" s="15" t="s">
        <v>156</v>
      </c>
      <c r="B80" s="17">
        <v>0</v>
      </c>
      <c r="C80" s="17">
        <v>26.75</v>
      </c>
      <c r="D80" s="17">
        <v>220.91</v>
      </c>
    </row>
    <row r="81" spans="1:4" x14ac:dyDescent="0.3">
      <c r="A81" s="15" t="s">
        <v>158</v>
      </c>
      <c r="B81" s="17">
        <v>0.88</v>
      </c>
      <c r="C81" s="17">
        <v>18.38</v>
      </c>
      <c r="D81" s="17">
        <v>166.82</v>
      </c>
    </row>
    <row r="82" spans="1:4" x14ac:dyDescent="0.3">
      <c r="A82" s="15" t="s">
        <v>160</v>
      </c>
      <c r="B82" s="17">
        <v>0</v>
      </c>
      <c r="C82" s="17">
        <v>6.75</v>
      </c>
      <c r="D82" s="17">
        <v>46.51</v>
      </c>
    </row>
    <row r="83" spans="1:4" x14ac:dyDescent="0.3">
      <c r="A83" s="15" t="s">
        <v>162</v>
      </c>
      <c r="B83" s="17">
        <v>0.38</v>
      </c>
      <c r="C83" s="17">
        <v>14.12</v>
      </c>
      <c r="D83" s="17">
        <v>144.31</v>
      </c>
    </row>
    <row r="84" spans="1:4" x14ac:dyDescent="0.3">
      <c r="A84" s="15" t="s">
        <v>164</v>
      </c>
      <c r="B84" s="17">
        <v>12.12</v>
      </c>
      <c r="C84" s="17">
        <v>75.75</v>
      </c>
      <c r="D84" s="17">
        <v>632.9</v>
      </c>
    </row>
    <row r="85" spans="1:4" x14ac:dyDescent="0.3">
      <c r="A85" s="15" t="s">
        <v>166</v>
      </c>
      <c r="B85" s="17">
        <v>7.25</v>
      </c>
      <c r="C85" s="17">
        <v>31.5</v>
      </c>
      <c r="D85" s="17">
        <v>268.62</v>
      </c>
    </row>
    <row r="86" spans="1:4" x14ac:dyDescent="0.3">
      <c r="A86" s="15" t="s">
        <v>168</v>
      </c>
      <c r="B86" s="17">
        <v>140.75</v>
      </c>
      <c r="C86" s="17">
        <v>571.75</v>
      </c>
      <c r="D86" s="17">
        <v>5300.33</v>
      </c>
    </row>
    <row r="87" spans="1:4" x14ac:dyDescent="0.3">
      <c r="A87" s="15" t="s">
        <v>170</v>
      </c>
      <c r="B87" s="17">
        <v>17.5</v>
      </c>
      <c r="C87" s="17">
        <v>123.62</v>
      </c>
      <c r="D87" s="17">
        <v>1051.76</v>
      </c>
    </row>
    <row r="88" spans="1:4" x14ac:dyDescent="0.3">
      <c r="A88" s="15" t="s">
        <v>172</v>
      </c>
      <c r="B88" s="17">
        <v>25.5</v>
      </c>
      <c r="C88" s="17">
        <v>188.25</v>
      </c>
      <c r="D88" s="17">
        <v>1805.03</v>
      </c>
    </row>
    <row r="89" spans="1:4" x14ac:dyDescent="0.3">
      <c r="A89" s="15" t="s">
        <v>174</v>
      </c>
      <c r="B89" s="17">
        <v>0</v>
      </c>
      <c r="C89" s="17">
        <v>3.75</v>
      </c>
      <c r="D89" s="17">
        <v>24.78</v>
      </c>
    </row>
    <row r="90" spans="1:4" x14ac:dyDescent="0.3">
      <c r="A90" s="15" t="s">
        <v>176</v>
      </c>
      <c r="B90" s="17">
        <v>0</v>
      </c>
      <c r="C90" s="17">
        <v>5.5</v>
      </c>
      <c r="D90" s="17">
        <v>30.159999999999997</v>
      </c>
    </row>
    <row r="91" spans="1:4" x14ac:dyDescent="0.3">
      <c r="A91" s="15" t="s">
        <v>178</v>
      </c>
      <c r="B91" s="17">
        <v>2.5</v>
      </c>
      <c r="C91" s="17">
        <v>25.62</v>
      </c>
      <c r="D91" s="17">
        <v>246.48999999999998</v>
      </c>
    </row>
    <row r="92" spans="1:4" x14ac:dyDescent="0.3">
      <c r="A92" s="15" t="s">
        <v>180</v>
      </c>
      <c r="B92" s="17">
        <v>14.38</v>
      </c>
      <c r="C92" s="17">
        <v>128</v>
      </c>
      <c r="D92" s="17">
        <v>1072.6099999999999</v>
      </c>
    </row>
    <row r="93" spans="1:4" x14ac:dyDescent="0.3">
      <c r="A93" s="15" t="s">
        <v>182</v>
      </c>
      <c r="B93" s="17">
        <v>28.75</v>
      </c>
      <c r="C93" s="17">
        <v>177.62</v>
      </c>
      <c r="D93" s="17">
        <v>1456.4400000000003</v>
      </c>
    </row>
    <row r="94" spans="1:4" x14ac:dyDescent="0.3">
      <c r="A94" s="15" t="s">
        <v>184</v>
      </c>
      <c r="B94" s="17">
        <v>686</v>
      </c>
      <c r="C94" s="17">
        <v>5491.5</v>
      </c>
      <c r="D94" s="17">
        <v>42990.840000000004</v>
      </c>
    </row>
    <row r="95" spans="1:4" x14ac:dyDescent="0.3">
      <c r="A95" s="15" t="s">
        <v>186</v>
      </c>
      <c r="B95" s="17">
        <v>266.38</v>
      </c>
      <c r="C95" s="17">
        <v>2580.25</v>
      </c>
      <c r="D95" s="17">
        <v>21173.510000000002</v>
      </c>
    </row>
    <row r="96" spans="1:4" x14ac:dyDescent="0.3">
      <c r="A96" s="15" t="s">
        <v>188</v>
      </c>
      <c r="B96" s="17">
        <v>43.12</v>
      </c>
      <c r="C96" s="17">
        <v>494.88</v>
      </c>
      <c r="D96" s="17">
        <v>4390.8899999999994</v>
      </c>
    </row>
    <row r="97" spans="1:4" x14ac:dyDescent="0.3">
      <c r="A97" s="15" t="s">
        <v>190</v>
      </c>
      <c r="B97" s="17">
        <v>46.62</v>
      </c>
      <c r="C97" s="17">
        <v>351.24</v>
      </c>
      <c r="D97" s="17">
        <v>3887.6700000000005</v>
      </c>
    </row>
    <row r="98" spans="1:4" x14ac:dyDescent="0.3">
      <c r="A98" s="15" t="s">
        <v>192</v>
      </c>
      <c r="B98" s="17">
        <v>210.5</v>
      </c>
      <c r="C98" s="17">
        <v>1918.38</v>
      </c>
      <c r="D98" s="17">
        <v>16948.79</v>
      </c>
    </row>
    <row r="99" spans="1:4" x14ac:dyDescent="0.3">
      <c r="A99" s="15" t="s">
        <v>194</v>
      </c>
      <c r="B99" s="17">
        <v>13.75</v>
      </c>
      <c r="C99" s="17">
        <v>142.12</v>
      </c>
      <c r="D99" s="17">
        <v>1486.7800000000002</v>
      </c>
    </row>
    <row r="100" spans="1:4" x14ac:dyDescent="0.3">
      <c r="A100" s="15" t="s">
        <v>196</v>
      </c>
      <c r="B100" s="17">
        <v>172</v>
      </c>
      <c r="C100" s="17">
        <v>1576</v>
      </c>
      <c r="D100" s="17">
        <v>13278.499999999998</v>
      </c>
    </row>
    <row r="101" spans="1:4" x14ac:dyDescent="0.3">
      <c r="A101" s="15" t="s">
        <v>198</v>
      </c>
      <c r="B101" s="17">
        <v>0</v>
      </c>
      <c r="C101" s="17">
        <v>12.38</v>
      </c>
      <c r="D101" s="17">
        <v>60.129999999999995</v>
      </c>
    </row>
    <row r="102" spans="1:4" x14ac:dyDescent="0.3">
      <c r="A102" s="15" t="s">
        <v>200</v>
      </c>
      <c r="B102" s="17">
        <v>194.75</v>
      </c>
      <c r="C102" s="17">
        <v>1654.7399999999998</v>
      </c>
      <c r="D102" s="17">
        <v>16481.420000000002</v>
      </c>
    </row>
    <row r="103" spans="1:4" x14ac:dyDescent="0.3">
      <c r="A103" s="15" t="s">
        <v>202</v>
      </c>
      <c r="B103" s="17">
        <v>26.13</v>
      </c>
      <c r="C103" s="17">
        <v>243.5</v>
      </c>
      <c r="D103" s="17">
        <v>2669.83</v>
      </c>
    </row>
    <row r="104" spans="1:4" x14ac:dyDescent="0.3">
      <c r="A104" s="15" t="s">
        <v>204</v>
      </c>
      <c r="B104" s="17">
        <v>37</v>
      </c>
      <c r="C104" s="17">
        <v>318.75</v>
      </c>
      <c r="D104" s="17">
        <v>3011.24</v>
      </c>
    </row>
    <row r="105" spans="1:4" x14ac:dyDescent="0.3">
      <c r="A105" s="15" t="s">
        <v>206</v>
      </c>
      <c r="B105" s="17">
        <v>275.24</v>
      </c>
      <c r="C105" s="17">
        <v>1428.38</v>
      </c>
      <c r="D105" s="17">
        <v>14051.38</v>
      </c>
    </row>
    <row r="106" spans="1:4" x14ac:dyDescent="0.3">
      <c r="A106" s="15" t="s">
        <v>208</v>
      </c>
      <c r="B106" s="17">
        <v>63.5</v>
      </c>
      <c r="C106" s="17">
        <v>794.01</v>
      </c>
      <c r="D106" s="17">
        <v>7009.93</v>
      </c>
    </row>
    <row r="107" spans="1:4" x14ac:dyDescent="0.3">
      <c r="A107" s="15" t="s">
        <v>210</v>
      </c>
      <c r="B107" s="17">
        <v>107.38</v>
      </c>
      <c r="C107" s="17">
        <v>506.75</v>
      </c>
      <c r="D107" s="17">
        <v>5585.31</v>
      </c>
    </row>
    <row r="108" spans="1:4" x14ac:dyDescent="0.3">
      <c r="A108" s="15" t="s">
        <v>212</v>
      </c>
      <c r="B108" s="17">
        <v>212.62</v>
      </c>
      <c r="C108" s="17">
        <v>1300.8800000000001</v>
      </c>
      <c r="D108" s="17">
        <v>15746.049999999997</v>
      </c>
    </row>
    <row r="109" spans="1:4" x14ac:dyDescent="0.3">
      <c r="A109" s="15" t="s">
        <v>214</v>
      </c>
      <c r="B109" s="17">
        <v>120.38</v>
      </c>
      <c r="C109" s="17">
        <v>992.5</v>
      </c>
      <c r="D109" s="17">
        <v>8717.42</v>
      </c>
    </row>
    <row r="110" spans="1:4" x14ac:dyDescent="0.3">
      <c r="A110" s="15" t="s">
        <v>216</v>
      </c>
      <c r="B110" s="17">
        <v>390.75</v>
      </c>
      <c r="C110" s="17">
        <v>2465.2399999999998</v>
      </c>
      <c r="D110" s="17">
        <v>22901.19</v>
      </c>
    </row>
    <row r="111" spans="1:4" x14ac:dyDescent="0.3">
      <c r="A111" s="15" t="s">
        <v>218</v>
      </c>
      <c r="B111" s="17">
        <v>331.38</v>
      </c>
      <c r="C111" s="17">
        <v>2985</v>
      </c>
      <c r="D111" s="17">
        <v>26017.31</v>
      </c>
    </row>
    <row r="112" spans="1:4" x14ac:dyDescent="0.3">
      <c r="A112" s="15" t="s">
        <v>220</v>
      </c>
      <c r="B112" s="17">
        <v>223.25</v>
      </c>
      <c r="C112" s="17">
        <v>2376.88</v>
      </c>
      <c r="D112" s="17">
        <v>18788.010000000002</v>
      </c>
    </row>
    <row r="113" spans="1:4" x14ac:dyDescent="0.3">
      <c r="A113" s="15" t="s">
        <v>222</v>
      </c>
      <c r="B113" s="17">
        <v>114.5</v>
      </c>
      <c r="C113" s="17">
        <v>611.76</v>
      </c>
      <c r="D113" s="17">
        <v>4725.8900000000003</v>
      </c>
    </row>
    <row r="114" spans="1:4" x14ac:dyDescent="0.3">
      <c r="A114" s="15" t="s">
        <v>224</v>
      </c>
      <c r="B114" s="17">
        <v>58.5</v>
      </c>
      <c r="C114" s="17">
        <v>473.75</v>
      </c>
      <c r="D114" s="17">
        <v>3888.0800000000004</v>
      </c>
    </row>
    <row r="115" spans="1:4" x14ac:dyDescent="0.3">
      <c r="A115" s="15" t="s">
        <v>226</v>
      </c>
      <c r="B115" s="17">
        <v>111</v>
      </c>
      <c r="C115" s="17">
        <v>838.12</v>
      </c>
      <c r="D115" s="17">
        <v>6436.92</v>
      </c>
    </row>
    <row r="116" spans="1:4" x14ac:dyDescent="0.3">
      <c r="A116" s="15" t="s">
        <v>228</v>
      </c>
      <c r="B116" s="17">
        <v>234.75</v>
      </c>
      <c r="C116" s="17">
        <v>1479.88</v>
      </c>
      <c r="D116" s="17">
        <v>11525.25</v>
      </c>
    </row>
    <row r="117" spans="1:4" x14ac:dyDescent="0.3">
      <c r="A117" s="15" t="s">
        <v>230</v>
      </c>
      <c r="B117" s="17">
        <v>145.12</v>
      </c>
      <c r="C117" s="17">
        <v>1233.3699999999999</v>
      </c>
      <c r="D117" s="17">
        <v>9821.8200000000015</v>
      </c>
    </row>
    <row r="118" spans="1:4" x14ac:dyDescent="0.3">
      <c r="A118" s="15" t="s">
        <v>232</v>
      </c>
      <c r="B118" s="17">
        <v>0</v>
      </c>
      <c r="C118" s="17">
        <v>0</v>
      </c>
      <c r="D118" s="17">
        <v>29.17</v>
      </c>
    </row>
    <row r="119" spans="1:4" x14ac:dyDescent="0.3">
      <c r="A119" s="15" t="s">
        <v>234</v>
      </c>
      <c r="B119" s="17">
        <v>0</v>
      </c>
      <c r="C119" s="17">
        <v>10.75</v>
      </c>
      <c r="D119" s="17">
        <v>85.35</v>
      </c>
    </row>
    <row r="120" spans="1:4" x14ac:dyDescent="0.3">
      <c r="A120" s="15" t="s">
        <v>236</v>
      </c>
      <c r="B120" s="17">
        <v>3.62</v>
      </c>
      <c r="C120" s="17">
        <v>19.25</v>
      </c>
      <c r="D120" s="17">
        <v>146.62</v>
      </c>
    </row>
    <row r="121" spans="1:4" x14ac:dyDescent="0.3">
      <c r="A121" s="15" t="s">
        <v>238</v>
      </c>
      <c r="B121" s="17">
        <v>48.88</v>
      </c>
      <c r="C121" s="17">
        <v>301.25</v>
      </c>
      <c r="D121" s="17">
        <v>2856.31</v>
      </c>
    </row>
    <row r="122" spans="1:4" x14ac:dyDescent="0.3">
      <c r="A122" s="15" t="s">
        <v>240</v>
      </c>
      <c r="B122" s="17">
        <v>10.62</v>
      </c>
      <c r="C122" s="17">
        <v>94.12</v>
      </c>
      <c r="D122" s="17">
        <v>823.23</v>
      </c>
    </row>
    <row r="123" spans="1:4" x14ac:dyDescent="0.3">
      <c r="A123" s="15" t="s">
        <v>242</v>
      </c>
      <c r="B123" s="17">
        <v>10.25</v>
      </c>
      <c r="C123" s="17">
        <v>97.25</v>
      </c>
      <c r="D123" s="17">
        <v>905.78000000000009</v>
      </c>
    </row>
    <row r="124" spans="1:4" x14ac:dyDescent="0.3">
      <c r="A124" s="15" t="s">
        <v>244</v>
      </c>
      <c r="B124" s="17">
        <v>1.38</v>
      </c>
      <c r="C124" s="17">
        <v>12.88</v>
      </c>
      <c r="D124" s="17">
        <v>64.77</v>
      </c>
    </row>
    <row r="125" spans="1:4" x14ac:dyDescent="0.3">
      <c r="A125" s="15" t="s">
        <v>246</v>
      </c>
      <c r="B125" s="17">
        <v>1</v>
      </c>
      <c r="C125" s="17">
        <v>13.75</v>
      </c>
      <c r="D125" s="17">
        <v>100.11</v>
      </c>
    </row>
    <row r="126" spans="1:4" x14ac:dyDescent="0.3">
      <c r="A126" s="15" t="s">
        <v>248</v>
      </c>
      <c r="B126" s="17">
        <v>1.75</v>
      </c>
      <c r="C126" s="17">
        <v>8.75</v>
      </c>
      <c r="D126" s="17">
        <v>74.38</v>
      </c>
    </row>
    <row r="127" spans="1:4" x14ac:dyDescent="0.3">
      <c r="A127" s="15" t="s">
        <v>250</v>
      </c>
      <c r="B127" s="17">
        <v>2</v>
      </c>
      <c r="C127" s="17">
        <v>30</v>
      </c>
      <c r="D127" s="17">
        <v>160.34</v>
      </c>
    </row>
    <row r="128" spans="1:4" x14ac:dyDescent="0.3">
      <c r="A128" s="15" t="s">
        <v>252</v>
      </c>
      <c r="B128" s="17">
        <v>2.5</v>
      </c>
      <c r="C128" s="17">
        <v>10.25</v>
      </c>
      <c r="D128" s="17">
        <v>56.53</v>
      </c>
    </row>
    <row r="129" spans="1:4" x14ac:dyDescent="0.3">
      <c r="A129" s="15" t="s">
        <v>254</v>
      </c>
      <c r="B129" s="17">
        <v>3</v>
      </c>
      <c r="C129" s="17">
        <v>19.25</v>
      </c>
      <c r="D129" s="17">
        <v>110.53999999999999</v>
      </c>
    </row>
    <row r="130" spans="1:4" x14ac:dyDescent="0.3">
      <c r="A130" s="15" t="s">
        <v>256</v>
      </c>
      <c r="B130" s="17">
        <v>1</v>
      </c>
      <c r="C130" s="17">
        <v>2</v>
      </c>
      <c r="D130" s="17">
        <v>24.04</v>
      </c>
    </row>
    <row r="131" spans="1:4" x14ac:dyDescent="0.3">
      <c r="A131" s="15" t="s">
        <v>258</v>
      </c>
      <c r="B131" s="17">
        <v>19.760000000000002</v>
      </c>
      <c r="C131" s="17">
        <v>130.25</v>
      </c>
      <c r="D131" s="17">
        <v>1003.17</v>
      </c>
    </row>
    <row r="132" spans="1:4" x14ac:dyDescent="0.3">
      <c r="A132" s="15" t="s">
        <v>260</v>
      </c>
      <c r="B132" s="17">
        <v>28.12</v>
      </c>
      <c r="C132" s="17">
        <v>175</v>
      </c>
      <c r="D132" s="17">
        <v>1140.8799999999999</v>
      </c>
    </row>
    <row r="133" spans="1:4" x14ac:dyDescent="0.3">
      <c r="A133" s="15" t="s">
        <v>262</v>
      </c>
      <c r="B133" s="17">
        <v>7.88</v>
      </c>
      <c r="C133" s="17">
        <v>51.75</v>
      </c>
      <c r="D133" s="17">
        <v>316.10000000000002</v>
      </c>
    </row>
    <row r="134" spans="1:4" x14ac:dyDescent="0.3">
      <c r="A134" s="15" t="s">
        <v>264</v>
      </c>
      <c r="B134" s="17">
        <v>16</v>
      </c>
      <c r="C134" s="17">
        <v>107.62</v>
      </c>
      <c r="D134" s="17">
        <v>737.56</v>
      </c>
    </row>
    <row r="135" spans="1:4" x14ac:dyDescent="0.3">
      <c r="A135" s="15" t="s">
        <v>268</v>
      </c>
      <c r="B135" s="17">
        <v>0</v>
      </c>
      <c r="C135" s="17">
        <v>4.25</v>
      </c>
      <c r="D135" s="17">
        <v>37.67</v>
      </c>
    </row>
    <row r="136" spans="1:4" x14ac:dyDescent="0.3">
      <c r="A136" s="15" t="s">
        <v>270</v>
      </c>
      <c r="B136" s="17">
        <v>3.38</v>
      </c>
      <c r="C136" s="17">
        <v>73.5</v>
      </c>
      <c r="D136" s="17">
        <v>614.59</v>
      </c>
    </row>
    <row r="137" spans="1:4" x14ac:dyDescent="0.3">
      <c r="A137" s="15" t="s">
        <v>272</v>
      </c>
      <c r="B137" s="17">
        <v>3.87</v>
      </c>
      <c r="C137" s="17">
        <v>58.38</v>
      </c>
      <c r="D137" s="17">
        <v>348.85999999999996</v>
      </c>
    </row>
    <row r="138" spans="1:4" x14ac:dyDescent="0.3">
      <c r="A138" s="15" t="s">
        <v>274</v>
      </c>
      <c r="B138" s="17">
        <v>6.88</v>
      </c>
      <c r="C138" s="17">
        <v>63.12</v>
      </c>
      <c r="D138" s="17">
        <v>570.19000000000005</v>
      </c>
    </row>
    <row r="139" spans="1:4" x14ac:dyDescent="0.3">
      <c r="A139" s="15" t="s">
        <v>276</v>
      </c>
      <c r="B139" s="17">
        <v>10.879999999999999</v>
      </c>
      <c r="C139" s="17">
        <v>109.63</v>
      </c>
      <c r="D139" s="17">
        <v>739.06</v>
      </c>
    </row>
    <row r="140" spans="1:4" x14ac:dyDescent="0.3">
      <c r="A140" s="15" t="s">
        <v>278</v>
      </c>
      <c r="B140" s="17">
        <v>4.75</v>
      </c>
      <c r="C140" s="17">
        <v>13.62</v>
      </c>
      <c r="D140" s="17">
        <v>69.06</v>
      </c>
    </row>
    <row r="141" spans="1:4" x14ac:dyDescent="0.3">
      <c r="A141" s="15" t="s">
        <v>280</v>
      </c>
      <c r="B141" s="17">
        <v>12.629999999999999</v>
      </c>
      <c r="C141" s="17">
        <v>122.62</v>
      </c>
      <c r="D141" s="17">
        <v>912.13</v>
      </c>
    </row>
    <row r="142" spans="1:4" x14ac:dyDescent="0.3">
      <c r="A142" s="15" t="s">
        <v>282</v>
      </c>
      <c r="B142" s="17">
        <v>14.379999999999999</v>
      </c>
      <c r="C142" s="17">
        <v>102.12</v>
      </c>
      <c r="D142" s="17">
        <v>856.91</v>
      </c>
    </row>
    <row r="143" spans="1:4" x14ac:dyDescent="0.3">
      <c r="A143" s="15" t="s">
        <v>284</v>
      </c>
      <c r="B143" s="17">
        <v>1.87</v>
      </c>
      <c r="C143" s="17">
        <v>34.75</v>
      </c>
      <c r="D143" s="17">
        <v>298.77</v>
      </c>
    </row>
    <row r="144" spans="1:4" x14ac:dyDescent="0.3">
      <c r="A144" s="15" t="s">
        <v>286</v>
      </c>
      <c r="B144" s="17">
        <v>27.630000000000003</v>
      </c>
      <c r="C144" s="17">
        <v>299.12</v>
      </c>
      <c r="D144" s="17">
        <v>2631.15</v>
      </c>
    </row>
    <row r="145" spans="1:4" x14ac:dyDescent="0.3">
      <c r="A145" s="15" t="s">
        <v>288</v>
      </c>
      <c r="B145" s="17">
        <v>7.13</v>
      </c>
      <c r="C145" s="17">
        <v>44.5</v>
      </c>
      <c r="D145" s="17">
        <v>404.41999999999996</v>
      </c>
    </row>
    <row r="146" spans="1:4" x14ac:dyDescent="0.3">
      <c r="A146" s="15" t="s">
        <v>290</v>
      </c>
      <c r="B146" s="17">
        <v>58</v>
      </c>
      <c r="C146" s="17">
        <v>406.37</v>
      </c>
      <c r="D146" s="17">
        <v>3264.64</v>
      </c>
    </row>
    <row r="147" spans="1:4" x14ac:dyDescent="0.3">
      <c r="A147" s="15" t="s">
        <v>292</v>
      </c>
      <c r="B147" s="17">
        <v>0.38</v>
      </c>
      <c r="C147" s="17">
        <v>15.62</v>
      </c>
      <c r="D147" s="17">
        <v>79.39</v>
      </c>
    </row>
    <row r="148" spans="1:4" x14ac:dyDescent="0.3">
      <c r="A148" s="15" t="s">
        <v>294</v>
      </c>
      <c r="B148" s="17">
        <v>2</v>
      </c>
      <c r="C148" s="17">
        <v>59.12</v>
      </c>
      <c r="D148" s="17">
        <v>663.23</v>
      </c>
    </row>
    <row r="149" spans="1:4" x14ac:dyDescent="0.3">
      <c r="A149" s="15" t="s">
        <v>296</v>
      </c>
      <c r="B149" s="17">
        <v>1.38</v>
      </c>
      <c r="C149" s="17">
        <v>8</v>
      </c>
      <c r="D149" s="17">
        <v>66.72</v>
      </c>
    </row>
    <row r="150" spans="1:4" x14ac:dyDescent="0.3">
      <c r="A150" s="15" t="s">
        <v>298</v>
      </c>
      <c r="B150" s="17">
        <v>0</v>
      </c>
      <c r="C150" s="17">
        <v>15.5</v>
      </c>
      <c r="D150" s="17">
        <v>102.98</v>
      </c>
    </row>
    <row r="151" spans="1:4" x14ac:dyDescent="0.3">
      <c r="A151" s="15" t="s">
        <v>300</v>
      </c>
      <c r="B151" s="17">
        <v>3.25</v>
      </c>
      <c r="C151" s="17">
        <v>27.12</v>
      </c>
      <c r="D151" s="17">
        <v>207.24</v>
      </c>
    </row>
    <row r="152" spans="1:4" x14ac:dyDescent="0.3">
      <c r="A152" s="15" t="s">
        <v>302</v>
      </c>
      <c r="B152" s="17">
        <v>1.25</v>
      </c>
      <c r="C152" s="17">
        <v>20.88</v>
      </c>
      <c r="D152" s="17">
        <v>236.21</v>
      </c>
    </row>
    <row r="153" spans="1:4" x14ac:dyDescent="0.3">
      <c r="A153" s="15" t="s">
        <v>304</v>
      </c>
      <c r="B153" s="17">
        <v>0.25</v>
      </c>
      <c r="C153" s="17">
        <v>15.38</v>
      </c>
      <c r="D153" s="17">
        <v>122.75</v>
      </c>
    </row>
    <row r="154" spans="1:4" x14ac:dyDescent="0.3">
      <c r="A154" s="15" t="s">
        <v>306</v>
      </c>
      <c r="B154" s="17">
        <v>2.88</v>
      </c>
      <c r="C154" s="17">
        <v>58.62</v>
      </c>
      <c r="D154" s="17">
        <v>549.29</v>
      </c>
    </row>
    <row r="155" spans="1:4" x14ac:dyDescent="0.3">
      <c r="A155" s="15" t="s">
        <v>308</v>
      </c>
      <c r="B155" s="17">
        <v>0</v>
      </c>
      <c r="C155" s="17">
        <v>29.12</v>
      </c>
      <c r="D155" s="17">
        <v>221.72</v>
      </c>
    </row>
    <row r="156" spans="1:4" x14ac:dyDescent="0.3">
      <c r="A156" s="15" t="s">
        <v>310</v>
      </c>
      <c r="B156" s="17">
        <v>3.38</v>
      </c>
      <c r="C156" s="17">
        <v>17.62</v>
      </c>
      <c r="D156" s="17">
        <v>194.44</v>
      </c>
    </row>
    <row r="157" spans="1:4" x14ac:dyDescent="0.3">
      <c r="A157" s="15" t="s">
        <v>312</v>
      </c>
      <c r="B157" s="17">
        <v>95.38</v>
      </c>
      <c r="C157" s="17">
        <v>617.12</v>
      </c>
      <c r="D157" s="17">
        <v>4015.91</v>
      </c>
    </row>
    <row r="158" spans="1:4" x14ac:dyDescent="0.3">
      <c r="A158" s="15" t="s">
        <v>314</v>
      </c>
      <c r="B158" s="17">
        <v>0</v>
      </c>
      <c r="C158" s="17">
        <v>16.380000000000003</v>
      </c>
      <c r="D158" s="17">
        <v>171.79</v>
      </c>
    </row>
    <row r="159" spans="1:4" x14ac:dyDescent="0.3">
      <c r="A159" s="15" t="s">
        <v>316</v>
      </c>
      <c r="B159" s="17">
        <v>28.62</v>
      </c>
      <c r="C159" s="17">
        <v>102.88</v>
      </c>
      <c r="D159" s="17">
        <v>698.39</v>
      </c>
    </row>
    <row r="160" spans="1:4" x14ac:dyDescent="0.3">
      <c r="A160" s="15" t="s">
        <v>318</v>
      </c>
      <c r="B160" s="17">
        <v>46.38</v>
      </c>
      <c r="C160" s="17">
        <v>310</v>
      </c>
      <c r="D160" s="17">
        <v>2187.2499999999995</v>
      </c>
    </row>
    <row r="161" spans="1:4" x14ac:dyDescent="0.3">
      <c r="A161" s="15" t="s">
        <v>320</v>
      </c>
      <c r="B161" s="17">
        <v>17.62</v>
      </c>
      <c r="C161" s="17">
        <v>56.88</v>
      </c>
      <c r="D161" s="17">
        <v>275.22000000000003</v>
      </c>
    </row>
    <row r="162" spans="1:4" x14ac:dyDescent="0.3">
      <c r="A162" s="15" t="s">
        <v>322</v>
      </c>
      <c r="B162" s="17">
        <v>6.5</v>
      </c>
      <c r="C162" s="17">
        <v>24.12</v>
      </c>
      <c r="D162" s="17">
        <v>133.56</v>
      </c>
    </row>
    <row r="163" spans="1:4" x14ac:dyDescent="0.3">
      <c r="A163" s="15" t="s">
        <v>324</v>
      </c>
      <c r="B163" s="17">
        <v>45.25</v>
      </c>
      <c r="C163" s="17">
        <v>237</v>
      </c>
      <c r="D163" s="17">
        <v>1597.51</v>
      </c>
    </row>
    <row r="164" spans="1:4" x14ac:dyDescent="0.3">
      <c r="A164" s="15" t="s">
        <v>326</v>
      </c>
      <c r="B164" s="17">
        <v>7.75</v>
      </c>
      <c r="C164" s="17">
        <v>124.38</v>
      </c>
      <c r="D164" s="17">
        <v>996.08</v>
      </c>
    </row>
    <row r="165" spans="1:4" x14ac:dyDescent="0.3">
      <c r="A165" s="15" t="s">
        <v>328</v>
      </c>
      <c r="B165" s="17">
        <v>18.5</v>
      </c>
      <c r="C165" s="17">
        <v>122</v>
      </c>
      <c r="D165" s="17">
        <v>820.61</v>
      </c>
    </row>
    <row r="166" spans="1:4" x14ac:dyDescent="0.3">
      <c r="A166" s="15" t="s">
        <v>330</v>
      </c>
      <c r="B166" s="17">
        <v>2.25</v>
      </c>
      <c r="C166" s="17">
        <v>29.38</v>
      </c>
      <c r="D166" s="17">
        <v>278.12</v>
      </c>
    </row>
    <row r="167" spans="1:4" x14ac:dyDescent="0.3">
      <c r="A167" s="15" t="s">
        <v>332</v>
      </c>
      <c r="B167" s="17">
        <v>5.38</v>
      </c>
      <c r="C167" s="17">
        <v>49.38</v>
      </c>
      <c r="D167" s="17">
        <v>524.49</v>
      </c>
    </row>
    <row r="168" spans="1:4" x14ac:dyDescent="0.3">
      <c r="A168" s="15" t="s">
        <v>334</v>
      </c>
      <c r="B168" s="17">
        <v>26.5</v>
      </c>
      <c r="C168" s="17">
        <v>100</v>
      </c>
      <c r="D168" s="17">
        <v>1009.93</v>
      </c>
    </row>
    <row r="169" spans="1:4" x14ac:dyDescent="0.3">
      <c r="A169" s="15" t="s">
        <v>336</v>
      </c>
      <c r="B169" s="17">
        <v>22.38</v>
      </c>
      <c r="C169" s="17">
        <v>78.38</v>
      </c>
      <c r="D169" s="17">
        <v>581.15</v>
      </c>
    </row>
    <row r="170" spans="1:4" x14ac:dyDescent="0.3">
      <c r="A170" s="15" t="s">
        <v>338</v>
      </c>
      <c r="B170" s="17">
        <v>19.25</v>
      </c>
      <c r="C170" s="17">
        <v>155.75</v>
      </c>
      <c r="D170" s="17">
        <v>881.69</v>
      </c>
    </row>
    <row r="171" spans="1:4" x14ac:dyDescent="0.3">
      <c r="A171" s="15" t="s">
        <v>340</v>
      </c>
      <c r="B171" s="17">
        <v>1.25</v>
      </c>
      <c r="C171" s="17">
        <v>73.5</v>
      </c>
      <c r="D171" s="17">
        <v>512.97</v>
      </c>
    </row>
    <row r="172" spans="1:4" x14ac:dyDescent="0.3">
      <c r="A172" s="15" t="s">
        <v>342</v>
      </c>
      <c r="B172" s="17">
        <v>10.88</v>
      </c>
      <c r="C172" s="17">
        <v>70.75</v>
      </c>
      <c r="D172" s="17">
        <v>526.28000000000009</v>
      </c>
    </row>
    <row r="173" spans="1:4" x14ac:dyDescent="0.3">
      <c r="A173" s="15" t="s">
        <v>344</v>
      </c>
      <c r="B173" s="17">
        <v>6.12</v>
      </c>
      <c r="C173" s="17">
        <v>40.119999999999997</v>
      </c>
      <c r="D173" s="17">
        <v>317.65000000000003</v>
      </c>
    </row>
    <row r="174" spans="1:4" x14ac:dyDescent="0.3">
      <c r="A174" s="15" t="s">
        <v>346</v>
      </c>
      <c r="B174" s="17">
        <v>1.88</v>
      </c>
      <c r="C174" s="17">
        <v>43</v>
      </c>
      <c r="D174" s="17">
        <v>315.57</v>
      </c>
    </row>
    <row r="175" spans="1:4" x14ac:dyDescent="0.3">
      <c r="A175" s="15" t="s">
        <v>348</v>
      </c>
      <c r="B175" s="17">
        <v>0</v>
      </c>
      <c r="C175" s="17">
        <v>7.12</v>
      </c>
      <c r="D175" s="17">
        <v>52.83</v>
      </c>
    </row>
    <row r="176" spans="1:4" x14ac:dyDescent="0.3">
      <c r="A176" s="15" t="s">
        <v>350</v>
      </c>
      <c r="B176" s="17">
        <v>14.12</v>
      </c>
      <c r="C176" s="17">
        <v>130.75</v>
      </c>
      <c r="D176" s="17">
        <v>1088.6500000000001</v>
      </c>
    </row>
    <row r="177" spans="1:4" x14ac:dyDescent="0.3">
      <c r="A177" s="15" t="s">
        <v>352</v>
      </c>
      <c r="B177" s="17">
        <v>2.62</v>
      </c>
      <c r="C177" s="17">
        <v>35.619999999999997</v>
      </c>
      <c r="D177" s="17">
        <v>285.58999999999997</v>
      </c>
    </row>
    <row r="178" spans="1:4" x14ac:dyDescent="0.3">
      <c r="A178" s="15" t="s">
        <v>354</v>
      </c>
      <c r="B178" s="17">
        <v>8.75</v>
      </c>
      <c r="C178" s="17">
        <v>32.75</v>
      </c>
      <c r="D178" s="17">
        <v>300.01</v>
      </c>
    </row>
    <row r="179" spans="1:4" x14ac:dyDescent="0.3">
      <c r="A179" s="15" t="s">
        <v>356</v>
      </c>
      <c r="B179" s="17">
        <v>57.88</v>
      </c>
      <c r="C179" s="17">
        <v>332.38</v>
      </c>
      <c r="D179" s="17">
        <v>4877.0099999999993</v>
      </c>
    </row>
    <row r="180" spans="1:4" x14ac:dyDescent="0.3">
      <c r="A180" s="15" t="s">
        <v>358</v>
      </c>
      <c r="B180" s="17">
        <v>279.12</v>
      </c>
      <c r="C180" s="17">
        <v>2373.5</v>
      </c>
      <c r="D180" s="17">
        <v>20865.239999999998</v>
      </c>
    </row>
    <row r="181" spans="1:4" x14ac:dyDescent="0.3">
      <c r="A181" s="15" t="s">
        <v>360</v>
      </c>
      <c r="B181" s="17">
        <v>371.88</v>
      </c>
      <c r="C181" s="17">
        <v>3533</v>
      </c>
      <c r="D181" s="17">
        <v>27539.779999999995</v>
      </c>
    </row>
    <row r="182" spans="1:4" x14ac:dyDescent="0.3">
      <c r="A182" s="15" t="s">
        <v>362</v>
      </c>
      <c r="B182" s="17">
        <v>1.1200000000000001</v>
      </c>
      <c r="C182" s="17">
        <v>18.5</v>
      </c>
      <c r="D182" s="17">
        <v>168.99</v>
      </c>
    </row>
    <row r="183" spans="1:4" x14ac:dyDescent="0.3">
      <c r="A183" s="15" t="s">
        <v>364</v>
      </c>
      <c r="B183" s="17">
        <v>59.12</v>
      </c>
      <c r="C183" s="17">
        <v>593.88</v>
      </c>
      <c r="D183" s="17">
        <v>5219.0999999999995</v>
      </c>
    </row>
    <row r="184" spans="1:4" x14ac:dyDescent="0.3">
      <c r="A184" s="15" t="s">
        <v>366</v>
      </c>
      <c r="B184" s="17">
        <v>109.88</v>
      </c>
      <c r="C184" s="17">
        <v>988.49</v>
      </c>
      <c r="D184" s="17">
        <v>8025.65</v>
      </c>
    </row>
    <row r="185" spans="1:4" x14ac:dyDescent="0.3">
      <c r="A185" s="15" t="s">
        <v>368</v>
      </c>
      <c r="B185" s="17">
        <v>12.88</v>
      </c>
      <c r="C185" s="17">
        <v>110.38</v>
      </c>
      <c r="D185" s="17">
        <v>1199.9000000000001</v>
      </c>
    </row>
    <row r="186" spans="1:4" x14ac:dyDescent="0.3">
      <c r="A186" s="15" t="s">
        <v>370</v>
      </c>
      <c r="B186" s="17">
        <v>18.62</v>
      </c>
      <c r="C186" s="17">
        <v>265.5</v>
      </c>
      <c r="D186" s="17">
        <v>2185.8199999999997</v>
      </c>
    </row>
    <row r="187" spans="1:4" x14ac:dyDescent="0.3">
      <c r="A187" s="15" t="s">
        <v>372</v>
      </c>
      <c r="B187" s="17">
        <v>275.75</v>
      </c>
      <c r="C187" s="17">
        <v>1285.7399999999998</v>
      </c>
      <c r="D187" s="17">
        <v>11001.539999999997</v>
      </c>
    </row>
    <row r="188" spans="1:4" x14ac:dyDescent="0.3">
      <c r="A188" s="15" t="s">
        <v>374</v>
      </c>
      <c r="B188" s="17">
        <v>177.5</v>
      </c>
      <c r="C188" s="17">
        <v>991.62</v>
      </c>
      <c r="D188" s="17">
        <v>8991.64</v>
      </c>
    </row>
    <row r="189" spans="1:4" x14ac:dyDescent="0.3">
      <c r="A189" s="15" t="s">
        <v>376</v>
      </c>
      <c r="B189" s="17">
        <v>107</v>
      </c>
      <c r="C189" s="17">
        <v>828</v>
      </c>
      <c r="D189" s="17">
        <v>7224.39</v>
      </c>
    </row>
    <row r="190" spans="1:4" x14ac:dyDescent="0.3">
      <c r="A190" s="15" t="s">
        <v>378</v>
      </c>
      <c r="B190" s="17">
        <v>228.88</v>
      </c>
      <c r="C190" s="17">
        <v>2306.87</v>
      </c>
      <c r="D190" s="17">
        <v>17140.209999999995</v>
      </c>
    </row>
    <row r="191" spans="1:4" x14ac:dyDescent="0.3">
      <c r="A191" s="15" t="s">
        <v>380</v>
      </c>
      <c r="B191" s="17">
        <v>23</v>
      </c>
      <c r="C191" s="17">
        <v>222</v>
      </c>
      <c r="D191" s="17">
        <v>1967.5399999999997</v>
      </c>
    </row>
    <row r="192" spans="1:4" x14ac:dyDescent="0.3">
      <c r="A192" s="15" t="s">
        <v>382</v>
      </c>
      <c r="B192" s="17">
        <v>48</v>
      </c>
      <c r="C192" s="17">
        <v>511.88</v>
      </c>
      <c r="D192" s="17">
        <v>3965.9300000000003</v>
      </c>
    </row>
    <row r="193" spans="1:4" x14ac:dyDescent="0.3">
      <c r="A193" s="15" t="s">
        <v>384</v>
      </c>
      <c r="B193" s="17">
        <v>38.119999999999997</v>
      </c>
      <c r="C193" s="17">
        <v>290.88</v>
      </c>
      <c r="D193" s="17">
        <v>3366.8100000000004</v>
      </c>
    </row>
    <row r="194" spans="1:4" x14ac:dyDescent="0.3">
      <c r="A194" s="15" t="s">
        <v>386</v>
      </c>
      <c r="B194" s="17">
        <v>0</v>
      </c>
      <c r="C194" s="17">
        <v>2</v>
      </c>
      <c r="D194" s="17">
        <v>14.36</v>
      </c>
    </row>
    <row r="195" spans="1:4" x14ac:dyDescent="0.3">
      <c r="A195" s="15" t="s">
        <v>388</v>
      </c>
      <c r="B195" s="17">
        <v>4.88</v>
      </c>
      <c r="C195" s="17">
        <v>58.88</v>
      </c>
      <c r="D195" s="17">
        <v>461.92</v>
      </c>
    </row>
    <row r="196" spans="1:4" x14ac:dyDescent="0.3">
      <c r="A196" s="15" t="s">
        <v>390</v>
      </c>
      <c r="B196" s="17">
        <v>2.38</v>
      </c>
      <c r="C196" s="17">
        <v>36.119999999999997</v>
      </c>
      <c r="D196" s="17">
        <v>212.7</v>
      </c>
    </row>
    <row r="197" spans="1:4" x14ac:dyDescent="0.3">
      <c r="A197" s="15" t="s">
        <v>392</v>
      </c>
      <c r="B197" s="17">
        <v>4.88</v>
      </c>
      <c r="C197" s="17">
        <v>109.5</v>
      </c>
      <c r="D197" s="17">
        <v>860.54</v>
      </c>
    </row>
    <row r="198" spans="1:4" x14ac:dyDescent="0.3">
      <c r="A198" s="15" t="s">
        <v>394</v>
      </c>
      <c r="B198" s="17">
        <v>15.25</v>
      </c>
      <c r="C198" s="17">
        <v>100.5</v>
      </c>
      <c r="D198" s="17">
        <v>677.54</v>
      </c>
    </row>
    <row r="199" spans="1:4" x14ac:dyDescent="0.3">
      <c r="A199" s="15" t="s">
        <v>396</v>
      </c>
      <c r="B199" s="17">
        <v>53.5</v>
      </c>
      <c r="C199" s="17">
        <v>469.25</v>
      </c>
      <c r="D199" s="17">
        <v>3751.56</v>
      </c>
    </row>
    <row r="200" spans="1:4" x14ac:dyDescent="0.3">
      <c r="A200" s="15" t="s">
        <v>398</v>
      </c>
      <c r="B200" s="17">
        <v>76</v>
      </c>
      <c r="C200" s="17">
        <v>582</v>
      </c>
      <c r="D200" s="17">
        <v>4106.6400000000003</v>
      </c>
    </row>
    <row r="201" spans="1:4" x14ac:dyDescent="0.3">
      <c r="A201" s="15" t="s">
        <v>400</v>
      </c>
      <c r="B201" s="17">
        <v>49.5</v>
      </c>
      <c r="C201" s="17">
        <v>239</v>
      </c>
      <c r="D201" s="17">
        <v>2659.66</v>
      </c>
    </row>
    <row r="202" spans="1:4" x14ac:dyDescent="0.3">
      <c r="A202" s="15" t="s">
        <v>402</v>
      </c>
      <c r="B202" s="17">
        <v>7</v>
      </c>
      <c r="C202" s="17">
        <v>73.25</v>
      </c>
      <c r="D202" s="17">
        <v>608.94000000000005</v>
      </c>
    </row>
    <row r="203" spans="1:4" x14ac:dyDescent="0.3">
      <c r="A203" s="15" t="s">
        <v>404</v>
      </c>
      <c r="B203" s="17">
        <v>6.25</v>
      </c>
      <c r="C203" s="17">
        <v>34</v>
      </c>
      <c r="D203" s="17">
        <v>400.39</v>
      </c>
    </row>
    <row r="204" spans="1:4" x14ac:dyDescent="0.3">
      <c r="A204" s="15" t="s">
        <v>406</v>
      </c>
      <c r="B204" s="17">
        <v>93.75</v>
      </c>
      <c r="C204" s="17">
        <v>707.37</v>
      </c>
      <c r="D204" s="17">
        <v>5743.8200000000006</v>
      </c>
    </row>
    <row r="205" spans="1:4" x14ac:dyDescent="0.3">
      <c r="A205" s="15" t="s">
        <v>408</v>
      </c>
      <c r="B205" s="17">
        <v>0</v>
      </c>
      <c r="C205" s="17">
        <v>12</v>
      </c>
      <c r="D205" s="17">
        <v>63.56</v>
      </c>
    </row>
    <row r="206" spans="1:4" x14ac:dyDescent="0.3">
      <c r="A206" s="15" t="s">
        <v>410</v>
      </c>
      <c r="B206" s="17">
        <v>0</v>
      </c>
      <c r="C206" s="17">
        <v>7.25</v>
      </c>
      <c r="D206" s="17">
        <v>37.39</v>
      </c>
    </row>
    <row r="207" spans="1:4" x14ac:dyDescent="0.3">
      <c r="A207" s="15" t="s">
        <v>412</v>
      </c>
      <c r="B207" s="17">
        <v>0.62</v>
      </c>
      <c r="C207" s="17">
        <v>13.38</v>
      </c>
      <c r="D207" s="17">
        <v>54.01</v>
      </c>
    </row>
    <row r="208" spans="1:4" x14ac:dyDescent="0.3">
      <c r="A208" s="15" t="s">
        <v>414</v>
      </c>
      <c r="B208" s="17">
        <v>30.630000000000003</v>
      </c>
      <c r="C208" s="17">
        <v>134.38</v>
      </c>
      <c r="D208" s="17">
        <v>1065.3599999999999</v>
      </c>
    </row>
    <row r="209" spans="1:4" x14ac:dyDescent="0.3">
      <c r="A209" s="15" t="s">
        <v>416</v>
      </c>
      <c r="B209" s="17">
        <v>290.5</v>
      </c>
      <c r="C209" s="17">
        <v>1996.88</v>
      </c>
      <c r="D209" s="17">
        <v>17890.040000000005</v>
      </c>
    </row>
    <row r="210" spans="1:4" x14ac:dyDescent="0.3">
      <c r="A210" s="15" t="s">
        <v>418</v>
      </c>
      <c r="B210" s="17">
        <v>103.5</v>
      </c>
      <c r="C210" s="17">
        <v>947.63</v>
      </c>
      <c r="D210" s="17">
        <v>7417.2899999999991</v>
      </c>
    </row>
    <row r="211" spans="1:4" x14ac:dyDescent="0.3">
      <c r="A211" s="15" t="s">
        <v>420</v>
      </c>
      <c r="B211" s="17">
        <v>199.88</v>
      </c>
      <c r="C211" s="17">
        <v>1501.87</v>
      </c>
      <c r="D211" s="17">
        <v>13694.52</v>
      </c>
    </row>
    <row r="212" spans="1:4" x14ac:dyDescent="0.3">
      <c r="A212" s="15" t="s">
        <v>422</v>
      </c>
      <c r="B212" s="17">
        <v>342.88</v>
      </c>
      <c r="C212" s="17">
        <v>2375.75</v>
      </c>
      <c r="D212" s="17">
        <v>19513.390000000003</v>
      </c>
    </row>
    <row r="213" spans="1:4" x14ac:dyDescent="0.3">
      <c r="A213" s="15" t="s">
        <v>424</v>
      </c>
      <c r="B213" s="17">
        <v>58.12</v>
      </c>
      <c r="C213" s="17">
        <v>578.87</v>
      </c>
      <c r="D213" s="17">
        <v>5302.23</v>
      </c>
    </row>
    <row r="214" spans="1:4" x14ac:dyDescent="0.3">
      <c r="A214" s="15" t="s">
        <v>426</v>
      </c>
      <c r="B214" s="17">
        <v>206.38</v>
      </c>
      <c r="C214" s="17">
        <v>1453.75</v>
      </c>
      <c r="D214" s="17">
        <v>11157.97</v>
      </c>
    </row>
    <row r="215" spans="1:4" x14ac:dyDescent="0.3">
      <c r="A215" s="15" t="s">
        <v>428</v>
      </c>
      <c r="B215" s="17">
        <v>0</v>
      </c>
      <c r="C215" s="17">
        <v>1.38</v>
      </c>
      <c r="D215" s="17">
        <v>20.399999999999999</v>
      </c>
    </row>
    <row r="216" spans="1:4" x14ac:dyDescent="0.3">
      <c r="A216" s="15" t="s">
        <v>430</v>
      </c>
      <c r="B216" s="17">
        <v>76.25</v>
      </c>
      <c r="C216" s="17">
        <v>642</v>
      </c>
      <c r="D216" s="17">
        <v>7538.9800000000005</v>
      </c>
    </row>
    <row r="217" spans="1:4" x14ac:dyDescent="0.3">
      <c r="A217" s="15" t="s">
        <v>432</v>
      </c>
      <c r="B217" s="17">
        <v>107.12</v>
      </c>
      <c r="C217" s="17">
        <v>1142.6199999999999</v>
      </c>
      <c r="D217" s="17">
        <v>9340.23</v>
      </c>
    </row>
    <row r="218" spans="1:4" x14ac:dyDescent="0.3">
      <c r="A218" s="15" t="s">
        <v>434</v>
      </c>
      <c r="B218" s="17">
        <v>34.5</v>
      </c>
      <c r="C218" s="17">
        <v>307.24</v>
      </c>
      <c r="D218" s="17">
        <v>2408.4899999999998</v>
      </c>
    </row>
    <row r="219" spans="1:4" x14ac:dyDescent="0.3">
      <c r="A219" s="15" t="s">
        <v>436</v>
      </c>
      <c r="B219" s="17">
        <v>15.12</v>
      </c>
      <c r="C219" s="17">
        <v>266.5</v>
      </c>
      <c r="D219" s="17">
        <v>2112.6799999999998</v>
      </c>
    </row>
    <row r="220" spans="1:4" x14ac:dyDescent="0.3">
      <c r="A220" s="15" t="s">
        <v>438</v>
      </c>
      <c r="B220" s="17">
        <v>9.3800000000000008</v>
      </c>
      <c r="C220" s="17">
        <v>66.62</v>
      </c>
      <c r="D220" s="17">
        <v>454.07</v>
      </c>
    </row>
    <row r="221" spans="1:4" x14ac:dyDescent="0.3">
      <c r="A221" s="15" t="s">
        <v>440</v>
      </c>
      <c r="B221" s="17">
        <v>39.619999999999997</v>
      </c>
      <c r="C221" s="17">
        <v>319.62</v>
      </c>
      <c r="D221" s="17">
        <v>2201.4499999999998</v>
      </c>
    </row>
    <row r="222" spans="1:4" x14ac:dyDescent="0.3">
      <c r="A222" s="15" t="s">
        <v>442</v>
      </c>
      <c r="B222" s="17">
        <v>77.5</v>
      </c>
      <c r="C222" s="17">
        <v>608.37</v>
      </c>
      <c r="D222" s="17">
        <v>5089.7</v>
      </c>
    </row>
    <row r="223" spans="1:4" x14ac:dyDescent="0.3">
      <c r="A223" s="15" t="s">
        <v>444</v>
      </c>
      <c r="B223" s="17">
        <v>522.88</v>
      </c>
      <c r="C223" s="17">
        <v>3940.25</v>
      </c>
      <c r="D223" s="17">
        <v>27925.19</v>
      </c>
    </row>
    <row r="224" spans="1:4" x14ac:dyDescent="0.3">
      <c r="A224" s="15" t="s">
        <v>446</v>
      </c>
      <c r="B224" s="17">
        <v>0</v>
      </c>
      <c r="C224" s="17">
        <v>9.25</v>
      </c>
      <c r="D224" s="17">
        <v>65.290000000000006</v>
      </c>
    </row>
    <row r="225" spans="1:4" x14ac:dyDescent="0.3">
      <c r="A225" s="15" t="s">
        <v>448</v>
      </c>
      <c r="B225" s="17">
        <v>0</v>
      </c>
      <c r="C225" s="17">
        <v>8.75</v>
      </c>
      <c r="D225" s="17">
        <v>44.489999999999995</v>
      </c>
    </row>
    <row r="226" spans="1:4" x14ac:dyDescent="0.3">
      <c r="A226" s="15" t="s">
        <v>450</v>
      </c>
      <c r="B226" s="17">
        <v>15.88</v>
      </c>
      <c r="C226" s="17">
        <v>218.38</v>
      </c>
      <c r="D226" s="17">
        <v>1648.3700000000001</v>
      </c>
    </row>
    <row r="227" spans="1:4" x14ac:dyDescent="0.3">
      <c r="A227" s="15" t="s">
        <v>452</v>
      </c>
      <c r="B227" s="17">
        <v>34.75</v>
      </c>
      <c r="C227" s="17">
        <v>232.12</v>
      </c>
      <c r="D227" s="17">
        <v>2035.4</v>
      </c>
    </row>
    <row r="228" spans="1:4" x14ac:dyDescent="0.3">
      <c r="A228" s="15" t="s">
        <v>454</v>
      </c>
      <c r="B228" s="17">
        <v>76.75</v>
      </c>
      <c r="C228" s="17">
        <v>962.5</v>
      </c>
      <c r="D228" s="17">
        <v>9060.57</v>
      </c>
    </row>
    <row r="229" spans="1:4" x14ac:dyDescent="0.3">
      <c r="A229" s="15" t="s">
        <v>456</v>
      </c>
      <c r="B229" s="17">
        <v>152.38</v>
      </c>
      <c r="C229" s="17">
        <v>1468</v>
      </c>
      <c r="D229" s="17">
        <v>12214.250000000002</v>
      </c>
    </row>
    <row r="230" spans="1:4" x14ac:dyDescent="0.3">
      <c r="A230" s="15" t="s">
        <v>458</v>
      </c>
      <c r="B230" s="17">
        <v>8.3800000000000008</v>
      </c>
      <c r="C230" s="17">
        <v>90.38</v>
      </c>
      <c r="D230" s="17">
        <v>938.69999999999993</v>
      </c>
    </row>
    <row r="231" spans="1:4" x14ac:dyDescent="0.3">
      <c r="A231" s="15" t="s">
        <v>460</v>
      </c>
      <c r="B231" s="17">
        <v>59.38</v>
      </c>
      <c r="C231" s="17">
        <v>538.88</v>
      </c>
      <c r="D231" s="17">
        <v>3640.69</v>
      </c>
    </row>
    <row r="232" spans="1:4" x14ac:dyDescent="0.3">
      <c r="A232" s="15" t="s">
        <v>462</v>
      </c>
      <c r="B232" s="17">
        <v>63.5</v>
      </c>
      <c r="C232" s="17">
        <v>545.38</v>
      </c>
      <c r="D232" s="17">
        <v>4203.0200000000004</v>
      </c>
    </row>
    <row r="233" spans="1:4" x14ac:dyDescent="0.3">
      <c r="A233" s="15" t="s">
        <v>464</v>
      </c>
      <c r="B233" s="17">
        <v>3.12</v>
      </c>
      <c r="C233" s="17">
        <v>57</v>
      </c>
      <c r="D233" s="17">
        <v>456.28</v>
      </c>
    </row>
    <row r="234" spans="1:4" x14ac:dyDescent="0.3">
      <c r="A234" s="15" t="s">
        <v>466</v>
      </c>
      <c r="B234" s="17">
        <v>55.38</v>
      </c>
      <c r="C234" s="17">
        <v>445</v>
      </c>
      <c r="D234" s="17">
        <v>3446.37</v>
      </c>
    </row>
    <row r="235" spans="1:4" x14ac:dyDescent="0.3">
      <c r="A235" s="15" t="s">
        <v>468</v>
      </c>
      <c r="B235" s="17">
        <v>35.75</v>
      </c>
      <c r="C235" s="17">
        <v>298.88</v>
      </c>
      <c r="D235" s="17">
        <v>2416.4500000000003</v>
      </c>
    </row>
    <row r="236" spans="1:4" x14ac:dyDescent="0.3">
      <c r="A236" s="15" t="s">
        <v>470</v>
      </c>
      <c r="B236" s="17">
        <v>31.12</v>
      </c>
      <c r="C236" s="17">
        <v>258.88</v>
      </c>
      <c r="D236" s="17">
        <v>1647.11</v>
      </c>
    </row>
    <row r="237" spans="1:4" x14ac:dyDescent="0.3">
      <c r="A237" s="15" t="s">
        <v>472</v>
      </c>
      <c r="B237" s="17">
        <v>0</v>
      </c>
      <c r="C237" s="17">
        <v>4.75</v>
      </c>
      <c r="D237" s="17">
        <v>28.11</v>
      </c>
    </row>
    <row r="238" spans="1:4" x14ac:dyDescent="0.3">
      <c r="A238" s="15" t="s">
        <v>474</v>
      </c>
      <c r="B238" s="17">
        <v>7.62</v>
      </c>
      <c r="C238" s="17">
        <v>125.12</v>
      </c>
      <c r="D238" s="17">
        <v>997.94</v>
      </c>
    </row>
    <row r="239" spans="1:4" x14ac:dyDescent="0.3">
      <c r="A239" s="15" t="s">
        <v>476</v>
      </c>
      <c r="B239" s="17">
        <v>1.5</v>
      </c>
      <c r="C239" s="17">
        <v>46.75</v>
      </c>
      <c r="D239" s="17">
        <v>595.54</v>
      </c>
    </row>
    <row r="240" spans="1:4" x14ac:dyDescent="0.3">
      <c r="A240" s="15" t="s">
        <v>478</v>
      </c>
      <c r="B240" s="17">
        <v>0.75</v>
      </c>
      <c r="C240" s="17">
        <v>49.12</v>
      </c>
      <c r="D240" s="17">
        <v>851.76</v>
      </c>
    </row>
    <row r="241" spans="1:4" x14ac:dyDescent="0.3">
      <c r="A241" s="15" t="s">
        <v>480</v>
      </c>
      <c r="B241" s="17">
        <v>34.75</v>
      </c>
      <c r="C241" s="17">
        <v>217.62</v>
      </c>
      <c r="D241" s="17">
        <v>2334.96</v>
      </c>
    </row>
    <row r="242" spans="1:4" x14ac:dyDescent="0.3">
      <c r="A242" s="15" t="s">
        <v>482</v>
      </c>
      <c r="B242" s="17">
        <v>4.38</v>
      </c>
      <c r="C242" s="17">
        <v>18.75</v>
      </c>
      <c r="D242" s="17">
        <v>258.5</v>
      </c>
    </row>
    <row r="243" spans="1:4" x14ac:dyDescent="0.3">
      <c r="A243" s="15" t="s">
        <v>484</v>
      </c>
      <c r="B243" s="17">
        <v>1.5</v>
      </c>
      <c r="C243" s="17">
        <v>12.5</v>
      </c>
      <c r="D243" s="17">
        <v>83.06</v>
      </c>
    </row>
    <row r="244" spans="1:4" x14ac:dyDescent="0.3">
      <c r="A244" s="15" t="s">
        <v>486</v>
      </c>
      <c r="B244" s="17">
        <v>0</v>
      </c>
      <c r="C244" s="17">
        <v>1.25</v>
      </c>
      <c r="D244" s="17">
        <v>7.06</v>
      </c>
    </row>
    <row r="245" spans="1:4" x14ac:dyDescent="0.3">
      <c r="A245" s="15" t="s">
        <v>488</v>
      </c>
      <c r="B245" s="17">
        <v>1.38</v>
      </c>
      <c r="C245" s="17">
        <v>23.12</v>
      </c>
      <c r="D245" s="17">
        <v>189.48</v>
      </c>
    </row>
    <row r="246" spans="1:4" x14ac:dyDescent="0.3">
      <c r="A246" s="15" t="s">
        <v>490</v>
      </c>
      <c r="B246" s="17">
        <v>4.75</v>
      </c>
      <c r="C246" s="17">
        <v>81.5</v>
      </c>
      <c r="D246" s="17">
        <v>554.42999999999995</v>
      </c>
    </row>
    <row r="247" spans="1:4" x14ac:dyDescent="0.3">
      <c r="A247" s="15" t="s">
        <v>492</v>
      </c>
      <c r="B247" s="17">
        <v>0</v>
      </c>
      <c r="C247" s="17">
        <v>21.5</v>
      </c>
      <c r="D247" s="17">
        <v>270.32</v>
      </c>
    </row>
    <row r="248" spans="1:4" x14ac:dyDescent="0.3">
      <c r="A248" s="15" t="s">
        <v>494</v>
      </c>
      <c r="B248" s="17">
        <v>4.75</v>
      </c>
      <c r="C248" s="17">
        <v>92.5</v>
      </c>
      <c r="D248" s="17">
        <v>765.1</v>
      </c>
    </row>
    <row r="249" spans="1:4" x14ac:dyDescent="0.3">
      <c r="A249" s="15" t="s">
        <v>496</v>
      </c>
      <c r="B249" s="17">
        <v>66.62</v>
      </c>
      <c r="C249" s="17">
        <v>615</v>
      </c>
      <c r="D249" s="17">
        <v>5243.56</v>
      </c>
    </row>
    <row r="250" spans="1:4" x14ac:dyDescent="0.3">
      <c r="A250" s="15" t="s">
        <v>498</v>
      </c>
      <c r="B250" s="17">
        <v>216.62</v>
      </c>
      <c r="C250" s="17">
        <v>1525</v>
      </c>
      <c r="D250" s="17">
        <v>13198.97</v>
      </c>
    </row>
    <row r="251" spans="1:4" x14ac:dyDescent="0.3">
      <c r="A251" s="15" t="s">
        <v>500</v>
      </c>
      <c r="B251" s="17">
        <v>82.5</v>
      </c>
      <c r="C251" s="17">
        <v>727.38</v>
      </c>
      <c r="D251" s="17">
        <v>6124.57</v>
      </c>
    </row>
    <row r="252" spans="1:4" x14ac:dyDescent="0.3">
      <c r="A252" s="15" t="s">
        <v>502</v>
      </c>
      <c r="B252" s="17">
        <v>157</v>
      </c>
      <c r="C252" s="17">
        <v>1017.63</v>
      </c>
      <c r="D252" s="17">
        <v>8962.35</v>
      </c>
    </row>
    <row r="253" spans="1:4" x14ac:dyDescent="0.3">
      <c r="A253" s="15" t="s">
        <v>504</v>
      </c>
      <c r="B253" s="17">
        <v>13.62</v>
      </c>
      <c r="C253" s="17">
        <v>83.5</v>
      </c>
      <c r="D253" s="17">
        <v>916.64</v>
      </c>
    </row>
    <row r="254" spans="1:4" x14ac:dyDescent="0.3">
      <c r="A254" s="15" t="s">
        <v>506</v>
      </c>
      <c r="B254" s="17">
        <v>11.129999999999999</v>
      </c>
      <c r="C254" s="17">
        <v>66.25</v>
      </c>
      <c r="D254" s="17">
        <v>598.17999999999995</v>
      </c>
    </row>
    <row r="255" spans="1:4" x14ac:dyDescent="0.3">
      <c r="A255" s="15" t="s">
        <v>508</v>
      </c>
      <c r="B255" s="17">
        <v>27.5</v>
      </c>
      <c r="C255" s="17">
        <v>225.88</v>
      </c>
      <c r="D255" s="17">
        <v>2005.95</v>
      </c>
    </row>
    <row r="256" spans="1:4" x14ac:dyDescent="0.3">
      <c r="A256" s="15" t="s">
        <v>510</v>
      </c>
      <c r="B256" s="17">
        <v>25.25</v>
      </c>
      <c r="C256" s="17">
        <v>164.12</v>
      </c>
      <c r="D256" s="17">
        <v>1244.0800000000002</v>
      </c>
    </row>
    <row r="257" spans="1:4" x14ac:dyDescent="0.3">
      <c r="A257" s="15" t="s">
        <v>512</v>
      </c>
      <c r="B257" s="17">
        <v>4.38</v>
      </c>
      <c r="C257" s="17">
        <v>79.88</v>
      </c>
      <c r="D257" s="17">
        <v>455.37</v>
      </c>
    </row>
    <row r="258" spans="1:4" x14ac:dyDescent="0.3">
      <c r="A258" s="15" t="s">
        <v>514</v>
      </c>
      <c r="B258" s="17">
        <v>0</v>
      </c>
      <c r="C258" s="17">
        <v>8.6199999999999992</v>
      </c>
      <c r="D258" s="17">
        <v>21.07</v>
      </c>
    </row>
    <row r="259" spans="1:4" x14ac:dyDescent="0.3">
      <c r="A259" s="15" t="s">
        <v>516</v>
      </c>
      <c r="B259" s="17">
        <v>71.38</v>
      </c>
      <c r="C259" s="17">
        <v>706.5</v>
      </c>
      <c r="D259" s="17">
        <v>5862.1799999999994</v>
      </c>
    </row>
    <row r="260" spans="1:4" x14ac:dyDescent="0.3">
      <c r="A260" s="15" t="s">
        <v>518</v>
      </c>
      <c r="B260" s="17">
        <v>12.75</v>
      </c>
      <c r="C260" s="17">
        <v>87.62</v>
      </c>
      <c r="D260" s="17">
        <v>696.81</v>
      </c>
    </row>
    <row r="261" spans="1:4" x14ac:dyDescent="0.3">
      <c r="A261" s="15" t="s">
        <v>520</v>
      </c>
      <c r="B261" s="17">
        <v>1.88</v>
      </c>
      <c r="C261" s="17">
        <v>30.5</v>
      </c>
      <c r="D261" s="17">
        <v>303.12</v>
      </c>
    </row>
    <row r="262" spans="1:4" x14ac:dyDescent="0.3">
      <c r="A262" s="15" t="s">
        <v>522</v>
      </c>
      <c r="B262" s="17">
        <v>9.3800000000000008</v>
      </c>
      <c r="C262" s="17">
        <v>97.25</v>
      </c>
      <c r="D262" s="17">
        <v>895.18</v>
      </c>
    </row>
    <row r="263" spans="1:4" x14ac:dyDescent="0.3">
      <c r="A263" s="15" t="s">
        <v>524</v>
      </c>
      <c r="B263" s="17">
        <v>1.88</v>
      </c>
      <c r="C263" s="17">
        <v>39.380000000000003</v>
      </c>
      <c r="D263" s="17">
        <v>326.20999999999998</v>
      </c>
    </row>
    <row r="264" spans="1:4" x14ac:dyDescent="0.3">
      <c r="A264" s="15" t="s">
        <v>526</v>
      </c>
      <c r="B264" s="17">
        <v>2.88</v>
      </c>
      <c r="C264" s="17">
        <v>21.75</v>
      </c>
      <c r="D264" s="17">
        <v>237.29</v>
      </c>
    </row>
    <row r="265" spans="1:4" x14ac:dyDescent="0.3">
      <c r="A265" s="15" t="s">
        <v>528</v>
      </c>
      <c r="B265" s="17">
        <v>102.5</v>
      </c>
      <c r="C265" s="17">
        <v>1303.5</v>
      </c>
      <c r="D265" s="17">
        <v>10207.48</v>
      </c>
    </row>
    <row r="266" spans="1:4" x14ac:dyDescent="0.3">
      <c r="A266" s="15" t="s">
        <v>530</v>
      </c>
      <c r="B266" s="17">
        <v>80.75</v>
      </c>
      <c r="C266" s="17">
        <v>665</v>
      </c>
      <c r="D266" s="17">
        <v>5075.58</v>
      </c>
    </row>
    <row r="267" spans="1:4" x14ac:dyDescent="0.3">
      <c r="A267" s="15" t="s">
        <v>532</v>
      </c>
      <c r="B267" s="17">
        <v>32.25</v>
      </c>
      <c r="C267" s="17">
        <v>234.25</v>
      </c>
      <c r="D267" s="17">
        <v>2103.5700000000002</v>
      </c>
    </row>
    <row r="268" spans="1:4" x14ac:dyDescent="0.3">
      <c r="A268" s="15" t="s">
        <v>534</v>
      </c>
      <c r="B268" s="17">
        <v>42.5</v>
      </c>
      <c r="C268" s="17">
        <v>287.13</v>
      </c>
      <c r="D268" s="17">
        <v>2634.35</v>
      </c>
    </row>
    <row r="269" spans="1:4" x14ac:dyDescent="0.3">
      <c r="A269" s="15" t="s">
        <v>536</v>
      </c>
      <c r="B269" s="17">
        <v>24.25</v>
      </c>
      <c r="C269" s="17">
        <v>176.12</v>
      </c>
      <c r="D269" s="17">
        <v>1869.14</v>
      </c>
    </row>
    <row r="270" spans="1:4" x14ac:dyDescent="0.3">
      <c r="A270" s="15" t="s">
        <v>538</v>
      </c>
      <c r="B270" s="17">
        <v>31.62</v>
      </c>
      <c r="C270" s="17">
        <v>239.25</v>
      </c>
      <c r="D270" s="17">
        <v>1562.23</v>
      </c>
    </row>
    <row r="271" spans="1:4" x14ac:dyDescent="0.3">
      <c r="A271" s="15" t="s">
        <v>540</v>
      </c>
      <c r="B271" s="17">
        <v>36</v>
      </c>
      <c r="C271" s="17">
        <v>287.5</v>
      </c>
      <c r="D271" s="17">
        <v>2059.94</v>
      </c>
    </row>
    <row r="272" spans="1:4" x14ac:dyDescent="0.3">
      <c r="A272" s="15" t="s">
        <v>542</v>
      </c>
      <c r="B272" s="17">
        <v>0</v>
      </c>
      <c r="C272" s="17">
        <v>11.12</v>
      </c>
      <c r="D272" s="17">
        <v>115.6</v>
      </c>
    </row>
    <row r="273" spans="1:4" x14ac:dyDescent="0.3">
      <c r="A273" s="15" t="s">
        <v>544</v>
      </c>
      <c r="B273" s="17">
        <v>0</v>
      </c>
      <c r="C273" s="17">
        <v>7.25</v>
      </c>
      <c r="D273" s="17">
        <v>31.99</v>
      </c>
    </row>
    <row r="274" spans="1:4" x14ac:dyDescent="0.3">
      <c r="A274" s="15" t="s">
        <v>546</v>
      </c>
      <c r="B274" s="17">
        <v>2.12</v>
      </c>
      <c r="C274" s="17">
        <v>28.88</v>
      </c>
      <c r="D274" s="17">
        <v>197.33</v>
      </c>
    </row>
    <row r="275" spans="1:4" x14ac:dyDescent="0.3">
      <c r="A275" s="15" t="s">
        <v>548</v>
      </c>
      <c r="B275" s="17">
        <v>23</v>
      </c>
      <c r="C275" s="17">
        <v>206.5</v>
      </c>
      <c r="D275" s="17">
        <v>2238.0099999999998</v>
      </c>
    </row>
    <row r="276" spans="1:4" x14ac:dyDescent="0.3">
      <c r="A276" s="15" t="s">
        <v>550</v>
      </c>
      <c r="B276" s="17">
        <v>6</v>
      </c>
      <c r="C276" s="17">
        <v>67.88</v>
      </c>
      <c r="D276" s="17">
        <v>645.68000000000006</v>
      </c>
    </row>
    <row r="277" spans="1:4" x14ac:dyDescent="0.3">
      <c r="A277" s="15" t="s">
        <v>552</v>
      </c>
      <c r="B277" s="17">
        <v>2.25</v>
      </c>
      <c r="C277" s="17">
        <v>20.25</v>
      </c>
      <c r="D277" s="17">
        <v>199.46</v>
      </c>
    </row>
    <row r="278" spans="1:4" x14ac:dyDescent="0.3">
      <c r="A278" s="15" t="s">
        <v>554</v>
      </c>
      <c r="B278" s="17">
        <v>3</v>
      </c>
      <c r="C278" s="17">
        <v>12.5</v>
      </c>
      <c r="D278" s="17">
        <v>90.78</v>
      </c>
    </row>
    <row r="279" spans="1:4" x14ac:dyDescent="0.3">
      <c r="A279" s="15" t="s">
        <v>556</v>
      </c>
      <c r="B279" s="17">
        <v>0</v>
      </c>
      <c r="C279" s="17">
        <v>4.62</v>
      </c>
      <c r="D279" s="17">
        <v>35.56</v>
      </c>
    </row>
    <row r="280" spans="1:4" x14ac:dyDescent="0.3">
      <c r="A280" s="15" t="s">
        <v>558</v>
      </c>
      <c r="B280" s="17">
        <v>2</v>
      </c>
      <c r="C280" s="17">
        <v>12.25</v>
      </c>
      <c r="D280" s="17">
        <v>168.77</v>
      </c>
    </row>
    <row r="281" spans="1:4" x14ac:dyDescent="0.3">
      <c r="A281" s="15" t="s">
        <v>560</v>
      </c>
      <c r="B281" s="17">
        <v>0</v>
      </c>
      <c r="C281" s="17">
        <v>7.38</v>
      </c>
      <c r="D281" s="17">
        <v>69.709999999999994</v>
      </c>
    </row>
    <row r="282" spans="1:4" x14ac:dyDescent="0.3">
      <c r="A282" s="15" t="s">
        <v>562</v>
      </c>
      <c r="B282" s="17">
        <v>3</v>
      </c>
      <c r="C282" s="17">
        <v>16.88</v>
      </c>
      <c r="D282" s="17">
        <v>210.41</v>
      </c>
    </row>
    <row r="283" spans="1:4" x14ac:dyDescent="0.3">
      <c r="A283" s="15" t="s">
        <v>564</v>
      </c>
      <c r="B283" s="17">
        <v>2.12</v>
      </c>
      <c r="C283" s="17">
        <v>16</v>
      </c>
      <c r="D283" s="17">
        <v>180.63</v>
      </c>
    </row>
    <row r="284" spans="1:4" x14ac:dyDescent="0.3">
      <c r="A284" s="15" t="s">
        <v>566</v>
      </c>
      <c r="B284" s="17">
        <v>0</v>
      </c>
      <c r="C284" s="17">
        <v>10.62</v>
      </c>
      <c r="D284" s="17">
        <v>110.17999999999999</v>
      </c>
    </row>
    <row r="285" spans="1:4" x14ac:dyDescent="0.3">
      <c r="A285" s="15" t="s">
        <v>568</v>
      </c>
      <c r="B285" s="17">
        <v>16</v>
      </c>
      <c r="C285" s="17">
        <v>69.25</v>
      </c>
      <c r="D285" s="17">
        <v>562.82000000000005</v>
      </c>
    </row>
    <row r="286" spans="1:4" x14ac:dyDescent="0.3">
      <c r="A286" s="15" t="s">
        <v>570</v>
      </c>
      <c r="B286" s="17">
        <v>13.25</v>
      </c>
      <c r="C286" s="17">
        <v>134.5</v>
      </c>
      <c r="D286" s="17">
        <v>1448.74</v>
      </c>
    </row>
    <row r="287" spans="1:4" x14ac:dyDescent="0.3">
      <c r="A287" s="15" t="s">
        <v>572</v>
      </c>
      <c r="B287" s="17">
        <v>281.25</v>
      </c>
      <c r="C287" s="17">
        <v>1566.38</v>
      </c>
      <c r="D287" s="17">
        <v>13792.679999999998</v>
      </c>
    </row>
    <row r="288" spans="1:4" x14ac:dyDescent="0.3">
      <c r="A288" s="15" t="s">
        <v>574</v>
      </c>
      <c r="B288" s="17">
        <v>34</v>
      </c>
      <c r="C288" s="17">
        <v>320.25</v>
      </c>
      <c r="D288" s="17">
        <v>2664.58</v>
      </c>
    </row>
    <row r="289" spans="1:4" x14ac:dyDescent="0.3">
      <c r="A289" s="15" t="s">
        <v>576</v>
      </c>
      <c r="B289" s="17">
        <v>32.880000000000003</v>
      </c>
      <c r="C289" s="17">
        <v>379.88</v>
      </c>
      <c r="D289" s="17">
        <v>3261.26</v>
      </c>
    </row>
    <row r="290" spans="1:4" x14ac:dyDescent="0.3">
      <c r="A290" s="15" t="s">
        <v>578</v>
      </c>
      <c r="B290" s="17">
        <v>13.5</v>
      </c>
      <c r="C290" s="17">
        <v>91.25</v>
      </c>
      <c r="D290" s="17">
        <v>911.49999999999989</v>
      </c>
    </row>
    <row r="291" spans="1:4" x14ac:dyDescent="0.3">
      <c r="A291" s="15" t="s">
        <v>580</v>
      </c>
      <c r="B291" s="17">
        <v>63</v>
      </c>
      <c r="C291" s="17">
        <v>367.12</v>
      </c>
      <c r="D291" s="17">
        <v>3228.12</v>
      </c>
    </row>
    <row r="292" spans="1:4" x14ac:dyDescent="0.3">
      <c r="A292" s="15" t="s">
        <v>582</v>
      </c>
      <c r="B292" s="17">
        <v>118.25</v>
      </c>
      <c r="C292" s="17">
        <v>627.88</v>
      </c>
      <c r="D292" s="17">
        <v>5550.03</v>
      </c>
    </row>
    <row r="293" spans="1:4" x14ac:dyDescent="0.3">
      <c r="A293" s="15" t="s">
        <v>584</v>
      </c>
      <c r="B293" s="17">
        <v>61.88</v>
      </c>
      <c r="C293" s="17">
        <v>354.13</v>
      </c>
      <c r="D293" s="17">
        <v>3239.75</v>
      </c>
    </row>
    <row r="294" spans="1:4" x14ac:dyDescent="0.3">
      <c r="A294" s="15" t="s">
        <v>586</v>
      </c>
      <c r="B294" s="17">
        <v>20.38</v>
      </c>
      <c r="C294" s="17">
        <v>125.12</v>
      </c>
      <c r="D294" s="17">
        <v>1095.3499999999999</v>
      </c>
    </row>
    <row r="295" spans="1:4" x14ac:dyDescent="0.3">
      <c r="A295" s="15" t="s">
        <v>588</v>
      </c>
      <c r="B295" s="17">
        <v>14.62</v>
      </c>
      <c r="C295" s="17">
        <v>136.5</v>
      </c>
      <c r="D295" s="17">
        <v>1390.14</v>
      </c>
    </row>
    <row r="296" spans="1:4" x14ac:dyDescent="0.3">
      <c r="A296" s="15" t="s">
        <v>590</v>
      </c>
      <c r="B296" s="17">
        <v>7.38</v>
      </c>
      <c r="C296" s="17">
        <v>129</v>
      </c>
      <c r="D296" s="17">
        <v>1301.4000000000001</v>
      </c>
    </row>
    <row r="297" spans="1:4" x14ac:dyDescent="0.3">
      <c r="A297" s="15" t="s">
        <v>592</v>
      </c>
      <c r="B297" s="17">
        <v>67.75</v>
      </c>
      <c r="C297" s="17">
        <v>354.25</v>
      </c>
      <c r="D297" s="17">
        <v>3121.32</v>
      </c>
    </row>
    <row r="298" spans="1:4" x14ac:dyDescent="0.3">
      <c r="A298" s="15" t="s">
        <v>594</v>
      </c>
      <c r="B298" s="17">
        <v>57.5</v>
      </c>
      <c r="C298" s="17">
        <v>601.75</v>
      </c>
      <c r="D298" s="17">
        <v>4674.9800000000005</v>
      </c>
    </row>
    <row r="299" spans="1:4" x14ac:dyDescent="0.3">
      <c r="A299" s="15" t="s">
        <v>596</v>
      </c>
      <c r="B299" s="17">
        <v>18</v>
      </c>
      <c r="C299" s="17">
        <v>130.88</v>
      </c>
      <c r="D299" s="17">
        <v>907.84999999999991</v>
      </c>
    </row>
  </sheetData>
  <pageMargins left="0.5" right="0.5" top="0.5" bottom="0.6" header="0.5" footer="0.5"/>
  <pageSetup scale="48" orientation="landscape" r:id="rId1"/>
  <headerFooter alignWithMargins="0">
    <oddFooter>&amp;LOSPI/SAFS/^&amp;C&amp;R&amp;D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/>
  <dimension ref="A1:P305"/>
  <sheetViews>
    <sheetView workbookViewId="0"/>
  </sheetViews>
  <sheetFormatPr defaultColWidth="9.59765625" defaultRowHeight="15.6" x14ac:dyDescent="0.3"/>
  <cols>
    <col min="1" max="1" width="27.59765625" customWidth="1"/>
    <col min="4" max="5" width="12.09765625" bestFit="1" customWidth="1"/>
    <col min="7" max="7" width="20.59765625" customWidth="1"/>
    <col min="10" max="10" width="11.59765625" customWidth="1"/>
  </cols>
  <sheetData>
    <row r="1" spans="1:16" x14ac:dyDescent="0.3">
      <c r="A1" s="1" t="s">
        <v>921</v>
      </c>
      <c r="I1" s="1" t="s">
        <v>919</v>
      </c>
    </row>
    <row r="3" spans="1:16" x14ac:dyDescent="0.3">
      <c r="A3">
        <v>0</v>
      </c>
      <c r="B3">
        <v>1</v>
      </c>
      <c r="C3">
        <v>2</v>
      </c>
      <c r="D3">
        <v>3</v>
      </c>
      <c r="E3">
        <v>4</v>
      </c>
      <c r="F3">
        <v>5</v>
      </c>
    </row>
    <row r="4" spans="1:16" x14ac:dyDescent="0.3">
      <c r="A4" s="4" t="str">
        <f>J5</f>
        <v>August 2001</v>
      </c>
      <c r="C4" s="1"/>
      <c r="D4" s="1"/>
      <c r="E4" s="1"/>
    </row>
    <row r="5" spans="1:16" x14ac:dyDescent="0.3">
      <c r="A5" s="1"/>
      <c r="B5" s="1" t="s">
        <v>598</v>
      </c>
      <c r="C5" s="1" t="s">
        <v>599</v>
      </c>
      <c r="D5" s="1"/>
      <c r="E5" s="1"/>
      <c r="J5" s="2" t="s">
        <v>600</v>
      </c>
    </row>
    <row r="6" spans="1:16" x14ac:dyDescent="0.3">
      <c r="A6" s="3" t="s">
        <v>601</v>
      </c>
      <c r="B6" s="3" t="s">
        <v>602</v>
      </c>
      <c r="C6" s="3" t="s">
        <v>603</v>
      </c>
      <c r="D6" s="3" t="s">
        <v>604</v>
      </c>
      <c r="E6" s="3" t="s">
        <v>605</v>
      </c>
      <c r="F6" s="3" t="s">
        <v>1</v>
      </c>
      <c r="J6" s="7">
        <f>SUM(J8:J304)</f>
        <v>950843.93999999971</v>
      </c>
      <c r="K6" s="7">
        <f>SUM(K8:K304)</f>
        <v>1964.8400000000056</v>
      </c>
      <c r="L6" s="7">
        <f>SUM(L8:L304)</f>
        <v>118332.32000000011</v>
      </c>
    </row>
    <row r="7" spans="1:16" x14ac:dyDescent="0.3">
      <c r="A7" t="s">
        <v>3</v>
      </c>
      <c r="B7" t="s">
        <v>2</v>
      </c>
      <c r="C7" s="5">
        <v>1965.9600000000055</v>
      </c>
      <c r="D7" s="5">
        <v>118334.58</v>
      </c>
      <c r="E7" s="5">
        <v>950992.32</v>
      </c>
      <c r="H7" t="s">
        <v>606</v>
      </c>
      <c r="I7" t="s">
        <v>607</v>
      </c>
      <c r="J7">
        <f>J305</f>
        <v>950843.94</v>
      </c>
      <c r="K7">
        <f>K305</f>
        <v>1964.84</v>
      </c>
      <c r="L7">
        <f>L305</f>
        <v>118332.32</v>
      </c>
      <c r="M7">
        <f>M305</f>
        <v>0</v>
      </c>
      <c r="N7">
        <f>N305</f>
        <v>3838.23</v>
      </c>
    </row>
    <row r="8" spans="1:16" x14ac:dyDescent="0.3">
      <c r="A8" t="s">
        <v>5</v>
      </c>
      <c r="B8" t="s">
        <v>4</v>
      </c>
      <c r="C8" s="5">
        <v>0</v>
      </c>
      <c r="D8" s="5">
        <v>15.13</v>
      </c>
      <c r="E8" s="5">
        <v>88.38</v>
      </c>
      <c r="H8" t="s">
        <v>4</v>
      </c>
      <c r="I8" t="s">
        <v>608</v>
      </c>
      <c r="J8" s="5">
        <v>88.38</v>
      </c>
      <c r="K8" s="5">
        <v>0</v>
      </c>
      <c r="L8" s="5">
        <v>15.13</v>
      </c>
      <c r="M8" s="5">
        <v>0</v>
      </c>
      <c r="N8" s="5">
        <v>3756.03</v>
      </c>
      <c r="P8" t="s">
        <v>5</v>
      </c>
    </row>
    <row r="9" spans="1:16" x14ac:dyDescent="0.3">
      <c r="A9" t="s">
        <v>7</v>
      </c>
      <c r="B9" t="s">
        <v>6</v>
      </c>
      <c r="C9" s="5">
        <v>0</v>
      </c>
      <c r="D9" s="5">
        <v>0</v>
      </c>
      <c r="E9" s="5">
        <v>9.5</v>
      </c>
      <c r="F9" s="5"/>
      <c r="H9" t="s">
        <v>6</v>
      </c>
      <c r="I9" t="s">
        <v>609</v>
      </c>
      <c r="J9" s="5">
        <v>9.5</v>
      </c>
      <c r="K9" s="5">
        <v>0</v>
      </c>
      <c r="L9" s="5">
        <v>0</v>
      </c>
      <c r="M9" s="5">
        <v>0</v>
      </c>
      <c r="N9" s="5">
        <v>3775.82</v>
      </c>
      <c r="P9" t="s">
        <v>7</v>
      </c>
    </row>
    <row r="10" spans="1:16" x14ac:dyDescent="0.3">
      <c r="A10" t="s">
        <v>9</v>
      </c>
      <c r="B10" t="s">
        <v>8</v>
      </c>
      <c r="C10" s="5">
        <v>1.88</v>
      </c>
      <c r="D10" s="5">
        <v>326</v>
      </c>
      <c r="E10" s="5">
        <v>2841.17</v>
      </c>
      <c r="F10" s="5"/>
      <c r="H10" t="s">
        <v>8</v>
      </c>
      <c r="I10" t="s">
        <v>610</v>
      </c>
      <c r="J10" s="5">
        <v>2841.17</v>
      </c>
      <c r="K10" s="5">
        <v>1.88</v>
      </c>
      <c r="L10" s="5">
        <v>326</v>
      </c>
      <c r="M10" s="5">
        <v>0</v>
      </c>
      <c r="N10" s="5">
        <v>3770.17</v>
      </c>
      <c r="P10" t="s">
        <v>9</v>
      </c>
    </row>
    <row r="11" spans="1:16" x14ac:dyDescent="0.3">
      <c r="A11" t="s">
        <v>11</v>
      </c>
      <c r="B11" t="s">
        <v>10</v>
      </c>
      <c r="C11" s="5">
        <v>0.13</v>
      </c>
      <c r="D11" s="5">
        <v>22.25</v>
      </c>
      <c r="E11" s="5">
        <v>216.86</v>
      </c>
      <c r="F11" s="5"/>
      <c r="H11" t="s">
        <v>10</v>
      </c>
      <c r="I11" t="s">
        <v>611</v>
      </c>
      <c r="J11" s="5">
        <v>216.86</v>
      </c>
      <c r="K11" s="5">
        <v>0.13</v>
      </c>
      <c r="L11" s="5">
        <v>22.25</v>
      </c>
      <c r="M11" s="5">
        <v>0</v>
      </c>
      <c r="N11" s="5">
        <v>3763.11</v>
      </c>
      <c r="P11" t="s">
        <v>11</v>
      </c>
    </row>
    <row r="12" spans="1:16" x14ac:dyDescent="0.3">
      <c r="A12" t="s">
        <v>13</v>
      </c>
      <c r="B12" t="s">
        <v>12</v>
      </c>
      <c r="C12" s="5">
        <v>0.13</v>
      </c>
      <c r="D12" s="5">
        <v>30.75</v>
      </c>
      <c r="E12" s="5">
        <v>386.06</v>
      </c>
      <c r="F12" s="5"/>
      <c r="H12" t="s">
        <v>12</v>
      </c>
      <c r="I12" t="s">
        <v>612</v>
      </c>
      <c r="J12" s="5">
        <v>386.06</v>
      </c>
      <c r="K12" s="5">
        <v>0.13</v>
      </c>
      <c r="L12" s="5">
        <v>30.75</v>
      </c>
      <c r="M12" s="5">
        <v>0</v>
      </c>
      <c r="N12" s="5">
        <v>3904.93</v>
      </c>
      <c r="P12" t="s">
        <v>13</v>
      </c>
    </row>
    <row r="13" spans="1:16" x14ac:dyDescent="0.3">
      <c r="A13" t="s">
        <v>15</v>
      </c>
      <c r="B13" t="s">
        <v>14</v>
      </c>
      <c r="C13" s="5">
        <v>1.38</v>
      </c>
      <c r="D13" s="5">
        <v>364</v>
      </c>
      <c r="E13" s="5">
        <v>2763.8</v>
      </c>
      <c r="F13" s="5"/>
      <c r="H13" t="s">
        <v>14</v>
      </c>
      <c r="I13" t="s">
        <v>613</v>
      </c>
      <c r="J13" s="5">
        <v>2763.8</v>
      </c>
      <c r="K13" s="5">
        <v>1.38</v>
      </c>
      <c r="L13" s="5">
        <v>364</v>
      </c>
      <c r="M13" s="5">
        <v>0</v>
      </c>
      <c r="N13" s="5">
        <v>3927.68</v>
      </c>
      <c r="P13" t="s">
        <v>15</v>
      </c>
    </row>
    <row r="14" spans="1:16" x14ac:dyDescent="0.3">
      <c r="A14" t="s">
        <v>17</v>
      </c>
      <c r="B14" t="s">
        <v>16</v>
      </c>
      <c r="C14" s="5">
        <v>0</v>
      </c>
      <c r="D14" s="5">
        <v>110.88</v>
      </c>
      <c r="E14" s="5">
        <v>564.71</v>
      </c>
      <c r="F14" s="5"/>
      <c r="H14" t="s">
        <v>16</v>
      </c>
      <c r="I14" t="s">
        <v>614</v>
      </c>
      <c r="J14" s="5">
        <v>564.71</v>
      </c>
      <c r="K14" s="5">
        <v>0</v>
      </c>
      <c r="L14" s="5">
        <v>110.88</v>
      </c>
      <c r="M14" s="5">
        <v>0</v>
      </c>
      <c r="N14" s="5">
        <v>3936.61</v>
      </c>
      <c r="P14" t="s">
        <v>17</v>
      </c>
    </row>
    <row r="15" spans="1:16" x14ac:dyDescent="0.3">
      <c r="A15" t="s">
        <v>19</v>
      </c>
      <c r="B15" t="s">
        <v>18</v>
      </c>
      <c r="C15" s="5">
        <v>85</v>
      </c>
      <c r="D15" s="5">
        <v>1504.01</v>
      </c>
      <c r="E15" s="5">
        <v>13036.17</v>
      </c>
      <c r="F15" s="5"/>
      <c r="H15" t="s">
        <v>18</v>
      </c>
      <c r="I15" t="s">
        <v>615</v>
      </c>
      <c r="J15" s="5">
        <v>13036.2</v>
      </c>
      <c r="K15" s="5">
        <v>85</v>
      </c>
      <c r="L15" s="5">
        <v>1504.01</v>
      </c>
      <c r="M15" s="5">
        <v>0</v>
      </c>
      <c r="N15" s="5">
        <v>3909.83</v>
      </c>
      <c r="P15" t="s">
        <v>19</v>
      </c>
    </row>
    <row r="16" spans="1:16" x14ac:dyDescent="0.3">
      <c r="A16" t="s">
        <v>21</v>
      </c>
      <c r="B16" t="s">
        <v>20</v>
      </c>
      <c r="C16" s="5">
        <v>0</v>
      </c>
      <c r="D16" s="5">
        <v>7.5</v>
      </c>
      <c r="E16" s="5">
        <v>84.84</v>
      </c>
      <c r="F16" s="5"/>
      <c r="H16" t="s">
        <v>20</v>
      </c>
      <c r="I16" t="s">
        <v>616</v>
      </c>
      <c r="J16" s="5">
        <v>84.84</v>
      </c>
      <c r="K16" s="5">
        <v>0</v>
      </c>
      <c r="L16" s="5">
        <v>7.5</v>
      </c>
      <c r="M16" s="5">
        <v>0</v>
      </c>
      <c r="N16" s="5">
        <v>3791.7</v>
      </c>
      <c r="P16" t="s">
        <v>21</v>
      </c>
    </row>
    <row r="17" spans="1:16" x14ac:dyDescent="0.3">
      <c r="A17" t="s">
        <v>23</v>
      </c>
      <c r="B17" t="s">
        <v>22</v>
      </c>
      <c r="C17" s="5">
        <v>6.38</v>
      </c>
      <c r="D17" s="5">
        <v>207.38</v>
      </c>
      <c r="E17" s="5">
        <v>1597.14</v>
      </c>
      <c r="F17" s="5"/>
      <c r="H17" t="s">
        <v>22</v>
      </c>
      <c r="I17" t="s">
        <v>617</v>
      </c>
      <c r="J17" s="5">
        <v>1597.14</v>
      </c>
      <c r="K17" s="5">
        <v>6.38</v>
      </c>
      <c r="L17" s="5">
        <v>207.38</v>
      </c>
      <c r="M17" s="5">
        <v>0</v>
      </c>
      <c r="N17" s="5">
        <v>3779.15</v>
      </c>
      <c r="P17" t="s">
        <v>23</v>
      </c>
    </row>
    <row r="18" spans="1:16" x14ac:dyDescent="0.3">
      <c r="A18" t="s">
        <v>25</v>
      </c>
      <c r="B18" t="s">
        <v>24</v>
      </c>
      <c r="C18" s="5">
        <v>1.5</v>
      </c>
      <c r="D18" s="5">
        <v>166.75</v>
      </c>
      <c r="E18" s="5">
        <v>1091.8900000000001</v>
      </c>
      <c r="F18" s="5"/>
      <c r="H18" t="s">
        <v>24</v>
      </c>
      <c r="I18" t="s">
        <v>618</v>
      </c>
      <c r="J18" s="5">
        <v>1091.8900000000001</v>
      </c>
      <c r="K18" s="5">
        <v>1.5</v>
      </c>
      <c r="L18" s="5">
        <v>166.75</v>
      </c>
      <c r="M18" s="5">
        <v>0</v>
      </c>
      <c r="N18" s="5">
        <v>3897.04</v>
      </c>
      <c r="P18" t="s">
        <v>25</v>
      </c>
    </row>
    <row r="19" spans="1:16" x14ac:dyDescent="0.3">
      <c r="A19" t="s">
        <v>27</v>
      </c>
      <c r="B19" t="s">
        <v>26</v>
      </c>
      <c r="C19" s="5">
        <v>11.13</v>
      </c>
      <c r="D19" s="5">
        <v>302.13</v>
      </c>
      <c r="E19" s="5">
        <v>2682.79</v>
      </c>
      <c r="F19" s="5"/>
      <c r="H19" t="s">
        <v>26</v>
      </c>
      <c r="I19" t="s">
        <v>619</v>
      </c>
      <c r="J19" s="5">
        <v>2682.79</v>
      </c>
      <c r="K19" s="5">
        <v>11.13</v>
      </c>
      <c r="L19" s="5">
        <v>302.13</v>
      </c>
      <c r="M19" s="5">
        <v>0</v>
      </c>
      <c r="N19" s="5">
        <v>3855.73</v>
      </c>
      <c r="P19" t="s">
        <v>27</v>
      </c>
    </row>
    <row r="20" spans="1:16" x14ac:dyDescent="0.3">
      <c r="A20" t="s">
        <v>29</v>
      </c>
      <c r="B20" t="s">
        <v>28</v>
      </c>
      <c r="C20" s="5">
        <v>33.5</v>
      </c>
      <c r="D20" s="5">
        <v>1140.6300000000001</v>
      </c>
      <c r="E20" s="5">
        <v>9043.85</v>
      </c>
      <c r="F20" s="5"/>
      <c r="H20" t="s">
        <v>28</v>
      </c>
      <c r="I20" t="s">
        <v>620</v>
      </c>
      <c r="J20" s="5">
        <v>9043.85</v>
      </c>
      <c r="K20" s="5">
        <v>33.5</v>
      </c>
      <c r="L20" s="5">
        <v>1140.6300000000001</v>
      </c>
      <c r="M20" s="5">
        <v>0</v>
      </c>
      <c r="N20" s="5">
        <v>3816.69</v>
      </c>
      <c r="P20" t="s">
        <v>29</v>
      </c>
    </row>
    <row r="21" spans="1:16" x14ac:dyDescent="0.3">
      <c r="A21" t="s">
        <v>31</v>
      </c>
      <c r="B21" t="s">
        <v>30</v>
      </c>
      <c r="C21" s="5">
        <v>1.75</v>
      </c>
      <c r="D21" s="5">
        <v>87.75</v>
      </c>
      <c r="E21" s="5">
        <v>636.91999999999996</v>
      </c>
      <c r="F21" s="5"/>
      <c r="H21" t="s">
        <v>30</v>
      </c>
      <c r="I21" t="s">
        <v>621</v>
      </c>
      <c r="J21" s="5">
        <v>636.91999999999996</v>
      </c>
      <c r="K21" s="5">
        <v>1.75</v>
      </c>
      <c r="L21" s="5">
        <v>87.75</v>
      </c>
      <c r="M21" s="5">
        <v>0</v>
      </c>
      <c r="N21" s="5">
        <v>3865.12</v>
      </c>
      <c r="P21" t="s">
        <v>31</v>
      </c>
    </row>
    <row r="22" spans="1:16" x14ac:dyDescent="0.3">
      <c r="A22" t="s">
        <v>33</v>
      </c>
      <c r="B22" t="s">
        <v>32</v>
      </c>
      <c r="C22" s="5"/>
      <c r="D22" s="5"/>
      <c r="E22" s="5">
        <v>12.39</v>
      </c>
      <c r="F22" s="5"/>
      <c r="H22" t="s">
        <v>32</v>
      </c>
      <c r="I22" t="s">
        <v>622</v>
      </c>
      <c r="J22" s="5">
        <v>12.39</v>
      </c>
      <c r="K22" s="5">
        <v>0</v>
      </c>
      <c r="L22" s="5">
        <v>0</v>
      </c>
      <c r="M22" s="5">
        <v>0</v>
      </c>
      <c r="N22" s="5">
        <v>4179.3900000000003</v>
      </c>
      <c r="P22" t="s">
        <v>33</v>
      </c>
    </row>
    <row r="23" spans="1:16" x14ac:dyDescent="0.3">
      <c r="A23" t="s">
        <v>35</v>
      </c>
      <c r="B23" t="s">
        <v>34</v>
      </c>
      <c r="C23" s="5">
        <v>0</v>
      </c>
      <c r="D23" s="5">
        <v>42.01</v>
      </c>
      <c r="E23" s="5">
        <v>381.52</v>
      </c>
      <c r="F23" s="5"/>
      <c r="H23" t="s">
        <v>34</v>
      </c>
      <c r="I23" t="s">
        <v>623</v>
      </c>
      <c r="J23" s="5">
        <v>381.52</v>
      </c>
      <c r="K23" s="5">
        <v>0</v>
      </c>
      <c r="L23" s="5">
        <v>42.01</v>
      </c>
      <c r="M23" s="5">
        <v>0</v>
      </c>
      <c r="N23" s="5">
        <v>3710.79</v>
      </c>
      <c r="P23" t="s">
        <v>35</v>
      </c>
    </row>
    <row r="24" spans="1:16" x14ac:dyDescent="0.3">
      <c r="A24" t="s">
        <v>37</v>
      </c>
      <c r="B24" t="s">
        <v>36</v>
      </c>
      <c r="C24" s="5">
        <v>0.5</v>
      </c>
      <c r="D24" s="5">
        <v>142.13</v>
      </c>
      <c r="E24" s="5">
        <v>1284.5899999999999</v>
      </c>
      <c r="F24" s="5"/>
      <c r="H24" t="s">
        <v>36</v>
      </c>
      <c r="I24" t="s">
        <v>624</v>
      </c>
      <c r="J24" s="5">
        <v>1284.7</v>
      </c>
      <c r="K24" s="5">
        <v>0.5</v>
      </c>
      <c r="L24" s="5">
        <v>142.13</v>
      </c>
      <c r="M24" s="5">
        <v>0</v>
      </c>
      <c r="N24" s="5">
        <v>4076.51</v>
      </c>
      <c r="P24" t="s">
        <v>37</v>
      </c>
    </row>
    <row r="25" spans="1:16" x14ac:dyDescent="0.3">
      <c r="A25" t="s">
        <v>39</v>
      </c>
      <c r="B25" t="s">
        <v>38</v>
      </c>
      <c r="C25" s="5">
        <v>2.63</v>
      </c>
      <c r="D25" s="5">
        <v>185.38</v>
      </c>
      <c r="E25" s="5">
        <v>1461.97</v>
      </c>
      <c r="F25" s="5"/>
      <c r="H25" t="s">
        <v>38</v>
      </c>
      <c r="I25" t="s">
        <v>625</v>
      </c>
      <c r="J25" s="5">
        <v>1461.97</v>
      </c>
      <c r="K25" s="5">
        <v>2.63</v>
      </c>
      <c r="L25" s="5">
        <v>185.38</v>
      </c>
      <c r="M25" s="5">
        <v>0</v>
      </c>
      <c r="N25" s="5">
        <v>3924.38</v>
      </c>
      <c r="P25" t="s">
        <v>39</v>
      </c>
    </row>
    <row r="26" spans="1:16" x14ac:dyDescent="0.3">
      <c r="A26" t="s">
        <v>41</v>
      </c>
      <c r="B26" t="s">
        <v>40</v>
      </c>
      <c r="C26" s="5">
        <v>2.38</v>
      </c>
      <c r="D26" s="5">
        <v>206.88</v>
      </c>
      <c r="E26" s="5">
        <v>1449.72</v>
      </c>
      <c r="F26" s="5"/>
      <c r="H26" t="s">
        <v>40</v>
      </c>
      <c r="I26" t="s">
        <v>626</v>
      </c>
      <c r="J26" s="5">
        <v>1449.72</v>
      </c>
      <c r="K26" s="5">
        <v>2.38</v>
      </c>
      <c r="L26" s="5">
        <v>206.88</v>
      </c>
      <c r="M26" s="5">
        <v>0</v>
      </c>
      <c r="N26" s="5">
        <v>3908.43</v>
      </c>
      <c r="P26" t="s">
        <v>41</v>
      </c>
    </row>
    <row r="27" spans="1:16" x14ac:dyDescent="0.3">
      <c r="A27" t="s">
        <v>43</v>
      </c>
      <c r="B27" t="s">
        <v>42</v>
      </c>
      <c r="C27" s="5">
        <v>16</v>
      </c>
      <c r="D27" s="5">
        <v>698.63</v>
      </c>
      <c r="E27" s="5">
        <v>6792.18</v>
      </c>
      <c r="F27" s="5"/>
      <c r="H27" t="s">
        <v>42</v>
      </c>
      <c r="I27" t="s">
        <v>627</v>
      </c>
      <c r="J27" s="5">
        <v>6792.18</v>
      </c>
      <c r="K27" s="5">
        <v>16</v>
      </c>
      <c r="L27" s="5">
        <v>698.63</v>
      </c>
      <c r="M27" s="5">
        <v>0</v>
      </c>
      <c r="N27" s="5">
        <v>3816.35</v>
      </c>
      <c r="P27" t="s">
        <v>43</v>
      </c>
    </row>
    <row r="28" spans="1:16" x14ac:dyDescent="0.3">
      <c r="A28" t="s">
        <v>45</v>
      </c>
      <c r="B28" t="s">
        <v>44</v>
      </c>
      <c r="C28" s="5">
        <v>20.38</v>
      </c>
      <c r="D28" s="5">
        <v>624.13</v>
      </c>
      <c r="E28" s="5">
        <v>4676.8100000000004</v>
      </c>
      <c r="F28" s="5"/>
      <c r="H28" t="s">
        <v>44</v>
      </c>
      <c r="I28" t="s">
        <v>628</v>
      </c>
      <c r="J28" s="5">
        <v>4676.8100000000004</v>
      </c>
      <c r="K28" s="5">
        <v>20.38</v>
      </c>
      <c r="L28" s="5">
        <v>624.13</v>
      </c>
      <c r="M28" s="5">
        <v>0</v>
      </c>
      <c r="N28" s="5">
        <v>3940.91</v>
      </c>
      <c r="P28" t="s">
        <v>45</v>
      </c>
    </row>
    <row r="29" spans="1:16" x14ac:dyDescent="0.3">
      <c r="A29" t="s">
        <v>47</v>
      </c>
      <c r="B29" t="s">
        <v>46</v>
      </c>
      <c r="C29" s="5">
        <v>0</v>
      </c>
      <c r="D29" s="5">
        <v>28.38</v>
      </c>
      <c r="E29" s="5">
        <v>226.95</v>
      </c>
      <c r="F29" s="5"/>
      <c r="H29" t="s">
        <v>46</v>
      </c>
      <c r="I29" t="s">
        <v>629</v>
      </c>
      <c r="J29" s="5">
        <v>226.93</v>
      </c>
      <c r="K29" s="5">
        <v>0</v>
      </c>
      <c r="L29" s="5">
        <v>28.38</v>
      </c>
      <c r="M29" s="5">
        <v>0</v>
      </c>
      <c r="N29" s="5">
        <v>3967.08</v>
      </c>
      <c r="P29" t="s">
        <v>47</v>
      </c>
    </row>
    <row r="30" spans="1:16" x14ac:dyDescent="0.3">
      <c r="A30" t="s">
        <v>49</v>
      </c>
      <c r="B30" t="s">
        <v>48</v>
      </c>
      <c r="C30" s="5">
        <v>8.75</v>
      </c>
      <c r="D30" s="5">
        <v>264.63</v>
      </c>
      <c r="E30" s="5">
        <v>2760.58</v>
      </c>
      <c r="F30" s="5"/>
      <c r="H30" t="s">
        <v>48</v>
      </c>
      <c r="I30" t="s">
        <v>630</v>
      </c>
      <c r="J30" s="5">
        <v>2760.58</v>
      </c>
      <c r="K30" s="5">
        <v>8.75</v>
      </c>
      <c r="L30" s="5">
        <v>264.63</v>
      </c>
      <c r="M30" s="5">
        <v>0</v>
      </c>
      <c r="N30" s="5">
        <v>3953.7</v>
      </c>
      <c r="P30" t="s">
        <v>49</v>
      </c>
    </row>
    <row r="31" spans="1:16" x14ac:dyDescent="0.3">
      <c r="A31" t="s">
        <v>51</v>
      </c>
      <c r="B31" t="s">
        <v>50</v>
      </c>
      <c r="C31" s="5">
        <v>0</v>
      </c>
      <c r="D31" s="5">
        <v>87.13</v>
      </c>
      <c r="E31" s="5">
        <v>517.9</v>
      </c>
      <c r="F31" s="5"/>
      <c r="H31" t="s">
        <v>50</v>
      </c>
      <c r="I31" t="s">
        <v>631</v>
      </c>
      <c r="J31" s="5">
        <v>517.9</v>
      </c>
      <c r="K31" s="5">
        <v>0</v>
      </c>
      <c r="L31" s="5">
        <v>87.13</v>
      </c>
      <c r="M31" s="5">
        <v>0</v>
      </c>
      <c r="N31" s="5">
        <v>3748.69</v>
      </c>
      <c r="P31" t="s">
        <v>51</v>
      </c>
    </row>
    <row r="32" spans="1:16" x14ac:dyDescent="0.3">
      <c r="A32" t="s">
        <v>53</v>
      </c>
      <c r="B32" t="s">
        <v>52</v>
      </c>
      <c r="C32" s="5">
        <v>4.5</v>
      </c>
      <c r="D32" s="5">
        <v>170</v>
      </c>
      <c r="E32" s="5">
        <v>1352.56</v>
      </c>
      <c r="F32" s="5"/>
      <c r="H32" t="s">
        <v>52</v>
      </c>
      <c r="I32" t="s">
        <v>632</v>
      </c>
      <c r="J32" s="5">
        <v>1352.56</v>
      </c>
      <c r="K32" s="5">
        <v>4.5</v>
      </c>
      <c r="L32" s="5">
        <v>170</v>
      </c>
      <c r="M32" s="5">
        <v>0</v>
      </c>
      <c r="N32" s="5">
        <v>3868.12</v>
      </c>
      <c r="P32" t="s">
        <v>53</v>
      </c>
    </row>
    <row r="33" spans="1:16" x14ac:dyDescent="0.3">
      <c r="A33" t="s">
        <v>55</v>
      </c>
      <c r="B33" t="s">
        <v>54</v>
      </c>
      <c r="C33" s="5">
        <v>60.25</v>
      </c>
      <c r="D33" s="5">
        <v>2586.75</v>
      </c>
      <c r="E33" s="5">
        <v>20694.61</v>
      </c>
      <c r="F33" s="5"/>
      <c r="H33" t="s">
        <v>54</v>
      </c>
      <c r="I33" t="s">
        <v>633</v>
      </c>
      <c r="J33" s="5">
        <v>20692.14</v>
      </c>
      <c r="K33" s="5">
        <v>60.25</v>
      </c>
      <c r="L33" s="5">
        <v>2586.75</v>
      </c>
      <c r="M33" s="5">
        <v>0</v>
      </c>
      <c r="N33" s="5">
        <v>3857.7</v>
      </c>
      <c r="P33" t="s">
        <v>55</v>
      </c>
    </row>
    <row r="34" spans="1:16" x14ac:dyDescent="0.3">
      <c r="A34" t="s">
        <v>57</v>
      </c>
      <c r="B34" t="s">
        <v>56</v>
      </c>
      <c r="C34" s="5">
        <v>5.25</v>
      </c>
      <c r="D34" s="5">
        <v>164</v>
      </c>
      <c r="E34" s="5">
        <v>1319.83</v>
      </c>
      <c r="F34" s="5"/>
      <c r="H34" t="s">
        <v>56</v>
      </c>
      <c r="I34" t="s">
        <v>634</v>
      </c>
      <c r="J34" s="5">
        <v>1319.83</v>
      </c>
      <c r="K34" s="5">
        <v>5.25</v>
      </c>
      <c r="L34" s="5">
        <v>164</v>
      </c>
      <c r="M34" s="5">
        <v>0</v>
      </c>
      <c r="N34" s="5">
        <v>4063.32</v>
      </c>
      <c r="P34" t="s">
        <v>57</v>
      </c>
    </row>
    <row r="35" spans="1:16" x14ac:dyDescent="0.3">
      <c r="A35" t="s">
        <v>59</v>
      </c>
      <c r="B35" t="s">
        <v>58</v>
      </c>
      <c r="C35" s="5">
        <v>5.88</v>
      </c>
      <c r="D35" s="5">
        <v>137.25</v>
      </c>
      <c r="E35" s="5">
        <v>1335.72</v>
      </c>
      <c r="F35" s="5"/>
      <c r="H35" t="s">
        <v>58</v>
      </c>
      <c r="I35" t="s">
        <v>635</v>
      </c>
      <c r="J35" s="5">
        <v>1335.72</v>
      </c>
      <c r="K35" s="5">
        <v>5.88</v>
      </c>
      <c r="L35" s="5">
        <v>138.13</v>
      </c>
      <c r="M35" s="5">
        <v>0</v>
      </c>
      <c r="N35" s="5">
        <v>3754.46</v>
      </c>
      <c r="P35" t="s">
        <v>59</v>
      </c>
    </row>
    <row r="36" spans="1:16" x14ac:dyDescent="0.3">
      <c r="A36" t="s">
        <v>61</v>
      </c>
      <c r="B36" t="s">
        <v>60</v>
      </c>
      <c r="C36" s="5">
        <v>0</v>
      </c>
      <c r="D36" s="5">
        <v>13.38</v>
      </c>
      <c r="E36" s="5">
        <v>107.33</v>
      </c>
      <c r="F36" s="5"/>
      <c r="H36" t="s">
        <v>60</v>
      </c>
      <c r="I36" t="s">
        <v>636</v>
      </c>
      <c r="J36" s="5">
        <v>107.33</v>
      </c>
      <c r="K36" s="5">
        <v>0</v>
      </c>
      <c r="L36" s="5">
        <v>13.38</v>
      </c>
      <c r="M36" s="5">
        <v>0</v>
      </c>
      <c r="N36" s="5">
        <v>3782.61</v>
      </c>
      <c r="P36" t="s">
        <v>61</v>
      </c>
    </row>
    <row r="37" spans="1:16" x14ac:dyDescent="0.3">
      <c r="A37" t="s">
        <v>63</v>
      </c>
      <c r="B37" t="s">
        <v>62</v>
      </c>
      <c r="C37" s="5">
        <v>9.76</v>
      </c>
      <c r="D37" s="5">
        <v>343.38</v>
      </c>
      <c r="E37" s="5">
        <v>2428.4299999999998</v>
      </c>
      <c r="F37" s="5"/>
      <c r="H37" t="s">
        <v>62</v>
      </c>
      <c r="I37" t="s">
        <v>637</v>
      </c>
      <c r="J37" s="5">
        <v>2428.4299999999998</v>
      </c>
      <c r="K37" s="5">
        <v>9.76</v>
      </c>
      <c r="L37" s="5">
        <v>343.38</v>
      </c>
      <c r="M37" s="5">
        <v>0</v>
      </c>
      <c r="N37" s="5">
        <v>3793.48</v>
      </c>
      <c r="P37" t="s">
        <v>63</v>
      </c>
    </row>
    <row r="38" spans="1:16" x14ac:dyDescent="0.3">
      <c r="A38" t="s">
        <v>65</v>
      </c>
      <c r="B38" t="s">
        <v>64</v>
      </c>
      <c r="C38" s="5">
        <v>65.38</v>
      </c>
      <c r="D38" s="5">
        <v>2372.13</v>
      </c>
      <c r="E38" s="5">
        <v>20681.89</v>
      </c>
      <c r="F38" s="5"/>
      <c r="H38" t="s">
        <v>64</v>
      </c>
      <c r="I38" t="s">
        <v>638</v>
      </c>
      <c r="J38" s="5">
        <v>20681.88</v>
      </c>
      <c r="K38" s="5">
        <v>65.38</v>
      </c>
      <c r="L38" s="5">
        <v>2373.63</v>
      </c>
      <c r="M38" s="5">
        <v>0</v>
      </c>
      <c r="N38" s="5">
        <v>3841.75</v>
      </c>
      <c r="P38" t="s">
        <v>65</v>
      </c>
    </row>
    <row r="39" spans="1:16" x14ac:dyDescent="0.3">
      <c r="A39" t="s">
        <v>67</v>
      </c>
      <c r="B39" t="s">
        <v>66</v>
      </c>
      <c r="C39" s="5">
        <v>6.25</v>
      </c>
      <c r="D39" s="5">
        <v>414.88</v>
      </c>
      <c r="E39" s="5">
        <v>3689.93</v>
      </c>
      <c r="F39" s="5"/>
      <c r="H39" t="s">
        <v>66</v>
      </c>
      <c r="I39" t="s">
        <v>639</v>
      </c>
      <c r="J39" s="5">
        <v>3689.43</v>
      </c>
      <c r="K39" s="5">
        <v>6.25</v>
      </c>
      <c r="L39" s="5">
        <v>414.88</v>
      </c>
      <c r="M39" s="5">
        <v>0</v>
      </c>
      <c r="N39" s="5">
        <v>3816.89</v>
      </c>
      <c r="P39" t="s">
        <v>67</v>
      </c>
    </row>
    <row r="40" spans="1:16" x14ac:dyDescent="0.3">
      <c r="A40" t="s">
        <v>69</v>
      </c>
      <c r="B40" t="s">
        <v>68</v>
      </c>
      <c r="C40" s="5">
        <v>29.38</v>
      </c>
      <c r="D40" s="5">
        <v>1404.01</v>
      </c>
      <c r="E40" s="5">
        <v>10854.66</v>
      </c>
      <c r="F40" s="5"/>
      <c r="H40" t="s">
        <v>68</v>
      </c>
      <c r="I40" t="s">
        <v>640</v>
      </c>
      <c r="J40" s="5">
        <v>10854.67</v>
      </c>
      <c r="K40" s="5">
        <v>29.38</v>
      </c>
      <c r="L40" s="5">
        <v>1404.01</v>
      </c>
      <c r="M40" s="5">
        <v>0</v>
      </c>
      <c r="N40" s="5">
        <v>3889.23</v>
      </c>
      <c r="P40" t="s">
        <v>69</v>
      </c>
    </row>
    <row r="41" spans="1:16" x14ac:dyDescent="0.3">
      <c r="A41" t="s">
        <v>71</v>
      </c>
      <c r="B41" t="s">
        <v>70</v>
      </c>
      <c r="C41" s="5">
        <v>8</v>
      </c>
      <c r="D41" s="5">
        <v>194.5</v>
      </c>
      <c r="E41" s="5">
        <v>1742.76</v>
      </c>
      <c r="F41" s="5"/>
      <c r="H41" t="s">
        <v>70</v>
      </c>
      <c r="I41" t="s">
        <v>641</v>
      </c>
      <c r="J41" s="5">
        <v>1742.76</v>
      </c>
      <c r="K41" s="5">
        <v>8</v>
      </c>
      <c r="L41" s="5">
        <v>193.5</v>
      </c>
      <c r="M41" s="5">
        <v>0</v>
      </c>
      <c r="N41" s="5">
        <v>3844.75</v>
      </c>
      <c r="P41" t="s">
        <v>71</v>
      </c>
    </row>
    <row r="42" spans="1:16" x14ac:dyDescent="0.3">
      <c r="A42" t="s">
        <v>75</v>
      </c>
      <c r="B42" t="s">
        <v>74</v>
      </c>
      <c r="C42" s="5">
        <v>1.38</v>
      </c>
      <c r="D42" s="5">
        <v>67.13</v>
      </c>
      <c r="E42" s="5">
        <v>588.61</v>
      </c>
      <c r="F42" s="6"/>
      <c r="G42" s="6"/>
      <c r="H42" t="s">
        <v>72</v>
      </c>
      <c r="I42" t="s">
        <v>642</v>
      </c>
      <c r="J42" s="5"/>
      <c r="K42" s="5"/>
      <c r="L42" s="5"/>
      <c r="M42" s="5"/>
      <c r="N42" s="5"/>
      <c r="P42" t="s">
        <v>75</v>
      </c>
    </row>
    <row r="43" spans="1:16" x14ac:dyDescent="0.3">
      <c r="A43" t="s">
        <v>77</v>
      </c>
      <c r="B43" t="s">
        <v>76</v>
      </c>
      <c r="C43" s="5">
        <v>0</v>
      </c>
      <c r="D43" s="5">
        <v>0.25</v>
      </c>
      <c r="E43" s="5">
        <v>14.11</v>
      </c>
      <c r="F43" s="5"/>
      <c r="H43" t="s">
        <v>74</v>
      </c>
      <c r="I43" t="s">
        <v>643</v>
      </c>
      <c r="J43" s="5">
        <v>588.61</v>
      </c>
      <c r="K43" s="5">
        <v>1.38</v>
      </c>
      <c r="L43" s="5">
        <v>67.13</v>
      </c>
      <c r="M43" s="5">
        <v>0</v>
      </c>
      <c r="N43" s="5">
        <v>3926.31</v>
      </c>
      <c r="P43" t="s">
        <v>77</v>
      </c>
    </row>
    <row r="44" spans="1:16" x14ac:dyDescent="0.3">
      <c r="A44" t="s">
        <v>79</v>
      </c>
      <c r="B44" t="s">
        <v>78</v>
      </c>
      <c r="C44" s="5">
        <v>44.5</v>
      </c>
      <c r="D44" s="5">
        <v>978.88</v>
      </c>
      <c r="E44" s="5">
        <v>7061.38</v>
      </c>
      <c r="H44" t="s">
        <v>76</v>
      </c>
      <c r="I44" t="s">
        <v>644</v>
      </c>
      <c r="J44" s="5">
        <v>14.11</v>
      </c>
      <c r="K44" s="5">
        <v>0</v>
      </c>
      <c r="L44" s="5">
        <v>0.25</v>
      </c>
      <c r="M44" s="5">
        <v>0</v>
      </c>
      <c r="N44" s="5">
        <v>3589.78</v>
      </c>
      <c r="P44" t="s">
        <v>79</v>
      </c>
    </row>
    <row r="45" spans="1:16" x14ac:dyDescent="0.3">
      <c r="A45" t="s">
        <v>81</v>
      </c>
      <c r="B45" t="s">
        <v>80</v>
      </c>
      <c r="C45" s="5">
        <v>1.1299999999999999</v>
      </c>
      <c r="D45" s="5">
        <v>79.13</v>
      </c>
      <c r="E45" s="5">
        <v>612.46</v>
      </c>
      <c r="F45" s="5"/>
      <c r="H45" t="s">
        <v>78</v>
      </c>
      <c r="I45" t="s">
        <v>645</v>
      </c>
      <c r="J45" s="5">
        <v>7061.38</v>
      </c>
      <c r="K45" s="5">
        <v>44.5</v>
      </c>
      <c r="L45" s="5">
        <v>978.88</v>
      </c>
      <c r="M45" s="5">
        <v>0</v>
      </c>
      <c r="N45" s="5">
        <v>3997.08</v>
      </c>
      <c r="P45" t="s">
        <v>81</v>
      </c>
    </row>
    <row r="46" spans="1:16" x14ac:dyDescent="0.3">
      <c r="A46" t="s">
        <v>83</v>
      </c>
      <c r="B46" t="s">
        <v>82</v>
      </c>
      <c r="C46" s="5">
        <v>4.63</v>
      </c>
      <c r="D46" s="5">
        <v>149.88</v>
      </c>
      <c r="E46" s="5">
        <v>1311.74</v>
      </c>
      <c r="F46" s="5"/>
      <c r="H46" t="s">
        <v>80</v>
      </c>
      <c r="I46" t="s">
        <v>646</v>
      </c>
      <c r="J46" s="5">
        <v>612.46</v>
      </c>
      <c r="K46" s="5">
        <v>1.1299999999999999</v>
      </c>
      <c r="L46" s="5">
        <v>79.13</v>
      </c>
      <c r="M46" s="5">
        <v>0</v>
      </c>
      <c r="N46" s="5">
        <v>3955.58</v>
      </c>
      <c r="P46" t="s">
        <v>83</v>
      </c>
    </row>
    <row r="47" spans="1:16" x14ac:dyDescent="0.3">
      <c r="A47" t="s">
        <v>85</v>
      </c>
      <c r="B47" t="s">
        <v>84</v>
      </c>
      <c r="C47" s="5">
        <v>6.38</v>
      </c>
      <c r="D47" s="5">
        <v>152.25</v>
      </c>
      <c r="E47" s="5">
        <v>956.89</v>
      </c>
      <c r="F47" s="5"/>
      <c r="H47" t="s">
        <v>82</v>
      </c>
      <c r="I47" t="s">
        <v>647</v>
      </c>
      <c r="J47" s="5">
        <v>1311.74</v>
      </c>
      <c r="K47" s="5">
        <v>4.63</v>
      </c>
      <c r="L47" s="5">
        <v>149.88</v>
      </c>
      <c r="M47" s="5">
        <v>0</v>
      </c>
      <c r="N47" s="5">
        <v>3841.87</v>
      </c>
      <c r="P47" t="s">
        <v>85</v>
      </c>
    </row>
    <row r="48" spans="1:16" x14ac:dyDescent="0.3">
      <c r="A48" t="s">
        <v>87</v>
      </c>
      <c r="B48" t="s">
        <v>86</v>
      </c>
      <c r="C48" s="5">
        <v>6</v>
      </c>
      <c r="D48" s="5">
        <v>185.88</v>
      </c>
      <c r="E48" s="5">
        <v>1805.8</v>
      </c>
      <c r="F48" s="5"/>
      <c r="H48" t="s">
        <v>84</v>
      </c>
      <c r="I48" t="s">
        <v>648</v>
      </c>
      <c r="J48" s="5">
        <v>956.89</v>
      </c>
      <c r="K48" s="5">
        <v>6.38</v>
      </c>
      <c r="L48" s="5">
        <v>152</v>
      </c>
      <c r="M48" s="5">
        <v>0</v>
      </c>
      <c r="N48" s="5">
        <v>3677.07</v>
      </c>
      <c r="P48" t="s">
        <v>87</v>
      </c>
    </row>
    <row r="49" spans="1:16" x14ac:dyDescent="0.3">
      <c r="A49" t="s">
        <v>89</v>
      </c>
      <c r="B49" t="s">
        <v>88</v>
      </c>
      <c r="C49" s="5">
        <v>32.630000000000003</v>
      </c>
      <c r="D49" s="5">
        <v>647.38</v>
      </c>
      <c r="E49" s="5">
        <v>4973.49</v>
      </c>
      <c r="F49" s="5"/>
      <c r="H49" t="s">
        <v>86</v>
      </c>
      <c r="I49" t="s">
        <v>649</v>
      </c>
      <c r="J49" s="5">
        <v>1805.8</v>
      </c>
      <c r="K49" s="5">
        <v>6</v>
      </c>
      <c r="L49" s="5">
        <v>185.88</v>
      </c>
      <c r="M49" s="5">
        <v>0</v>
      </c>
      <c r="N49" s="5">
        <v>3875.7</v>
      </c>
      <c r="P49" t="s">
        <v>89</v>
      </c>
    </row>
    <row r="50" spans="1:16" x14ac:dyDescent="0.3">
      <c r="A50" t="s">
        <v>91</v>
      </c>
      <c r="B50" t="s">
        <v>90</v>
      </c>
      <c r="C50" s="5">
        <v>0</v>
      </c>
      <c r="D50" s="5">
        <v>29.5</v>
      </c>
      <c r="E50" s="5">
        <v>178.33</v>
      </c>
      <c r="F50" s="5"/>
      <c r="H50" t="s">
        <v>88</v>
      </c>
      <c r="I50" t="s">
        <v>650</v>
      </c>
      <c r="J50" s="5">
        <v>4973.49</v>
      </c>
      <c r="K50" s="5">
        <v>32.630000000000003</v>
      </c>
      <c r="L50" s="5">
        <v>647.38</v>
      </c>
      <c r="M50" s="5">
        <v>0</v>
      </c>
      <c r="N50" s="5">
        <v>3869.42</v>
      </c>
      <c r="P50" t="s">
        <v>91</v>
      </c>
    </row>
    <row r="51" spans="1:16" x14ac:dyDescent="0.3">
      <c r="A51" t="s">
        <v>93</v>
      </c>
      <c r="B51" t="s">
        <v>92</v>
      </c>
      <c r="C51" s="5">
        <v>0</v>
      </c>
      <c r="D51" s="5">
        <v>84.63</v>
      </c>
      <c r="E51" s="5">
        <v>624.84</v>
      </c>
      <c r="F51" s="5"/>
      <c r="H51" t="s">
        <v>90</v>
      </c>
      <c r="I51" t="s">
        <v>651</v>
      </c>
      <c r="J51" s="5">
        <v>178.33</v>
      </c>
      <c r="K51" s="5">
        <v>0</v>
      </c>
      <c r="L51" s="5">
        <v>29.5</v>
      </c>
      <c r="M51" s="5">
        <v>0</v>
      </c>
      <c r="N51" s="5">
        <v>4102.4799999999996</v>
      </c>
      <c r="P51" t="s">
        <v>93</v>
      </c>
    </row>
    <row r="52" spans="1:16" x14ac:dyDescent="0.3">
      <c r="A52" t="s">
        <v>95</v>
      </c>
      <c r="B52" t="s">
        <v>94</v>
      </c>
      <c r="C52" s="5">
        <v>0</v>
      </c>
      <c r="D52" s="5">
        <v>5.88</v>
      </c>
      <c r="E52" s="5">
        <v>42.56</v>
      </c>
      <c r="F52" s="5"/>
      <c r="H52" t="s">
        <v>92</v>
      </c>
      <c r="I52" t="s">
        <v>652</v>
      </c>
      <c r="J52" s="5">
        <v>624.84</v>
      </c>
      <c r="K52" s="5">
        <v>0</v>
      </c>
      <c r="L52" s="5">
        <v>84.63</v>
      </c>
      <c r="M52" s="5">
        <v>0</v>
      </c>
      <c r="N52" s="5">
        <v>3680.57</v>
      </c>
      <c r="P52" t="s">
        <v>95</v>
      </c>
    </row>
    <row r="53" spans="1:16" x14ac:dyDescent="0.3">
      <c r="A53" t="s">
        <v>97</v>
      </c>
      <c r="B53" t="s">
        <v>96</v>
      </c>
      <c r="C53" s="5">
        <v>4.25</v>
      </c>
      <c r="D53" s="5">
        <v>622.25</v>
      </c>
      <c r="E53" s="5">
        <v>4990.04</v>
      </c>
      <c r="F53" s="5"/>
      <c r="H53" t="s">
        <v>94</v>
      </c>
      <c r="I53" t="s">
        <v>653</v>
      </c>
      <c r="J53" s="5">
        <v>42.56</v>
      </c>
      <c r="K53" s="5">
        <v>0</v>
      </c>
      <c r="L53" s="5">
        <v>5.88</v>
      </c>
      <c r="M53" s="5">
        <v>0</v>
      </c>
      <c r="N53" s="5">
        <v>3761.63</v>
      </c>
      <c r="P53" t="s">
        <v>97</v>
      </c>
    </row>
    <row r="54" spans="1:16" x14ac:dyDescent="0.3">
      <c r="A54" t="s">
        <v>99</v>
      </c>
      <c r="B54" t="s">
        <v>98</v>
      </c>
      <c r="C54" s="5">
        <v>0</v>
      </c>
      <c r="D54" s="5">
        <v>24.13</v>
      </c>
      <c r="E54" s="5">
        <v>103.09</v>
      </c>
      <c r="F54" s="5"/>
      <c r="H54" t="s">
        <v>96</v>
      </c>
      <c r="I54" t="s">
        <v>654</v>
      </c>
      <c r="J54" s="5">
        <v>4990.04</v>
      </c>
      <c r="K54" s="5">
        <v>4.25</v>
      </c>
      <c r="L54" s="5">
        <v>622.25</v>
      </c>
      <c r="M54" s="5">
        <v>0</v>
      </c>
      <c r="N54" s="5">
        <v>3904.39</v>
      </c>
      <c r="P54" t="s">
        <v>99</v>
      </c>
    </row>
    <row r="55" spans="1:16" x14ac:dyDescent="0.3">
      <c r="A55" t="s">
        <v>101</v>
      </c>
      <c r="B55" t="s">
        <v>100</v>
      </c>
      <c r="C55" s="5">
        <v>0</v>
      </c>
      <c r="D55" s="5">
        <v>35.880000000000003</v>
      </c>
      <c r="E55" s="5">
        <v>310.23</v>
      </c>
      <c r="F55" s="5"/>
      <c r="H55" t="s">
        <v>98</v>
      </c>
      <c r="I55" t="s">
        <v>655</v>
      </c>
      <c r="J55" s="5">
        <v>103.09</v>
      </c>
      <c r="K55" s="5">
        <v>0</v>
      </c>
      <c r="L55" s="5">
        <v>24.13</v>
      </c>
      <c r="M55" s="5">
        <v>0</v>
      </c>
      <c r="N55" s="5">
        <v>3851.74</v>
      </c>
      <c r="P55" t="s">
        <v>101</v>
      </c>
    </row>
    <row r="56" spans="1:16" x14ac:dyDescent="0.3">
      <c r="A56" t="s">
        <v>103</v>
      </c>
      <c r="B56" t="s">
        <v>102</v>
      </c>
      <c r="C56" s="5">
        <v>0</v>
      </c>
      <c r="D56" s="5">
        <v>9.5</v>
      </c>
      <c r="E56" s="5">
        <v>45.5</v>
      </c>
      <c r="F56" s="5"/>
      <c r="H56" t="s">
        <v>100</v>
      </c>
      <c r="I56" t="s">
        <v>656</v>
      </c>
      <c r="J56" s="5">
        <v>310.23</v>
      </c>
      <c r="K56" s="5">
        <v>0</v>
      </c>
      <c r="L56" s="5">
        <v>35.880000000000003</v>
      </c>
      <c r="M56" s="5">
        <v>0</v>
      </c>
      <c r="N56" s="5">
        <v>3905.18</v>
      </c>
      <c r="P56" t="s">
        <v>103</v>
      </c>
    </row>
    <row r="57" spans="1:16" x14ac:dyDescent="0.3">
      <c r="A57" t="s">
        <v>105</v>
      </c>
      <c r="B57" t="s">
        <v>104</v>
      </c>
      <c r="C57" s="5">
        <v>0</v>
      </c>
      <c r="D57" s="5">
        <v>32.380000000000003</v>
      </c>
      <c r="E57" s="5">
        <v>255.4</v>
      </c>
      <c r="F57" s="5"/>
      <c r="H57" t="s">
        <v>102</v>
      </c>
      <c r="I57" t="s">
        <v>657</v>
      </c>
      <c r="J57" s="5">
        <v>45.5</v>
      </c>
      <c r="K57" s="5">
        <v>0</v>
      </c>
      <c r="L57" s="5">
        <v>9.5</v>
      </c>
      <c r="M57" s="5">
        <v>0</v>
      </c>
      <c r="N57" s="5">
        <v>3725.9</v>
      </c>
      <c r="P57" t="s">
        <v>105</v>
      </c>
    </row>
    <row r="58" spans="1:16" x14ac:dyDescent="0.3">
      <c r="A58" t="s">
        <v>107</v>
      </c>
      <c r="B58" t="s">
        <v>106</v>
      </c>
      <c r="C58" s="5">
        <v>0</v>
      </c>
      <c r="D58" s="5">
        <v>15.5</v>
      </c>
      <c r="E58" s="5">
        <v>80.61</v>
      </c>
      <c r="F58" s="5"/>
      <c r="H58" t="s">
        <v>104</v>
      </c>
      <c r="I58" t="s">
        <v>658</v>
      </c>
      <c r="J58" s="5">
        <v>255.4</v>
      </c>
      <c r="K58" s="5">
        <v>0</v>
      </c>
      <c r="L58" s="5">
        <v>32.380000000000003</v>
      </c>
      <c r="M58" s="5">
        <v>0</v>
      </c>
      <c r="N58" s="5">
        <v>3916.07</v>
      </c>
      <c r="P58" t="s">
        <v>107</v>
      </c>
    </row>
    <row r="59" spans="1:16" x14ac:dyDescent="0.3">
      <c r="A59" t="s">
        <v>109</v>
      </c>
      <c r="B59" t="s">
        <v>108</v>
      </c>
      <c r="C59" s="5">
        <v>0</v>
      </c>
      <c r="D59" s="5">
        <v>36</v>
      </c>
      <c r="E59" s="5">
        <v>255.46</v>
      </c>
      <c r="F59" s="5"/>
      <c r="H59" t="s">
        <v>106</v>
      </c>
      <c r="I59" t="s">
        <v>659</v>
      </c>
      <c r="J59" s="5">
        <v>80.61</v>
      </c>
      <c r="K59" s="5">
        <v>0</v>
      </c>
      <c r="L59" s="5">
        <v>15.5</v>
      </c>
      <c r="M59" s="5">
        <v>0</v>
      </c>
      <c r="N59" s="5">
        <v>3872.9</v>
      </c>
      <c r="P59" t="s">
        <v>109</v>
      </c>
    </row>
    <row r="60" spans="1:16" x14ac:dyDescent="0.3">
      <c r="A60" t="s">
        <v>111</v>
      </c>
      <c r="B60" t="s">
        <v>110</v>
      </c>
      <c r="C60" s="5">
        <v>0</v>
      </c>
      <c r="D60" s="5">
        <v>43.25</v>
      </c>
      <c r="E60" s="5">
        <v>489.68</v>
      </c>
      <c r="F60" s="5"/>
      <c r="H60" t="s">
        <v>108</v>
      </c>
      <c r="I60" t="s">
        <v>660</v>
      </c>
      <c r="J60" s="5">
        <v>255.46</v>
      </c>
      <c r="K60" s="5">
        <v>0</v>
      </c>
      <c r="L60" s="5">
        <v>36</v>
      </c>
      <c r="M60" s="5">
        <v>0</v>
      </c>
      <c r="N60" s="5">
        <v>3819.04</v>
      </c>
      <c r="P60" t="s">
        <v>111</v>
      </c>
    </row>
    <row r="61" spans="1:16" x14ac:dyDescent="0.3">
      <c r="A61" t="s">
        <v>113</v>
      </c>
      <c r="B61" t="s">
        <v>112</v>
      </c>
      <c r="C61" s="5">
        <v>51.75</v>
      </c>
      <c r="D61" s="5">
        <v>955.13</v>
      </c>
      <c r="E61" s="5">
        <v>8239.35</v>
      </c>
      <c r="F61" s="5"/>
      <c r="H61" t="s">
        <v>110</v>
      </c>
      <c r="I61" t="s">
        <v>661</v>
      </c>
      <c r="J61" s="5">
        <v>489.68</v>
      </c>
      <c r="K61" s="5">
        <v>0</v>
      </c>
      <c r="L61" s="5">
        <v>43.25</v>
      </c>
      <c r="M61" s="5">
        <v>0</v>
      </c>
      <c r="N61" s="5">
        <v>3742.73</v>
      </c>
      <c r="P61" t="s">
        <v>113</v>
      </c>
    </row>
    <row r="62" spans="1:16" x14ac:dyDescent="0.3">
      <c r="A62" t="s">
        <v>115</v>
      </c>
      <c r="B62" t="s">
        <v>114</v>
      </c>
      <c r="C62" s="5">
        <v>7.5</v>
      </c>
      <c r="D62" s="5">
        <v>205</v>
      </c>
      <c r="E62" s="5">
        <v>1837.12</v>
      </c>
      <c r="F62" s="5"/>
      <c r="H62" t="s">
        <v>112</v>
      </c>
      <c r="I62" t="s">
        <v>662</v>
      </c>
      <c r="J62" s="5">
        <v>8239.35</v>
      </c>
      <c r="K62" s="5">
        <v>51.75</v>
      </c>
      <c r="L62" s="5">
        <v>955.13</v>
      </c>
      <c r="M62" s="5">
        <v>0</v>
      </c>
      <c r="N62" s="5">
        <v>3758.69</v>
      </c>
      <c r="P62" t="s">
        <v>115</v>
      </c>
    </row>
    <row r="63" spans="1:16" x14ac:dyDescent="0.3">
      <c r="A63" t="s">
        <v>117</v>
      </c>
      <c r="B63" t="s">
        <v>116</v>
      </c>
      <c r="C63" s="5">
        <v>0</v>
      </c>
      <c r="D63" s="5">
        <v>0</v>
      </c>
      <c r="E63" s="5">
        <v>8.7200000000000006</v>
      </c>
      <c r="F63" s="5"/>
      <c r="H63" t="s">
        <v>114</v>
      </c>
      <c r="I63" t="s">
        <v>663</v>
      </c>
      <c r="J63" s="5">
        <v>1837.12</v>
      </c>
      <c r="K63" s="5">
        <v>7.5</v>
      </c>
      <c r="L63" s="5">
        <v>205</v>
      </c>
      <c r="M63" s="5">
        <v>0</v>
      </c>
      <c r="N63" s="5">
        <v>3838.82</v>
      </c>
      <c r="P63" t="s">
        <v>117</v>
      </c>
    </row>
    <row r="64" spans="1:16" x14ac:dyDescent="0.3">
      <c r="A64" t="s">
        <v>119</v>
      </c>
      <c r="B64" t="s">
        <v>118</v>
      </c>
      <c r="C64" s="5">
        <v>0</v>
      </c>
      <c r="D64" s="5">
        <v>8.6300000000000008</v>
      </c>
      <c r="E64" s="5">
        <v>88.78</v>
      </c>
      <c r="F64" s="5"/>
      <c r="H64" t="s">
        <v>116</v>
      </c>
      <c r="I64" t="s">
        <v>664</v>
      </c>
      <c r="J64" s="5">
        <v>8.7200000000000006</v>
      </c>
      <c r="K64" s="5">
        <v>0</v>
      </c>
      <c r="L64" s="5">
        <v>0</v>
      </c>
      <c r="M64" s="5">
        <v>0</v>
      </c>
      <c r="N64" s="5">
        <v>3440.54</v>
      </c>
      <c r="P64" t="s">
        <v>119</v>
      </c>
    </row>
    <row r="65" spans="1:16" x14ac:dyDescent="0.3">
      <c r="A65" t="s">
        <v>121</v>
      </c>
      <c r="B65" t="s">
        <v>120</v>
      </c>
      <c r="C65" s="5">
        <v>0</v>
      </c>
      <c r="D65" s="5">
        <v>60</v>
      </c>
      <c r="E65" s="5">
        <v>446.26</v>
      </c>
      <c r="F65" s="5"/>
      <c r="H65" t="s">
        <v>118</v>
      </c>
      <c r="I65" t="s">
        <v>665</v>
      </c>
      <c r="J65" s="5">
        <v>88.78</v>
      </c>
      <c r="K65" s="5">
        <v>0</v>
      </c>
      <c r="L65" s="5">
        <v>8.6300000000000008</v>
      </c>
      <c r="M65" s="5">
        <v>0</v>
      </c>
      <c r="N65" s="5">
        <v>3674.56</v>
      </c>
      <c r="P65" s="6" t="s">
        <v>73</v>
      </c>
    </row>
    <row r="66" spans="1:16" x14ac:dyDescent="0.3">
      <c r="A66" t="s">
        <v>123</v>
      </c>
      <c r="B66" t="s">
        <v>122</v>
      </c>
      <c r="C66" s="5">
        <v>2.63</v>
      </c>
      <c r="D66" s="5">
        <v>160.88</v>
      </c>
      <c r="E66" s="5">
        <v>1453.68</v>
      </c>
      <c r="F66" s="5"/>
      <c r="H66" t="s">
        <v>120</v>
      </c>
      <c r="I66" t="s">
        <v>666</v>
      </c>
      <c r="J66" s="5">
        <v>446.26</v>
      </c>
      <c r="K66" s="5">
        <v>0</v>
      </c>
      <c r="L66" s="5">
        <v>60</v>
      </c>
      <c r="M66" s="5">
        <v>0</v>
      </c>
      <c r="N66" s="5">
        <v>4022.26</v>
      </c>
      <c r="P66" t="s">
        <v>121</v>
      </c>
    </row>
    <row r="67" spans="1:16" x14ac:dyDescent="0.3">
      <c r="A67" t="s">
        <v>125</v>
      </c>
      <c r="B67" t="s">
        <v>124</v>
      </c>
      <c r="C67" s="5">
        <v>2.5</v>
      </c>
      <c r="D67" s="5">
        <v>247.38</v>
      </c>
      <c r="E67" s="5">
        <v>2122.5300000000002</v>
      </c>
      <c r="F67" s="5"/>
      <c r="H67" t="s">
        <v>122</v>
      </c>
      <c r="I67" t="s">
        <v>667</v>
      </c>
      <c r="J67" s="5">
        <v>1428</v>
      </c>
      <c r="K67" s="5">
        <v>2.63</v>
      </c>
      <c r="L67" s="5">
        <v>160.88</v>
      </c>
      <c r="M67" s="5">
        <v>0</v>
      </c>
      <c r="N67" s="5">
        <v>3606.1</v>
      </c>
      <c r="P67" t="s">
        <v>123</v>
      </c>
    </row>
    <row r="68" spans="1:16" x14ac:dyDescent="0.3">
      <c r="A68" t="s">
        <v>127</v>
      </c>
      <c r="B68" t="s">
        <v>126</v>
      </c>
      <c r="C68" s="5">
        <v>4.5</v>
      </c>
      <c r="D68" s="5">
        <v>115.63</v>
      </c>
      <c r="E68" s="5">
        <v>877.97</v>
      </c>
      <c r="F68" s="5"/>
      <c r="H68" t="s">
        <v>124</v>
      </c>
      <c r="I68" t="s">
        <v>668</v>
      </c>
      <c r="J68" s="5">
        <v>2122.5300000000002</v>
      </c>
      <c r="K68" s="5">
        <v>2.5</v>
      </c>
      <c r="L68" s="5">
        <v>247.38</v>
      </c>
      <c r="M68" s="5">
        <v>0</v>
      </c>
      <c r="N68" s="5">
        <v>3743.22</v>
      </c>
      <c r="P68" t="s">
        <v>125</v>
      </c>
    </row>
    <row r="69" spans="1:16" x14ac:dyDescent="0.3">
      <c r="A69" t="s">
        <v>129</v>
      </c>
      <c r="B69" t="s">
        <v>128</v>
      </c>
      <c r="C69" s="5">
        <v>0</v>
      </c>
      <c r="D69" s="5">
        <v>33.380000000000003</v>
      </c>
      <c r="E69" s="5">
        <v>240.83</v>
      </c>
      <c r="F69" s="5"/>
      <c r="H69" t="s">
        <v>126</v>
      </c>
      <c r="I69" t="s">
        <v>669</v>
      </c>
      <c r="J69" s="5">
        <v>877.97</v>
      </c>
      <c r="K69" s="5">
        <v>4.5</v>
      </c>
      <c r="L69" s="5">
        <v>115.63</v>
      </c>
      <c r="M69" s="5">
        <v>0</v>
      </c>
      <c r="N69" s="5">
        <v>3809.42</v>
      </c>
      <c r="P69" t="s">
        <v>127</v>
      </c>
    </row>
    <row r="70" spans="1:16" x14ac:dyDescent="0.3">
      <c r="A70" t="s">
        <v>131</v>
      </c>
      <c r="B70" t="s">
        <v>130</v>
      </c>
      <c r="C70" s="5">
        <v>2</v>
      </c>
      <c r="D70" s="5">
        <v>48.76</v>
      </c>
      <c r="E70" s="5">
        <v>501.26</v>
      </c>
      <c r="F70" s="5"/>
      <c r="H70" t="s">
        <v>128</v>
      </c>
      <c r="I70" t="s">
        <v>670</v>
      </c>
      <c r="J70" s="5">
        <v>240.83</v>
      </c>
      <c r="K70" s="5">
        <v>0</v>
      </c>
      <c r="L70" s="5">
        <v>33.380000000000003</v>
      </c>
      <c r="M70" s="5">
        <v>0</v>
      </c>
      <c r="N70" s="5">
        <v>3687.93</v>
      </c>
      <c r="P70" t="s">
        <v>129</v>
      </c>
    </row>
    <row r="71" spans="1:16" x14ac:dyDescent="0.3">
      <c r="A71" t="s">
        <v>133</v>
      </c>
      <c r="B71" t="s">
        <v>132</v>
      </c>
      <c r="C71" s="5">
        <v>0</v>
      </c>
      <c r="D71" s="5">
        <v>131.25</v>
      </c>
      <c r="E71" s="5">
        <v>1243.75</v>
      </c>
      <c r="F71" s="5"/>
      <c r="H71" t="s">
        <v>130</v>
      </c>
      <c r="I71" t="s">
        <v>671</v>
      </c>
      <c r="J71" s="5">
        <v>501.26</v>
      </c>
      <c r="K71" s="5">
        <v>2</v>
      </c>
      <c r="L71" s="5">
        <v>48.76</v>
      </c>
      <c r="M71" s="5">
        <v>0</v>
      </c>
      <c r="N71" s="5">
        <v>3581.01</v>
      </c>
      <c r="P71" t="s">
        <v>131</v>
      </c>
    </row>
    <row r="72" spans="1:16" x14ac:dyDescent="0.3">
      <c r="A72" t="s">
        <v>135</v>
      </c>
      <c r="B72" t="s">
        <v>134</v>
      </c>
      <c r="C72" s="5">
        <v>50.13</v>
      </c>
      <c r="D72" s="5">
        <v>729.5</v>
      </c>
      <c r="E72" s="5">
        <v>6117.08</v>
      </c>
      <c r="F72" s="5"/>
      <c r="H72" t="s">
        <v>132</v>
      </c>
      <c r="I72" t="s">
        <v>672</v>
      </c>
      <c r="J72" s="5">
        <v>1244.8599999999999</v>
      </c>
      <c r="K72" s="5">
        <v>0</v>
      </c>
      <c r="L72" s="5">
        <v>131.25</v>
      </c>
      <c r="M72" s="5">
        <v>0</v>
      </c>
      <c r="N72" s="5">
        <v>3592.59</v>
      </c>
      <c r="P72" t="s">
        <v>133</v>
      </c>
    </row>
    <row r="73" spans="1:16" x14ac:dyDescent="0.3">
      <c r="A73" t="s">
        <v>137</v>
      </c>
      <c r="B73" t="s">
        <v>136</v>
      </c>
      <c r="C73" s="5">
        <v>4.13</v>
      </c>
      <c r="D73" s="5">
        <v>258.13</v>
      </c>
      <c r="E73" s="5">
        <v>2206.46</v>
      </c>
      <c r="F73" s="5"/>
      <c r="H73" t="s">
        <v>134</v>
      </c>
      <c r="I73" t="s">
        <v>673</v>
      </c>
      <c r="J73" s="5">
        <v>6116.33</v>
      </c>
      <c r="K73" s="5">
        <v>50.13</v>
      </c>
      <c r="L73" s="5">
        <v>729.5</v>
      </c>
      <c r="M73" s="5">
        <v>0</v>
      </c>
      <c r="N73" s="5">
        <v>3806.28</v>
      </c>
      <c r="P73" t="s">
        <v>135</v>
      </c>
    </row>
    <row r="74" spans="1:16" x14ac:dyDescent="0.3">
      <c r="A74" t="s">
        <v>139</v>
      </c>
      <c r="B74" t="s">
        <v>138</v>
      </c>
      <c r="C74" s="5">
        <v>0</v>
      </c>
      <c r="D74" s="5">
        <v>18</v>
      </c>
      <c r="E74" s="5">
        <v>125.21</v>
      </c>
      <c r="F74" s="5"/>
      <c r="H74" t="s">
        <v>136</v>
      </c>
      <c r="I74" t="s">
        <v>674</v>
      </c>
      <c r="J74" s="5">
        <v>2206.46</v>
      </c>
      <c r="K74" s="5">
        <v>4.13</v>
      </c>
      <c r="L74" s="5">
        <v>258.13</v>
      </c>
      <c r="M74" s="5">
        <v>0</v>
      </c>
      <c r="N74" s="5">
        <v>3851.3</v>
      </c>
      <c r="P74" t="s">
        <v>137</v>
      </c>
    </row>
    <row r="75" spans="1:16" x14ac:dyDescent="0.3">
      <c r="A75" t="s">
        <v>141</v>
      </c>
      <c r="B75" t="s">
        <v>140</v>
      </c>
      <c r="C75" s="5">
        <v>0</v>
      </c>
      <c r="D75" s="5">
        <v>118.63</v>
      </c>
      <c r="E75" s="5">
        <v>837.81</v>
      </c>
      <c r="F75" s="5"/>
      <c r="H75" t="s">
        <v>138</v>
      </c>
      <c r="I75" t="s">
        <v>675</v>
      </c>
      <c r="J75" s="5">
        <v>125.21</v>
      </c>
      <c r="K75" s="5">
        <v>0</v>
      </c>
      <c r="L75" s="5">
        <v>18</v>
      </c>
      <c r="M75" s="5">
        <v>0</v>
      </c>
      <c r="N75" s="5">
        <v>4027.65</v>
      </c>
      <c r="P75" t="s">
        <v>139</v>
      </c>
    </row>
    <row r="76" spans="1:16" x14ac:dyDescent="0.3">
      <c r="A76" t="s">
        <v>143</v>
      </c>
      <c r="B76" t="s">
        <v>142</v>
      </c>
      <c r="C76" s="5">
        <v>24.25</v>
      </c>
      <c r="D76" s="5">
        <v>594.63</v>
      </c>
      <c r="E76" s="5">
        <v>3717.84</v>
      </c>
      <c r="F76" s="5"/>
      <c r="H76" t="s">
        <v>140</v>
      </c>
      <c r="I76" t="s">
        <v>676</v>
      </c>
      <c r="J76" s="5">
        <v>837.81</v>
      </c>
      <c r="K76" s="5">
        <v>0</v>
      </c>
      <c r="L76" s="5">
        <v>118.63</v>
      </c>
      <c r="M76" s="5">
        <v>0</v>
      </c>
      <c r="N76" s="5">
        <v>3976.61</v>
      </c>
      <c r="P76" t="s">
        <v>141</v>
      </c>
    </row>
    <row r="77" spans="1:16" x14ac:dyDescent="0.3">
      <c r="A77" t="s">
        <v>145</v>
      </c>
      <c r="B77" t="s">
        <v>144</v>
      </c>
      <c r="C77" s="5">
        <v>6.25</v>
      </c>
      <c r="D77" s="5">
        <v>284.5</v>
      </c>
      <c r="E77" s="5">
        <v>2095.62</v>
      </c>
      <c r="F77" s="5"/>
      <c r="H77" t="s">
        <v>142</v>
      </c>
      <c r="I77" t="s">
        <v>677</v>
      </c>
      <c r="J77" s="5">
        <v>3711.69</v>
      </c>
      <c r="K77" s="5">
        <v>24.25</v>
      </c>
      <c r="L77" s="5">
        <v>595.63</v>
      </c>
      <c r="M77" s="5">
        <v>0</v>
      </c>
      <c r="N77" s="5">
        <v>3774.17</v>
      </c>
      <c r="P77" t="s">
        <v>143</v>
      </c>
    </row>
    <row r="78" spans="1:16" x14ac:dyDescent="0.3">
      <c r="A78" t="s">
        <v>147</v>
      </c>
      <c r="B78" t="s">
        <v>146</v>
      </c>
      <c r="C78" s="5">
        <v>0</v>
      </c>
      <c r="D78" s="5">
        <v>74.13</v>
      </c>
      <c r="E78" s="5">
        <v>641.98</v>
      </c>
      <c r="F78" s="5"/>
      <c r="H78" t="s">
        <v>144</v>
      </c>
      <c r="I78" t="s">
        <v>678</v>
      </c>
      <c r="J78" s="5">
        <v>2095.62</v>
      </c>
      <c r="K78" s="5">
        <v>6.25</v>
      </c>
      <c r="L78" s="5">
        <v>284.5</v>
      </c>
      <c r="M78" s="5">
        <v>0</v>
      </c>
      <c r="N78" s="5">
        <v>3840.27</v>
      </c>
      <c r="P78" t="s">
        <v>145</v>
      </c>
    </row>
    <row r="79" spans="1:16" x14ac:dyDescent="0.3">
      <c r="A79" t="s">
        <v>149</v>
      </c>
      <c r="B79" t="s">
        <v>148</v>
      </c>
      <c r="C79" s="5">
        <v>0.75</v>
      </c>
      <c r="D79" s="5">
        <v>43.5</v>
      </c>
      <c r="E79" s="5">
        <v>265.17</v>
      </c>
      <c r="F79" s="5"/>
      <c r="H79" t="s">
        <v>146</v>
      </c>
      <c r="I79" t="s">
        <v>679</v>
      </c>
      <c r="J79" s="5">
        <v>641.98</v>
      </c>
      <c r="K79" s="5">
        <v>0</v>
      </c>
      <c r="L79" s="5">
        <v>74.13</v>
      </c>
      <c r="M79" s="5">
        <v>0</v>
      </c>
      <c r="N79" s="5">
        <v>3723.23</v>
      </c>
      <c r="P79" t="s">
        <v>147</v>
      </c>
    </row>
    <row r="80" spans="1:16" x14ac:dyDescent="0.3">
      <c r="A80" t="s">
        <v>151</v>
      </c>
      <c r="B80" t="s">
        <v>150</v>
      </c>
      <c r="C80" s="5">
        <v>3.88</v>
      </c>
      <c r="D80" s="5">
        <v>197.63</v>
      </c>
      <c r="E80" s="5">
        <v>1319.76</v>
      </c>
      <c r="F80" s="5"/>
      <c r="H80" t="s">
        <v>148</v>
      </c>
      <c r="I80" t="s">
        <v>680</v>
      </c>
      <c r="J80" s="5">
        <v>265.17</v>
      </c>
      <c r="K80" s="5">
        <v>0.75</v>
      </c>
      <c r="L80" s="5">
        <v>43.5</v>
      </c>
      <c r="M80" s="5">
        <v>0</v>
      </c>
      <c r="N80" s="5">
        <v>3854.45</v>
      </c>
      <c r="P80" t="s">
        <v>149</v>
      </c>
    </row>
    <row r="81" spans="1:16" x14ac:dyDescent="0.3">
      <c r="A81" t="s">
        <v>153</v>
      </c>
      <c r="B81" t="s">
        <v>152</v>
      </c>
      <c r="C81" s="5">
        <v>7.75</v>
      </c>
      <c r="D81" s="5">
        <v>259.13</v>
      </c>
      <c r="E81" s="5">
        <v>1932.22</v>
      </c>
      <c r="F81" s="5"/>
      <c r="H81" t="s">
        <v>150</v>
      </c>
      <c r="I81" t="s">
        <v>681</v>
      </c>
      <c r="J81" s="5">
        <v>1319.76</v>
      </c>
      <c r="K81" s="5">
        <v>3.88</v>
      </c>
      <c r="L81" s="5">
        <v>197.63</v>
      </c>
      <c r="M81" s="5">
        <v>0</v>
      </c>
      <c r="N81" s="5">
        <v>3952.13</v>
      </c>
      <c r="P81" t="s">
        <v>151</v>
      </c>
    </row>
    <row r="82" spans="1:16" x14ac:dyDescent="0.3">
      <c r="A82" t="s">
        <v>155</v>
      </c>
      <c r="B82" t="s">
        <v>154</v>
      </c>
      <c r="C82" s="5">
        <v>0</v>
      </c>
      <c r="D82" s="5">
        <v>32.880000000000003</v>
      </c>
      <c r="E82" s="5">
        <v>212.75</v>
      </c>
      <c r="F82" s="5"/>
      <c r="H82" t="s">
        <v>152</v>
      </c>
      <c r="I82" t="s">
        <v>682</v>
      </c>
      <c r="J82" s="5">
        <v>1932.22</v>
      </c>
      <c r="K82" s="5">
        <v>7.75</v>
      </c>
      <c r="L82" s="5">
        <v>259.13</v>
      </c>
      <c r="M82" s="5">
        <v>0</v>
      </c>
      <c r="N82" s="5">
        <v>3951.82</v>
      </c>
      <c r="P82" t="s">
        <v>153</v>
      </c>
    </row>
    <row r="83" spans="1:16" x14ac:dyDescent="0.3">
      <c r="A83" t="s">
        <v>157</v>
      </c>
      <c r="B83" t="s">
        <v>156</v>
      </c>
      <c r="C83" s="5">
        <v>0</v>
      </c>
      <c r="D83" s="5">
        <v>34.75</v>
      </c>
      <c r="E83" s="5">
        <v>252.69</v>
      </c>
      <c r="F83" s="5"/>
      <c r="H83" t="s">
        <v>154</v>
      </c>
      <c r="I83" t="s">
        <v>683</v>
      </c>
      <c r="J83" s="5">
        <v>212.75</v>
      </c>
      <c r="K83" s="5">
        <v>0</v>
      </c>
      <c r="L83" s="5">
        <v>32.880000000000003</v>
      </c>
      <c r="M83" s="5">
        <v>0</v>
      </c>
      <c r="N83" s="5">
        <v>3666.95</v>
      </c>
      <c r="P83" t="s">
        <v>155</v>
      </c>
    </row>
    <row r="84" spans="1:16" x14ac:dyDescent="0.3">
      <c r="A84" t="s">
        <v>159</v>
      </c>
      <c r="B84" t="s">
        <v>158</v>
      </c>
      <c r="C84" s="5">
        <v>0</v>
      </c>
      <c r="D84" s="5">
        <v>24.88</v>
      </c>
      <c r="E84" s="5">
        <v>196.83</v>
      </c>
      <c r="F84" s="5"/>
      <c r="H84" t="s">
        <v>156</v>
      </c>
      <c r="I84" t="s">
        <v>684</v>
      </c>
      <c r="J84" s="5">
        <v>252.69</v>
      </c>
      <c r="K84" s="5">
        <v>0</v>
      </c>
      <c r="L84" s="5">
        <v>34.75</v>
      </c>
      <c r="M84" s="5">
        <v>0</v>
      </c>
      <c r="N84" s="5">
        <v>3705.68</v>
      </c>
      <c r="P84" t="s">
        <v>157</v>
      </c>
    </row>
    <row r="85" spans="1:16" x14ac:dyDescent="0.3">
      <c r="A85" t="s">
        <v>161</v>
      </c>
      <c r="B85" t="s">
        <v>160</v>
      </c>
      <c r="C85" s="5">
        <v>0</v>
      </c>
      <c r="D85" s="5">
        <v>5.63</v>
      </c>
      <c r="E85" s="5">
        <v>47.44</v>
      </c>
      <c r="F85" s="5"/>
      <c r="H85" t="s">
        <v>158</v>
      </c>
      <c r="I85" t="s">
        <v>685</v>
      </c>
      <c r="J85" s="5">
        <v>196.83</v>
      </c>
      <c r="K85" s="5">
        <v>0</v>
      </c>
      <c r="L85" s="5">
        <v>24.88</v>
      </c>
      <c r="M85" s="5">
        <v>0</v>
      </c>
      <c r="N85" s="5">
        <v>3978.04</v>
      </c>
      <c r="P85" t="s">
        <v>159</v>
      </c>
    </row>
    <row r="86" spans="1:16" x14ac:dyDescent="0.3">
      <c r="A86" t="s">
        <v>163</v>
      </c>
      <c r="B86" t="s">
        <v>162</v>
      </c>
      <c r="C86" s="5">
        <v>0</v>
      </c>
      <c r="D86" s="5">
        <v>19.38</v>
      </c>
      <c r="E86" s="5">
        <v>243.59</v>
      </c>
      <c r="F86" s="5"/>
      <c r="H86" t="s">
        <v>160</v>
      </c>
      <c r="I86" t="s">
        <v>686</v>
      </c>
      <c r="J86" s="5">
        <v>47.44</v>
      </c>
      <c r="K86" s="5">
        <v>0</v>
      </c>
      <c r="L86" s="5">
        <v>5.63</v>
      </c>
      <c r="M86" s="5">
        <v>0</v>
      </c>
      <c r="N86" s="5">
        <v>3955.61</v>
      </c>
      <c r="P86" t="s">
        <v>161</v>
      </c>
    </row>
    <row r="87" spans="1:16" x14ac:dyDescent="0.3">
      <c r="A87" t="s">
        <v>165</v>
      </c>
      <c r="B87" t="s">
        <v>164</v>
      </c>
      <c r="C87" s="5">
        <v>0</v>
      </c>
      <c r="D87" s="5">
        <v>111</v>
      </c>
      <c r="E87" s="5">
        <v>704.34</v>
      </c>
      <c r="F87" s="5"/>
      <c r="H87" t="s">
        <v>162</v>
      </c>
      <c r="I87" t="s">
        <v>687</v>
      </c>
      <c r="J87" s="5">
        <v>243.59</v>
      </c>
      <c r="K87" s="5">
        <v>0</v>
      </c>
      <c r="L87" s="5">
        <v>19.38</v>
      </c>
      <c r="M87" s="5">
        <v>0</v>
      </c>
      <c r="N87" s="5">
        <v>3832.02</v>
      </c>
      <c r="P87" t="s">
        <v>163</v>
      </c>
    </row>
    <row r="88" spans="1:16" x14ac:dyDescent="0.3">
      <c r="A88" t="s">
        <v>167</v>
      </c>
      <c r="B88" t="s">
        <v>166</v>
      </c>
      <c r="C88" s="5">
        <v>0</v>
      </c>
      <c r="D88" s="5">
        <v>34</v>
      </c>
      <c r="E88" s="5">
        <v>287.14</v>
      </c>
      <c r="F88" s="5"/>
      <c r="H88" t="s">
        <v>164</v>
      </c>
      <c r="I88" t="s">
        <v>688</v>
      </c>
      <c r="J88" s="5">
        <v>704.34</v>
      </c>
      <c r="K88" s="5">
        <v>0</v>
      </c>
      <c r="L88" s="5">
        <v>111</v>
      </c>
      <c r="M88" s="5">
        <v>0</v>
      </c>
      <c r="N88" s="5">
        <v>3777.42</v>
      </c>
      <c r="P88" t="s">
        <v>165</v>
      </c>
    </row>
    <row r="89" spans="1:16" x14ac:dyDescent="0.3">
      <c r="A89" t="s">
        <v>169</v>
      </c>
      <c r="B89" t="s">
        <v>168</v>
      </c>
      <c r="C89" s="5">
        <v>41.13</v>
      </c>
      <c r="D89" s="5">
        <v>675.88</v>
      </c>
      <c r="E89" s="5">
        <v>5912.42</v>
      </c>
      <c r="F89" s="5"/>
      <c r="H89" t="s">
        <v>166</v>
      </c>
      <c r="I89" t="s">
        <v>689</v>
      </c>
      <c r="J89" s="5">
        <v>287.14</v>
      </c>
      <c r="K89" s="5">
        <v>0</v>
      </c>
      <c r="L89" s="5">
        <v>34</v>
      </c>
      <c r="M89" s="5">
        <v>0</v>
      </c>
      <c r="N89" s="5">
        <v>3960.13</v>
      </c>
      <c r="P89" t="s">
        <v>167</v>
      </c>
    </row>
    <row r="90" spans="1:16" x14ac:dyDescent="0.3">
      <c r="A90" t="s">
        <v>171</v>
      </c>
      <c r="B90" t="s">
        <v>170</v>
      </c>
      <c r="C90" s="5">
        <v>0</v>
      </c>
      <c r="D90" s="5">
        <v>135.51</v>
      </c>
      <c r="E90" s="5">
        <v>1086.52</v>
      </c>
      <c r="F90" s="5"/>
      <c r="H90" t="s">
        <v>168</v>
      </c>
      <c r="I90" t="s">
        <v>690</v>
      </c>
      <c r="J90" s="5">
        <v>5912.42</v>
      </c>
      <c r="K90" s="5">
        <v>41.13</v>
      </c>
      <c r="L90" s="5">
        <v>675.88</v>
      </c>
      <c r="M90" s="5">
        <v>0</v>
      </c>
      <c r="N90" s="5">
        <v>3887.78</v>
      </c>
      <c r="P90" t="s">
        <v>169</v>
      </c>
    </row>
    <row r="91" spans="1:16" x14ac:dyDescent="0.3">
      <c r="A91" t="s">
        <v>173</v>
      </c>
      <c r="B91" t="s">
        <v>172</v>
      </c>
      <c r="C91" s="5">
        <v>6.75</v>
      </c>
      <c r="D91" s="5">
        <v>285.26</v>
      </c>
      <c r="E91" s="5">
        <v>2266.48</v>
      </c>
      <c r="F91" s="5"/>
      <c r="H91" t="s">
        <v>170</v>
      </c>
      <c r="I91" t="s">
        <v>691</v>
      </c>
      <c r="J91" s="5">
        <v>1086.52</v>
      </c>
      <c r="K91" s="5">
        <v>0</v>
      </c>
      <c r="L91" s="5">
        <v>135.51</v>
      </c>
      <c r="M91" s="5">
        <v>0</v>
      </c>
      <c r="N91" s="5">
        <v>3854.3</v>
      </c>
      <c r="P91" t="s">
        <v>171</v>
      </c>
    </row>
    <row r="92" spans="1:16" x14ac:dyDescent="0.3">
      <c r="A92" t="s">
        <v>175</v>
      </c>
      <c r="B92" t="s">
        <v>174</v>
      </c>
      <c r="C92" s="5">
        <v>0.13</v>
      </c>
      <c r="D92" s="5">
        <v>8.5</v>
      </c>
      <c r="E92" s="5">
        <v>36.5</v>
      </c>
      <c r="F92" s="5"/>
      <c r="H92" t="s">
        <v>172</v>
      </c>
      <c r="I92" t="s">
        <v>692</v>
      </c>
      <c r="J92" s="5">
        <v>2266.48</v>
      </c>
      <c r="K92" s="5">
        <v>6.75</v>
      </c>
      <c r="L92" s="5">
        <v>285.26</v>
      </c>
      <c r="M92" s="5">
        <v>0</v>
      </c>
      <c r="N92" s="5">
        <v>3913.67</v>
      </c>
      <c r="P92" t="s">
        <v>173</v>
      </c>
    </row>
    <row r="93" spans="1:16" x14ac:dyDescent="0.3">
      <c r="A93" t="s">
        <v>177</v>
      </c>
      <c r="B93" t="s">
        <v>176</v>
      </c>
      <c r="C93" s="5">
        <v>0</v>
      </c>
      <c r="D93" s="5">
        <v>15</v>
      </c>
      <c r="E93" s="5">
        <v>66.11</v>
      </c>
      <c r="F93" s="5"/>
      <c r="H93" t="s">
        <v>174</v>
      </c>
      <c r="I93" t="s">
        <v>693</v>
      </c>
      <c r="J93" s="5">
        <v>36.5</v>
      </c>
      <c r="K93" s="5">
        <v>0.13</v>
      </c>
      <c r="L93" s="5">
        <v>8.5</v>
      </c>
      <c r="M93" s="5">
        <v>0</v>
      </c>
      <c r="N93" s="5">
        <v>3682.68</v>
      </c>
      <c r="P93" t="s">
        <v>175</v>
      </c>
    </row>
    <row r="94" spans="1:16" x14ac:dyDescent="0.3">
      <c r="A94" t="s">
        <v>179</v>
      </c>
      <c r="B94" t="s">
        <v>178</v>
      </c>
      <c r="C94" s="5">
        <v>0</v>
      </c>
      <c r="D94" s="5">
        <v>32.630000000000003</v>
      </c>
      <c r="E94" s="5">
        <v>282.64999999999998</v>
      </c>
      <c r="F94" s="5"/>
      <c r="H94" t="s">
        <v>176</v>
      </c>
      <c r="I94" t="s">
        <v>694</v>
      </c>
      <c r="J94" s="5">
        <v>66.11</v>
      </c>
      <c r="K94" s="5">
        <v>0</v>
      </c>
      <c r="L94" s="5">
        <v>15</v>
      </c>
      <c r="M94" s="5">
        <v>0</v>
      </c>
      <c r="N94" s="5">
        <v>3641.37</v>
      </c>
      <c r="P94" t="s">
        <v>177</v>
      </c>
    </row>
    <row r="95" spans="1:16" x14ac:dyDescent="0.3">
      <c r="A95" t="s">
        <v>181</v>
      </c>
      <c r="B95" t="s">
        <v>180</v>
      </c>
      <c r="C95" s="5">
        <v>0.5</v>
      </c>
      <c r="D95" s="5">
        <v>178.38</v>
      </c>
      <c r="E95" s="5">
        <v>1352.35</v>
      </c>
      <c r="F95" s="5"/>
      <c r="H95" t="s">
        <v>178</v>
      </c>
      <c r="I95" t="s">
        <v>695</v>
      </c>
      <c r="J95" s="5">
        <v>282.64999999999998</v>
      </c>
      <c r="K95" s="5">
        <v>0</v>
      </c>
      <c r="L95" s="5">
        <v>32.630000000000003</v>
      </c>
      <c r="M95" s="5">
        <v>0</v>
      </c>
      <c r="N95" s="5">
        <v>3938.18</v>
      </c>
      <c r="P95" t="s">
        <v>179</v>
      </c>
    </row>
    <row r="96" spans="1:16" x14ac:dyDescent="0.3">
      <c r="A96" t="s">
        <v>183</v>
      </c>
      <c r="B96" t="s">
        <v>182</v>
      </c>
      <c r="C96" s="5">
        <v>17.63</v>
      </c>
      <c r="D96" s="5">
        <v>252.25</v>
      </c>
      <c r="E96" s="5">
        <v>1669.22</v>
      </c>
      <c r="F96" s="5"/>
      <c r="H96" t="s">
        <v>180</v>
      </c>
      <c r="I96" t="s">
        <v>696</v>
      </c>
      <c r="J96" s="5">
        <v>1352.35</v>
      </c>
      <c r="K96" s="5">
        <v>0.5</v>
      </c>
      <c r="L96" s="5">
        <v>178.38</v>
      </c>
      <c r="M96" s="5">
        <v>0</v>
      </c>
      <c r="N96" s="5">
        <v>3893.99</v>
      </c>
      <c r="P96" t="s">
        <v>181</v>
      </c>
    </row>
    <row r="97" spans="1:16" x14ac:dyDescent="0.3">
      <c r="A97" t="s">
        <v>185</v>
      </c>
      <c r="B97" t="s">
        <v>184</v>
      </c>
      <c r="C97" s="5">
        <v>27.25</v>
      </c>
      <c r="D97" s="5">
        <v>5922.13</v>
      </c>
      <c r="E97" s="5">
        <v>44634.45</v>
      </c>
      <c r="F97" s="5"/>
      <c r="H97" t="s">
        <v>182</v>
      </c>
      <c r="I97" t="s">
        <v>697</v>
      </c>
      <c r="J97" s="5">
        <v>1667.25</v>
      </c>
      <c r="K97" s="5">
        <v>17.63</v>
      </c>
      <c r="L97" s="5">
        <v>252.25</v>
      </c>
      <c r="M97" s="5">
        <v>0</v>
      </c>
      <c r="N97" s="5">
        <v>3935.73</v>
      </c>
      <c r="P97" t="s">
        <v>183</v>
      </c>
    </row>
    <row r="98" spans="1:16" x14ac:dyDescent="0.3">
      <c r="A98" t="s">
        <v>187</v>
      </c>
      <c r="B98" t="s">
        <v>186</v>
      </c>
      <c r="C98" s="5">
        <v>50.25</v>
      </c>
      <c r="D98" s="5">
        <v>2615.88</v>
      </c>
      <c r="E98" s="5">
        <v>21459.37</v>
      </c>
      <c r="F98" s="5"/>
      <c r="H98" t="s">
        <v>184</v>
      </c>
      <c r="I98" t="s">
        <v>698</v>
      </c>
      <c r="J98" s="5">
        <v>44603.99</v>
      </c>
      <c r="K98" s="5">
        <v>27.25</v>
      </c>
      <c r="L98" s="5">
        <v>5922.13</v>
      </c>
      <c r="M98" s="5">
        <v>0</v>
      </c>
      <c r="N98" s="5">
        <v>3871.67</v>
      </c>
      <c r="P98" t="s">
        <v>185</v>
      </c>
    </row>
    <row r="99" spans="1:16" x14ac:dyDescent="0.3">
      <c r="A99" t="s">
        <v>189</v>
      </c>
      <c r="B99" t="s">
        <v>188</v>
      </c>
      <c r="C99" s="5">
        <v>1.1299999999999999</v>
      </c>
      <c r="D99" s="5">
        <v>582.88</v>
      </c>
      <c r="E99" s="5">
        <v>5009.88</v>
      </c>
      <c r="F99" s="5"/>
      <c r="H99" t="s">
        <v>186</v>
      </c>
      <c r="I99" t="s">
        <v>699</v>
      </c>
      <c r="J99" s="5">
        <v>21432.73</v>
      </c>
      <c r="K99" s="5">
        <v>50.25</v>
      </c>
      <c r="L99" s="5">
        <v>2615.63</v>
      </c>
      <c r="M99" s="5">
        <v>0</v>
      </c>
      <c r="N99" s="5">
        <v>3693.26</v>
      </c>
      <c r="P99" t="s">
        <v>187</v>
      </c>
    </row>
    <row r="100" spans="1:16" x14ac:dyDescent="0.3">
      <c r="A100" t="s">
        <v>191</v>
      </c>
      <c r="B100" t="s">
        <v>190</v>
      </c>
      <c r="C100" s="5">
        <v>0</v>
      </c>
      <c r="D100" s="5">
        <v>351.75</v>
      </c>
      <c r="E100" s="5">
        <v>4176.72</v>
      </c>
      <c r="F100" s="5"/>
      <c r="H100" t="s">
        <v>188</v>
      </c>
      <c r="I100" t="s">
        <v>700</v>
      </c>
      <c r="J100" s="5">
        <v>5009.88</v>
      </c>
      <c r="K100" s="5">
        <v>1.1299999999999999</v>
      </c>
      <c r="L100" s="5">
        <v>583.01</v>
      </c>
      <c r="M100" s="5">
        <v>0</v>
      </c>
      <c r="N100" s="5">
        <v>3779.92</v>
      </c>
      <c r="P100" t="s">
        <v>189</v>
      </c>
    </row>
    <row r="101" spans="1:16" x14ac:dyDescent="0.3">
      <c r="A101" t="s">
        <v>193</v>
      </c>
      <c r="B101" t="s">
        <v>192</v>
      </c>
      <c r="C101" s="5">
        <v>17.38</v>
      </c>
      <c r="D101" s="5">
        <v>1933.26</v>
      </c>
      <c r="E101" s="5">
        <v>17202.39</v>
      </c>
      <c r="F101" s="5"/>
      <c r="H101" t="s">
        <v>190</v>
      </c>
      <c r="I101" t="s">
        <v>701</v>
      </c>
      <c r="J101" s="5">
        <v>4176.72</v>
      </c>
      <c r="K101" s="5">
        <v>0</v>
      </c>
      <c r="L101" s="5">
        <v>351.75</v>
      </c>
      <c r="M101" s="5">
        <v>0</v>
      </c>
      <c r="N101" s="5">
        <v>3799.32</v>
      </c>
      <c r="P101" t="s">
        <v>191</v>
      </c>
    </row>
    <row r="102" spans="1:16" x14ac:dyDescent="0.3">
      <c r="A102" t="s">
        <v>195</v>
      </c>
      <c r="B102" t="s">
        <v>194</v>
      </c>
      <c r="C102" s="5">
        <v>6.13</v>
      </c>
      <c r="D102" s="5">
        <v>191.38</v>
      </c>
      <c r="E102" s="5">
        <v>1575.34</v>
      </c>
      <c r="F102" s="5"/>
      <c r="H102" t="s">
        <v>192</v>
      </c>
      <c r="I102" t="s">
        <v>702</v>
      </c>
      <c r="J102" s="5">
        <v>17201.93</v>
      </c>
      <c r="K102" s="5">
        <v>17.63</v>
      </c>
      <c r="L102" s="5">
        <v>1932.01</v>
      </c>
      <c r="M102" s="5">
        <v>0</v>
      </c>
      <c r="N102" s="5">
        <v>3758.9</v>
      </c>
      <c r="P102" t="s">
        <v>193</v>
      </c>
    </row>
    <row r="103" spans="1:16" x14ac:dyDescent="0.3">
      <c r="A103" t="s">
        <v>197</v>
      </c>
      <c r="B103" t="s">
        <v>196</v>
      </c>
      <c r="C103" s="5">
        <v>0</v>
      </c>
      <c r="D103" s="5">
        <v>1473.75</v>
      </c>
      <c r="E103" s="5">
        <v>11998.22</v>
      </c>
      <c r="F103" s="5"/>
      <c r="H103" t="s">
        <v>194</v>
      </c>
      <c r="I103" t="s">
        <v>703</v>
      </c>
      <c r="J103" s="5">
        <v>1575.34</v>
      </c>
      <c r="K103" s="5">
        <v>6.13</v>
      </c>
      <c r="L103" s="5">
        <v>191.38</v>
      </c>
      <c r="M103" s="5">
        <v>0</v>
      </c>
      <c r="N103" s="5">
        <v>3799.96</v>
      </c>
      <c r="P103" t="s">
        <v>195</v>
      </c>
    </row>
    <row r="104" spans="1:16" x14ac:dyDescent="0.3">
      <c r="A104" t="s">
        <v>199</v>
      </c>
      <c r="B104" t="s">
        <v>198</v>
      </c>
      <c r="C104" s="5">
        <v>0</v>
      </c>
      <c r="D104" s="5">
        <v>15.13</v>
      </c>
      <c r="E104" s="5">
        <v>69.430000000000007</v>
      </c>
      <c r="F104" s="5"/>
      <c r="H104" t="s">
        <v>196</v>
      </c>
      <c r="I104" t="s">
        <v>704</v>
      </c>
      <c r="J104" s="5">
        <v>11998.22</v>
      </c>
      <c r="K104" s="5">
        <v>0</v>
      </c>
      <c r="L104" s="5">
        <v>1473.88</v>
      </c>
      <c r="M104" s="5">
        <v>0</v>
      </c>
      <c r="N104" s="5">
        <v>3776.61</v>
      </c>
      <c r="P104" t="s">
        <v>197</v>
      </c>
    </row>
    <row r="105" spans="1:16" x14ac:dyDescent="0.3">
      <c r="A105" t="s">
        <v>201</v>
      </c>
      <c r="B105" t="s">
        <v>200</v>
      </c>
      <c r="C105" s="5">
        <v>48.88</v>
      </c>
      <c r="D105" s="5">
        <v>1400.38</v>
      </c>
      <c r="E105" s="5">
        <v>14881.17</v>
      </c>
      <c r="F105" s="5"/>
      <c r="H105" t="s">
        <v>198</v>
      </c>
      <c r="I105" t="s">
        <v>705</v>
      </c>
      <c r="J105" s="5">
        <v>69.430000000000007</v>
      </c>
      <c r="K105" s="5">
        <v>0</v>
      </c>
      <c r="L105" s="5">
        <v>15.13</v>
      </c>
      <c r="M105" s="5">
        <v>0</v>
      </c>
      <c r="N105" s="5">
        <v>4057.98</v>
      </c>
      <c r="P105" t="s">
        <v>199</v>
      </c>
    </row>
    <row r="106" spans="1:16" x14ac:dyDescent="0.3">
      <c r="A106" t="s">
        <v>203</v>
      </c>
      <c r="B106" t="s">
        <v>202</v>
      </c>
      <c r="C106" s="5">
        <v>1.25</v>
      </c>
      <c r="D106" s="5">
        <v>291.88</v>
      </c>
      <c r="E106" s="5">
        <v>2467.35</v>
      </c>
      <c r="F106" s="5"/>
      <c r="H106" t="s">
        <v>200</v>
      </c>
      <c r="I106" t="s">
        <v>706</v>
      </c>
      <c r="J106" s="5">
        <v>14860.09</v>
      </c>
      <c r="K106" s="5">
        <v>48.88</v>
      </c>
      <c r="L106" s="5">
        <v>1400.38</v>
      </c>
      <c r="M106" s="5">
        <v>0</v>
      </c>
      <c r="N106" s="5">
        <v>3738.99</v>
      </c>
      <c r="P106" t="s">
        <v>201</v>
      </c>
    </row>
    <row r="107" spans="1:16" x14ac:dyDescent="0.3">
      <c r="A107" t="s">
        <v>205</v>
      </c>
      <c r="B107" t="s">
        <v>204</v>
      </c>
      <c r="C107" s="5">
        <v>0.25</v>
      </c>
      <c r="D107" s="5">
        <v>341.25</v>
      </c>
      <c r="E107" s="5">
        <v>2856.55</v>
      </c>
      <c r="F107" s="5"/>
      <c r="H107" t="s">
        <v>202</v>
      </c>
      <c r="I107" t="s">
        <v>707</v>
      </c>
      <c r="J107" s="5">
        <v>2467.35</v>
      </c>
      <c r="K107" s="5">
        <v>1.25</v>
      </c>
      <c r="L107" s="5">
        <v>291.88</v>
      </c>
      <c r="M107" s="5">
        <v>0</v>
      </c>
      <c r="N107" s="5">
        <v>3631.87</v>
      </c>
      <c r="P107" t="s">
        <v>203</v>
      </c>
    </row>
    <row r="108" spans="1:16" x14ac:dyDescent="0.3">
      <c r="A108" t="s">
        <v>207</v>
      </c>
      <c r="B108" t="s">
        <v>206</v>
      </c>
      <c r="C108" s="5">
        <v>5.88</v>
      </c>
      <c r="D108" s="5">
        <v>1240.02</v>
      </c>
      <c r="E108" s="5">
        <v>12643.78</v>
      </c>
      <c r="F108" s="5"/>
      <c r="H108" t="s">
        <v>204</v>
      </c>
      <c r="I108" t="s">
        <v>708</v>
      </c>
      <c r="J108" s="5">
        <v>2856.55</v>
      </c>
      <c r="K108" s="5">
        <v>0.25</v>
      </c>
      <c r="L108" s="5">
        <v>341.25</v>
      </c>
      <c r="M108" s="5">
        <v>0</v>
      </c>
      <c r="N108" s="5">
        <v>3837.8</v>
      </c>
      <c r="P108" t="s">
        <v>205</v>
      </c>
    </row>
    <row r="109" spans="1:16" x14ac:dyDescent="0.3">
      <c r="A109" t="s">
        <v>209</v>
      </c>
      <c r="B109" t="s">
        <v>208</v>
      </c>
      <c r="C109" s="5">
        <v>4</v>
      </c>
      <c r="D109" s="5">
        <v>811.13</v>
      </c>
      <c r="E109" s="5">
        <v>5696.78</v>
      </c>
      <c r="F109" s="5"/>
      <c r="H109" t="s">
        <v>206</v>
      </c>
      <c r="I109" t="s">
        <v>709</v>
      </c>
      <c r="J109" s="5">
        <v>12643.12</v>
      </c>
      <c r="K109" s="5">
        <v>5.88</v>
      </c>
      <c r="L109" s="5">
        <v>1239.8900000000001</v>
      </c>
      <c r="M109" s="5">
        <v>0</v>
      </c>
      <c r="N109" s="5">
        <v>3739.71</v>
      </c>
      <c r="P109" t="s">
        <v>207</v>
      </c>
    </row>
    <row r="110" spans="1:16" x14ac:dyDescent="0.3">
      <c r="A110" t="s">
        <v>211</v>
      </c>
      <c r="B110" t="s">
        <v>210</v>
      </c>
      <c r="C110" s="5">
        <v>3.88</v>
      </c>
      <c r="D110" s="5">
        <v>511.5</v>
      </c>
      <c r="E110" s="5">
        <v>4254.62</v>
      </c>
      <c r="F110" s="5"/>
      <c r="H110" t="s">
        <v>208</v>
      </c>
      <c r="I110" t="s">
        <v>710</v>
      </c>
      <c r="J110" s="5">
        <v>5696.78</v>
      </c>
      <c r="K110" s="5">
        <v>4</v>
      </c>
      <c r="L110" s="5">
        <v>811.51</v>
      </c>
      <c r="M110" s="5">
        <v>0</v>
      </c>
      <c r="N110" s="5">
        <v>3757.87</v>
      </c>
      <c r="P110" t="s">
        <v>209</v>
      </c>
    </row>
    <row r="111" spans="1:16" x14ac:dyDescent="0.3">
      <c r="A111" t="s">
        <v>213</v>
      </c>
      <c r="B111" t="s">
        <v>212</v>
      </c>
      <c r="C111" s="5">
        <v>6.88</v>
      </c>
      <c r="D111" s="5">
        <v>1568</v>
      </c>
      <c r="E111" s="5">
        <v>13421.39</v>
      </c>
      <c r="F111" s="5"/>
      <c r="H111" t="s">
        <v>210</v>
      </c>
      <c r="I111" t="s">
        <v>711</v>
      </c>
      <c r="J111" s="5">
        <v>4254.62</v>
      </c>
      <c r="K111" s="5">
        <v>3.88</v>
      </c>
      <c r="L111" s="5">
        <v>511.5</v>
      </c>
      <c r="M111" s="5">
        <v>0</v>
      </c>
      <c r="N111" s="5">
        <v>3773.32</v>
      </c>
      <c r="P111" t="s">
        <v>211</v>
      </c>
    </row>
    <row r="112" spans="1:16" x14ac:dyDescent="0.3">
      <c r="A112" t="s">
        <v>215</v>
      </c>
      <c r="B112" t="s">
        <v>214</v>
      </c>
      <c r="C112" s="5">
        <v>9.1300000000000008</v>
      </c>
      <c r="D112" s="5">
        <v>1252.3800000000001</v>
      </c>
      <c r="E112" s="5">
        <v>9795.75</v>
      </c>
      <c r="F112" s="5"/>
      <c r="H112" t="s">
        <v>212</v>
      </c>
      <c r="I112" t="s">
        <v>712</v>
      </c>
      <c r="J112" s="5">
        <v>13421.4</v>
      </c>
      <c r="K112" s="5">
        <v>6.88</v>
      </c>
      <c r="L112" s="5">
        <v>1566.5</v>
      </c>
      <c r="M112" s="5">
        <v>0</v>
      </c>
      <c r="N112" s="5">
        <v>3723.25</v>
      </c>
      <c r="P112" t="s">
        <v>213</v>
      </c>
    </row>
    <row r="113" spans="1:16" x14ac:dyDescent="0.3">
      <c r="A113" t="s">
        <v>217</v>
      </c>
      <c r="B113" t="s">
        <v>216</v>
      </c>
      <c r="C113" s="5">
        <v>6.88</v>
      </c>
      <c r="D113" s="5">
        <v>2215.25</v>
      </c>
      <c r="E113" s="5">
        <v>22820.32</v>
      </c>
      <c r="F113" s="5"/>
      <c r="H113" t="s">
        <v>214</v>
      </c>
      <c r="I113" t="s">
        <v>713</v>
      </c>
      <c r="J113" s="5">
        <v>9795.75</v>
      </c>
      <c r="K113" s="5">
        <v>9.1300000000000008</v>
      </c>
      <c r="L113" s="5">
        <v>1252.3800000000001</v>
      </c>
      <c r="M113" s="5">
        <v>0</v>
      </c>
      <c r="N113" s="5">
        <v>3847.04</v>
      </c>
      <c r="P113" t="s">
        <v>215</v>
      </c>
    </row>
    <row r="114" spans="1:16" x14ac:dyDescent="0.3">
      <c r="A114" t="s">
        <v>219</v>
      </c>
      <c r="B114" t="s">
        <v>218</v>
      </c>
      <c r="C114" s="5">
        <v>9.75</v>
      </c>
      <c r="D114" s="5">
        <v>3187.63</v>
      </c>
      <c r="E114" s="5">
        <v>25285.31</v>
      </c>
      <c r="F114" s="5"/>
      <c r="H114" t="s">
        <v>216</v>
      </c>
      <c r="I114" t="s">
        <v>714</v>
      </c>
      <c r="J114" s="5">
        <v>22820.81</v>
      </c>
      <c r="K114" s="5">
        <v>6.88</v>
      </c>
      <c r="L114" s="5">
        <v>2215.25</v>
      </c>
      <c r="M114" s="5">
        <v>0</v>
      </c>
      <c r="N114" s="5">
        <v>3857.14</v>
      </c>
      <c r="P114" t="s">
        <v>217</v>
      </c>
    </row>
    <row r="115" spans="1:16" x14ac:dyDescent="0.3">
      <c r="A115" t="s">
        <v>221</v>
      </c>
      <c r="B115" t="s">
        <v>220</v>
      </c>
      <c r="C115" s="5">
        <v>17.38</v>
      </c>
      <c r="D115" s="5">
        <v>2316</v>
      </c>
      <c r="E115" s="5">
        <v>19381.759999999998</v>
      </c>
      <c r="F115" s="5"/>
      <c r="H115" t="s">
        <v>218</v>
      </c>
      <c r="I115" t="s">
        <v>715</v>
      </c>
      <c r="J115" s="5">
        <v>25285.35</v>
      </c>
      <c r="K115" s="5">
        <v>9.75</v>
      </c>
      <c r="L115" s="5">
        <v>3188.13</v>
      </c>
      <c r="M115" s="5">
        <v>0</v>
      </c>
      <c r="N115" s="5">
        <v>3734.95</v>
      </c>
      <c r="P115" t="s">
        <v>219</v>
      </c>
    </row>
    <row r="116" spans="1:16" x14ac:dyDescent="0.3">
      <c r="A116" t="s">
        <v>223</v>
      </c>
      <c r="B116" t="s">
        <v>222</v>
      </c>
      <c r="C116" s="5">
        <v>36</v>
      </c>
      <c r="D116" s="5">
        <v>682.25</v>
      </c>
      <c r="E116" s="5">
        <v>5662.3</v>
      </c>
      <c r="F116" s="5"/>
      <c r="H116" t="s">
        <v>220</v>
      </c>
      <c r="I116" t="s">
        <v>716</v>
      </c>
      <c r="J116" s="5">
        <v>19381.73</v>
      </c>
      <c r="K116" s="5">
        <v>17.38</v>
      </c>
      <c r="L116" s="5">
        <v>2316</v>
      </c>
      <c r="M116" s="5">
        <v>0</v>
      </c>
      <c r="N116" s="5">
        <v>4005.16</v>
      </c>
      <c r="P116" t="s">
        <v>221</v>
      </c>
    </row>
    <row r="117" spans="1:16" x14ac:dyDescent="0.3">
      <c r="A117" t="s">
        <v>225</v>
      </c>
      <c r="B117" t="s">
        <v>224</v>
      </c>
      <c r="C117" s="5">
        <v>8.75</v>
      </c>
      <c r="D117" s="5">
        <v>471.5</v>
      </c>
      <c r="E117" s="5">
        <v>3847.05</v>
      </c>
      <c r="F117" s="5"/>
      <c r="H117" t="s">
        <v>222</v>
      </c>
      <c r="I117" t="s">
        <v>717</v>
      </c>
      <c r="J117" s="5">
        <v>5662.3</v>
      </c>
      <c r="K117" s="5">
        <v>36</v>
      </c>
      <c r="L117" s="5">
        <v>682.63</v>
      </c>
      <c r="M117" s="5">
        <v>0</v>
      </c>
      <c r="N117" s="5">
        <v>3884.77</v>
      </c>
      <c r="P117" t="s">
        <v>223</v>
      </c>
    </row>
    <row r="118" spans="1:16" x14ac:dyDescent="0.3">
      <c r="A118" t="s">
        <v>227</v>
      </c>
      <c r="B118" t="s">
        <v>226</v>
      </c>
      <c r="C118" s="5">
        <v>17.63</v>
      </c>
      <c r="D118" s="5">
        <v>799.63</v>
      </c>
      <c r="E118" s="5">
        <v>6645.38</v>
      </c>
      <c r="F118" s="5"/>
      <c r="H118" t="s">
        <v>224</v>
      </c>
      <c r="I118" t="s">
        <v>718</v>
      </c>
      <c r="J118" s="5">
        <v>3847.05</v>
      </c>
      <c r="K118" s="5">
        <v>9</v>
      </c>
      <c r="L118" s="5">
        <v>471.5</v>
      </c>
      <c r="M118" s="5">
        <v>0</v>
      </c>
      <c r="N118" s="5">
        <v>3855.97</v>
      </c>
      <c r="P118" t="s">
        <v>225</v>
      </c>
    </row>
    <row r="119" spans="1:16" x14ac:dyDescent="0.3">
      <c r="A119" t="s">
        <v>229</v>
      </c>
      <c r="B119" t="s">
        <v>228</v>
      </c>
      <c r="C119" s="5">
        <v>48.5</v>
      </c>
      <c r="D119" s="5">
        <v>1775.13</v>
      </c>
      <c r="E119" s="5">
        <v>12714.32</v>
      </c>
      <c r="F119" s="5"/>
      <c r="H119" t="s">
        <v>226</v>
      </c>
      <c r="I119" t="s">
        <v>719</v>
      </c>
      <c r="J119" s="5">
        <v>6645.02</v>
      </c>
      <c r="K119" s="5">
        <v>17.63</v>
      </c>
      <c r="L119" s="5">
        <v>799.75</v>
      </c>
      <c r="M119" s="5">
        <v>0</v>
      </c>
      <c r="N119" s="5">
        <v>3837.48</v>
      </c>
      <c r="P119" t="s">
        <v>227</v>
      </c>
    </row>
    <row r="120" spans="1:16" x14ac:dyDescent="0.3">
      <c r="A120" t="s">
        <v>231</v>
      </c>
      <c r="B120" t="s">
        <v>230</v>
      </c>
      <c r="C120" s="5">
        <v>25.38</v>
      </c>
      <c r="D120" s="5">
        <v>1422.88</v>
      </c>
      <c r="E120" s="5">
        <v>10755.81</v>
      </c>
      <c r="F120" s="5"/>
      <c r="H120" t="s">
        <v>228</v>
      </c>
      <c r="I120" t="s">
        <v>720</v>
      </c>
      <c r="J120" s="5">
        <v>12717.41</v>
      </c>
      <c r="K120" s="5">
        <v>47.25</v>
      </c>
      <c r="L120" s="5">
        <v>1773.38</v>
      </c>
      <c r="M120" s="5">
        <v>0</v>
      </c>
      <c r="N120" s="5">
        <v>3856.75</v>
      </c>
      <c r="P120" t="s">
        <v>229</v>
      </c>
    </row>
    <row r="121" spans="1:16" x14ac:dyDescent="0.3">
      <c r="A121" t="s">
        <v>233</v>
      </c>
      <c r="B121" t="s">
        <v>232</v>
      </c>
      <c r="C121" s="5"/>
      <c r="D121" s="5"/>
      <c r="E121" s="5">
        <v>34.67</v>
      </c>
      <c r="F121" s="5"/>
      <c r="H121" t="s">
        <v>230</v>
      </c>
      <c r="I121" t="s">
        <v>721</v>
      </c>
      <c r="J121" s="5">
        <v>10755.83</v>
      </c>
      <c r="K121" s="5">
        <v>25.38</v>
      </c>
      <c r="L121" s="5">
        <v>1422.88</v>
      </c>
      <c r="M121" s="5">
        <v>0</v>
      </c>
      <c r="N121" s="5">
        <v>3846.73</v>
      </c>
      <c r="P121" t="s">
        <v>231</v>
      </c>
    </row>
    <row r="122" spans="1:16" x14ac:dyDescent="0.3">
      <c r="A122" t="s">
        <v>235</v>
      </c>
      <c r="B122" t="s">
        <v>234</v>
      </c>
      <c r="C122" s="5">
        <v>0</v>
      </c>
      <c r="D122" s="5">
        <v>18</v>
      </c>
      <c r="E122" s="5">
        <v>119.89</v>
      </c>
      <c r="F122" s="5"/>
      <c r="H122" t="s">
        <v>232</v>
      </c>
      <c r="I122" t="s">
        <v>722</v>
      </c>
      <c r="J122" s="5">
        <v>34.67</v>
      </c>
      <c r="K122" s="5">
        <v>0</v>
      </c>
      <c r="L122" s="5">
        <v>0</v>
      </c>
      <c r="M122" s="5">
        <v>0</v>
      </c>
      <c r="N122" s="5">
        <v>3967.84</v>
      </c>
      <c r="P122" t="s">
        <v>233</v>
      </c>
    </row>
    <row r="123" spans="1:16" x14ac:dyDescent="0.3">
      <c r="A123" t="s">
        <v>237</v>
      </c>
      <c r="B123" t="s">
        <v>236</v>
      </c>
      <c r="C123" s="5">
        <v>0</v>
      </c>
      <c r="D123" s="5">
        <v>34.880000000000003</v>
      </c>
      <c r="E123" s="5">
        <v>197.5</v>
      </c>
      <c r="F123" s="5"/>
      <c r="H123" t="s">
        <v>234</v>
      </c>
      <c r="I123" t="s">
        <v>723</v>
      </c>
      <c r="J123" s="5">
        <v>119.89</v>
      </c>
      <c r="K123" s="5">
        <v>0</v>
      </c>
      <c r="L123" s="5">
        <v>18</v>
      </c>
      <c r="M123" s="5">
        <v>0</v>
      </c>
      <c r="N123" s="5">
        <v>3879.09</v>
      </c>
      <c r="P123" t="s">
        <v>235</v>
      </c>
    </row>
    <row r="124" spans="1:16" x14ac:dyDescent="0.3">
      <c r="A124" t="s">
        <v>239</v>
      </c>
      <c r="B124" t="s">
        <v>238</v>
      </c>
      <c r="C124" s="5">
        <v>6.25</v>
      </c>
      <c r="D124" s="5">
        <v>390.38</v>
      </c>
      <c r="E124" s="5">
        <v>2741.86</v>
      </c>
      <c r="F124" s="5"/>
      <c r="H124" t="s">
        <v>236</v>
      </c>
      <c r="I124" t="s">
        <v>724</v>
      </c>
      <c r="J124" s="5">
        <v>197.5</v>
      </c>
      <c r="K124" s="5">
        <v>0</v>
      </c>
      <c r="L124" s="5">
        <v>34.880000000000003</v>
      </c>
      <c r="M124" s="5">
        <v>0</v>
      </c>
      <c r="N124" s="5">
        <v>3894.38</v>
      </c>
      <c r="P124" t="s">
        <v>237</v>
      </c>
    </row>
    <row r="125" spans="1:16" x14ac:dyDescent="0.3">
      <c r="A125" t="s">
        <v>241</v>
      </c>
      <c r="B125" t="s">
        <v>240</v>
      </c>
      <c r="C125" s="5">
        <v>0</v>
      </c>
      <c r="D125" s="5">
        <v>62.38</v>
      </c>
      <c r="E125" s="5">
        <v>502.77</v>
      </c>
      <c r="F125" s="5"/>
      <c r="H125" t="s">
        <v>238</v>
      </c>
      <c r="I125" t="s">
        <v>725</v>
      </c>
      <c r="J125" s="5">
        <v>2741.86</v>
      </c>
      <c r="K125" s="5">
        <v>6.25</v>
      </c>
      <c r="L125" s="5">
        <v>390.38</v>
      </c>
      <c r="M125" s="5">
        <v>0</v>
      </c>
      <c r="N125" s="5">
        <v>3802.42</v>
      </c>
      <c r="P125" t="s">
        <v>239</v>
      </c>
    </row>
    <row r="126" spans="1:16" x14ac:dyDescent="0.3">
      <c r="A126" t="s">
        <v>243</v>
      </c>
      <c r="B126" t="s">
        <v>242</v>
      </c>
      <c r="C126" s="5">
        <v>0</v>
      </c>
      <c r="D126" s="5">
        <v>105</v>
      </c>
      <c r="E126" s="5">
        <v>939.59</v>
      </c>
      <c r="F126" s="5"/>
      <c r="H126" t="s">
        <v>240</v>
      </c>
      <c r="I126" t="s">
        <v>726</v>
      </c>
      <c r="J126" s="5">
        <v>502.77</v>
      </c>
      <c r="K126" s="5">
        <v>0</v>
      </c>
      <c r="L126" s="5">
        <v>62.38</v>
      </c>
      <c r="M126" s="5">
        <v>0</v>
      </c>
      <c r="N126" s="5">
        <v>3819.08</v>
      </c>
      <c r="P126" t="s">
        <v>241</v>
      </c>
    </row>
    <row r="127" spans="1:16" x14ac:dyDescent="0.3">
      <c r="A127" t="s">
        <v>245</v>
      </c>
      <c r="B127" t="s">
        <v>244</v>
      </c>
      <c r="C127" s="5">
        <v>0</v>
      </c>
      <c r="D127" s="5">
        <v>12.88</v>
      </c>
      <c r="E127" s="5">
        <v>55.56</v>
      </c>
      <c r="F127" s="5"/>
      <c r="H127" t="s">
        <v>242</v>
      </c>
      <c r="I127" t="s">
        <v>727</v>
      </c>
      <c r="J127" s="5">
        <v>939.59</v>
      </c>
      <c r="K127" s="5">
        <v>0</v>
      </c>
      <c r="L127" s="5">
        <v>105</v>
      </c>
      <c r="M127" s="5">
        <v>0</v>
      </c>
      <c r="N127" s="5">
        <v>3813.64</v>
      </c>
      <c r="P127" t="s">
        <v>243</v>
      </c>
    </row>
    <row r="128" spans="1:16" x14ac:dyDescent="0.3">
      <c r="A128" t="s">
        <v>247</v>
      </c>
      <c r="B128" t="s">
        <v>246</v>
      </c>
      <c r="C128" s="5">
        <v>0</v>
      </c>
      <c r="D128" s="5">
        <v>8.1300000000000008</v>
      </c>
      <c r="E128" s="5">
        <v>105.44</v>
      </c>
      <c r="F128" s="5"/>
      <c r="H128" t="s">
        <v>244</v>
      </c>
      <c r="I128" t="s">
        <v>728</v>
      </c>
      <c r="J128" s="5">
        <v>55.56</v>
      </c>
      <c r="K128" s="5">
        <v>0</v>
      </c>
      <c r="L128" s="5">
        <v>12.88</v>
      </c>
      <c r="M128" s="5">
        <v>0</v>
      </c>
      <c r="N128" s="5">
        <v>3989.05</v>
      </c>
      <c r="P128" t="s">
        <v>245</v>
      </c>
    </row>
    <row r="129" spans="1:16" x14ac:dyDescent="0.3">
      <c r="A129" t="s">
        <v>249</v>
      </c>
      <c r="B129" t="s">
        <v>248</v>
      </c>
      <c r="C129" s="5">
        <v>0</v>
      </c>
      <c r="D129" s="5">
        <v>14.75</v>
      </c>
      <c r="E129" s="5">
        <v>92.67</v>
      </c>
      <c r="F129" s="5"/>
      <c r="H129" t="s">
        <v>246</v>
      </c>
      <c r="I129" t="s">
        <v>729</v>
      </c>
      <c r="J129" s="5">
        <v>105.44</v>
      </c>
      <c r="K129" s="5">
        <v>0</v>
      </c>
      <c r="L129" s="5">
        <v>8.1300000000000008</v>
      </c>
      <c r="M129" s="5">
        <v>0</v>
      </c>
      <c r="N129" s="5">
        <v>3770.43</v>
      </c>
      <c r="P129" t="s">
        <v>247</v>
      </c>
    </row>
    <row r="130" spans="1:16" x14ac:dyDescent="0.3">
      <c r="A130" t="s">
        <v>251</v>
      </c>
      <c r="B130" t="s">
        <v>250</v>
      </c>
      <c r="C130" s="5">
        <v>0</v>
      </c>
      <c r="D130" s="5">
        <v>20.38</v>
      </c>
      <c r="E130" s="5">
        <v>154.88</v>
      </c>
      <c r="F130" s="5"/>
      <c r="H130" t="s">
        <v>248</v>
      </c>
      <c r="I130" t="s">
        <v>730</v>
      </c>
      <c r="J130" s="5">
        <v>92.67</v>
      </c>
      <c r="K130" s="5">
        <v>0</v>
      </c>
      <c r="L130" s="5">
        <v>14.75</v>
      </c>
      <c r="M130" s="5">
        <v>0</v>
      </c>
      <c r="N130" s="5">
        <v>4021.64</v>
      </c>
      <c r="P130" t="s">
        <v>249</v>
      </c>
    </row>
    <row r="131" spans="1:16" x14ac:dyDescent="0.3">
      <c r="A131" t="s">
        <v>253</v>
      </c>
      <c r="B131" t="s">
        <v>252</v>
      </c>
      <c r="C131" s="5">
        <v>0</v>
      </c>
      <c r="D131" s="5">
        <v>10.38</v>
      </c>
      <c r="E131" s="5">
        <v>94.62</v>
      </c>
      <c r="F131" s="5"/>
      <c r="H131" t="s">
        <v>250</v>
      </c>
      <c r="I131" t="s">
        <v>731</v>
      </c>
      <c r="J131" s="5">
        <v>154.88</v>
      </c>
      <c r="K131" s="5">
        <v>0</v>
      </c>
      <c r="L131" s="5">
        <v>20.38</v>
      </c>
      <c r="M131" s="5">
        <v>0</v>
      </c>
      <c r="N131" s="5">
        <v>3922.03</v>
      </c>
      <c r="P131" t="s">
        <v>251</v>
      </c>
    </row>
    <row r="132" spans="1:16" x14ac:dyDescent="0.3">
      <c r="A132" t="s">
        <v>255</v>
      </c>
      <c r="B132" t="s">
        <v>254</v>
      </c>
      <c r="C132" s="5">
        <v>0</v>
      </c>
      <c r="D132" s="5">
        <v>21.63</v>
      </c>
      <c r="E132" s="5">
        <v>175.14</v>
      </c>
      <c r="F132" s="5"/>
      <c r="H132" t="s">
        <v>252</v>
      </c>
      <c r="I132" t="s">
        <v>732</v>
      </c>
      <c r="J132" s="5">
        <v>94.62</v>
      </c>
      <c r="K132" s="5">
        <v>0</v>
      </c>
      <c r="L132" s="5">
        <v>10.38</v>
      </c>
      <c r="M132" s="5">
        <v>0</v>
      </c>
      <c r="N132" s="5">
        <v>3792.05</v>
      </c>
      <c r="P132" t="s">
        <v>253</v>
      </c>
    </row>
    <row r="133" spans="1:16" x14ac:dyDescent="0.3">
      <c r="A133" t="s">
        <v>257</v>
      </c>
      <c r="B133" t="s">
        <v>256</v>
      </c>
      <c r="C133" s="5"/>
      <c r="D133" s="5"/>
      <c r="E133" s="5">
        <v>17.940000000000001</v>
      </c>
      <c r="F133" s="5"/>
      <c r="H133" t="s">
        <v>254</v>
      </c>
      <c r="I133" t="s">
        <v>733</v>
      </c>
      <c r="J133" s="5">
        <v>175.14</v>
      </c>
      <c r="K133" s="5">
        <v>0</v>
      </c>
      <c r="L133" s="5">
        <v>21.63</v>
      </c>
      <c r="M133" s="5">
        <v>0</v>
      </c>
      <c r="N133" s="5">
        <v>4059.11</v>
      </c>
      <c r="P133" t="s">
        <v>255</v>
      </c>
    </row>
    <row r="134" spans="1:16" x14ac:dyDescent="0.3">
      <c r="A134" t="s">
        <v>259</v>
      </c>
      <c r="B134" t="s">
        <v>258</v>
      </c>
      <c r="C134" s="5">
        <v>0</v>
      </c>
      <c r="D134" s="5">
        <v>171.25</v>
      </c>
      <c r="E134" s="5">
        <v>1264.1600000000001</v>
      </c>
      <c r="F134" s="5"/>
      <c r="H134" t="s">
        <v>256</v>
      </c>
      <c r="I134" t="s">
        <v>734</v>
      </c>
      <c r="J134" s="5">
        <v>17.940000000000001</v>
      </c>
      <c r="K134" s="5">
        <v>0</v>
      </c>
      <c r="L134" s="5">
        <v>0</v>
      </c>
      <c r="M134" s="5">
        <v>0</v>
      </c>
      <c r="N134" s="5">
        <v>3432.88</v>
      </c>
      <c r="P134" t="s">
        <v>257</v>
      </c>
    </row>
    <row r="135" spans="1:16" x14ac:dyDescent="0.3">
      <c r="A135" t="s">
        <v>261</v>
      </c>
      <c r="B135" t="s">
        <v>260</v>
      </c>
      <c r="C135" s="5">
        <v>2.75</v>
      </c>
      <c r="D135" s="5">
        <v>221.63</v>
      </c>
      <c r="E135" s="5">
        <v>1245.27</v>
      </c>
      <c r="F135" s="5"/>
      <c r="H135" t="s">
        <v>258</v>
      </c>
      <c r="I135" t="s">
        <v>735</v>
      </c>
      <c r="J135" s="5">
        <v>1264.1600000000001</v>
      </c>
      <c r="K135" s="5">
        <v>0</v>
      </c>
      <c r="L135" s="5">
        <v>171.25</v>
      </c>
      <c r="M135" s="5">
        <v>0</v>
      </c>
      <c r="N135" s="5">
        <v>4017.14</v>
      </c>
      <c r="P135" t="s">
        <v>259</v>
      </c>
    </row>
    <row r="136" spans="1:16" x14ac:dyDescent="0.3">
      <c r="A136" t="s">
        <v>263</v>
      </c>
      <c r="B136" t="s">
        <v>262</v>
      </c>
      <c r="C136" s="5">
        <v>1</v>
      </c>
      <c r="D136" s="5">
        <v>61.88</v>
      </c>
      <c r="E136" s="5">
        <v>397.3</v>
      </c>
      <c r="F136" s="5"/>
      <c r="H136" t="s">
        <v>260</v>
      </c>
      <c r="I136" t="s">
        <v>736</v>
      </c>
      <c r="J136" s="5">
        <v>1245.27</v>
      </c>
      <c r="K136" s="5">
        <v>2.75</v>
      </c>
      <c r="L136" s="5">
        <v>222.5</v>
      </c>
      <c r="M136" s="5">
        <v>0</v>
      </c>
      <c r="N136" s="5">
        <v>3888.83</v>
      </c>
      <c r="P136" t="s">
        <v>261</v>
      </c>
    </row>
    <row r="137" spans="1:16" x14ac:dyDescent="0.3">
      <c r="A137" t="s">
        <v>265</v>
      </c>
      <c r="B137" t="s">
        <v>264</v>
      </c>
      <c r="C137" s="5">
        <v>1.1299999999999999</v>
      </c>
      <c r="D137" s="5">
        <v>85.63</v>
      </c>
      <c r="E137" s="5">
        <v>655.29999999999995</v>
      </c>
      <c r="F137" s="5"/>
      <c r="H137" t="s">
        <v>262</v>
      </c>
      <c r="I137" t="s">
        <v>737</v>
      </c>
      <c r="J137" s="5">
        <v>397.3</v>
      </c>
      <c r="K137" s="5">
        <v>1</v>
      </c>
      <c r="L137" s="5">
        <v>62</v>
      </c>
      <c r="M137" s="5">
        <v>0</v>
      </c>
      <c r="N137" s="5">
        <v>3916.26</v>
      </c>
      <c r="P137" t="s">
        <v>263</v>
      </c>
    </row>
    <row r="138" spans="1:16" x14ac:dyDescent="0.3">
      <c r="A138" t="s">
        <v>267</v>
      </c>
      <c r="B138" t="s">
        <v>266</v>
      </c>
      <c r="C138" s="5">
        <v>0</v>
      </c>
      <c r="D138" s="5">
        <v>21.88</v>
      </c>
      <c r="E138" s="5">
        <v>107.33</v>
      </c>
      <c r="F138" s="5"/>
      <c r="H138" t="s">
        <v>264</v>
      </c>
      <c r="I138" t="s">
        <v>738</v>
      </c>
      <c r="J138" s="5">
        <v>655.29999999999995</v>
      </c>
      <c r="K138" s="5">
        <v>1.1299999999999999</v>
      </c>
      <c r="L138" s="5">
        <v>85.63</v>
      </c>
      <c r="M138" s="5">
        <v>0</v>
      </c>
      <c r="N138" s="5">
        <v>3928.88</v>
      </c>
      <c r="P138" t="s">
        <v>265</v>
      </c>
    </row>
    <row r="139" spans="1:16" x14ac:dyDescent="0.3">
      <c r="A139" t="s">
        <v>269</v>
      </c>
      <c r="B139" t="s">
        <v>268</v>
      </c>
      <c r="C139" s="5">
        <v>0</v>
      </c>
      <c r="D139" s="5">
        <v>3.38</v>
      </c>
      <c r="E139" s="5">
        <v>37.659999999999997</v>
      </c>
      <c r="F139" s="5"/>
      <c r="H139" t="s">
        <v>266</v>
      </c>
      <c r="I139" t="s">
        <v>739</v>
      </c>
      <c r="J139" s="5">
        <v>107.33</v>
      </c>
      <c r="K139" s="5">
        <v>0</v>
      </c>
      <c r="L139" s="5">
        <v>21.88</v>
      </c>
      <c r="M139" s="5">
        <v>0</v>
      </c>
      <c r="N139" s="5">
        <v>4165.6899999999996</v>
      </c>
      <c r="P139" t="s">
        <v>267</v>
      </c>
    </row>
    <row r="140" spans="1:16" x14ac:dyDescent="0.3">
      <c r="A140" t="s">
        <v>271</v>
      </c>
      <c r="B140" t="s">
        <v>270</v>
      </c>
      <c r="C140" s="5">
        <v>3.38</v>
      </c>
      <c r="D140" s="5">
        <v>77.13</v>
      </c>
      <c r="E140" s="5">
        <v>602.22</v>
      </c>
      <c r="F140" s="5"/>
      <c r="H140" t="s">
        <v>268</v>
      </c>
      <c r="I140" t="s">
        <v>740</v>
      </c>
      <c r="J140" s="5">
        <v>37.659999999999997</v>
      </c>
      <c r="K140" s="5">
        <v>0</v>
      </c>
      <c r="L140" s="5">
        <v>3.38</v>
      </c>
      <c r="M140" s="5">
        <v>0</v>
      </c>
      <c r="N140" s="5">
        <v>3610.13</v>
      </c>
      <c r="P140" t="s">
        <v>269</v>
      </c>
    </row>
    <row r="141" spans="1:16" x14ac:dyDescent="0.3">
      <c r="A141" t="s">
        <v>273</v>
      </c>
      <c r="B141" t="s">
        <v>272</v>
      </c>
      <c r="C141" s="5">
        <v>0</v>
      </c>
      <c r="D141" s="5">
        <v>75.63</v>
      </c>
      <c r="E141" s="5">
        <v>469.74</v>
      </c>
      <c r="F141" s="5"/>
      <c r="H141" t="s">
        <v>270</v>
      </c>
      <c r="I141" t="s">
        <v>741</v>
      </c>
      <c r="J141" s="5">
        <v>602.22</v>
      </c>
      <c r="K141" s="5">
        <v>3.38</v>
      </c>
      <c r="L141" s="5">
        <v>77.13</v>
      </c>
      <c r="M141" s="5">
        <v>0</v>
      </c>
      <c r="N141" s="5">
        <v>3882.75</v>
      </c>
      <c r="P141" t="s">
        <v>271</v>
      </c>
    </row>
    <row r="142" spans="1:16" x14ac:dyDescent="0.3">
      <c r="A142" t="s">
        <v>275</v>
      </c>
      <c r="B142" t="s">
        <v>274</v>
      </c>
      <c r="C142" s="5">
        <v>0.38</v>
      </c>
      <c r="D142" s="5">
        <v>58.13</v>
      </c>
      <c r="E142" s="5">
        <v>519.03</v>
      </c>
      <c r="F142" s="5"/>
      <c r="H142" t="s">
        <v>272</v>
      </c>
      <c r="I142" t="s">
        <v>742</v>
      </c>
      <c r="J142" s="5">
        <v>469.74</v>
      </c>
      <c r="K142" s="5">
        <v>0</v>
      </c>
      <c r="L142" s="5">
        <v>75.63</v>
      </c>
      <c r="M142" s="5">
        <v>0</v>
      </c>
      <c r="N142" s="5">
        <v>3623.18</v>
      </c>
      <c r="P142" t="s">
        <v>273</v>
      </c>
    </row>
    <row r="143" spans="1:16" x14ac:dyDescent="0.3">
      <c r="A143" t="s">
        <v>277</v>
      </c>
      <c r="B143" t="s">
        <v>276</v>
      </c>
      <c r="C143" s="5">
        <v>2.13</v>
      </c>
      <c r="D143" s="5">
        <v>112.01</v>
      </c>
      <c r="E143" s="5">
        <v>817.31</v>
      </c>
      <c r="F143" s="5"/>
      <c r="H143" t="s">
        <v>274</v>
      </c>
      <c r="I143" t="s">
        <v>743</v>
      </c>
      <c r="J143" s="5">
        <v>519.03</v>
      </c>
      <c r="K143" s="5">
        <v>0.38</v>
      </c>
      <c r="L143" s="5">
        <v>58.13</v>
      </c>
      <c r="M143" s="5">
        <v>0</v>
      </c>
      <c r="N143" s="5">
        <v>3954.51</v>
      </c>
      <c r="P143" t="s">
        <v>275</v>
      </c>
    </row>
    <row r="144" spans="1:16" x14ac:dyDescent="0.3">
      <c r="A144" t="s">
        <v>279</v>
      </c>
      <c r="B144" t="s">
        <v>278</v>
      </c>
      <c r="C144" s="5">
        <v>0</v>
      </c>
      <c r="D144" s="5">
        <v>15.75</v>
      </c>
      <c r="E144" s="5">
        <v>91.41</v>
      </c>
      <c r="F144" s="5"/>
      <c r="H144" t="s">
        <v>276</v>
      </c>
      <c r="I144" t="s">
        <v>744</v>
      </c>
      <c r="J144" s="5">
        <v>817.31</v>
      </c>
      <c r="K144" s="5">
        <v>2.13</v>
      </c>
      <c r="L144" s="5">
        <v>112.01</v>
      </c>
      <c r="M144" s="5">
        <v>0</v>
      </c>
      <c r="N144" s="5">
        <v>3959.6</v>
      </c>
      <c r="P144" t="s">
        <v>277</v>
      </c>
    </row>
    <row r="145" spans="1:16" x14ac:dyDescent="0.3">
      <c r="A145" t="s">
        <v>281</v>
      </c>
      <c r="B145" t="s">
        <v>280</v>
      </c>
      <c r="C145" s="5">
        <v>0.5</v>
      </c>
      <c r="D145" s="5">
        <v>130.13</v>
      </c>
      <c r="E145" s="5">
        <v>980.86</v>
      </c>
      <c r="F145" s="5"/>
      <c r="H145" t="s">
        <v>278</v>
      </c>
      <c r="I145" t="s">
        <v>745</v>
      </c>
      <c r="J145" s="5">
        <v>91.41</v>
      </c>
      <c r="K145" s="5">
        <v>0</v>
      </c>
      <c r="L145" s="5">
        <v>15.75</v>
      </c>
      <c r="M145" s="5">
        <v>0</v>
      </c>
      <c r="N145" s="5">
        <v>3835.59</v>
      </c>
      <c r="P145" t="s">
        <v>279</v>
      </c>
    </row>
    <row r="146" spans="1:16" x14ac:dyDescent="0.3">
      <c r="A146" t="s">
        <v>283</v>
      </c>
      <c r="B146" t="s">
        <v>282</v>
      </c>
      <c r="C146" s="5">
        <v>0.63</v>
      </c>
      <c r="D146" s="5">
        <v>114.63</v>
      </c>
      <c r="E146" s="5">
        <v>895.82</v>
      </c>
      <c r="F146" s="5"/>
      <c r="H146" t="s">
        <v>280</v>
      </c>
      <c r="I146" t="s">
        <v>746</v>
      </c>
      <c r="J146" s="5">
        <v>980.86</v>
      </c>
      <c r="K146" s="5">
        <v>0.5</v>
      </c>
      <c r="L146" s="5">
        <v>130.13</v>
      </c>
      <c r="M146" s="5">
        <v>0</v>
      </c>
      <c r="N146" s="5">
        <v>3765.98</v>
      </c>
      <c r="P146" t="s">
        <v>281</v>
      </c>
    </row>
    <row r="147" spans="1:16" x14ac:dyDescent="0.3">
      <c r="A147" t="s">
        <v>285</v>
      </c>
      <c r="B147" t="s">
        <v>284</v>
      </c>
      <c r="C147" s="5">
        <v>1</v>
      </c>
      <c r="D147" s="5">
        <v>31.38</v>
      </c>
      <c r="E147" s="5">
        <v>317.19</v>
      </c>
      <c r="F147" s="5"/>
      <c r="H147" t="s">
        <v>282</v>
      </c>
      <c r="I147" t="s">
        <v>747</v>
      </c>
      <c r="J147" s="5">
        <v>895.82</v>
      </c>
      <c r="K147" s="5">
        <v>0.63</v>
      </c>
      <c r="L147" s="5">
        <v>114.63</v>
      </c>
      <c r="M147" s="5">
        <v>0</v>
      </c>
      <c r="N147" s="5">
        <v>3995.7</v>
      </c>
      <c r="P147" t="s">
        <v>283</v>
      </c>
    </row>
    <row r="148" spans="1:16" x14ac:dyDescent="0.3">
      <c r="A148" t="s">
        <v>287</v>
      </c>
      <c r="B148" t="s">
        <v>286</v>
      </c>
      <c r="C148" s="5">
        <v>3.13</v>
      </c>
      <c r="D148" s="5">
        <v>322.5</v>
      </c>
      <c r="E148" s="5">
        <v>2583.2399999999998</v>
      </c>
      <c r="F148" s="5"/>
      <c r="H148" t="s">
        <v>284</v>
      </c>
      <c r="I148" t="s">
        <v>748</v>
      </c>
      <c r="J148" s="5">
        <v>317.19</v>
      </c>
      <c r="K148" s="5">
        <v>1</v>
      </c>
      <c r="L148" s="5">
        <v>31.38</v>
      </c>
      <c r="M148" s="5">
        <v>0</v>
      </c>
      <c r="N148" s="5">
        <v>3790.8</v>
      </c>
      <c r="P148" t="s">
        <v>285</v>
      </c>
    </row>
    <row r="149" spans="1:16" x14ac:dyDescent="0.3">
      <c r="A149" t="s">
        <v>289</v>
      </c>
      <c r="B149" t="s">
        <v>288</v>
      </c>
      <c r="C149" s="5">
        <v>1.25</v>
      </c>
      <c r="D149" s="5">
        <v>116</v>
      </c>
      <c r="E149" s="5">
        <v>819.91</v>
      </c>
      <c r="F149" s="5"/>
      <c r="H149" t="s">
        <v>286</v>
      </c>
      <c r="I149" t="s">
        <v>749</v>
      </c>
      <c r="J149" s="5">
        <v>2583.2399999999998</v>
      </c>
      <c r="K149" s="5">
        <v>3.13</v>
      </c>
      <c r="L149" s="5">
        <v>322.5</v>
      </c>
      <c r="M149" s="5">
        <v>0</v>
      </c>
      <c r="N149" s="5">
        <v>3981.49</v>
      </c>
      <c r="P149" t="s">
        <v>287</v>
      </c>
    </row>
    <row r="150" spans="1:16" x14ac:dyDescent="0.3">
      <c r="A150" t="s">
        <v>291</v>
      </c>
      <c r="B150" t="s">
        <v>290</v>
      </c>
      <c r="C150" s="5">
        <v>13.5</v>
      </c>
      <c r="D150" s="5">
        <v>476.38</v>
      </c>
      <c r="E150" s="5">
        <v>3162.35</v>
      </c>
      <c r="F150" s="5"/>
      <c r="H150" t="s">
        <v>288</v>
      </c>
      <c r="I150" t="s">
        <v>750</v>
      </c>
      <c r="J150" s="5">
        <v>819.91</v>
      </c>
      <c r="K150" s="5">
        <v>1.25</v>
      </c>
      <c r="L150" s="5">
        <v>116</v>
      </c>
      <c r="M150" s="5">
        <v>0</v>
      </c>
      <c r="N150" s="5">
        <v>3896.29</v>
      </c>
      <c r="P150" t="s">
        <v>289</v>
      </c>
    </row>
    <row r="151" spans="1:16" x14ac:dyDescent="0.3">
      <c r="A151" t="s">
        <v>293</v>
      </c>
      <c r="B151" t="s">
        <v>292</v>
      </c>
      <c r="C151" s="5">
        <v>0</v>
      </c>
      <c r="D151" s="5">
        <v>13.88</v>
      </c>
      <c r="E151" s="5">
        <v>109.78</v>
      </c>
      <c r="F151" s="5"/>
      <c r="H151" t="s">
        <v>290</v>
      </c>
      <c r="I151" t="s">
        <v>751</v>
      </c>
      <c r="J151" s="5">
        <v>3162.35</v>
      </c>
      <c r="K151" s="5">
        <v>13.5</v>
      </c>
      <c r="L151" s="5">
        <v>476.38</v>
      </c>
      <c r="M151" s="5">
        <v>0</v>
      </c>
      <c r="N151" s="5">
        <v>3980.55</v>
      </c>
      <c r="P151" t="s">
        <v>291</v>
      </c>
    </row>
    <row r="152" spans="1:16" x14ac:dyDescent="0.3">
      <c r="A152" t="s">
        <v>295</v>
      </c>
      <c r="B152" t="s">
        <v>294</v>
      </c>
      <c r="C152" s="5">
        <v>0</v>
      </c>
      <c r="D152" s="5">
        <v>60.75</v>
      </c>
      <c r="E152" s="5">
        <v>590.95000000000005</v>
      </c>
      <c r="F152" s="5"/>
      <c r="H152" t="s">
        <v>292</v>
      </c>
      <c r="I152" t="s">
        <v>752</v>
      </c>
      <c r="J152" s="5">
        <v>109.78</v>
      </c>
      <c r="K152" s="5">
        <v>0</v>
      </c>
      <c r="L152" s="5">
        <v>13.88</v>
      </c>
      <c r="M152" s="5">
        <v>0</v>
      </c>
      <c r="N152" s="5">
        <v>3827.85</v>
      </c>
      <c r="P152" t="s">
        <v>293</v>
      </c>
    </row>
    <row r="153" spans="1:16" x14ac:dyDescent="0.3">
      <c r="A153" t="s">
        <v>297</v>
      </c>
      <c r="B153" t="s">
        <v>296</v>
      </c>
      <c r="C153" s="5">
        <v>0</v>
      </c>
      <c r="D153" s="5">
        <v>8.5</v>
      </c>
      <c r="E153" s="5">
        <v>90.56</v>
      </c>
      <c r="F153" s="5"/>
      <c r="H153" t="s">
        <v>294</v>
      </c>
      <c r="I153" t="s">
        <v>753</v>
      </c>
      <c r="J153" s="5">
        <v>590.95000000000005</v>
      </c>
      <c r="K153" s="5">
        <v>0</v>
      </c>
      <c r="L153" s="5">
        <v>60.75</v>
      </c>
      <c r="M153" s="5">
        <v>0</v>
      </c>
      <c r="N153" s="5">
        <v>3840.42</v>
      </c>
      <c r="P153" t="s">
        <v>295</v>
      </c>
    </row>
    <row r="154" spans="1:16" x14ac:dyDescent="0.3">
      <c r="A154" t="s">
        <v>299</v>
      </c>
      <c r="B154" t="s">
        <v>298</v>
      </c>
      <c r="C154" s="5">
        <v>0.25</v>
      </c>
      <c r="D154" s="5">
        <v>6.38</v>
      </c>
      <c r="E154" s="5">
        <v>110.81</v>
      </c>
      <c r="F154" s="5"/>
      <c r="H154" t="s">
        <v>296</v>
      </c>
      <c r="I154" t="s">
        <v>754</v>
      </c>
      <c r="J154" s="5">
        <v>90.56</v>
      </c>
      <c r="K154" s="5">
        <v>0</v>
      </c>
      <c r="L154" s="5">
        <v>8.5</v>
      </c>
      <c r="M154" s="5">
        <v>0</v>
      </c>
      <c r="N154" s="5">
        <v>3850.59</v>
      </c>
      <c r="P154" t="s">
        <v>297</v>
      </c>
    </row>
    <row r="155" spans="1:16" x14ac:dyDescent="0.3">
      <c r="A155" t="s">
        <v>301</v>
      </c>
      <c r="B155" t="s">
        <v>300</v>
      </c>
      <c r="C155" s="5">
        <v>0.13</v>
      </c>
      <c r="D155" s="5">
        <v>29.25</v>
      </c>
      <c r="E155" s="5">
        <v>308.64999999999998</v>
      </c>
      <c r="F155" s="5"/>
      <c r="H155" t="s">
        <v>298</v>
      </c>
      <c r="I155" t="s">
        <v>755</v>
      </c>
      <c r="J155" s="5">
        <v>110.81</v>
      </c>
      <c r="K155" s="5">
        <v>0.25</v>
      </c>
      <c r="L155" s="5">
        <v>6.38</v>
      </c>
      <c r="M155" s="5">
        <v>0</v>
      </c>
      <c r="N155" s="5">
        <v>3743.37</v>
      </c>
      <c r="P155" t="s">
        <v>299</v>
      </c>
    </row>
    <row r="156" spans="1:16" x14ac:dyDescent="0.3">
      <c r="A156" t="s">
        <v>303</v>
      </c>
      <c r="B156" t="s">
        <v>302</v>
      </c>
      <c r="C156" s="5">
        <v>0</v>
      </c>
      <c r="D156" s="5">
        <v>28.5</v>
      </c>
      <c r="E156" s="5">
        <v>247.45</v>
      </c>
      <c r="F156" s="5"/>
      <c r="H156" t="s">
        <v>300</v>
      </c>
      <c r="I156" t="s">
        <v>756</v>
      </c>
      <c r="J156" s="5">
        <v>308.64999999999998</v>
      </c>
      <c r="K156" s="5">
        <v>0.13</v>
      </c>
      <c r="L156" s="5">
        <v>29.25</v>
      </c>
      <c r="M156" s="5">
        <v>0</v>
      </c>
      <c r="N156" s="5">
        <v>3896.54</v>
      </c>
      <c r="P156" t="s">
        <v>301</v>
      </c>
    </row>
    <row r="157" spans="1:16" x14ac:dyDescent="0.3">
      <c r="A157" t="s">
        <v>305</v>
      </c>
      <c r="B157" t="s">
        <v>304</v>
      </c>
      <c r="C157" s="5">
        <v>0.13</v>
      </c>
      <c r="D157" s="5">
        <v>14.5</v>
      </c>
      <c r="E157" s="5">
        <v>142.02000000000001</v>
      </c>
      <c r="F157" s="5"/>
      <c r="H157" t="s">
        <v>302</v>
      </c>
      <c r="I157" t="s">
        <v>757</v>
      </c>
      <c r="J157" s="5">
        <v>247.45</v>
      </c>
      <c r="K157" s="5">
        <v>0</v>
      </c>
      <c r="L157" s="5">
        <v>28.5</v>
      </c>
      <c r="M157" s="5">
        <v>0</v>
      </c>
      <c r="N157" s="5">
        <v>3911.92</v>
      </c>
      <c r="P157" t="s">
        <v>303</v>
      </c>
    </row>
    <row r="158" spans="1:16" x14ac:dyDescent="0.3">
      <c r="A158" t="s">
        <v>307</v>
      </c>
      <c r="B158" t="s">
        <v>306</v>
      </c>
      <c r="C158" s="5">
        <v>0.38</v>
      </c>
      <c r="D158" s="5">
        <v>49.13</v>
      </c>
      <c r="E158" s="5">
        <v>434.66</v>
      </c>
      <c r="F158" s="5"/>
      <c r="H158" t="s">
        <v>304</v>
      </c>
      <c r="I158" t="s">
        <v>758</v>
      </c>
      <c r="J158" s="5">
        <v>142.02000000000001</v>
      </c>
      <c r="K158" s="5">
        <v>0.13</v>
      </c>
      <c r="L158" s="5">
        <v>14.5</v>
      </c>
      <c r="M158" s="5">
        <v>0</v>
      </c>
      <c r="N158" s="5">
        <v>3935.05</v>
      </c>
      <c r="P158" t="s">
        <v>305</v>
      </c>
    </row>
    <row r="159" spans="1:16" x14ac:dyDescent="0.3">
      <c r="A159" t="s">
        <v>309</v>
      </c>
      <c r="B159" t="s">
        <v>308</v>
      </c>
      <c r="C159" s="5">
        <v>1</v>
      </c>
      <c r="D159" s="5">
        <v>34.880000000000003</v>
      </c>
      <c r="E159" s="5">
        <v>221.55</v>
      </c>
      <c r="F159" s="5"/>
      <c r="H159" t="s">
        <v>306</v>
      </c>
      <c r="I159" t="s">
        <v>759</v>
      </c>
      <c r="J159" s="5">
        <v>434.66</v>
      </c>
      <c r="K159" s="5">
        <v>0.38</v>
      </c>
      <c r="L159" s="5">
        <v>49.13</v>
      </c>
      <c r="M159" s="5">
        <v>0</v>
      </c>
      <c r="N159" s="5">
        <v>3966.43</v>
      </c>
      <c r="P159" t="s">
        <v>307</v>
      </c>
    </row>
    <row r="160" spans="1:16" x14ac:dyDescent="0.3">
      <c r="A160" t="s">
        <v>311</v>
      </c>
      <c r="B160" t="s">
        <v>310</v>
      </c>
      <c r="C160" s="5">
        <v>0</v>
      </c>
      <c r="D160" s="5">
        <v>21</v>
      </c>
      <c r="E160" s="5">
        <v>177.9</v>
      </c>
      <c r="F160" s="5"/>
      <c r="H160" t="s">
        <v>308</v>
      </c>
      <c r="I160" t="s">
        <v>760</v>
      </c>
      <c r="J160" s="5">
        <v>221.55</v>
      </c>
      <c r="K160" s="5">
        <v>1</v>
      </c>
      <c r="L160" s="5">
        <v>34.880000000000003</v>
      </c>
      <c r="M160" s="5">
        <v>0</v>
      </c>
      <c r="N160" s="5">
        <v>3955.51</v>
      </c>
      <c r="P160" t="s">
        <v>309</v>
      </c>
    </row>
    <row r="161" spans="1:16" x14ac:dyDescent="0.3">
      <c r="A161" t="s">
        <v>313</v>
      </c>
      <c r="B161" t="s">
        <v>312</v>
      </c>
      <c r="C161" s="5">
        <v>19.5</v>
      </c>
      <c r="D161" s="5">
        <v>507.13</v>
      </c>
      <c r="E161" s="5">
        <v>3973.87</v>
      </c>
      <c r="F161" s="5"/>
      <c r="H161" t="s">
        <v>310</v>
      </c>
      <c r="I161" t="s">
        <v>761</v>
      </c>
      <c r="J161" s="5">
        <v>177.9</v>
      </c>
      <c r="K161" s="5">
        <v>0</v>
      </c>
      <c r="L161" s="5">
        <v>21</v>
      </c>
      <c r="M161" s="5">
        <v>0</v>
      </c>
      <c r="N161" s="5">
        <v>4004.74</v>
      </c>
      <c r="P161" t="s">
        <v>311</v>
      </c>
    </row>
    <row r="162" spans="1:16" x14ac:dyDescent="0.3">
      <c r="A162" t="s">
        <v>315</v>
      </c>
      <c r="B162" t="s">
        <v>314</v>
      </c>
      <c r="C162" s="5">
        <v>0.38</v>
      </c>
      <c r="D162" s="5">
        <v>24.13</v>
      </c>
      <c r="E162" s="5">
        <v>207.82</v>
      </c>
      <c r="F162" s="5"/>
      <c r="H162" t="s">
        <v>312</v>
      </c>
      <c r="I162" t="s">
        <v>762</v>
      </c>
      <c r="J162" s="5">
        <v>3973.87</v>
      </c>
      <c r="K162" s="5">
        <v>19.5</v>
      </c>
      <c r="L162" s="5">
        <v>507.13</v>
      </c>
      <c r="M162" s="5">
        <v>0</v>
      </c>
      <c r="N162" s="5">
        <v>3792.73</v>
      </c>
      <c r="P162" t="s">
        <v>313</v>
      </c>
    </row>
    <row r="163" spans="1:16" x14ac:dyDescent="0.3">
      <c r="A163" t="s">
        <v>317</v>
      </c>
      <c r="B163" t="s">
        <v>316</v>
      </c>
      <c r="C163" s="5">
        <v>0</v>
      </c>
      <c r="D163" s="5">
        <v>104.63</v>
      </c>
      <c r="E163" s="5">
        <v>753.94</v>
      </c>
      <c r="F163" s="5"/>
      <c r="H163" t="s">
        <v>314</v>
      </c>
      <c r="I163" t="s">
        <v>763</v>
      </c>
      <c r="J163" s="5">
        <v>207.82</v>
      </c>
      <c r="K163" s="5">
        <v>0.38</v>
      </c>
      <c r="L163" s="5">
        <v>24.13</v>
      </c>
      <c r="M163" s="5">
        <v>0</v>
      </c>
      <c r="N163" s="5">
        <v>4032.64</v>
      </c>
      <c r="P163" t="s">
        <v>315</v>
      </c>
    </row>
    <row r="164" spans="1:16" x14ac:dyDescent="0.3">
      <c r="A164" t="s">
        <v>319</v>
      </c>
      <c r="B164" t="s">
        <v>318</v>
      </c>
      <c r="C164" s="5">
        <v>4.38</v>
      </c>
      <c r="D164" s="5">
        <v>275.13</v>
      </c>
      <c r="E164" s="5">
        <v>2281.5700000000002</v>
      </c>
      <c r="F164" s="5"/>
      <c r="H164" t="s">
        <v>316</v>
      </c>
      <c r="I164" t="s">
        <v>764</v>
      </c>
      <c r="J164" s="5">
        <v>753.94</v>
      </c>
      <c r="K164" s="5">
        <v>0</v>
      </c>
      <c r="L164" s="5">
        <v>104.63</v>
      </c>
      <c r="M164" s="5">
        <v>0</v>
      </c>
      <c r="N164" s="5">
        <v>3714.87</v>
      </c>
      <c r="P164" t="s">
        <v>317</v>
      </c>
    </row>
    <row r="165" spans="1:16" x14ac:dyDescent="0.3">
      <c r="A165" t="s">
        <v>321</v>
      </c>
      <c r="B165" t="s">
        <v>320</v>
      </c>
      <c r="C165" s="5">
        <v>1.88</v>
      </c>
      <c r="D165" s="5">
        <v>54.38</v>
      </c>
      <c r="E165" s="5">
        <v>342.67</v>
      </c>
      <c r="F165" s="5"/>
      <c r="H165" t="s">
        <v>318</v>
      </c>
      <c r="I165" t="s">
        <v>765</v>
      </c>
      <c r="J165" s="5">
        <v>2281.5700000000002</v>
      </c>
      <c r="K165" s="5">
        <v>4.38</v>
      </c>
      <c r="L165" s="5">
        <v>275.13</v>
      </c>
      <c r="M165" s="5">
        <v>0</v>
      </c>
      <c r="N165" s="5">
        <v>3842.79</v>
      </c>
      <c r="P165" t="s">
        <v>319</v>
      </c>
    </row>
    <row r="166" spans="1:16" x14ac:dyDescent="0.3">
      <c r="A166" t="s">
        <v>323</v>
      </c>
      <c r="B166" t="s">
        <v>322</v>
      </c>
      <c r="C166" s="5">
        <v>8.1300000000000008</v>
      </c>
      <c r="D166" s="5">
        <v>55.5</v>
      </c>
      <c r="E166" s="5">
        <v>199.5</v>
      </c>
      <c r="F166" s="5"/>
      <c r="H166" t="s">
        <v>320</v>
      </c>
      <c r="I166" t="s">
        <v>766</v>
      </c>
      <c r="J166" s="5">
        <v>342.67</v>
      </c>
      <c r="K166" s="5">
        <v>1.88</v>
      </c>
      <c r="L166" s="5">
        <v>54.38</v>
      </c>
      <c r="M166" s="5">
        <v>0</v>
      </c>
      <c r="N166" s="5">
        <v>3962.96</v>
      </c>
      <c r="P166" t="s">
        <v>321</v>
      </c>
    </row>
    <row r="167" spans="1:16" x14ac:dyDescent="0.3">
      <c r="A167" t="s">
        <v>922</v>
      </c>
      <c r="B167" t="s">
        <v>324</v>
      </c>
      <c r="C167" s="5">
        <v>24.75</v>
      </c>
      <c r="D167" s="5">
        <v>277.88</v>
      </c>
      <c r="E167" s="5">
        <v>1996.24</v>
      </c>
      <c r="F167" s="5"/>
      <c r="H167" t="s">
        <v>322</v>
      </c>
      <c r="I167" t="s">
        <v>767</v>
      </c>
      <c r="J167" s="5">
        <v>199.5</v>
      </c>
      <c r="K167" s="5">
        <v>8.1300000000000008</v>
      </c>
      <c r="L167" s="5">
        <v>55.5</v>
      </c>
      <c r="M167" s="5">
        <v>0</v>
      </c>
      <c r="N167" s="5">
        <v>3933.47</v>
      </c>
      <c r="P167" t="s">
        <v>323</v>
      </c>
    </row>
    <row r="168" spans="1:16" x14ac:dyDescent="0.3">
      <c r="A168" t="s">
        <v>327</v>
      </c>
      <c r="B168" t="s">
        <v>326</v>
      </c>
      <c r="C168" s="5">
        <v>3.88</v>
      </c>
      <c r="D168" s="5">
        <v>130.63</v>
      </c>
      <c r="E168" s="5">
        <v>1069.42</v>
      </c>
      <c r="F168" s="5"/>
      <c r="H168" t="s">
        <v>324</v>
      </c>
      <c r="I168" t="s">
        <v>768</v>
      </c>
      <c r="J168" s="5">
        <v>1996.24</v>
      </c>
      <c r="K168" s="5">
        <v>24.75</v>
      </c>
      <c r="L168" s="5">
        <v>277.88</v>
      </c>
      <c r="M168" s="5">
        <v>0</v>
      </c>
      <c r="N168" s="5">
        <v>3960.44</v>
      </c>
      <c r="P168" t="s">
        <v>325</v>
      </c>
    </row>
    <row r="169" spans="1:16" x14ac:dyDescent="0.3">
      <c r="A169" t="s">
        <v>329</v>
      </c>
      <c r="B169" t="s">
        <v>328</v>
      </c>
      <c r="C169" s="5">
        <v>0</v>
      </c>
      <c r="D169" s="5">
        <v>129.88</v>
      </c>
      <c r="E169" s="5">
        <v>943.75</v>
      </c>
      <c r="F169" s="5"/>
      <c r="H169" t="s">
        <v>326</v>
      </c>
      <c r="I169" t="s">
        <v>769</v>
      </c>
      <c r="J169" s="5">
        <v>1069.42</v>
      </c>
      <c r="K169" s="5">
        <v>3.88</v>
      </c>
      <c r="L169" s="5">
        <v>130.63</v>
      </c>
      <c r="M169" s="5">
        <v>0</v>
      </c>
      <c r="N169" s="5">
        <v>3848.45</v>
      </c>
      <c r="P169" t="s">
        <v>327</v>
      </c>
    </row>
    <row r="170" spans="1:16" x14ac:dyDescent="0.3">
      <c r="A170" t="s">
        <v>331</v>
      </c>
      <c r="B170" t="s">
        <v>330</v>
      </c>
      <c r="C170" s="5">
        <v>0</v>
      </c>
      <c r="D170" s="5">
        <v>34</v>
      </c>
      <c r="E170" s="5">
        <v>305.26</v>
      </c>
      <c r="F170" s="5"/>
      <c r="H170" t="s">
        <v>328</v>
      </c>
      <c r="I170" t="s">
        <v>770</v>
      </c>
      <c r="J170" s="5">
        <v>943.75</v>
      </c>
      <c r="K170" s="5">
        <v>0</v>
      </c>
      <c r="L170" s="5">
        <v>129.88</v>
      </c>
      <c r="M170" s="5">
        <v>0</v>
      </c>
      <c r="N170" s="5">
        <v>3764.9</v>
      </c>
      <c r="P170" t="s">
        <v>329</v>
      </c>
    </row>
    <row r="171" spans="1:16" x14ac:dyDescent="0.3">
      <c r="A171" t="s">
        <v>333</v>
      </c>
      <c r="B171" t="s">
        <v>332</v>
      </c>
      <c r="C171" s="5">
        <v>2.13</v>
      </c>
      <c r="D171" s="5">
        <v>65.88</v>
      </c>
      <c r="E171" s="5">
        <v>689.15</v>
      </c>
      <c r="F171" s="5"/>
      <c r="H171" t="s">
        <v>330</v>
      </c>
      <c r="I171" t="s">
        <v>771</v>
      </c>
      <c r="J171" s="5">
        <v>305.26</v>
      </c>
      <c r="K171" s="5">
        <v>0</v>
      </c>
      <c r="L171" s="5">
        <v>34.5</v>
      </c>
      <c r="M171" s="5">
        <v>0</v>
      </c>
      <c r="N171" s="5">
        <v>3842.87</v>
      </c>
      <c r="P171" t="s">
        <v>331</v>
      </c>
    </row>
    <row r="172" spans="1:16" x14ac:dyDescent="0.3">
      <c r="A172" t="s">
        <v>335</v>
      </c>
      <c r="B172" t="s">
        <v>334</v>
      </c>
      <c r="C172" s="5">
        <v>12</v>
      </c>
      <c r="D172" s="5">
        <v>125.38</v>
      </c>
      <c r="E172" s="5">
        <v>1090.8699999999999</v>
      </c>
      <c r="F172" s="5"/>
      <c r="H172" t="s">
        <v>332</v>
      </c>
      <c r="I172" t="s">
        <v>772</v>
      </c>
      <c r="J172" s="5">
        <v>689.15</v>
      </c>
      <c r="K172" s="5">
        <v>2.13</v>
      </c>
      <c r="L172" s="5">
        <v>65.88</v>
      </c>
      <c r="M172" s="5">
        <v>0</v>
      </c>
      <c r="N172" s="5">
        <v>4112.22</v>
      </c>
      <c r="P172" t="s">
        <v>333</v>
      </c>
    </row>
    <row r="173" spans="1:16" x14ac:dyDescent="0.3">
      <c r="A173" t="s">
        <v>337</v>
      </c>
      <c r="B173" t="s">
        <v>336</v>
      </c>
      <c r="C173" s="5">
        <v>4.38</v>
      </c>
      <c r="D173" s="5">
        <v>95.13</v>
      </c>
      <c r="E173" s="5">
        <v>769.94</v>
      </c>
      <c r="F173" s="5"/>
      <c r="H173" t="s">
        <v>334</v>
      </c>
      <c r="I173" t="s">
        <v>773</v>
      </c>
      <c r="J173" s="5">
        <v>1090.8699999999999</v>
      </c>
      <c r="K173" s="5">
        <v>12</v>
      </c>
      <c r="L173" s="5">
        <v>125.38</v>
      </c>
      <c r="M173" s="5">
        <v>0</v>
      </c>
      <c r="N173" s="5">
        <v>3817.67</v>
      </c>
      <c r="P173" t="s">
        <v>335</v>
      </c>
    </row>
    <row r="174" spans="1:16" x14ac:dyDescent="0.3">
      <c r="A174" t="s">
        <v>339</v>
      </c>
      <c r="B174" t="s">
        <v>338</v>
      </c>
      <c r="C174" s="5">
        <v>14.63</v>
      </c>
      <c r="D174" s="5">
        <v>172.38</v>
      </c>
      <c r="E174" s="5">
        <v>1160.8599999999999</v>
      </c>
      <c r="F174" s="5"/>
      <c r="H174" t="s">
        <v>336</v>
      </c>
      <c r="I174" t="s">
        <v>774</v>
      </c>
      <c r="J174" s="5">
        <v>769.94</v>
      </c>
      <c r="K174" s="5">
        <v>4.38</v>
      </c>
      <c r="L174" s="5">
        <v>95.13</v>
      </c>
      <c r="M174" s="5">
        <v>0</v>
      </c>
      <c r="N174" s="5">
        <v>3850.16</v>
      </c>
      <c r="P174" t="s">
        <v>337</v>
      </c>
    </row>
    <row r="175" spans="1:16" x14ac:dyDescent="0.3">
      <c r="A175" t="s">
        <v>341</v>
      </c>
      <c r="B175" t="s">
        <v>340</v>
      </c>
      <c r="C175" s="5">
        <v>2.63</v>
      </c>
      <c r="D175" s="5">
        <v>97.13</v>
      </c>
      <c r="E175" s="5">
        <v>555.95000000000005</v>
      </c>
      <c r="F175" s="5"/>
      <c r="H175" t="s">
        <v>338</v>
      </c>
      <c r="I175" t="s">
        <v>775</v>
      </c>
      <c r="J175" s="5">
        <v>1160.8599999999999</v>
      </c>
      <c r="K175" s="5">
        <v>14.63</v>
      </c>
      <c r="L175" s="5">
        <v>172.38</v>
      </c>
      <c r="M175" s="5">
        <v>0</v>
      </c>
      <c r="N175" s="5">
        <v>3812.5</v>
      </c>
      <c r="P175" t="s">
        <v>339</v>
      </c>
    </row>
    <row r="176" spans="1:16" x14ac:dyDescent="0.3">
      <c r="A176" t="s">
        <v>343</v>
      </c>
      <c r="B176" t="s">
        <v>342</v>
      </c>
      <c r="C176" s="5">
        <v>0</v>
      </c>
      <c r="D176" s="5">
        <v>72</v>
      </c>
      <c r="E176" s="5">
        <v>539.45000000000005</v>
      </c>
      <c r="F176" s="5"/>
      <c r="H176" t="s">
        <v>340</v>
      </c>
      <c r="I176" t="s">
        <v>776</v>
      </c>
      <c r="J176" s="5">
        <v>555.95000000000005</v>
      </c>
      <c r="K176" s="5">
        <v>2.63</v>
      </c>
      <c r="L176" s="5">
        <v>97.13</v>
      </c>
      <c r="M176" s="5">
        <v>0</v>
      </c>
      <c r="N176" s="5">
        <v>3969.99</v>
      </c>
      <c r="P176" t="s">
        <v>341</v>
      </c>
    </row>
    <row r="177" spans="1:16" x14ac:dyDescent="0.3">
      <c r="A177" t="s">
        <v>345</v>
      </c>
      <c r="B177" t="s">
        <v>344</v>
      </c>
      <c r="C177" s="5">
        <v>0</v>
      </c>
      <c r="D177" s="5">
        <v>34.75</v>
      </c>
      <c r="E177" s="5">
        <v>325.29000000000002</v>
      </c>
      <c r="F177" s="5"/>
      <c r="H177" t="s">
        <v>342</v>
      </c>
      <c r="I177" t="s">
        <v>777</v>
      </c>
      <c r="J177" s="5">
        <v>539.45000000000005</v>
      </c>
      <c r="K177" s="5">
        <v>0</v>
      </c>
      <c r="L177" s="5">
        <v>72</v>
      </c>
      <c r="M177" s="5">
        <v>0</v>
      </c>
      <c r="N177" s="5">
        <v>3828.2</v>
      </c>
      <c r="P177" t="s">
        <v>343</v>
      </c>
    </row>
    <row r="178" spans="1:16" x14ac:dyDescent="0.3">
      <c r="A178" t="s">
        <v>347</v>
      </c>
      <c r="B178" t="s">
        <v>346</v>
      </c>
      <c r="C178" s="5">
        <v>0.25</v>
      </c>
      <c r="D178" s="5">
        <v>44.38</v>
      </c>
      <c r="E178" s="5">
        <v>413.13</v>
      </c>
      <c r="F178" s="5"/>
      <c r="H178" t="s">
        <v>344</v>
      </c>
      <c r="I178" t="s">
        <v>778</v>
      </c>
      <c r="J178" s="5">
        <v>325.29000000000002</v>
      </c>
      <c r="K178" s="5">
        <v>0</v>
      </c>
      <c r="L178" s="5">
        <v>34.75</v>
      </c>
      <c r="M178" s="5">
        <v>0</v>
      </c>
      <c r="N178" s="5">
        <v>3723.1</v>
      </c>
      <c r="P178" t="s">
        <v>345</v>
      </c>
    </row>
    <row r="179" spans="1:16" x14ac:dyDescent="0.3">
      <c r="A179" t="s">
        <v>349</v>
      </c>
      <c r="B179" t="s">
        <v>348</v>
      </c>
      <c r="C179" s="5">
        <v>0</v>
      </c>
      <c r="D179" s="5">
        <v>3</v>
      </c>
      <c r="E179" s="5">
        <v>55.94</v>
      </c>
      <c r="F179" s="5"/>
      <c r="H179" t="s">
        <v>346</v>
      </c>
      <c r="I179" t="s">
        <v>779</v>
      </c>
      <c r="J179" s="5">
        <v>413.13</v>
      </c>
      <c r="K179" s="5">
        <v>0.25</v>
      </c>
      <c r="L179" s="5">
        <v>44.38</v>
      </c>
      <c r="M179" s="5">
        <v>0</v>
      </c>
      <c r="N179" s="5">
        <v>3889.34</v>
      </c>
      <c r="P179" t="s">
        <v>347</v>
      </c>
    </row>
    <row r="180" spans="1:16" x14ac:dyDescent="0.3">
      <c r="A180" t="s">
        <v>351</v>
      </c>
      <c r="B180" t="s">
        <v>350</v>
      </c>
      <c r="C180" s="5">
        <v>1.38</v>
      </c>
      <c r="D180" s="5">
        <v>199.13</v>
      </c>
      <c r="E180" s="5">
        <v>1218.83</v>
      </c>
      <c r="F180" s="5"/>
      <c r="H180" t="s">
        <v>348</v>
      </c>
      <c r="I180" t="s">
        <v>780</v>
      </c>
      <c r="J180" s="5">
        <v>55.94</v>
      </c>
      <c r="K180" s="5">
        <v>0</v>
      </c>
      <c r="L180" s="5">
        <v>3</v>
      </c>
      <c r="M180" s="5">
        <v>0</v>
      </c>
      <c r="N180" s="5">
        <v>3843.73</v>
      </c>
      <c r="P180" t="s">
        <v>349</v>
      </c>
    </row>
    <row r="181" spans="1:16" x14ac:dyDescent="0.3">
      <c r="A181" t="s">
        <v>353</v>
      </c>
      <c r="B181" t="s">
        <v>352</v>
      </c>
      <c r="C181" s="5">
        <v>0</v>
      </c>
      <c r="D181" s="5">
        <v>32</v>
      </c>
      <c r="E181" s="5">
        <v>309.08</v>
      </c>
      <c r="F181" s="5"/>
      <c r="H181" t="s">
        <v>350</v>
      </c>
      <c r="I181" t="s">
        <v>781</v>
      </c>
      <c r="J181" s="5">
        <v>1218.83</v>
      </c>
      <c r="K181" s="5">
        <v>1.38</v>
      </c>
      <c r="L181" s="5">
        <v>199.13</v>
      </c>
      <c r="M181" s="5">
        <v>0</v>
      </c>
      <c r="N181" s="5">
        <v>3892.71</v>
      </c>
      <c r="P181" t="s">
        <v>351</v>
      </c>
    </row>
    <row r="182" spans="1:16" x14ac:dyDescent="0.3">
      <c r="A182" t="s">
        <v>355</v>
      </c>
      <c r="B182" t="s">
        <v>354</v>
      </c>
      <c r="C182" s="5">
        <v>0</v>
      </c>
      <c r="D182" s="5">
        <v>54.5</v>
      </c>
      <c r="E182" s="5">
        <v>375.38</v>
      </c>
      <c r="F182" s="5"/>
      <c r="H182" t="s">
        <v>352</v>
      </c>
      <c r="I182" t="s">
        <v>782</v>
      </c>
      <c r="J182" s="5">
        <v>309.08</v>
      </c>
      <c r="K182" s="5">
        <v>0</v>
      </c>
      <c r="L182" s="5">
        <v>32</v>
      </c>
      <c r="M182" s="5">
        <v>0</v>
      </c>
      <c r="N182" s="5">
        <v>4032.56</v>
      </c>
      <c r="P182" t="s">
        <v>353</v>
      </c>
    </row>
    <row r="183" spans="1:16" x14ac:dyDescent="0.3">
      <c r="A183" t="s">
        <v>357</v>
      </c>
      <c r="B183" t="s">
        <v>356</v>
      </c>
      <c r="C183" s="5">
        <v>3.75</v>
      </c>
      <c r="D183" s="5">
        <v>255.64</v>
      </c>
      <c r="E183" s="5">
        <v>1938.17</v>
      </c>
      <c r="F183" s="5"/>
      <c r="H183" t="s">
        <v>354</v>
      </c>
      <c r="I183" t="s">
        <v>783</v>
      </c>
      <c r="J183" s="5">
        <v>375.38</v>
      </c>
      <c r="K183" s="5">
        <v>0</v>
      </c>
      <c r="L183" s="5">
        <v>54.5</v>
      </c>
      <c r="M183" s="5">
        <v>0</v>
      </c>
      <c r="N183" s="5">
        <v>3885</v>
      </c>
      <c r="P183" t="s">
        <v>355</v>
      </c>
    </row>
    <row r="184" spans="1:16" x14ac:dyDescent="0.3">
      <c r="A184" t="s">
        <v>359</v>
      </c>
      <c r="B184" t="s">
        <v>358</v>
      </c>
      <c r="C184" s="5">
        <v>0</v>
      </c>
      <c r="D184" s="5">
        <v>2248.5100000000002</v>
      </c>
      <c r="E184" s="5">
        <v>18819.400000000001</v>
      </c>
      <c r="F184" s="5"/>
      <c r="H184" t="s">
        <v>356</v>
      </c>
      <c r="I184" t="s">
        <v>784</v>
      </c>
      <c r="J184" s="5">
        <v>1938.17</v>
      </c>
      <c r="K184" s="5">
        <v>3.75</v>
      </c>
      <c r="L184" s="5">
        <v>255.64</v>
      </c>
      <c r="M184" s="5">
        <v>0</v>
      </c>
      <c r="N184" s="5">
        <v>3793.04</v>
      </c>
      <c r="P184" t="s">
        <v>357</v>
      </c>
    </row>
    <row r="185" spans="1:16" x14ac:dyDescent="0.3">
      <c r="A185" t="s">
        <v>361</v>
      </c>
      <c r="B185" t="s">
        <v>360</v>
      </c>
      <c r="C185" s="5">
        <v>23.25</v>
      </c>
      <c r="D185" s="5">
        <v>4239.75</v>
      </c>
      <c r="E185" s="5">
        <v>30921.34</v>
      </c>
      <c r="F185" s="5"/>
      <c r="H185" t="s">
        <v>358</v>
      </c>
      <c r="I185" t="s">
        <v>785</v>
      </c>
      <c r="J185" s="5">
        <v>18819.439999999999</v>
      </c>
      <c r="K185" s="5">
        <v>0</v>
      </c>
      <c r="L185" s="5">
        <v>2248.5100000000002</v>
      </c>
      <c r="M185" s="5">
        <v>0</v>
      </c>
      <c r="N185" s="5">
        <v>3851.34</v>
      </c>
      <c r="P185" t="s">
        <v>359</v>
      </c>
    </row>
    <row r="186" spans="1:16" x14ac:dyDescent="0.3">
      <c r="A186" t="s">
        <v>363</v>
      </c>
      <c r="B186" t="s">
        <v>362</v>
      </c>
      <c r="C186" s="5">
        <v>0</v>
      </c>
      <c r="D186" s="5">
        <v>22.25</v>
      </c>
      <c r="E186" s="5">
        <v>175.17</v>
      </c>
      <c r="F186" s="5"/>
      <c r="H186" t="s">
        <v>360</v>
      </c>
      <c r="I186" t="s">
        <v>786</v>
      </c>
      <c r="J186" s="5">
        <v>30921.99</v>
      </c>
      <c r="K186" s="5">
        <v>23.25</v>
      </c>
      <c r="L186" s="5">
        <v>4239.75</v>
      </c>
      <c r="M186" s="5">
        <v>0</v>
      </c>
      <c r="N186" s="5">
        <v>3808.32</v>
      </c>
      <c r="P186" t="s">
        <v>361</v>
      </c>
    </row>
    <row r="187" spans="1:16" x14ac:dyDescent="0.3">
      <c r="A187" t="s">
        <v>365</v>
      </c>
      <c r="B187" t="s">
        <v>364</v>
      </c>
      <c r="C187" s="5">
        <v>1.88</v>
      </c>
      <c r="D187" s="5">
        <v>557.88</v>
      </c>
      <c r="E187" s="5">
        <v>5083.3100000000004</v>
      </c>
      <c r="F187" s="5"/>
      <c r="H187" t="s">
        <v>362</v>
      </c>
      <c r="I187" t="s">
        <v>787</v>
      </c>
      <c r="J187" s="5">
        <v>175.17</v>
      </c>
      <c r="K187" s="5">
        <v>0</v>
      </c>
      <c r="L187" s="5">
        <v>22.25</v>
      </c>
      <c r="M187" s="5">
        <v>0</v>
      </c>
      <c r="N187" s="5">
        <v>3801.33</v>
      </c>
      <c r="P187" t="s">
        <v>363</v>
      </c>
    </row>
    <row r="188" spans="1:16" x14ac:dyDescent="0.3">
      <c r="A188" t="s">
        <v>367</v>
      </c>
      <c r="B188" t="s">
        <v>366</v>
      </c>
      <c r="C188" s="5">
        <v>15.25</v>
      </c>
      <c r="D188" s="5">
        <v>949.88</v>
      </c>
      <c r="E188" s="5">
        <v>7658.94</v>
      </c>
      <c r="F188" s="5"/>
      <c r="H188" t="s">
        <v>364</v>
      </c>
      <c r="I188" t="s">
        <v>788</v>
      </c>
      <c r="J188" s="5">
        <v>5083.3</v>
      </c>
      <c r="K188" s="5">
        <v>1.88</v>
      </c>
      <c r="L188" s="5">
        <v>557.88</v>
      </c>
      <c r="M188" s="5">
        <v>0</v>
      </c>
      <c r="N188" s="5">
        <v>3837.83</v>
      </c>
      <c r="P188" t="s">
        <v>365</v>
      </c>
    </row>
    <row r="189" spans="1:16" x14ac:dyDescent="0.3">
      <c r="A189" t="s">
        <v>369</v>
      </c>
      <c r="B189" t="s">
        <v>368</v>
      </c>
      <c r="C189" s="5">
        <v>0</v>
      </c>
      <c r="D189" s="5">
        <v>83.25</v>
      </c>
      <c r="E189" s="5">
        <v>1054.78</v>
      </c>
      <c r="F189" s="5"/>
      <c r="H189" t="s">
        <v>366</v>
      </c>
      <c r="I189" t="s">
        <v>789</v>
      </c>
      <c r="J189" s="5">
        <v>7658.94</v>
      </c>
      <c r="K189" s="5">
        <v>15.25</v>
      </c>
      <c r="L189" s="5">
        <v>949.88</v>
      </c>
      <c r="M189" s="5">
        <v>0</v>
      </c>
      <c r="N189" s="5">
        <v>3738.68</v>
      </c>
      <c r="P189" t="s">
        <v>367</v>
      </c>
    </row>
    <row r="190" spans="1:16" x14ac:dyDescent="0.3">
      <c r="A190" t="s">
        <v>371</v>
      </c>
      <c r="B190" t="s">
        <v>370</v>
      </c>
      <c r="C190" s="5">
        <v>0</v>
      </c>
      <c r="D190" s="5">
        <v>220.26</v>
      </c>
      <c r="E190" s="5">
        <v>1728.61</v>
      </c>
      <c r="F190" s="5"/>
      <c r="H190" t="s">
        <v>368</v>
      </c>
      <c r="I190" t="s">
        <v>790</v>
      </c>
      <c r="J190" s="5">
        <v>1054.78</v>
      </c>
      <c r="K190" s="5">
        <v>0</v>
      </c>
      <c r="L190" s="5">
        <v>83.25</v>
      </c>
      <c r="M190" s="5">
        <v>0</v>
      </c>
      <c r="N190" s="5">
        <v>3957.04</v>
      </c>
      <c r="P190" t="s">
        <v>369</v>
      </c>
    </row>
    <row r="191" spans="1:16" x14ac:dyDescent="0.3">
      <c r="A191" t="s">
        <v>373</v>
      </c>
      <c r="B191" t="s">
        <v>372</v>
      </c>
      <c r="C191" s="5">
        <v>4.01</v>
      </c>
      <c r="D191" s="5">
        <v>1676.01</v>
      </c>
      <c r="E191" s="5">
        <v>12395.54</v>
      </c>
      <c r="F191" s="5"/>
      <c r="H191" t="s">
        <v>370</v>
      </c>
      <c r="I191" t="s">
        <v>791</v>
      </c>
      <c r="J191" s="5">
        <v>1728.61</v>
      </c>
      <c r="K191" s="5">
        <v>0</v>
      </c>
      <c r="L191" s="5">
        <v>220.26</v>
      </c>
      <c r="M191" s="5">
        <v>0</v>
      </c>
      <c r="N191" s="5">
        <v>3708.35</v>
      </c>
      <c r="P191" t="s">
        <v>371</v>
      </c>
    </row>
    <row r="192" spans="1:16" x14ac:dyDescent="0.3">
      <c r="A192" t="s">
        <v>375</v>
      </c>
      <c r="B192" t="s">
        <v>374</v>
      </c>
      <c r="C192" s="5">
        <v>13.75</v>
      </c>
      <c r="D192" s="5">
        <v>1193.1300000000001</v>
      </c>
      <c r="E192" s="5">
        <v>9146.09</v>
      </c>
      <c r="F192" s="5"/>
      <c r="H192" t="s">
        <v>372</v>
      </c>
      <c r="I192" t="s">
        <v>792</v>
      </c>
      <c r="J192" s="5">
        <v>12395.17</v>
      </c>
      <c r="K192" s="5">
        <v>4.01</v>
      </c>
      <c r="L192" s="5">
        <v>1676.01</v>
      </c>
      <c r="M192" s="5">
        <v>0</v>
      </c>
      <c r="N192" s="5">
        <v>3716.52</v>
      </c>
      <c r="P192" t="s">
        <v>373</v>
      </c>
    </row>
    <row r="193" spans="1:16" x14ac:dyDescent="0.3">
      <c r="A193" t="s">
        <v>377</v>
      </c>
      <c r="B193" t="s">
        <v>376</v>
      </c>
      <c r="C193" s="5">
        <v>4.26</v>
      </c>
      <c r="D193" s="5">
        <v>939.13</v>
      </c>
      <c r="E193" s="5">
        <v>7228.34</v>
      </c>
      <c r="F193" s="5"/>
      <c r="H193" t="s">
        <v>374</v>
      </c>
      <c r="I193" t="s">
        <v>793</v>
      </c>
      <c r="J193" s="5">
        <v>9145.7900000000009</v>
      </c>
      <c r="K193" s="5">
        <v>13.75</v>
      </c>
      <c r="L193" s="5">
        <v>1193.1300000000001</v>
      </c>
      <c r="M193" s="5">
        <v>0</v>
      </c>
      <c r="N193" s="5">
        <v>3895.81</v>
      </c>
      <c r="P193" t="s">
        <v>375</v>
      </c>
    </row>
    <row r="194" spans="1:16" x14ac:dyDescent="0.3">
      <c r="A194" t="s">
        <v>379</v>
      </c>
      <c r="B194" t="s">
        <v>378</v>
      </c>
      <c r="C194" s="5">
        <v>31.13</v>
      </c>
      <c r="D194" s="5">
        <v>2049.88</v>
      </c>
      <c r="E194" s="5">
        <v>15199.53</v>
      </c>
      <c r="F194" s="5"/>
      <c r="H194" t="s">
        <v>376</v>
      </c>
      <c r="I194" t="s">
        <v>794</v>
      </c>
      <c r="J194" s="5">
        <v>7228.34</v>
      </c>
      <c r="K194" s="5">
        <v>4.26</v>
      </c>
      <c r="L194" s="5">
        <v>939.13</v>
      </c>
      <c r="M194" s="5">
        <v>0</v>
      </c>
      <c r="N194" s="5">
        <v>3738.65</v>
      </c>
      <c r="P194" t="s">
        <v>377</v>
      </c>
    </row>
    <row r="195" spans="1:16" x14ac:dyDescent="0.3">
      <c r="A195" t="s">
        <v>381</v>
      </c>
      <c r="B195" t="s">
        <v>380</v>
      </c>
      <c r="C195" s="5">
        <v>0.88</v>
      </c>
      <c r="D195" s="5">
        <v>234.13</v>
      </c>
      <c r="E195" s="5">
        <v>2030.84</v>
      </c>
      <c r="F195" s="5"/>
      <c r="H195" t="s">
        <v>378</v>
      </c>
      <c r="I195" t="s">
        <v>795</v>
      </c>
      <c r="J195" s="5">
        <v>15200.34</v>
      </c>
      <c r="K195" s="5">
        <v>31.13</v>
      </c>
      <c r="L195" s="5">
        <v>2047</v>
      </c>
      <c r="M195" s="5">
        <v>0</v>
      </c>
      <c r="N195" s="5">
        <v>3747.62</v>
      </c>
      <c r="P195" t="s">
        <v>379</v>
      </c>
    </row>
    <row r="196" spans="1:16" x14ac:dyDescent="0.3">
      <c r="A196" t="s">
        <v>383</v>
      </c>
      <c r="B196" t="s">
        <v>382</v>
      </c>
      <c r="C196" s="5">
        <v>8.1300000000000008</v>
      </c>
      <c r="D196" s="5">
        <v>498.75</v>
      </c>
      <c r="E196" s="5">
        <v>3819.72</v>
      </c>
      <c r="F196" s="5"/>
      <c r="H196" t="s">
        <v>380</v>
      </c>
      <c r="I196" t="s">
        <v>796</v>
      </c>
      <c r="J196" s="5">
        <v>2030.84</v>
      </c>
      <c r="K196" s="5">
        <v>0.88</v>
      </c>
      <c r="L196" s="5">
        <v>234.13</v>
      </c>
      <c r="M196" s="5">
        <v>0</v>
      </c>
      <c r="N196" s="5">
        <v>3717.08</v>
      </c>
      <c r="P196" t="s">
        <v>381</v>
      </c>
    </row>
    <row r="197" spans="1:16" x14ac:dyDescent="0.3">
      <c r="A197" t="s">
        <v>385</v>
      </c>
      <c r="B197" t="s">
        <v>384</v>
      </c>
      <c r="C197" s="5">
        <v>0</v>
      </c>
      <c r="D197" s="5">
        <v>299.76</v>
      </c>
      <c r="E197" s="5">
        <v>2827.14</v>
      </c>
      <c r="F197" s="5"/>
      <c r="H197" t="s">
        <v>382</v>
      </c>
      <c r="I197" t="s">
        <v>797</v>
      </c>
      <c r="J197" s="5">
        <v>3816.15</v>
      </c>
      <c r="K197" s="5">
        <v>8.1300000000000008</v>
      </c>
      <c r="L197" s="5">
        <v>498.75</v>
      </c>
      <c r="M197" s="5">
        <v>0</v>
      </c>
      <c r="N197" s="5">
        <v>3789.05</v>
      </c>
      <c r="P197" t="s">
        <v>383</v>
      </c>
    </row>
    <row r="198" spans="1:16" x14ac:dyDescent="0.3">
      <c r="A198" t="s">
        <v>387</v>
      </c>
      <c r="B198" t="s">
        <v>386</v>
      </c>
      <c r="C198" s="5">
        <v>0</v>
      </c>
      <c r="D198" s="5">
        <v>0</v>
      </c>
      <c r="E198" s="5">
        <v>11.3</v>
      </c>
      <c r="F198" s="5"/>
      <c r="H198" t="s">
        <v>384</v>
      </c>
      <c r="I198" t="s">
        <v>798</v>
      </c>
      <c r="J198" s="5">
        <v>2827.14</v>
      </c>
      <c r="K198" s="5">
        <v>0</v>
      </c>
      <c r="L198" s="5">
        <v>299.76</v>
      </c>
      <c r="M198" s="5">
        <v>0</v>
      </c>
      <c r="N198" s="5">
        <v>3785.76</v>
      </c>
      <c r="P198" t="s">
        <v>385</v>
      </c>
    </row>
    <row r="199" spans="1:16" x14ac:dyDescent="0.3">
      <c r="A199" t="s">
        <v>389</v>
      </c>
      <c r="B199" t="s">
        <v>388</v>
      </c>
      <c r="C199" s="5">
        <v>0</v>
      </c>
      <c r="D199" s="5">
        <v>76.75</v>
      </c>
      <c r="E199" s="5">
        <v>491.95</v>
      </c>
      <c r="F199" s="5"/>
      <c r="H199" t="s">
        <v>386</v>
      </c>
      <c r="I199" t="s">
        <v>799</v>
      </c>
      <c r="J199" s="5">
        <v>11.3</v>
      </c>
      <c r="K199" s="5">
        <v>0</v>
      </c>
      <c r="L199" s="5">
        <v>0</v>
      </c>
      <c r="M199" s="5">
        <v>0</v>
      </c>
      <c r="N199" s="5">
        <v>3944.29</v>
      </c>
      <c r="P199" t="s">
        <v>387</v>
      </c>
    </row>
    <row r="200" spans="1:16" x14ac:dyDescent="0.3">
      <c r="A200" t="s">
        <v>391</v>
      </c>
      <c r="B200" t="s">
        <v>390</v>
      </c>
      <c r="C200" s="5">
        <v>0</v>
      </c>
      <c r="D200" s="5">
        <v>40.380000000000003</v>
      </c>
      <c r="E200" s="5">
        <v>248.87</v>
      </c>
      <c r="F200" s="5"/>
      <c r="H200" t="s">
        <v>388</v>
      </c>
      <c r="I200" t="s">
        <v>800</v>
      </c>
      <c r="J200" s="5">
        <v>491.95</v>
      </c>
      <c r="K200" s="5">
        <v>0</v>
      </c>
      <c r="L200" s="5">
        <v>76.75</v>
      </c>
      <c r="M200" s="5">
        <v>0</v>
      </c>
      <c r="N200" s="5">
        <v>3819.45</v>
      </c>
      <c r="P200" t="s">
        <v>389</v>
      </c>
    </row>
    <row r="201" spans="1:16" x14ac:dyDescent="0.3">
      <c r="A201" t="s">
        <v>393</v>
      </c>
      <c r="B201" t="s">
        <v>392</v>
      </c>
      <c r="C201" s="5">
        <v>0</v>
      </c>
      <c r="D201" s="5">
        <v>110.63</v>
      </c>
      <c r="E201" s="5">
        <v>923.04</v>
      </c>
      <c r="F201" s="5"/>
      <c r="H201" t="s">
        <v>390</v>
      </c>
      <c r="I201" t="s">
        <v>801</v>
      </c>
      <c r="J201" s="5">
        <v>248.87</v>
      </c>
      <c r="K201" s="5">
        <v>0</v>
      </c>
      <c r="L201" s="5">
        <v>40.380000000000003</v>
      </c>
      <c r="M201" s="5">
        <v>0</v>
      </c>
      <c r="N201" s="5">
        <v>4110.45</v>
      </c>
      <c r="P201" t="s">
        <v>391</v>
      </c>
    </row>
    <row r="202" spans="1:16" x14ac:dyDescent="0.3">
      <c r="A202" t="s">
        <v>395</v>
      </c>
      <c r="B202" t="s">
        <v>394</v>
      </c>
      <c r="C202" s="5">
        <v>2.13</v>
      </c>
      <c r="D202" s="5">
        <v>122.63</v>
      </c>
      <c r="E202" s="5">
        <v>866.7</v>
      </c>
      <c r="F202" s="5"/>
      <c r="H202" t="s">
        <v>392</v>
      </c>
      <c r="I202" t="s">
        <v>802</v>
      </c>
      <c r="J202" s="5">
        <v>923.04</v>
      </c>
      <c r="K202" s="5">
        <v>0</v>
      </c>
      <c r="L202" s="5">
        <v>110.63</v>
      </c>
      <c r="M202" s="5">
        <v>0</v>
      </c>
      <c r="N202" s="5">
        <v>3968.4</v>
      </c>
      <c r="P202" t="s">
        <v>393</v>
      </c>
    </row>
    <row r="203" spans="1:16" x14ac:dyDescent="0.3">
      <c r="A203" t="s">
        <v>397</v>
      </c>
      <c r="B203" t="s">
        <v>396</v>
      </c>
      <c r="C203" s="5">
        <v>13.5</v>
      </c>
      <c r="D203" s="5">
        <v>443.25</v>
      </c>
      <c r="E203" s="5">
        <v>3355.91</v>
      </c>
      <c r="F203" s="5"/>
      <c r="H203" t="s">
        <v>394</v>
      </c>
      <c r="I203" t="s">
        <v>803</v>
      </c>
      <c r="J203" s="5">
        <v>866.7</v>
      </c>
      <c r="K203" s="5">
        <v>2.13</v>
      </c>
      <c r="L203" s="5">
        <v>122.63</v>
      </c>
      <c r="M203" s="5">
        <v>0</v>
      </c>
      <c r="N203" s="5">
        <v>3771.76</v>
      </c>
      <c r="P203" t="s">
        <v>395</v>
      </c>
    </row>
    <row r="204" spans="1:16" x14ac:dyDescent="0.3">
      <c r="A204" t="s">
        <v>399</v>
      </c>
      <c r="B204" t="s">
        <v>398</v>
      </c>
      <c r="C204" s="5">
        <v>28.75</v>
      </c>
      <c r="D204" s="5">
        <v>632.38</v>
      </c>
      <c r="E204" s="5">
        <v>4196.4399999999996</v>
      </c>
      <c r="F204" s="5"/>
      <c r="H204" t="s">
        <v>396</v>
      </c>
      <c r="I204" t="s">
        <v>804</v>
      </c>
      <c r="J204" s="5">
        <v>3355.91</v>
      </c>
      <c r="K204" s="5">
        <v>13.5</v>
      </c>
      <c r="L204" s="5">
        <v>443.25</v>
      </c>
      <c r="M204" s="5">
        <v>0</v>
      </c>
      <c r="N204" s="5">
        <v>3869.46</v>
      </c>
      <c r="P204" t="s">
        <v>397</v>
      </c>
    </row>
    <row r="205" spans="1:16" x14ac:dyDescent="0.3">
      <c r="A205" t="s">
        <v>401</v>
      </c>
      <c r="B205" t="s">
        <v>400</v>
      </c>
      <c r="C205" s="5">
        <v>3.38</v>
      </c>
      <c r="D205" s="5">
        <v>374</v>
      </c>
      <c r="E205" s="5">
        <v>3013.36</v>
      </c>
      <c r="F205" s="5"/>
      <c r="H205" t="s">
        <v>398</v>
      </c>
      <c r="I205" t="s">
        <v>805</v>
      </c>
      <c r="J205" s="5">
        <v>4167.9799999999996</v>
      </c>
      <c r="K205" s="5">
        <v>28.38</v>
      </c>
      <c r="L205" s="5">
        <v>632.38</v>
      </c>
      <c r="M205" s="5">
        <v>0</v>
      </c>
      <c r="N205" s="5">
        <v>3732.07</v>
      </c>
      <c r="P205" t="s">
        <v>399</v>
      </c>
    </row>
    <row r="206" spans="1:16" x14ac:dyDescent="0.3">
      <c r="A206" t="s">
        <v>403</v>
      </c>
      <c r="B206" t="s">
        <v>402</v>
      </c>
      <c r="C206" s="5">
        <v>0.25</v>
      </c>
      <c r="D206" s="5">
        <v>94</v>
      </c>
      <c r="E206" s="5">
        <v>622.61</v>
      </c>
      <c r="F206" s="5"/>
      <c r="H206" t="s">
        <v>400</v>
      </c>
      <c r="I206" t="s">
        <v>806</v>
      </c>
      <c r="J206" s="5">
        <v>3013.36</v>
      </c>
      <c r="K206" s="5">
        <v>3.38</v>
      </c>
      <c r="L206" s="5">
        <v>374</v>
      </c>
      <c r="M206" s="5">
        <v>0</v>
      </c>
      <c r="N206" s="5">
        <v>3898.62</v>
      </c>
      <c r="P206" t="s">
        <v>401</v>
      </c>
    </row>
    <row r="207" spans="1:16" x14ac:dyDescent="0.3">
      <c r="A207" t="s">
        <v>405</v>
      </c>
      <c r="B207" t="s">
        <v>404</v>
      </c>
      <c r="C207" s="5">
        <v>0</v>
      </c>
      <c r="D207" s="5">
        <v>40.01</v>
      </c>
      <c r="E207" s="5">
        <v>431.47</v>
      </c>
      <c r="F207" s="5"/>
      <c r="H207" t="s">
        <v>402</v>
      </c>
      <c r="I207" t="s">
        <v>807</v>
      </c>
      <c r="J207" s="5">
        <v>622.61</v>
      </c>
      <c r="K207" s="5">
        <v>0.25</v>
      </c>
      <c r="L207" s="5">
        <v>94</v>
      </c>
      <c r="M207" s="5">
        <v>0</v>
      </c>
      <c r="N207" s="5">
        <v>3846.4</v>
      </c>
      <c r="P207" t="s">
        <v>403</v>
      </c>
    </row>
    <row r="208" spans="1:16" x14ac:dyDescent="0.3">
      <c r="A208" t="s">
        <v>407</v>
      </c>
      <c r="B208" t="s">
        <v>406</v>
      </c>
      <c r="C208" s="5">
        <v>22.88</v>
      </c>
      <c r="D208" s="5">
        <v>751.51</v>
      </c>
      <c r="E208" s="5">
        <v>5320.15</v>
      </c>
      <c r="F208" s="5"/>
      <c r="H208" t="s">
        <v>404</v>
      </c>
      <c r="I208" t="s">
        <v>808</v>
      </c>
      <c r="J208" s="5">
        <v>431.47</v>
      </c>
      <c r="K208" s="5">
        <v>0</v>
      </c>
      <c r="L208" s="5">
        <v>40.01</v>
      </c>
      <c r="M208" s="5">
        <v>0</v>
      </c>
      <c r="N208" s="5">
        <v>3976.34</v>
      </c>
      <c r="P208" t="s">
        <v>405</v>
      </c>
    </row>
    <row r="209" spans="1:16" x14ac:dyDescent="0.3">
      <c r="A209" t="s">
        <v>409</v>
      </c>
      <c r="B209" t="s">
        <v>408</v>
      </c>
      <c r="C209" s="5">
        <v>0</v>
      </c>
      <c r="D209" s="5">
        <v>20.5</v>
      </c>
      <c r="E209" s="5">
        <v>76.33</v>
      </c>
      <c r="F209" s="5"/>
      <c r="H209" t="s">
        <v>406</v>
      </c>
      <c r="I209" t="s">
        <v>809</v>
      </c>
      <c r="J209" s="5">
        <v>5320.15</v>
      </c>
      <c r="K209" s="5">
        <v>22.88</v>
      </c>
      <c r="L209" s="5">
        <v>751.51</v>
      </c>
      <c r="M209" s="5">
        <v>0</v>
      </c>
      <c r="N209" s="5">
        <v>3821.41</v>
      </c>
      <c r="P209" t="s">
        <v>407</v>
      </c>
    </row>
    <row r="210" spans="1:16" x14ac:dyDescent="0.3">
      <c r="A210" t="s">
        <v>411</v>
      </c>
      <c r="B210" t="s">
        <v>410</v>
      </c>
      <c r="C210" s="5">
        <v>0</v>
      </c>
      <c r="D210" s="5">
        <v>8.75</v>
      </c>
      <c r="E210" s="5">
        <v>62.33</v>
      </c>
      <c r="F210" s="5"/>
      <c r="H210" t="s">
        <v>408</v>
      </c>
      <c r="I210" t="s">
        <v>810</v>
      </c>
      <c r="J210" s="5">
        <v>76.33</v>
      </c>
      <c r="K210" s="5">
        <v>0</v>
      </c>
      <c r="L210" s="5">
        <v>20.5</v>
      </c>
      <c r="M210" s="5">
        <v>0</v>
      </c>
      <c r="N210" s="5">
        <v>4042.62</v>
      </c>
      <c r="P210" t="s">
        <v>409</v>
      </c>
    </row>
    <row r="211" spans="1:16" x14ac:dyDescent="0.3">
      <c r="A211" t="s">
        <v>413</v>
      </c>
      <c r="B211" t="s">
        <v>412</v>
      </c>
      <c r="C211" s="5">
        <v>0</v>
      </c>
      <c r="D211" s="5">
        <v>19.13</v>
      </c>
      <c r="E211" s="5">
        <v>74.06</v>
      </c>
      <c r="F211" s="5"/>
      <c r="H211" t="s">
        <v>410</v>
      </c>
      <c r="I211" t="s">
        <v>811</v>
      </c>
      <c r="J211" s="5">
        <v>62.33</v>
      </c>
      <c r="K211" s="5">
        <v>0</v>
      </c>
      <c r="L211" s="5">
        <v>8.75</v>
      </c>
      <c r="M211" s="5">
        <v>0</v>
      </c>
      <c r="N211" s="5">
        <v>3699.57</v>
      </c>
      <c r="P211" t="s">
        <v>411</v>
      </c>
    </row>
    <row r="212" spans="1:16" x14ac:dyDescent="0.3">
      <c r="A212" t="s">
        <v>415</v>
      </c>
      <c r="B212" t="s">
        <v>414</v>
      </c>
      <c r="C212" s="5">
        <v>0.25</v>
      </c>
      <c r="D212" s="5">
        <v>161.75</v>
      </c>
      <c r="E212" s="5">
        <v>1032.33</v>
      </c>
      <c r="F212" s="5"/>
      <c r="H212" t="s">
        <v>412</v>
      </c>
      <c r="I212" t="s">
        <v>812</v>
      </c>
      <c r="J212" s="5">
        <v>74.06</v>
      </c>
      <c r="K212" s="5">
        <v>0</v>
      </c>
      <c r="L212" s="5">
        <v>19.13</v>
      </c>
      <c r="M212" s="5">
        <v>0</v>
      </c>
      <c r="N212" s="5">
        <v>3777.37</v>
      </c>
      <c r="P212" t="s">
        <v>413</v>
      </c>
    </row>
    <row r="213" spans="1:16" x14ac:dyDescent="0.3">
      <c r="A213" t="s">
        <v>417</v>
      </c>
      <c r="B213" t="s">
        <v>416</v>
      </c>
      <c r="C213" s="5">
        <v>73.63</v>
      </c>
      <c r="D213" s="5">
        <v>2151.0100000000002</v>
      </c>
      <c r="E213" s="5">
        <v>17521.16</v>
      </c>
      <c r="F213" s="5"/>
      <c r="H213" t="s">
        <v>414</v>
      </c>
      <c r="I213" t="s">
        <v>813</v>
      </c>
      <c r="J213" s="5">
        <v>1032.33</v>
      </c>
      <c r="K213" s="5">
        <v>0.25</v>
      </c>
      <c r="L213" s="5">
        <v>161.75</v>
      </c>
      <c r="M213" s="5">
        <v>0</v>
      </c>
      <c r="N213" s="5">
        <v>3800.59</v>
      </c>
      <c r="P213" t="s">
        <v>415</v>
      </c>
    </row>
    <row r="214" spans="1:16" x14ac:dyDescent="0.3">
      <c r="A214" t="s">
        <v>419</v>
      </c>
      <c r="B214" t="s">
        <v>418</v>
      </c>
      <c r="C214" s="5">
        <v>3.88</v>
      </c>
      <c r="D214" s="5">
        <v>753.64</v>
      </c>
      <c r="E214" s="5">
        <v>6332.86</v>
      </c>
      <c r="F214" s="5"/>
      <c r="H214" t="s">
        <v>416</v>
      </c>
      <c r="I214" t="s">
        <v>814</v>
      </c>
      <c r="J214" s="5">
        <v>17516.7</v>
      </c>
      <c r="K214" s="5">
        <v>73.63</v>
      </c>
      <c r="L214" s="5">
        <v>2151.0100000000002</v>
      </c>
      <c r="M214" s="5">
        <v>0</v>
      </c>
      <c r="N214" s="5">
        <v>3968.46</v>
      </c>
      <c r="P214" t="s">
        <v>417</v>
      </c>
    </row>
    <row r="215" spans="1:16" x14ac:dyDescent="0.3">
      <c r="A215" t="s">
        <v>421</v>
      </c>
      <c r="B215" t="s">
        <v>420</v>
      </c>
      <c r="C215" s="5">
        <v>37.130000000000003</v>
      </c>
      <c r="D215" s="5">
        <v>1371.38</v>
      </c>
      <c r="E215" s="5">
        <v>12945.27</v>
      </c>
      <c r="F215" s="5"/>
      <c r="H215" t="s">
        <v>418</v>
      </c>
      <c r="I215" t="s">
        <v>815</v>
      </c>
      <c r="J215" s="5">
        <v>6346.88</v>
      </c>
      <c r="K215" s="5">
        <v>3.88</v>
      </c>
      <c r="L215" s="5">
        <v>753.76</v>
      </c>
      <c r="M215" s="5">
        <v>0</v>
      </c>
      <c r="N215" s="5">
        <v>3678.34</v>
      </c>
      <c r="P215" t="s">
        <v>419</v>
      </c>
    </row>
    <row r="216" spans="1:16" x14ac:dyDescent="0.3">
      <c r="A216" t="s">
        <v>423</v>
      </c>
      <c r="B216" t="s">
        <v>422</v>
      </c>
      <c r="C216" s="5">
        <v>69.5</v>
      </c>
      <c r="D216" s="5">
        <v>2571.0100000000002</v>
      </c>
      <c r="E216" s="5">
        <v>20823.849999999999</v>
      </c>
      <c r="F216" s="5"/>
      <c r="H216" t="s">
        <v>420</v>
      </c>
      <c r="I216" t="s">
        <v>816</v>
      </c>
      <c r="J216" s="5">
        <v>12944.96</v>
      </c>
      <c r="K216" s="5">
        <v>37.130000000000003</v>
      </c>
      <c r="L216" s="5">
        <v>1371.38</v>
      </c>
      <c r="M216" s="5">
        <v>0</v>
      </c>
      <c r="N216" s="5">
        <v>3770.39</v>
      </c>
      <c r="P216" t="s">
        <v>421</v>
      </c>
    </row>
    <row r="217" spans="1:16" x14ac:dyDescent="0.3">
      <c r="A217" t="s">
        <v>425</v>
      </c>
      <c r="B217" t="s">
        <v>424</v>
      </c>
      <c r="C217" s="5">
        <v>18.38</v>
      </c>
      <c r="D217" s="5">
        <v>596</v>
      </c>
      <c r="E217" s="5">
        <v>4804.21</v>
      </c>
      <c r="F217" s="5"/>
      <c r="H217" t="s">
        <v>422</v>
      </c>
      <c r="I217" t="s">
        <v>817</v>
      </c>
      <c r="J217" s="5">
        <v>20823.84</v>
      </c>
      <c r="K217" s="5">
        <v>69.5</v>
      </c>
      <c r="L217" s="5">
        <v>2571.0100000000002</v>
      </c>
      <c r="M217" s="5">
        <v>0</v>
      </c>
      <c r="N217" s="5">
        <v>3771.92</v>
      </c>
      <c r="P217" t="s">
        <v>423</v>
      </c>
    </row>
    <row r="218" spans="1:16" x14ac:dyDescent="0.3">
      <c r="A218" t="s">
        <v>427</v>
      </c>
      <c r="B218" t="s">
        <v>426</v>
      </c>
      <c r="C218" s="5">
        <v>18.38</v>
      </c>
      <c r="D218" s="5">
        <v>1496.13</v>
      </c>
      <c r="E218" s="5">
        <v>11265.62</v>
      </c>
      <c r="F218" s="5"/>
      <c r="H218" t="s">
        <v>424</v>
      </c>
      <c r="I218" t="s">
        <v>818</v>
      </c>
      <c r="J218" s="5">
        <v>4804.21</v>
      </c>
      <c r="K218" s="5">
        <v>18.38</v>
      </c>
      <c r="L218" s="5">
        <v>596</v>
      </c>
      <c r="M218" s="5">
        <v>0</v>
      </c>
      <c r="N218" s="5">
        <v>3803.98</v>
      </c>
      <c r="P218" t="s">
        <v>425</v>
      </c>
    </row>
    <row r="219" spans="1:16" x14ac:dyDescent="0.3">
      <c r="A219" t="s">
        <v>429</v>
      </c>
      <c r="B219" t="s">
        <v>428</v>
      </c>
      <c r="C219" s="5">
        <v>0</v>
      </c>
      <c r="D219" s="5">
        <v>5.38</v>
      </c>
      <c r="E219" s="5">
        <v>34.869999999999997</v>
      </c>
      <c r="F219" s="5"/>
      <c r="H219" t="s">
        <v>426</v>
      </c>
      <c r="I219" t="s">
        <v>819</v>
      </c>
      <c r="J219" s="5">
        <v>11264.64</v>
      </c>
      <c r="K219" s="5">
        <v>18.38</v>
      </c>
      <c r="L219" s="5">
        <v>1496.13</v>
      </c>
      <c r="M219" s="5">
        <v>0</v>
      </c>
      <c r="N219" s="5">
        <v>3910.29</v>
      </c>
      <c r="P219" t="s">
        <v>427</v>
      </c>
    </row>
    <row r="220" spans="1:16" x14ac:dyDescent="0.3">
      <c r="A220" t="s">
        <v>431</v>
      </c>
      <c r="B220" t="s">
        <v>430</v>
      </c>
      <c r="C220" s="5">
        <v>18.88</v>
      </c>
      <c r="D220" s="5">
        <v>624</v>
      </c>
      <c r="E220" s="5">
        <v>5648.98</v>
      </c>
      <c r="F220" s="5"/>
      <c r="H220" t="s">
        <v>428</v>
      </c>
      <c r="I220" t="s">
        <v>820</v>
      </c>
      <c r="J220" s="5">
        <v>34.869999999999997</v>
      </c>
      <c r="K220" s="5">
        <v>0</v>
      </c>
      <c r="L220" s="5">
        <v>5.38</v>
      </c>
      <c r="M220" s="5">
        <v>0</v>
      </c>
      <c r="N220" s="5">
        <v>3310.05</v>
      </c>
      <c r="P220" t="s">
        <v>429</v>
      </c>
    </row>
    <row r="221" spans="1:16" x14ac:dyDescent="0.3">
      <c r="A221" t="s">
        <v>433</v>
      </c>
      <c r="B221" t="s">
        <v>432</v>
      </c>
      <c r="C221" s="5">
        <v>18.75</v>
      </c>
      <c r="D221" s="5">
        <v>1008.02</v>
      </c>
      <c r="E221" s="5">
        <v>8433.5400000000009</v>
      </c>
      <c r="F221" s="5"/>
      <c r="H221" t="s">
        <v>430</v>
      </c>
      <c r="I221" t="s">
        <v>821</v>
      </c>
      <c r="J221" s="5">
        <v>5648.98</v>
      </c>
      <c r="K221" s="5">
        <v>18.88</v>
      </c>
      <c r="L221" s="5">
        <v>623.38</v>
      </c>
      <c r="M221" s="5">
        <v>0</v>
      </c>
      <c r="N221" s="5">
        <v>3857.59</v>
      </c>
      <c r="P221" t="s">
        <v>431</v>
      </c>
    </row>
    <row r="222" spans="1:16" x14ac:dyDescent="0.3">
      <c r="A222" t="s">
        <v>435</v>
      </c>
      <c r="B222" t="s">
        <v>434</v>
      </c>
      <c r="C222" s="5">
        <v>0.38</v>
      </c>
      <c r="D222" s="5">
        <v>254.63</v>
      </c>
      <c r="E222" s="5">
        <v>2320.44</v>
      </c>
      <c r="F222" s="5"/>
      <c r="H222" t="s">
        <v>432</v>
      </c>
      <c r="I222" t="s">
        <v>822</v>
      </c>
      <c r="J222" s="5">
        <v>8433.5400000000009</v>
      </c>
      <c r="K222" s="5">
        <v>18.75</v>
      </c>
      <c r="L222" s="5">
        <v>1008.02</v>
      </c>
      <c r="M222" s="5">
        <v>0</v>
      </c>
      <c r="N222" s="5">
        <v>3791.78</v>
      </c>
      <c r="P222" t="s">
        <v>433</v>
      </c>
    </row>
    <row r="223" spans="1:16" x14ac:dyDescent="0.3">
      <c r="A223" t="s">
        <v>437</v>
      </c>
      <c r="B223" t="s">
        <v>436</v>
      </c>
      <c r="C223" s="5">
        <v>13.5</v>
      </c>
      <c r="D223" s="5">
        <v>380.26</v>
      </c>
      <c r="E223" s="5">
        <v>2090.3000000000002</v>
      </c>
      <c r="F223" s="5"/>
      <c r="H223" t="s">
        <v>434</v>
      </c>
      <c r="I223" t="s">
        <v>823</v>
      </c>
      <c r="J223" s="5">
        <v>2319.44</v>
      </c>
      <c r="K223" s="5">
        <v>0.38</v>
      </c>
      <c r="L223" s="5">
        <v>254.63</v>
      </c>
      <c r="M223" s="5">
        <v>0</v>
      </c>
      <c r="N223" s="5">
        <v>3626.07</v>
      </c>
      <c r="P223" t="s">
        <v>435</v>
      </c>
    </row>
    <row r="224" spans="1:16" x14ac:dyDescent="0.3">
      <c r="A224" t="s">
        <v>439</v>
      </c>
      <c r="B224" t="s">
        <v>438</v>
      </c>
      <c r="C224" s="5">
        <v>0</v>
      </c>
      <c r="D224" s="5">
        <v>74.63</v>
      </c>
      <c r="E224" s="5">
        <v>594.19000000000005</v>
      </c>
      <c r="F224" s="5"/>
      <c r="H224" t="s">
        <v>436</v>
      </c>
      <c r="I224" t="s">
        <v>824</v>
      </c>
      <c r="J224" s="5">
        <v>2090.3000000000002</v>
      </c>
      <c r="K224" s="5">
        <v>13.5</v>
      </c>
      <c r="L224" s="5">
        <v>380.26</v>
      </c>
      <c r="M224" s="5">
        <v>0</v>
      </c>
      <c r="N224" s="5">
        <v>3552.38</v>
      </c>
      <c r="P224" t="s">
        <v>437</v>
      </c>
    </row>
    <row r="225" spans="1:16" x14ac:dyDescent="0.3">
      <c r="A225" t="s">
        <v>441</v>
      </c>
      <c r="B225" t="s">
        <v>440</v>
      </c>
      <c r="C225" s="5">
        <v>2.88</v>
      </c>
      <c r="D225" s="5">
        <v>295.13</v>
      </c>
      <c r="E225" s="5">
        <v>2146.5</v>
      </c>
      <c r="F225" s="5"/>
      <c r="H225" t="s">
        <v>438</v>
      </c>
      <c r="I225" t="s">
        <v>825</v>
      </c>
      <c r="J225" s="5">
        <v>594.19000000000005</v>
      </c>
      <c r="K225" s="5">
        <v>0</v>
      </c>
      <c r="L225" s="5">
        <v>74.63</v>
      </c>
      <c r="M225" s="5">
        <v>0</v>
      </c>
      <c r="N225" s="5">
        <v>3853.59</v>
      </c>
      <c r="P225" t="s">
        <v>439</v>
      </c>
    </row>
    <row r="226" spans="1:16" x14ac:dyDescent="0.3">
      <c r="A226" t="s">
        <v>443</v>
      </c>
      <c r="B226" t="s">
        <v>442</v>
      </c>
      <c r="C226" s="5">
        <v>2.5</v>
      </c>
      <c r="D226" s="5">
        <v>624.63</v>
      </c>
      <c r="E226" s="5">
        <v>5145.72</v>
      </c>
      <c r="F226" s="5"/>
      <c r="H226" t="s">
        <v>440</v>
      </c>
      <c r="I226" t="s">
        <v>826</v>
      </c>
      <c r="J226" s="5">
        <v>2146.5</v>
      </c>
      <c r="K226" s="5">
        <v>2.88</v>
      </c>
      <c r="L226" s="5">
        <v>295.13</v>
      </c>
      <c r="M226" s="5">
        <v>0</v>
      </c>
      <c r="N226" s="5">
        <v>3644.35</v>
      </c>
      <c r="P226" t="s">
        <v>441</v>
      </c>
    </row>
    <row r="227" spans="1:16" x14ac:dyDescent="0.3">
      <c r="A227" t="s">
        <v>445</v>
      </c>
      <c r="B227" t="s">
        <v>444</v>
      </c>
      <c r="C227" s="5">
        <v>0</v>
      </c>
      <c r="D227" s="5">
        <v>3835.38</v>
      </c>
      <c r="E227" s="5">
        <v>30006.799999999999</v>
      </c>
      <c r="F227" s="5"/>
      <c r="H227" t="s">
        <v>442</v>
      </c>
      <c r="I227" t="s">
        <v>827</v>
      </c>
      <c r="J227" s="5">
        <v>5145.3900000000003</v>
      </c>
      <c r="K227" s="5">
        <v>2.5</v>
      </c>
      <c r="L227" s="5">
        <v>624.63</v>
      </c>
      <c r="M227" s="5">
        <v>0</v>
      </c>
      <c r="N227" s="5">
        <v>3737.03</v>
      </c>
      <c r="P227" t="s">
        <v>443</v>
      </c>
    </row>
    <row r="228" spans="1:16" x14ac:dyDescent="0.3">
      <c r="A228" t="s">
        <v>447</v>
      </c>
      <c r="B228" t="s">
        <v>446</v>
      </c>
      <c r="C228" s="5">
        <v>0</v>
      </c>
      <c r="D228" s="5">
        <v>11</v>
      </c>
      <c r="E228" s="5">
        <v>63.33</v>
      </c>
      <c r="F228" s="5"/>
      <c r="H228" t="s">
        <v>444</v>
      </c>
      <c r="I228" t="s">
        <v>828</v>
      </c>
      <c r="J228" s="5">
        <v>30006.799999999999</v>
      </c>
      <c r="K228" s="5">
        <v>0</v>
      </c>
      <c r="L228" s="5">
        <v>3835.38</v>
      </c>
      <c r="M228" s="5">
        <v>0</v>
      </c>
      <c r="N228" s="5">
        <v>3889.03</v>
      </c>
      <c r="P228" t="s">
        <v>445</v>
      </c>
    </row>
    <row r="229" spans="1:16" x14ac:dyDescent="0.3">
      <c r="A229" t="s">
        <v>449</v>
      </c>
      <c r="B229" t="s">
        <v>448</v>
      </c>
      <c r="C229" s="5">
        <v>0</v>
      </c>
      <c r="D229" s="5">
        <v>3.25</v>
      </c>
      <c r="E229" s="5">
        <v>39.5</v>
      </c>
      <c r="F229" s="5"/>
      <c r="H229" t="s">
        <v>446</v>
      </c>
      <c r="I229" t="s">
        <v>829</v>
      </c>
      <c r="J229" s="5">
        <v>63.33</v>
      </c>
      <c r="K229" s="5">
        <v>0</v>
      </c>
      <c r="L229" s="5">
        <v>11</v>
      </c>
      <c r="M229" s="5">
        <v>0</v>
      </c>
      <c r="N229" s="5">
        <v>3989.87</v>
      </c>
      <c r="P229" t="s">
        <v>447</v>
      </c>
    </row>
    <row r="230" spans="1:16" x14ac:dyDescent="0.3">
      <c r="A230" t="s">
        <v>451</v>
      </c>
      <c r="B230" t="s">
        <v>450</v>
      </c>
      <c r="C230" s="5">
        <v>0</v>
      </c>
      <c r="D230" s="5">
        <v>196.63</v>
      </c>
      <c r="E230" s="5">
        <v>1558.56</v>
      </c>
      <c r="F230" s="5"/>
      <c r="H230" t="s">
        <v>448</v>
      </c>
      <c r="I230" t="s">
        <v>830</v>
      </c>
      <c r="J230" s="5">
        <v>39.5</v>
      </c>
      <c r="K230" s="5">
        <v>0</v>
      </c>
      <c r="L230" s="5">
        <v>3.25</v>
      </c>
      <c r="M230" s="5">
        <v>0</v>
      </c>
      <c r="N230" s="5">
        <v>3877.62</v>
      </c>
      <c r="P230" t="s">
        <v>449</v>
      </c>
    </row>
    <row r="231" spans="1:16" x14ac:dyDescent="0.3">
      <c r="A231" t="s">
        <v>453</v>
      </c>
      <c r="B231" t="s">
        <v>452</v>
      </c>
      <c r="C231" s="5">
        <v>0</v>
      </c>
      <c r="D231" s="5">
        <v>261.75</v>
      </c>
      <c r="E231" s="5">
        <v>2163.0100000000002</v>
      </c>
      <c r="F231" s="5"/>
      <c r="H231" t="s">
        <v>450</v>
      </c>
      <c r="I231" t="s">
        <v>831</v>
      </c>
      <c r="J231" s="5">
        <v>1558.56</v>
      </c>
      <c r="K231" s="5">
        <v>0</v>
      </c>
      <c r="L231" s="5">
        <v>196.63</v>
      </c>
      <c r="M231" s="5">
        <v>0</v>
      </c>
      <c r="N231" s="5">
        <v>3899.06</v>
      </c>
      <c r="P231" t="s">
        <v>451</v>
      </c>
    </row>
    <row r="232" spans="1:16" x14ac:dyDescent="0.3">
      <c r="A232" t="s">
        <v>455</v>
      </c>
      <c r="B232" t="s">
        <v>454</v>
      </c>
      <c r="C232" s="5">
        <v>4.25</v>
      </c>
      <c r="D232" s="5">
        <v>820.63</v>
      </c>
      <c r="E232" s="5">
        <v>7911.73</v>
      </c>
      <c r="F232" s="5"/>
      <c r="H232" t="s">
        <v>452</v>
      </c>
      <c r="I232" t="s">
        <v>832</v>
      </c>
      <c r="J232" s="5">
        <v>2163.0100000000002</v>
      </c>
      <c r="K232" s="5">
        <v>0</v>
      </c>
      <c r="L232" s="5">
        <v>261.75</v>
      </c>
      <c r="M232" s="5">
        <v>0</v>
      </c>
      <c r="N232" s="5">
        <v>3897.85</v>
      </c>
      <c r="P232" t="s">
        <v>453</v>
      </c>
    </row>
    <row r="233" spans="1:16" x14ac:dyDescent="0.3">
      <c r="A233" t="s">
        <v>457</v>
      </c>
      <c r="B233" t="s">
        <v>456</v>
      </c>
      <c r="C233" s="5">
        <v>0</v>
      </c>
      <c r="D233" s="5">
        <v>1428.26</v>
      </c>
      <c r="E233" s="5">
        <v>10959.15</v>
      </c>
      <c r="F233" s="5"/>
      <c r="H233" t="s">
        <v>454</v>
      </c>
      <c r="I233" t="s">
        <v>833</v>
      </c>
      <c r="J233" s="5">
        <v>7911.73</v>
      </c>
      <c r="K233" s="5">
        <v>4.25</v>
      </c>
      <c r="L233" s="5">
        <v>820.63</v>
      </c>
      <c r="M233" s="5">
        <v>0</v>
      </c>
      <c r="N233" s="5">
        <v>3934.33</v>
      </c>
      <c r="P233" t="s">
        <v>455</v>
      </c>
    </row>
    <row r="234" spans="1:16" x14ac:dyDescent="0.3">
      <c r="A234" t="s">
        <v>459</v>
      </c>
      <c r="B234" t="s">
        <v>458</v>
      </c>
      <c r="C234" s="5">
        <v>0</v>
      </c>
      <c r="D234" s="5">
        <v>79.38</v>
      </c>
      <c r="E234" s="5">
        <v>879.73</v>
      </c>
      <c r="F234" s="5"/>
      <c r="H234" t="s">
        <v>456</v>
      </c>
      <c r="I234" t="s">
        <v>834</v>
      </c>
      <c r="J234" s="5">
        <v>10959.16</v>
      </c>
      <c r="K234" s="5">
        <v>0</v>
      </c>
      <c r="L234" s="5">
        <v>1428.26</v>
      </c>
      <c r="M234" s="5">
        <v>0</v>
      </c>
      <c r="N234" s="5">
        <v>3933.14</v>
      </c>
      <c r="P234" t="s">
        <v>457</v>
      </c>
    </row>
    <row r="235" spans="1:16" x14ac:dyDescent="0.3">
      <c r="A235" t="s">
        <v>461</v>
      </c>
      <c r="B235" t="s">
        <v>460</v>
      </c>
      <c r="C235" s="5">
        <v>2.25</v>
      </c>
      <c r="D235" s="5">
        <v>508.38</v>
      </c>
      <c r="E235" s="5">
        <v>3369.12</v>
      </c>
      <c r="F235" s="5"/>
      <c r="H235" t="s">
        <v>458</v>
      </c>
      <c r="I235" t="s">
        <v>835</v>
      </c>
      <c r="J235" s="5">
        <v>879.73</v>
      </c>
      <c r="K235" s="5">
        <v>0</v>
      </c>
      <c r="L235" s="5">
        <v>79.38</v>
      </c>
      <c r="M235" s="5">
        <v>0</v>
      </c>
      <c r="N235" s="5">
        <v>3896.7</v>
      </c>
      <c r="P235" t="s">
        <v>459</v>
      </c>
    </row>
    <row r="236" spans="1:16" x14ac:dyDescent="0.3">
      <c r="A236" t="s">
        <v>463</v>
      </c>
      <c r="B236" t="s">
        <v>462</v>
      </c>
      <c r="C236" s="5">
        <v>16.25</v>
      </c>
      <c r="D236" s="5">
        <v>563.63</v>
      </c>
      <c r="E236" s="5">
        <v>4671.08</v>
      </c>
      <c r="F236" s="5"/>
      <c r="H236" t="s">
        <v>460</v>
      </c>
      <c r="I236" t="s">
        <v>836</v>
      </c>
      <c r="J236" s="5">
        <v>3369.12</v>
      </c>
      <c r="K236" s="5">
        <v>2.25</v>
      </c>
      <c r="L236" s="5">
        <v>508.38</v>
      </c>
      <c r="M236" s="5">
        <v>0</v>
      </c>
      <c r="N236" s="5">
        <v>3940.04</v>
      </c>
      <c r="P236" t="s">
        <v>461</v>
      </c>
    </row>
    <row r="237" spans="1:16" x14ac:dyDescent="0.3">
      <c r="A237" t="s">
        <v>465</v>
      </c>
      <c r="B237" t="s">
        <v>464</v>
      </c>
      <c r="C237" s="5">
        <v>0</v>
      </c>
      <c r="D237" s="5">
        <v>60.63</v>
      </c>
      <c r="E237" s="5">
        <v>585.02</v>
      </c>
      <c r="F237" s="5"/>
      <c r="H237" t="s">
        <v>462</v>
      </c>
      <c r="I237" t="s">
        <v>837</v>
      </c>
      <c r="J237" s="5">
        <v>4671.08</v>
      </c>
      <c r="K237" s="5">
        <v>16.25</v>
      </c>
      <c r="L237" s="5">
        <v>563.63</v>
      </c>
      <c r="M237" s="5">
        <v>0</v>
      </c>
      <c r="N237" s="5">
        <v>3893.71</v>
      </c>
      <c r="P237" t="s">
        <v>463</v>
      </c>
    </row>
    <row r="238" spans="1:16" x14ac:dyDescent="0.3">
      <c r="A238" t="s">
        <v>467</v>
      </c>
      <c r="B238" t="s">
        <v>466</v>
      </c>
      <c r="C238" s="5">
        <v>16.75</v>
      </c>
      <c r="D238" s="5">
        <v>434.63</v>
      </c>
      <c r="E238" s="5">
        <v>3177.78</v>
      </c>
      <c r="F238" s="5"/>
      <c r="H238" t="s">
        <v>464</v>
      </c>
      <c r="I238" t="s">
        <v>838</v>
      </c>
      <c r="J238" s="5">
        <v>585.02</v>
      </c>
      <c r="K238" s="5">
        <v>0</v>
      </c>
      <c r="L238" s="5">
        <v>60.63</v>
      </c>
      <c r="M238" s="5">
        <v>0</v>
      </c>
      <c r="N238" s="5">
        <v>3895.68</v>
      </c>
      <c r="P238" t="s">
        <v>465</v>
      </c>
    </row>
    <row r="239" spans="1:16" x14ac:dyDescent="0.3">
      <c r="A239" t="s">
        <v>469</v>
      </c>
      <c r="B239" t="s">
        <v>468</v>
      </c>
      <c r="C239" s="5">
        <v>9.8800000000000008</v>
      </c>
      <c r="D239" s="5">
        <v>298.88</v>
      </c>
      <c r="E239" s="5">
        <v>1883.07</v>
      </c>
      <c r="F239" s="5"/>
      <c r="H239" t="s">
        <v>466</v>
      </c>
      <c r="I239" t="s">
        <v>839</v>
      </c>
      <c r="J239" s="5">
        <v>3177.78</v>
      </c>
      <c r="K239" s="5">
        <v>16.75</v>
      </c>
      <c r="L239" s="5">
        <v>434.63</v>
      </c>
      <c r="M239" s="5">
        <v>0</v>
      </c>
      <c r="N239" s="5">
        <v>3906.35</v>
      </c>
      <c r="P239" t="s">
        <v>467</v>
      </c>
    </row>
    <row r="240" spans="1:16" x14ac:dyDescent="0.3">
      <c r="A240" t="s">
        <v>471</v>
      </c>
      <c r="B240" t="s">
        <v>470</v>
      </c>
      <c r="C240" s="5">
        <v>10.63</v>
      </c>
      <c r="D240" s="5">
        <v>279.75</v>
      </c>
      <c r="E240" s="5">
        <v>1980.91</v>
      </c>
      <c r="F240" s="5"/>
      <c r="H240" t="s">
        <v>468</v>
      </c>
      <c r="I240" t="s">
        <v>840</v>
      </c>
      <c r="J240" s="5">
        <v>1883.07</v>
      </c>
      <c r="K240" s="5">
        <v>9.8800000000000008</v>
      </c>
      <c r="L240" s="5">
        <v>298.88</v>
      </c>
      <c r="M240" s="5">
        <v>0</v>
      </c>
      <c r="N240" s="5">
        <v>3843.93</v>
      </c>
      <c r="P240" t="s">
        <v>469</v>
      </c>
    </row>
    <row r="241" spans="1:16" x14ac:dyDescent="0.3">
      <c r="A241" t="s">
        <v>473</v>
      </c>
      <c r="B241" t="s">
        <v>472</v>
      </c>
      <c r="C241" s="5">
        <v>0</v>
      </c>
      <c r="D241" s="5">
        <v>7.88</v>
      </c>
      <c r="E241" s="5">
        <v>45.67</v>
      </c>
      <c r="F241" s="5"/>
      <c r="H241" t="s">
        <v>470</v>
      </c>
      <c r="I241" t="s">
        <v>841</v>
      </c>
      <c r="J241" s="5">
        <v>1980.91</v>
      </c>
      <c r="K241" s="5">
        <v>10.63</v>
      </c>
      <c r="L241" s="5">
        <v>279.75</v>
      </c>
      <c r="M241" s="5">
        <v>0</v>
      </c>
      <c r="N241" s="5">
        <v>3913.91</v>
      </c>
      <c r="P241" t="s">
        <v>471</v>
      </c>
    </row>
    <row r="242" spans="1:16" x14ac:dyDescent="0.3">
      <c r="A242" t="s">
        <v>475</v>
      </c>
      <c r="B242" t="s">
        <v>474</v>
      </c>
      <c r="C242" s="5">
        <v>0</v>
      </c>
      <c r="D242" s="5">
        <v>165.63</v>
      </c>
      <c r="E242" s="5">
        <v>1285.71</v>
      </c>
      <c r="F242" s="5"/>
      <c r="H242" t="s">
        <v>472</v>
      </c>
      <c r="I242" t="s">
        <v>842</v>
      </c>
      <c r="J242" s="5">
        <v>45.67</v>
      </c>
      <c r="K242" s="5">
        <v>0</v>
      </c>
      <c r="L242" s="5">
        <v>7.88</v>
      </c>
      <c r="M242" s="5">
        <v>0</v>
      </c>
      <c r="N242" s="5">
        <v>3954.26</v>
      </c>
      <c r="P242" t="s">
        <v>473</v>
      </c>
    </row>
    <row r="243" spans="1:16" x14ac:dyDescent="0.3">
      <c r="A243" t="s">
        <v>477</v>
      </c>
      <c r="B243" t="s">
        <v>476</v>
      </c>
      <c r="C243" s="5">
        <v>0</v>
      </c>
      <c r="D243" s="5">
        <v>48.75</v>
      </c>
      <c r="E243" s="5">
        <v>383.77</v>
      </c>
      <c r="F243" s="5"/>
      <c r="H243" t="s">
        <v>474</v>
      </c>
      <c r="I243" t="s">
        <v>843</v>
      </c>
      <c r="J243" s="5">
        <v>1285.71</v>
      </c>
      <c r="K243" s="5">
        <v>0</v>
      </c>
      <c r="L243" s="5">
        <v>165.63</v>
      </c>
      <c r="M243" s="5">
        <v>0</v>
      </c>
      <c r="N243" s="5">
        <v>3963.11</v>
      </c>
      <c r="P243" t="s">
        <v>475</v>
      </c>
    </row>
    <row r="244" spans="1:16" x14ac:dyDescent="0.3">
      <c r="A244" t="s">
        <v>479</v>
      </c>
      <c r="B244" t="s">
        <v>478</v>
      </c>
      <c r="C244" s="5">
        <v>0</v>
      </c>
      <c r="D244" s="5">
        <v>25.38</v>
      </c>
      <c r="E244" s="5">
        <v>152</v>
      </c>
      <c r="F244" s="5"/>
      <c r="H244" t="s">
        <v>476</v>
      </c>
      <c r="I244" t="s">
        <v>844</v>
      </c>
      <c r="J244" s="5">
        <v>383.77</v>
      </c>
      <c r="K244" s="5">
        <v>0</v>
      </c>
      <c r="L244" s="5">
        <v>48.75</v>
      </c>
      <c r="M244" s="5">
        <v>0</v>
      </c>
      <c r="N244" s="5">
        <v>3699.25</v>
      </c>
      <c r="P244" t="s">
        <v>477</v>
      </c>
    </row>
    <row r="245" spans="1:16" x14ac:dyDescent="0.3">
      <c r="A245" t="s">
        <v>481</v>
      </c>
      <c r="B245" t="s">
        <v>480</v>
      </c>
      <c r="C245" s="5">
        <v>0</v>
      </c>
      <c r="D245" s="5">
        <v>279.88</v>
      </c>
      <c r="E245" s="5">
        <v>2269.9899999999998</v>
      </c>
      <c r="F245" s="5"/>
      <c r="H245" t="s">
        <v>478</v>
      </c>
      <c r="I245" t="s">
        <v>845</v>
      </c>
      <c r="J245" s="5">
        <v>152</v>
      </c>
      <c r="K245" s="5">
        <v>0</v>
      </c>
      <c r="L245" s="5">
        <v>25.38</v>
      </c>
      <c r="M245" s="5">
        <v>0</v>
      </c>
      <c r="N245" s="5">
        <v>3850.25</v>
      </c>
      <c r="P245" t="s">
        <v>479</v>
      </c>
    </row>
    <row r="246" spans="1:16" x14ac:dyDescent="0.3">
      <c r="A246" t="s">
        <v>483</v>
      </c>
      <c r="B246" t="s">
        <v>482</v>
      </c>
      <c r="C246" s="5">
        <v>0.25</v>
      </c>
      <c r="D246" s="5">
        <v>29.75</v>
      </c>
      <c r="E246" s="5">
        <v>135.72</v>
      </c>
      <c r="F246" s="5"/>
      <c r="H246" t="s">
        <v>480</v>
      </c>
      <c r="I246" t="s">
        <v>846</v>
      </c>
      <c r="J246" s="5">
        <v>2269.9899999999998</v>
      </c>
      <c r="K246" s="5">
        <v>0</v>
      </c>
      <c r="L246" s="5">
        <v>279.88</v>
      </c>
      <c r="M246" s="5">
        <v>0</v>
      </c>
      <c r="N246" s="5">
        <v>3903.09</v>
      </c>
      <c r="P246" t="s">
        <v>481</v>
      </c>
    </row>
    <row r="247" spans="1:16" x14ac:dyDescent="0.3">
      <c r="A247" t="s">
        <v>485</v>
      </c>
      <c r="B247" t="s">
        <v>484</v>
      </c>
      <c r="C247" s="5">
        <v>0</v>
      </c>
      <c r="D247" s="5">
        <v>8.25</v>
      </c>
      <c r="E247" s="5">
        <v>36.72</v>
      </c>
      <c r="F247" s="5"/>
      <c r="H247" t="s">
        <v>482</v>
      </c>
      <c r="I247" t="s">
        <v>847</v>
      </c>
      <c r="J247" s="5">
        <v>135.72</v>
      </c>
      <c r="K247" s="5">
        <v>0.25</v>
      </c>
      <c r="L247" s="5">
        <v>29.75</v>
      </c>
      <c r="M247" s="5">
        <v>0</v>
      </c>
      <c r="N247" s="5">
        <v>3762.15</v>
      </c>
      <c r="P247" t="s">
        <v>483</v>
      </c>
    </row>
    <row r="248" spans="1:16" x14ac:dyDescent="0.3">
      <c r="A248" t="s">
        <v>487</v>
      </c>
      <c r="B248" t="s">
        <v>486</v>
      </c>
      <c r="C248" s="5">
        <v>0</v>
      </c>
      <c r="D248" s="5">
        <v>4.13</v>
      </c>
      <c r="E248" s="5">
        <v>19.61</v>
      </c>
      <c r="F248" s="5"/>
      <c r="H248" t="s">
        <v>484</v>
      </c>
      <c r="I248" t="s">
        <v>848</v>
      </c>
      <c r="J248" s="5">
        <v>36.72</v>
      </c>
      <c r="K248" s="5">
        <v>0</v>
      </c>
      <c r="L248" s="5">
        <v>8.25</v>
      </c>
      <c r="M248" s="5">
        <v>0</v>
      </c>
      <c r="N248" s="5">
        <v>3586.87</v>
      </c>
      <c r="P248" t="s">
        <v>485</v>
      </c>
    </row>
    <row r="249" spans="1:16" x14ac:dyDescent="0.3">
      <c r="A249" t="s">
        <v>489</v>
      </c>
      <c r="B249" t="s">
        <v>488</v>
      </c>
      <c r="C249" s="5">
        <v>0</v>
      </c>
      <c r="D249" s="5">
        <v>30</v>
      </c>
      <c r="E249" s="5">
        <v>214.94</v>
      </c>
      <c r="F249" s="5"/>
      <c r="H249" t="s">
        <v>486</v>
      </c>
      <c r="I249" t="s">
        <v>849</v>
      </c>
      <c r="J249" s="5">
        <v>19.61</v>
      </c>
      <c r="K249" s="5">
        <v>0</v>
      </c>
      <c r="L249" s="5">
        <v>4.13</v>
      </c>
      <c r="M249" s="5">
        <v>0</v>
      </c>
      <c r="N249" s="5">
        <v>4021.93</v>
      </c>
      <c r="P249" t="s">
        <v>487</v>
      </c>
    </row>
    <row r="250" spans="1:16" x14ac:dyDescent="0.3">
      <c r="A250" t="s">
        <v>491</v>
      </c>
      <c r="B250" t="s">
        <v>490</v>
      </c>
      <c r="C250" s="5">
        <v>0</v>
      </c>
      <c r="D250" s="5">
        <v>104.25</v>
      </c>
      <c r="E250" s="5">
        <v>544.26</v>
      </c>
      <c r="F250" s="5"/>
      <c r="H250" t="s">
        <v>488</v>
      </c>
      <c r="I250" t="s">
        <v>850</v>
      </c>
      <c r="J250" s="5">
        <v>214.94</v>
      </c>
      <c r="K250" s="5">
        <v>0</v>
      </c>
      <c r="L250" s="5">
        <v>30</v>
      </c>
      <c r="M250" s="5">
        <v>0</v>
      </c>
      <c r="N250" s="5">
        <v>4012.66</v>
      </c>
      <c r="P250" t="s">
        <v>489</v>
      </c>
    </row>
    <row r="251" spans="1:16" x14ac:dyDescent="0.3">
      <c r="A251" t="s">
        <v>493</v>
      </c>
      <c r="B251" t="s">
        <v>492</v>
      </c>
      <c r="C251" s="5">
        <v>0</v>
      </c>
      <c r="D251" s="5">
        <v>19.13</v>
      </c>
      <c r="E251" s="5">
        <v>215.2</v>
      </c>
      <c r="F251" s="5"/>
      <c r="H251" t="s">
        <v>490</v>
      </c>
      <c r="I251" t="s">
        <v>851</v>
      </c>
      <c r="J251" s="5">
        <v>544.26</v>
      </c>
      <c r="K251" s="5">
        <v>0</v>
      </c>
      <c r="L251" s="5">
        <v>104.25</v>
      </c>
      <c r="M251" s="5">
        <v>0</v>
      </c>
      <c r="N251" s="5">
        <v>3711.26</v>
      </c>
      <c r="P251" t="s">
        <v>491</v>
      </c>
    </row>
    <row r="252" spans="1:16" x14ac:dyDescent="0.3">
      <c r="A252" t="s">
        <v>495</v>
      </c>
      <c r="B252" t="s">
        <v>494</v>
      </c>
      <c r="C252" s="5">
        <v>0</v>
      </c>
      <c r="D252" s="5">
        <v>105.5</v>
      </c>
      <c r="E252" s="5">
        <v>842.07</v>
      </c>
      <c r="F252" s="5"/>
      <c r="H252" t="s">
        <v>492</v>
      </c>
      <c r="I252" t="s">
        <v>852</v>
      </c>
      <c r="J252" s="5">
        <v>215.2</v>
      </c>
      <c r="K252" s="5">
        <v>0</v>
      </c>
      <c r="L252" s="5">
        <v>19.13</v>
      </c>
      <c r="M252" s="5">
        <v>0</v>
      </c>
      <c r="N252" s="5">
        <v>3861.3</v>
      </c>
      <c r="P252" t="s">
        <v>493</v>
      </c>
    </row>
    <row r="253" spans="1:16" x14ac:dyDescent="0.3">
      <c r="A253" t="s">
        <v>497</v>
      </c>
      <c r="B253" t="s">
        <v>496</v>
      </c>
      <c r="C253" s="5">
        <v>8.5</v>
      </c>
      <c r="D253" s="5">
        <v>555</v>
      </c>
      <c r="E253" s="5">
        <v>4215.42</v>
      </c>
      <c r="F253" s="5"/>
      <c r="H253" t="s">
        <v>494</v>
      </c>
      <c r="I253" t="s">
        <v>853</v>
      </c>
      <c r="J253" s="5">
        <v>842.07</v>
      </c>
      <c r="K253" s="5">
        <v>0</v>
      </c>
      <c r="L253" s="5">
        <v>105.5</v>
      </c>
      <c r="M253" s="5">
        <v>0</v>
      </c>
      <c r="N253" s="5">
        <v>3974.34</v>
      </c>
      <c r="P253" t="s">
        <v>495</v>
      </c>
    </row>
    <row r="254" spans="1:16" x14ac:dyDescent="0.3">
      <c r="A254" t="s">
        <v>499</v>
      </c>
      <c r="B254" t="s">
        <v>498</v>
      </c>
      <c r="C254" s="5">
        <v>39.380000000000003</v>
      </c>
      <c r="D254" s="5">
        <v>1572.38</v>
      </c>
      <c r="E254" s="5">
        <v>12306.92</v>
      </c>
      <c r="F254" s="5"/>
      <c r="H254" t="s">
        <v>496</v>
      </c>
      <c r="I254" t="s">
        <v>854</v>
      </c>
      <c r="J254" s="5">
        <v>4215.42</v>
      </c>
      <c r="K254" s="5">
        <v>8.5</v>
      </c>
      <c r="L254" s="5">
        <v>555</v>
      </c>
      <c r="M254" s="5">
        <v>0</v>
      </c>
      <c r="N254" s="5">
        <v>3847.89</v>
      </c>
      <c r="P254" t="s">
        <v>497</v>
      </c>
    </row>
    <row r="255" spans="1:16" x14ac:dyDescent="0.3">
      <c r="A255" t="s">
        <v>501</v>
      </c>
      <c r="B255" t="s">
        <v>500</v>
      </c>
      <c r="C255" s="5">
        <v>15.38</v>
      </c>
      <c r="D255" s="5">
        <v>733.76</v>
      </c>
      <c r="E255" s="5">
        <v>5851.88</v>
      </c>
      <c r="F255" s="5"/>
      <c r="H255" t="s">
        <v>498</v>
      </c>
      <c r="I255" t="s">
        <v>855</v>
      </c>
      <c r="J255" s="5">
        <v>12306.9</v>
      </c>
      <c r="K255" s="5">
        <v>39.380000000000003</v>
      </c>
      <c r="L255" s="5">
        <v>1572.38</v>
      </c>
      <c r="M255" s="5">
        <v>0</v>
      </c>
      <c r="N255" s="5">
        <v>3925.46</v>
      </c>
      <c r="P255" t="s">
        <v>499</v>
      </c>
    </row>
    <row r="256" spans="1:16" x14ac:dyDescent="0.3">
      <c r="A256" t="s">
        <v>503</v>
      </c>
      <c r="B256" t="s">
        <v>502</v>
      </c>
      <c r="C256" s="5">
        <v>30.88</v>
      </c>
      <c r="D256" s="5">
        <v>1106.25</v>
      </c>
      <c r="E256" s="5">
        <v>8822.32</v>
      </c>
      <c r="F256" s="5"/>
      <c r="H256" t="s">
        <v>500</v>
      </c>
      <c r="I256" t="s">
        <v>856</v>
      </c>
      <c r="J256" s="5">
        <v>5851.77</v>
      </c>
      <c r="K256" s="5">
        <v>15.38</v>
      </c>
      <c r="L256" s="5">
        <v>734.38</v>
      </c>
      <c r="M256" s="5">
        <v>0</v>
      </c>
      <c r="N256" s="5">
        <v>3874.11</v>
      </c>
      <c r="P256" t="s">
        <v>501</v>
      </c>
    </row>
    <row r="257" spans="1:16" x14ac:dyDescent="0.3">
      <c r="A257" t="s">
        <v>505</v>
      </c>
      <c r="B257" t="s">
        <v>504</v>
      </c>
      <c r="C257" s="5">
        <v>1.5</v>
      </c>
      <c r="D257" s="5">
        <v>110.63</v>
      </c>
      <c r="E257" s="5">
        <v>921.56</v>
      </c>
      <c r="F257" s="5"/>
      <c r="H257" t="s">
        <v>502</v>
      </c>
      <c r="I257" t="s">
        <v>857</v>
      </c>
      <c r="J257" s="5">
        <v>8822.32</v>
      </c>
      <c r="K257" s="5">
        <v>30.88</v>
      </c>
      <c r="L257" s="5">
        <v>1106.25</v>
      </c>
      <c r="M257" s="5">
        <v>0</v>
      </c>
      <c r="N257" s="5">
        <v>3962.41</v>
      </c>
      <c r="P257" t="s">
        <v>503</v>
      </c>
    </row>
    <row r="258" spans="1:16" x14ac:dyDescent="0.3">
      <c r="A258" t="s">
        <v>507</v>
      </c>
      <c r="B258" t="s">
        <v>506</v>
      </c>
      <c r="C258" s="5">
        <v>5.5</v>
      </c>
      <c r="D258" s="5">
        <v>56.01</v>
      </c>
      <c r="E258" s="5">
        <v>603.73</v>
      </c>
      <c r="F258" s="5"/>
      <c r="H258" t="s">
        <v>504</v>
      </c>
      <c r="I258" t="s">
        <v>858</v>
      </c>
      <c r="J258" s="5">
        <v>921.56</v>
      </c>
      <c r="K258" s="5">
        <v>1.5</v>
      </c>
      <c r="L258" s="5">
        <v>110.63</v>
      </c>
      <c r="M258" s="5">
        <v>0</v>
      </c>
      <c r="N258" s="5">
        <v>3841.99</v>
      </c>
      <c r="P258" t="s">
        <v>505</v>
      </c>
    </row>
    <row r="259" spans="1:16" x14ac:dyDescent="0.3">
      <c r="A259" t="s">
        <v>509</v>
      </c>
      <c r="B259" t="s">
        <v>508</v>
      </c>
      <c r="C259" s="5">
        <v>7.63</v>
      </c>
      <c r="D259" s="5">
        <v>285.25</v>
      </c>
      <c r="E259" s="5">
        <v>1801.9</v>
      </c>
      <c r="F259" s="5"/>
      <c r="H259" t="s">
        <v>506</v>
      </c>
      <c r="I259" t="s">
        <v>859</v>
      </c>
      <c r="J259" s="5">
        <v>603.73</v>
      </c>
      <c r="K259" s="5">
        <v>5.5</v>
      </c>
      <c r="L259" s="5">
        <v>56.01</v>
      </c>
      <c r="M259" s="5">
        <v>0</v>
      </c>
      <c r="N259" s="5">
        <v>3904.5</v>
      </c>
      <c r="P259" t="s">
        <v>507</v>
      </c>
    </row>
    <row r="260" spans="1:16" x14ac:dyDescent="0.3">
      <c r="A260" t="s">
        <v>511</v>
      </c>
      <c r="B260" t="s">
        <v>510</v>
      </c>
      <c r="C260" s="5">
        <v>1.63</v>
      </c>
      <c r="D260" s="5">
        <v>196.88</v>
      </c>
      <c r="E260" s="5">
        <v>1393.07</v>
      </c>
      <c r="F260" s="5"/>
      <c r="H260" t="s">
        <v>508</v>
      </c>
      <c r="I260" t="s">
        <v>860</v>
      </c>
      <c r="J260" s="5">
        <v>1801.9</v>
      </c>
      <c r="K260" s="5">
        <v>7.63</v>
      </c>
      <c r="L260" s="5">
        <v>285.25</v>
      </c>
      <c r="M260" s="5">
        <v>0</v>
      </c>
      <c r="N260" s="5">
        <v>3954.75</v>
      </c>
      <c r="P260" t="s">
        <v>509</v>
      </c>
    </row>
    <row r="261" spans="1:16" x14ac:dyDescent="0.3">
      <c r="A261" t="s">
        <v>513</v>
      </c>
      <c r="B261" t="s">
        <v>512</v>
      </c>
      <c r="C261" s="5">
        <v>0.13</v>
      </c>
      <c r="D261" s="5">
        <v>79.38</v>
      </c>
      <c r="E261" s="5">
        <v>492.72</v>
      </c>
      <c r="F261" s="5"/>
      <c r="H261" t="s">
        <v>510</v>
      </c>
      <c r="I261" t="s">
        <v>861</v>
      </c>
      <c r="J261" s="5">
        <v>1393.07</v>
      </c>
      <c r="K261" s="5">
        <v>1.63</v>
      </c>
      <c r="L261" s="5">
        <v>196.88</v>
      </c>
      <c r="M261" s="5">
        <v>0</v>
      </c>
      <c r="N261" s="5">
        <v>3960.63</v>
      </c>
      <c r="P261" t="s">
        <v>511</v>
      </c>
    </row>
    <row r="262" spans="1:16" x14ac:dyDescent="0.3">
      <c r="A262" t="s">
        <v>515</v>
      </c>
      <c r="B262" t="s">
        <v>514</v>
      </c>
      <c r="C262" s="5">
        <v>0</v>
      </c>
      <c r="D262" s="5">
        <v>2.63</v>
      </c>
      <c r="E262" s="5">
        <v>34.89</v>
      </c>
      <c r="F262" s="5"/>
      <c r="H262" t="s">
        <v>512</v>
      </c>
      <c r="I262" t="s">
        <v>862</v>
      </c>
      <c r="J262" s="5">
        <v>492.72</v>
      </c>
      <c r="K262" s="5">
        <v>0.13</v>
      </c>
      <c r="L262" s="5">
        <v>79.38</v>
      </c>
      <c r="M262" s="5">
        <v>0</v>
      </c>
      <c r="N262" s="5">
        <v>3834.96</v>
      </c>
      <c r="P262" t="s">
        <v>513</v>
      </c>
    </row>
    <row r="263" spans="1:16" x14ac:dyDescent="0.3">
      <c r="A263" t="s">
        <v>517</v>
      </c>
      <c r="B263" t="s">
        <v>516</v>
      </c>
      <c r="C263" s="5">
        <v>25.13</v>
      </c>
      <c r="D263" s="5">
        <v>717.5</v>
      </c>
      <c r="E263" s="5">
        <v>5610.04</v>
      </c>
      <c r="F263" s="5"/>
      <c r="H263" t="s">
        <v>514</v>
      </c>
      <c r="I263" t="s">
        <v>863</v>
      </c>
      <c r="J263" s="5">
        <v>34.89</v>
      </c>
      <c r="K263" s="5">
        <v>0</v>
      </c>
      <c r="L263" s="5">
        <v>2.75</v>
      </c>
      <c r="M263" s="5">
        <v>0</v>
      </c>
      <c r="N263" s="5">
        <v>3452.29</v>
      </c>
      <c r="P263" t="s">
        <v>515</v>
      </c>
    </row>
    <row r="264" spans="1:16" x14ac:dyDescent="0.3">
      <c r="A264" t="s">
        <v>519</v>
      </c>
      <c r="B264" t="s">
        <v>518</v>
      </c>
      <c r="C264" s="5">
        <v>0</v>
      </c>
      <c r="D264" s="5">
        <v>107.88</v>
      </c>
      <c r="E264" s="5">
        <v>771.67</v>
      </c>
      <c r="F264" s="5"/>
      <c r="H264" t="s">
        <v>516</v>
      </c>
      <c r="I264" t="s">
        <v>864</v>
      </c>
      <c r="J264" s="5">
        <v>5610.04</v>
      </c>
      <c r="K264" s="5">
        <v>25.13</v>
      </c>
      <c r="L264" s="5">
        <v>717.5</v>
      </c>
      <c r="M264" s="5">
        <v>0</v>
      </c>
      <c r="N264" s="5">
        <v>3866.67</v>
      </c>
      <c r="P264" t="s">
        <v>517</v>
      </c>
    </row>
    <row r="265" spans="1:16" x14ac:dyDescent="0.3">
      <c r="A265" t="s">
        <v>521</v>
      </c>
      <c r="B265" t="s">
        <v>520</v>
      </c>
      <c r="C265" s="5">
        <v>0</v>
      </c>
      <c r="D265" s="5">
        <v>29.13</v>
      </c>
      <c r="E265" s="5">
        <v>310.77999999999997</v>
      </c>
      <c r="F265" s="5"/>
      <c r="H265" t="s">
        <v>518</v>
      </c>
      <c r="I265" t="s">
        <v>865</v>
      </c>
      <c r="J265" s="5">
        <v>771.67</v>
      </c>
      <c r="K265" s="5">
        <v>0</v>
      </c>
      <c r="L265" s="5">
        <v>107.88</v>
      </c>
      <c r="M265" s="5">
        <v>0</v>
      </c>
      <c r="N265" s="5">
        <v>3838.83</v>
      </c>
      <c r="P265" t="s">
        <v>519</v>
      </c>
    </row>
    <row r="266" spans="1:16" x14ac:dyDescent="0.3">
      <c r="A266" t="s">
        <v>523</v>
      </c>
      <c r="B266" t="s">
        <v>522</v>
      </c>
      <c r="C266" s="5">
        <v>2.25</v>
      </c>
      <c r="D266" s="5">
        <v>112.5</v>
      </c>
      <c r="E266" s="5">
        <v>880.09</v>
      </c>
      <c r="F266" s="5"/>
      <c r="H266" t="s">
        <v>520</v>
      </c>
      <c r="I266" t="s">
        <v>866</v>
      </c>
      <c r="J266" s="5">
        <v>310.77999999999997</v>
      </c>
      <c r="K266" s="5">
        <v>0</v>
      </c>
      <c r="L266" s="5">
        <v>29.13</v>
      </c>
      <c r="M266" s="5">
        <v>0</v>
      </c>
      <c r="N266" s="5">
        <v>3741.52</v>
      </c>
      <c r="P266" t="s">
        <v>521</v>
      </c>
    </row>
    <row r="267" spans="1:16" x14ac:dyDescent="0.3">
      <c r="A267" t="s">
        <v>525</v>
      </c>
      <c r="B267" t="s">
        <v>524</v>
      </c>
      <c r="C267" s="5">
        <v>0</v>
      </c>
      <c r="D267" s="5">
        <v>46.5</v>
      </c>
      <c r="E267" s="5">
        <v>375.41</v>
      </c>
      <c r="F267" s="5"/>
      <c r="H267" t="s">
        <v>522</v>
      </c>
      <c r="I267" t="s">
        <v>867</v>
      </c>
      <c r="J267" s="5">
        <v>880.09</v>
      </c>
      <c r="K267" s="5">
        <v>2.25</v>
      </c>
      <c r="L267" s="5">
        <v>112.5</v>
      </c>
      <c r="M267" s="5">
        <v>0</v>
      </c>
      <c r="N267" s="5">
        <v>3864.75</v>
      </c>
      <c r="P267" t="s">
        <v>523</v>
      </c>
    </row>
    <row r="268" spans="1:16" x14ac:dyDescent="0.3">
      <c r="A268" t="s">
        <v>527</v>
      </c>
      <c r="B268" t="s">
        <v>526</v>
      </c>
      <c r="C268" s="5">
        <v>0</v>
      </c>
      <c r="D268" s="5">
        <v>29.88</v>
      </c>
      <c r="E268" s="5">
        <v>254.59</v>
      </c>
      <c r="F268" s="5"/>
      <c r="H268" t="s">
        <v>524</v>
      </c>
      <c r="I268" t="s">
        <v>868</v>
      </c>
      <c r="J268" s="5">
        <v>375.41</v>
      </c>
      <c r="K268" s="5">
        <v>0</v>
      </c>
      <c r="L268" s="5">
        <v>46.5</v>
      </c>
      <c r="M268" s="5">
        <v>0</v>
      </c>
      <c r="N268" s="5">
        <v>4002.75</v>
      </c>
      <c r="P268" t="s">
        <v>525</v>
      </c>
    </row>
    <row r="269" spans="1:16" x14ac:dyDescent="0.3">
      <c r="A269" t="s">
        <v>529</v>
      </c>
      <c r="B269" t="s">
        <v>528</v>
      </c>
      <c r="C269" s="5">
        <v>4.13</v>
      </c>
      <c r="D269" s="5">
        <v>1281.3800000000001</v>
      </c>
      <c r="E269" s="5">
        <v>9812.5400000000009</v>
      </c>
      <c r="F269" s="5"/>
      <c r="H269" t="s">
        <v>526</v>
      </c>
      <c r="I269" t="s">
        <v>869</v>
      </c>
      <c r="J269" s="5">
        <v>254.59</v>
      </c>
      <c r="K269" s="5">
        <v>0</v>
      </c>
      <c r="L269" s="5">
        <v>29.88</v>
      </c>
      <c r="M269" s="5">
        <v>0</v>
      </c>
      <c r="N269" s="5">
        <v>3910.68</v>
      </c>
      <c r="P269" t="s">
        <v>527</v>
      </c>
    </row>
    <row r="270" spans="1:16" x14ac:dyDescent="0.3">
      <c r="A270" t="s">
        <v>531</v>
      </c>
      <c r="B270" t="s">
        <v>530</v>
      </c>
      <c r="C270" s="5">
        <v>3</v>
      </c>
      <c r="D270" s="5">
        <v>661.26</v>
      </c>
      <c r="E270" s="5">
        <v>4989.5200000000004</v>
      </c>
      <c r="F270" s="5"/>
      <c r="H270" t="s">
        <v>528</v>
      </c>
      <c r="I270" t="s">
        <v>870</v>
      </c>
      <c r="J270" s="5">
        <v>9812.5400000000009</v>
      </c>
      <c r="K270" s="5">
        <v>4.13</v>
      </c>
      <c r="L270" s="5">
        <v>1281.3800000000001</v>
      </c>
      <c r="M270" s="5">
        <v>0</v>
      </c>
      <c r="N270" s="5">
        <v>3854.27</v>
      </c>
      <c r="P270" t="s">
        <v>529</v>
      </c>
    </row>
    <row r="271" spans="1:16" x14ac:dyDescent="0.3">
      <c r="A271" t="s">
        <v>533</v>
      </c>
      <c r="B271" t="s">
        <v>532</v>
      </c>
      <c r="C271" s="5">
        <v>0</v>
      </c>
      <c r="D271" s="5">
        <v>216.63</v>
      </c>
      <c r="E271" s="5">
        <v>1895.61</v>
      </c>
      <c r="F271" s="5"/>
      <c r="H271" t="s">
        <v>530</v>
      </c>
      <c r="I271" t="s">
        <v>871</v>
      </c>
      <c r="J271" s="5">
        <v>4989.5200000000004</v>
      </c>
      <c r="K271" s="5">
        <v>3</v>
      </c>
      <c r="L271" s="5">
        <v>661.26</v>
      </c>
      <c r="M271" s="5">
        <v>0</v>
      </c>
      <c r="N271" s="5">
        <v>3823.74</v>
      </c>
      <c r="P271" t="s">
        <v>531</v>
      </c>
    </row>
    <row r="272" spans="1:16" x14ac:dyDescent="0.3">
      <c r="A272" t="s">
        <v>535</v>
      </c>
      <c r="B272" t="s">
        <v>534</v>
      </c>
      <c r="C272" s="5">
        <v>2.88</v>
      </c>
      <c r="D272" s="5">
        <v>245.25</v>
      </c>
      <c r="E272" s="5">
        <v>2435.5</v>
      </c>
      <c r="F272" s="5"/>
      <c r="H272" t="s">
        <v>532</v>
      </c>
      <c r="I272" t="s">
        <v>872</v>
      </c>
      <c r="J272" s="5">
        <v>1895.61</v>
      </c>
      <c r="K272" s="5">
        <v>0</v>
      </c>
      <c r="L272" s="5">
        <v>216.63</v>
      </c>
      <c r="M272" s="5">
        <v>0</v>
      </c>
      <c r="N272" s="5">
        <v>3799.67</v>
      </c>
      <c r="P272" t="s">
        <v>533</v>
      </c>
    </row>
    <row r="273" spans="1:16" x14ac:dyDescent="0.3">
      <c r="A273" t="s">
        <v>537</v>
      </c>
      <c r="B273" t="s">
        <v>536</v>
      </c>
      <c r="C273" s="5">
        <v>0.38</v>
      </c>
      <c r="D273" s="5">
        <v>196.01</v>
      </c>
      <c r="E273" s="5">
        <v>1544.92</v>
      </c>
      <c r="F273" s="5"/>
      <c r="H273" t="s">
        <v>534</v>
      </c>
      <c r="I273" t="s">
        <v>873</v>
      </c>
      <c r="J273" s="5">
        <v>2435.5</v>
      </c>
      <c r="K273" s="5">
        <v>2.88</v>
      </c>
      <c r="L273" s="5">
        <v>245.25</v>
      </c>
      <c r="M273" s="5">
        <v>0</v>
      </c>
      <c r="N273" s="5">
        <v>3789.8</v>
      </c>
      <c r="P273" t="s">
        <v>535</v>
      </c>
    </row>
    <row r="274" spans="1:16" x14ac:dyDescent="0.3">
      <c r="A274" t="s">
        <v>539</v>
      </c>
      <c r="B274" t="s">
        <v>538</v>
      </c>
      <c r="C274" s="5">
        <v>4</v>
      </c>
      <c r="D274" s="5">
        <v>237.88</v>
      </c>
      <c r="E274" s="5">
        <v>1761.98</v>
      </c>
      <c r="F274" s="5"/>
      <c r="H274" t="s">
        <v>536</v>
      </c>
      <c r="I274" t="s">
        <v>874</v>
      </c>
      <c r="J274" s="5">
        <v>1543.11</v>
      </c>
      <c r="K274" s="5">
        <v>0.38</v>
      </c>
      <c r="L274" s="5">
        <v>196.01</v>
      </c>
      <c r="M274" s="5">
        <v>0</v>
      </c>
      <c r="N274" s="5">
        <v>3806.79</v>
      </c>
      <c r="P274" t="s">
        <v>537</v>
      </c>
    </row>
    <row r="275" spans="1:16" x14ac:dyDescent="0.3">
      <c r="A275" t="s">
        <v>541</v>
      </c>
      <c r="B275" t="s">
        <v>540</v>
      </c>
      <c r="C275" s="5">
        <v>0</v>
      </c>
      <c r="D275" s="5">
        <v>338.88</v>
      </c>
      <c r="E275" s="5">
        <v>2262.31</v>
      </c>
      <c r="F275" s="5"/>
      <c r="H275" t="s">
        <v>538</v>
      </c>
      <c r="I275" t="s">
        <v>875</v>
      </c>
      <c r="J275" s="5">
        <v>1761.96</v>
      </c>
      <c r="K275" s="5">
        <v>4</v>
      </c>
      <c r="L275" s="5">
        <v>237.88</v>
      </c>
      <c r="M275" s="5">
        <v>0</v>
      </c>
      <c r="N275" s="5">
        <v>3811.75</v>
      </c>
      <c r="P275" t="s">
        <v>539</v>
      </c>
    </row>
    <row r="276" spans="1:16" x14ac:dyDescent="0.3">
      <c r="A276" t="s">
        <v>543</v>
      </c>
      <c r="B276" t="s">
        <v>542</v>
      </c>
      <c r="C276" s="5">
        <v>0</v>
      </c>
      <c r="D276" s="5">
        <v>11.13</v>
      </c>
      <c r="E276" s="5">
        <v>148.11000000000001</v>
      </c>
      <c r="F276" s="5"/>
      <c r="H276" t="s">
        <v>540</v>
      </c>
      <c r="I276" t="s">
        <v>876</v>
      </c>
      <c r="J276" s="5">
        <v>2262.31</v>
      </c>
      <c r="K276" s="5">
        <v>0</v>
      </c>
      <c r="L276" s="5">
        <v>338.88</v>
      </c>
      <c r="M276" s="5">
        <v>0</v>
      </c>
      <c r="N276" s="5">
        <v>3771.37</v>
      </c>
      <c r="P276" t="s">
        <v>541</v>
      </c>
    </row>
    <row r="277" spans="1:16" x14ac:dyDescent="0.3">
      <c r="A277" t="s">
        <v>545</v>
      </c>
      <c r="B277" t="s">
        <v>544</v>
      </c>
      <c r="C277" s="5">
        <v>0</v>
      </c>
      <c r="D277" s="5">
        <v>5.38</v>
      </c>
      <c r="E277" s="5">
        <v>39.119999999999997</v>
      </c>
      <c r="F277" s="5"/>
      <c r="H277" t="s">
        <v>542</v>
      </c>
      <c r="I277" t="s">
        <v>877</v>
      </c>
      <c r="J277" s="5">
        <v>148.11000000000001</v>
      </c>
      <c r="K277" s="5">
        <v>0</v>
      </c>
      <c r="L277" s="5">
        <v>11.13</v>
      </c>
      <c r="M277" s="5">
        <v>0</v>
      </c>
      <c r="N277" s="5">
        <v>3767.68</v>
      </c>
      <c r="P277" t="s">
        <v>543</v>
      </c>
    </row>
    <row r="278" spans="1:16" x14ac:dyDescent="0.3">
      <c r="A278" t="s">
        <v>547</v>
      </c>
      <c r="B278" t="s">
        <v>546</v>
      </c>
      <c r="C278" s="5">
        <v>0</v>
      </c>
      <c r="D278" s="5">
        <v>22.5</v>
      </c>
      <c r="E278" s="5">
        <v>190.48</v>
      </c>
      <c r="F278" s="5"/>
      <c r="H278" t="s">
        <v>544</v>
      </c>
      <c r="I278" t="s">
        <v>878</v>
      </c>
      <c r="J278" s="5">
        <v>39.119999999999997</v>
      </c>
      <c r="K278" s="5">
        <v>0</v>
      </c>
      <c r="L278" s="5">
        <v>5.38</v>
      </c>
      <c r="M278" s="5">
        <v>0</v>
      </c>
      <c r="N278" s="5">
        <v>4075.32</v>
      </c>
      <c r="P278" t="s">
        <v>545</v>
      </c>
    </row>
    <row r="279" spans="1:16" x14ac:dyDescent="0.3">
      <c r="A279" t="s">
        <v>549</v>
      </c>
      <c r="B279" t="s">
        <v>548</v>
      </c>
      <c r="C279" s="5">
        <v>1.25</v>
      </c>
      <c r="D279" s="5">
        <v>229.75</v>
      </c>
      <c r="E279" s="5">
        <v>2141.84</v>
      </c>
      <c r="F279" s="5"/>
      <c r="H279" t="s">
        <v>546</v>
      </c>
      <c r="I279" t="s">
        <v>879</v>
      </c>
      <c r="J279" s="5">
        <v>190.48</v>
      </c>
      <c r="K279" s="5">
        <v>0</v>
      </c>
      <c r="L279" s="5">
        <v>22.5</v>
      </c>
      <c r="M279" s="5">
        <v>0</v>
      </c>
      <c r="N279" s="5">
        <v>3877.17</v>
      </c>
      <c r="P279" t="s">
        <v>547</v>
      </c>
    </row>
    <row r="280" spans="1:16" x14ac:dyDescent="0.3">
      <c r="A280" t="s">
        <v>551</v>
      </c>
      <c r="B280" t="s">
        <v>550</v>
      </c>
      <c r="C280" s="5">
        <v>0</v>
      </c>
      <c r="D280" s="5">
        <v>83.88</v>
      </c>
      <c r="E280" s="5">
        <v>751.21</v>
      </c>
      <c r="F280" s="5"/>
      <c r="H280" t="s">
        <v>548</v>
      </c>
      <c r="I280" t="s">
        <v>880</v>
      </c>
      <c r="J280" s="5">
        <v>2141.84</v>
      </c>
      <c r="K280" s="5">
        <v>1.25</v>
      </c>
      <c r="L280" s="5">
        <v>229.75</v>
      </c>
      <c r="M280" s="5">
        <v>0</v>
      </c>
      <c r="N280" s="5">
        <v>3914.39</v>
      </c>
      <c r="P280" t="s">
        <v>549</v>
      </c>
    </row>
    <row r="281" spans="1:16" x14ac:dyDescent="0.3">
      <c r="A281" t="s">
        <v>553</v>
      </c>
      <c r="B281" t="s">
        <v>552</v>
      </c>
      <c r="C281" s="5">
        <v>0</v>
      </c>
      <c r="D281" s="5">
        <v>31</v>
      </c>
      <c r="E281" s="5">
        <v>243.8</v>
      </c>
      <c r="F281" s="5"/>
      <c r="H281" t="s">
        <v>550</v>
      </c>
      <c r="I281" t="s">
        <v>881</v>
      </c>
      <c r="J281" s="5">
        <v>751.21</v>
      </c>
      <c r="K281" s="5">
        <v>0</v>
      </c>
      <c r="L281" s="5">
        <v>83.88</v>
      </c>
      <c r="M281" s="5">
        <v>0</v>
      </c>
      <c r="N281" s="5">
        <v>3930.96</v>
      </c>
      <c r="P281" t="s">
        <v>551</v>
      </c>
    </row>
    <row r="282" spans="1:16" x14ac:dyDescent="0.3">
      <c r="A282" t="s">
        <v>555</v>
      </c>
      <c r="B282" t="s">
        <v>554</v>
      </c>
      <c r="C282" s="5">
        <v>0</v>
      </c>
      <c r="D282" s="5">
        <v>26.88</v>
      </c>
      <c r="E282" s="5">
        <v>139.86000000000001</v>
      </c>
      <c r="F282" s="5"/>
      <c r="H282" t="s">
        <v>552</v>
      </c>
      <c r="I282" t="s">
        <v>882</v>
      </c>
      <c r="J282" s="5">
        <v>243.8</v>
      </c>
      <c r="K282" s="5">
        <v>0</v>
      </c>
      <c r="L282" s="5">
        <v>31</v>
      </c>
      <c r="M282" s="5">
        <v>0</v>
      </c>
      <c r="N282" s="5">
        <v>3959.32</v>
      </c>
      <c r="P282" t="s">
        <v>553</v>
      </c>
    </row>
    <row r="283" spans="1:16" x14ac:dyDescent="0.3">
      <c r="A283" t="s">
        <v>557</v>
      </c>
      <c r="B283" t="s">
        <v>556</v>
      </c>
      <c r="C283" s="5">
        <v>0</v>
      </c>
      <c r="D283" s="5">
        <v>2</v>
      </c>
      <c r="E283" s="5">
        <v>19.72</v>
      </c>
      <c r="F283" s="5"/>
      <c r="H283" t="s">
        <v>554</v>
      </c>
      <c r="I283" t="s">
        <v>883</v>
      </c>
      <c r="J283" s="5">
        <v>139.86000000000001</v>
      </c>
      <c r="K283" s="5">
        <v>0</v>
      </c>
      <c r="L283" s="5">
        <v>26.88</v>
      </c>
      <c r="M283" s="5">
        <v>0</v>
      </c>
      <c r="N283" s="5">
        <v>3819.18</v>
      </c>
      <c r="P283" t="s">
        <v>555</v>
      </c>
    </row>
    <row r="284" spans="1:16" x14ac:dyDescent="0.3">
      <c r="A284" t="s">
        <v>559</v>
      </c>
      <c r="B284" t="s">
        <v>558</v>
      </c>
      <c r="C284" s="5">
        <v>0</v>
      </c>
      <c r="D284" s="5">
        <v>22.75</v>
      </c>
      <c r="E284" s="5">
        <v>186.05</v>
      </c>
      <c r="F284" s="5"/>
      <c r="H284" t="s">
        <v>556</v>
      </c>
      <c r="I284" t="s">
        <v>884</v>
      </c>
      <c r="J284" s="5">
        <v>19.72</v>
      </c>
      <c r="K284" s="5">
        <v>0</v>
      </c>
      <c r="L284" s="5">
        <v>2</v>
      </c>
      <c r="M284" s="5">
        <v>0</v>
      </c>
      <c r="N284" s="5">
        <v>4042.11</v>
      </c>
      <c r="P284" t="s">
        <v>557</v>
      </c>
    </row>
    <row r="285" spans="1:16" x14ac:dyDescent="0.3">
      <c r="A285" t="s">
        <v>561</v>
      </c>
      <c r="B285" t="s">
        <v>560</v>
      </c>
      <c r="C285" s="5">
        <v>0</v>
      </c>
      <c r="D285" s="5">
        <v>14.75</v>
      </c>
      <c r="E285" s="5">
        <v>119.8</v>
      </c>
      <c r="F285" s="5"/>
      <c r="H285" t="s">
        <v>558</v>
      </c>
      <c r="I285" t="s">
        <v>885</v>
      </c>
      <c r="J285" s="5">
        <v>186.05</v>
      </c>
      <c r="K285" s="5">
        <v>0</v>
      </c>
      <c r="L285" s="5">
        <v>22.75</v>
      </c>
      <c r="M285" s="5">
        <v>0</v>
      </c>
      <c r="N285" s="5">
        <v>3990.77</v>
      </c>
      <c r="P285" t="s">
        <v>559</v>
      </c>
    </row>
    <row r="286" spans="1:16" x14ac:dyDescent="0.3">
      <c r="A286" t="s">
        <v>563</v>
      </c>
      <c r="B286" t="s">
        <v>562</v>
      </c>
      <c r="C286" s="5">
        <v>0</v>
      </c>
      <c r="D286" s="5">
        <v>38.25</v>
      </c>
      <c r="E286" s="5">
        <v>266.61</v>
      </c>
      <c r="F286" s="5"/>
      <c r="H286" t="s">
        <v>560</v>
      </c>
      <c r="I286" t="s">
        <v>886</v>
      </c>
      <c r="J286" s="5">
        <v>119.8</v>
      </c>
      <c r="K286" s="5">
        <v>0</v>
      </c>
      <c r="L286" s="5">
        <v>14.75</v>
      </c>
      <c r="M286" s="5">
        <v>0</v>
      </c>
      <c r="N286" s="5">
        <v>3858.8</v>
      </c>
      <c r="P286" t="s">
        <v>561</v>
      </c>
    </row>
    <row r="287" spans="1:16" x14ac:dyDescent="0.3">
      <c r="A287" t="s">
        <v>565</v>
      </c>
      <c r="B287" t="s">
        <v>564</v>
      </c>
      <c r="C287" s="5">
        <v>0.38</v>
      </c>
      <c r="D287" s="5">
        <v>21.13</v>
      </c>
      <c r="E287" s="5">
        <v>192.47</v>
      </c>
      <c r="F287" s="5"/>
      <c r="H287" t="s">
        <v>562</v>
      </c>
      <c r="I287" t="s">
        <v>887</v>
      </c>
      <c r="J287" s="5">
        <v>266.61</v>
      </c>
      <c r="K287" s="5">
        <v>0</v>
      </c>
      <c r="L287" s="5">
        <v>38.25</v>
      </c>
      <c r="M287" s="5">
        <v>0</v>
      </c>
      <c r="N287" s="5">
        <v>3930.54</v>
      </c>
      <c r="P287" t="s">
        <v>563</v>
      </c>
    </row>
    <row r="288" spans="1:16" x14ac:dyDescent="0.3">
      <c r="A288" t="s">
        <v>567</v>
      </c>
      <c r="B288" t="s">
        <v>566</v>
      </c>
      <c r="C288" s="5">
        <v>0</v>
      </c>
      <c r="D288" s="5">
        <v>14.13</v>
      </c>
      <c r="E288" s="5">
        <v>140.03</v>
      </c>
      <c r="F288" s="5"/>
      <c r="H288" t="s">
        <v>564</v>
      </c>
      <c r="I288" t="s">
        <v>888</v>
      </c>
      <c r="J288" s="5">
        <v>192.47</v>
      </c>
      <c r="K288" s="5">
        <v>0.38</v>
      </c>
      <c r="L288" s="5">
        <v>21.13</v>
      </c>
      <c r="M288" s="5">
        <v>0</v>
      </c>
      <c r="N288" s="5">
        <v>3979.18</v>
      </c>
      <c r="P288" t="s">
        <v>565</v>
      </c>
    </row>
    <row r="289" spans="1:16" x14ac:dyDescent="0.3">
      <c r="A289" t="s">
        <v>569</v>
      </c>
      <c r="B289" t="s">
        <v>568</v>
      </c>
      <c r="C289" s="5">
        <v>0</v>
      </c>
      <c r="D289" s="5">
        <v>92.25</v>
      </c>
      <c r="E289" s="5">
        <v>528.38</v>
      </c>
      <c r="F289" s="5"/>
      <c r="H289" t="s">
        <v>566</v>
      </c>
      <c r="I289" t="s">
        <v>889</v>
      </c>
      <c r="J289" s="5">
        <v>140.03</v>
      </c>
      <c r="K289" s="5">
        <v>0</v>
      </c>
      <c r="L289" s="5">
        <v>14.13</v>
      </c>
      <c r="M289" s="5">
        <v>0</v>
      </c>
      <c r="N289" s="5">
        <v>3949.53</v>
      </c>
      <c r="P289" t="s">
        <v>567</v>
      </c>
    </row>
    <row r="290" spans="1:16" x14ac:dyDescent="0.3">
      <c r="A290" t="s">
        <v>571</v>
      </c>
      <c r="B290" t="s">
        <v>570</v>
      </c>
      <c r="C290" s="5">
        <v>0</v>
      </c>
      <c r="D290" s="5">
        <v>160.13</v>
      </c>
      <c r="E290" s="5">
        <v>1524.16</v>
      </c>
      <c r="F290" s="5"/>
      <c r="H290" t="s">
        <v>568</v>
      </c>
      <c r="I290" t="s">
        <v>890</v>
      </c>
      <c r="J290" s="5">
        <v>528.38</v>
      </c>
      <c r="K290" s="5">
        <v>0</v>
      </c>
      <c r="L290" s="5">
        <v>92.25</v>
      </c>
      <c r="M290" s="5">
        <v>0</v>
      </c>
      <c r="N290" s="5">
        <v>3685.87</v>
      </c>
      <c r="P290" t="s">
        <v>569</v>
      </c>
    </row>
    <row r="291" spans="1:16" x14ac:dyDescent="0.3">
      <c r="A291" t="s">
        <v>573</v>
      </c>
      <c r="B291" t="s">
        <v>572</v>
      </c>
      <c r="C291" s="5">
        <v>62.75</v>
      </c>
      <c r="D291" s="5">
        <v>1726.88</v>
      </c>
      <c r="E291" s="5">
        <v>13007.36</v>
      </c>
      <c r="F291" s="5"/>
      <c r="H291" t="s">
        <v>570</v>
      </c>
      <c r="I291" t="s">
        <v>891</v>
      </c>
      <c r="J291" s="5">
        <v>1524.16</v>
      </c>
      <c r="K291" s="5">
        <v>0</v>
      </c>
      <c r="L291" s="5">
        <v>160.13</v>
      </c>
      <c r="M291" s="5">
        <v>0</v>
      </c>
      <c r="N291" s="5">
        <v>3765.93</v>
      </c>
      <c r="P291" t="s">
        <v>571</v>
      </c>
    </row>
    <row r="292" spans="1:16" x14ac:dyDescent="0.3">
      <c r="A292" t="s">
        <v>575</v>
      </c>
      <c r="B292" t="s">
        <v>574</v>
      </c>
      <c r="C292" s="5">
        <v>0</v>
      </c>
      <c r="D292" s="5">
        <v>278.5</v>
      </c>
      <c r="E292" s="5">
        <v>2340.4499999999998</v>
      </c>
      <c r="F292" s="5"/>
      <c r="H292" t="s">
        <v>572</v>
      </c>
      <c r="I292" t="s">
        <v>892</v>
      </c>
      <c r="J292" s="5">
        <v>13007.4</v>
      </c>
      <c r="K292" s="5">
        <v>62.75</v>
      </c>
      <c r="L292" s="5">
        <v>1726.88</v>
      </c>
      <c r="M292" s="5">
        <v>0</v>
      </c>
      <c r="N292" s="5">
        <v>3888.5</v>
      </c>
      <c r="P292" t="s">
        <v>573</v>
      </c>
    </row>
    <row r="293" spans="1:16" x14ac:dyDescent="0.3">
      <c r="A293" t="s">
        <v>577</v>
      </c>
      <c r="B293" t="s">
        <v>576</v>
      </c>
      <c r="C293" s="5">
        <v>1.5</v>
      </c>
      <c r="D293" s="5">
        <v>443.88</v>
      </c>
      <c r="E293" s="5">
        <v>3425.68</v>
      </c>
      <c r="F293" s="5"/>
      <c r="H293" t="s">
        <v>574</v>
      </c>
      <c r="I293" t="s">
        <v>893</v>
      </c>
      <c r="J293" s="5">
        <v>2340.4499999999998</v>
      </c>
      <c r="K293" s="5">
        <v>0</v>
      </c>
      <c r="L293" s="5">
        <v>278.5</v>
      </c>
      <c r="M293" s="5">
        <v>0</v>
      </c>
      <c r="N293" s="5">
        <v>3825.01</v>
      </c>
      <c r="P293" t="s">
        <v>575</v>
      </c>
    </row>
    <row r="294" spans="1:16" x14ac:dyDescent="0.3">
      <c r="A294" t="s">
        <v>579</v>
      </c>
      <c r="B294" t="s">
        <v>578</v>
      </c>
      <c r="C294" s="5">
        <v>0</v>
      </c>
      <c r="D294" s="5">
        <v>97</v>
      </c>
      <c r="E294" s="5">
        <v>820.82</v>
      </c>
      <c r="F294" s="5"/>
      <c r="H294" t="s">
        <v>576</v>
      </c>
      <c r="I294" t="s">
        <v>894</v>
      </c>
      <c r="J294" s="5">
        <v>3419.72</v>
      </c>
      <c r="K294" s="5">
        <v>1.5</v>
      </c>
      <c r="L294" s="5">
        <v>443.88</v>
      </c>
      <c r="M294" s="5">
        <v>0</v>
      </c>
      <c r="N294" s="5">
        <v>3913.25</v>
      </c>
      <c r="P294" t="s">
        <v>577</v>
      </c>
    </row>
    <row r="295" spans="1:16" x14ac:dyDescent="0.3">
      <c r="A295" t="s">
        <v>581</v>
      </c>
      <c r="B295" t="s">
        <v>580</v>
      </c>
      <c r="C295" s="5">
        <v>0</v>
      </c>
      <c r="D295" s="5">
        <v>336.13</v>
      </c>
      <c r="E295" s="5">
        <v>2803.25</v>
      </c>
      <c r="F295" s="5"/>
      <c r="H295" t="s">
        <v>578</v>
      </c>
      <c r="I295" t="s">
        <v>895</v>
      </c>
      <c r="J295" s="5">
        <v>820.82</v>
      </c>
      <c r="K295" s="5">
        <v>0</v>
      </c>
      <c r="L295" s="5">
        <v>97</v>
      </c>
      <c r="M295" s="5">
        <v>0</v>
      </c>
      <c r="N295" s="5">
        <v>3741.2</v>
      </c>
      <c r="P295" t="s">
        <v>579</v>
      </c>
    </row>
    <row r="296" spans="1:16" x14ac:dyDescent="0.3">
      <c r="A296" t="s">
        <v>583</v>
      </c>
      <c r="B296" t="s">
        <v>582</v>
      </c>
      <c r="C296" s="5">
        <v>3.13</v>
      </c>
      <c r="D296" s="5">
        <v>694.75</v>
      </c>
      <c r="E296" s="5">
        <v>5062.1000000000004</v>
      </c>
      <c r="F296" s="5"/>
      <c r="H296" t="s">
        <v>580</v>
      </c>
      <c r="I296" t="s">
        <v>896</v>
      </c>
      <c r="J296" s="5">
        <v>2803.15</v>
      </c>
      <c r="K296" s="5">
        <v>0</v>
      </c>
      <c r="L296" s="5">
        <v>336.13</v>
      </c>
      <c r="M296" s="5">
        <v>0</v>
      </c>
      <c r="N296" s="5">
        <v>3733.24</v>
      </c>
      <c r="P296" t="s">
        <v>581</v>
      </c>
    </row>
    <row r="297" spans="1:16" x14ac:dyDescent="0.3">
      <c r="A297" t="s">
        <v>585</v>
      </c>
      <c r="B297" t="s">
        <v>584</v>
      </c>
      <c r="C297" s="5">
        <v>0</v>
      </c>
      <c r="D297" s="5">
        <v>380.25</v>
      </c>
      <c r="E297" s="5">
        <v>3278.6</v>
      </c>
      <c r="F297" s="5"/>
      <c r="H297" t="s">
        <v>582</v>
      </c>
      <c r="I297" t="s">
        <v>897</v>
      </c>
      <c r="J297" s="5">
        <v>5058.3</v>
      </c>
      <c r="K297" s="5">
        <v>3.13</v>
      </c>
      <c r="L297" s="5">
        <v>694.75</v>
      </c>
      <c r="M297" s="5">
        <v>0</v>
      </c>
      <c r="N297" s="5">
        <v>3753.04</v>
      </c>
      <c r="P297" t="s">
        <v>583</v>
      </c>
    </row>
    <row r="298" spans="1:16" x14ac:dyDescent="0.3">
      <c r="A298" t="s">
        <v>587</v>
      </c>
      <c r="B298" t="s">
        <v>586</v>
      </c>
      <c r="C298">
        <v>2.25</v>
      </c>
      <c r="D298">
        <v>144.5</v>
      </c>
      <c r="E298">
        <v>1126.1400000000001</v>
      </c>
      <c r="F298" s="5"/>
      <c r="H298" t="s">
        <v>584</v>
      </c>
      <c r="I298" t="s">
        <v>898</v>
      </c>
      <c r="J298" s="5">
        <v>3278.6</v>
      </c>
      <c r="K298" s="5">
        <v>0</v>
      </c>
      <c r="L298" s="5">
        <v>380.25</v>
      </c>
      <c r="M298" s="5">
        <v>0</v>
      </c>
      <c r="N298" s="5">
        <v>3710.85</v>
      </c>
      <c r="P298" t="s">
        <v>585</v>
      </c>
    </row>
    <row r="299" spans="1:16" x14ac:dyDescent="0.3">
      <c r="A299" t="s">
        <v>589</v>
      </c>
      <c r="B299" t="s">
        <v>588</v>
      </c>
      <c r="C299">
        <v>0</v>
      </c>
      <c r="D299">
        <v>151.88</v>
      </c>
      <c r="E299">
        <v>1232.51</v>
      </c>
      <c r="F299" s="5"/>
      <c r="H299" t="s">
        <v>586</v>
      </c>
      <c r="I299" t="s">
        <v>899</v>
      </c>
      <c r="J299" s="5">
        <v>1126.1400000000001</v>
      </c>
      <c r="K299" s="5">
        <v>2.25</v>
      </c>
      <c r="L299" s="5">
        <v>144.5</v>
      </c>
      <c r="M299" s="5">
        <v>0</v>
      </c>
      <c r="N299" s="5">
        <v>3796.37</v>
      </c>
      <c r="P299" t="s">
        <v>587</v>
      </c>
    </row>
    <row r="300" spans="1:16" x14ac:dyDescent="0.3">
      <c r="A300" t="s">
        <v>591</v>
      </c>
      <c r="B300" t="s">
        <v>590</v>
      </c>
      <c r="C300">
        <v>0</v>
      </c>
      <c r="D300">
        <v>135.38</v>
      </c>
      <c r="E300">
        <v>1206.1600000000001</v>
      </c>
      <c r="F300" s="5"/>
      <c r="H300" t="s">
        <v>588</v>
      </c>
      <c r="I300" t="s">
        <v>900</v>
      </c>
      <c r="J300" s="5">
        <v>1232.51</v>
      </c>
      <c r="K300" s="5">
        <v>0</v>
      </c>
      <c r="L300" s="5">
        <v>151.88</v>
      </c>
      <c r="M300" s="5">
        <v>0</v>
      </c>
      <c r="N300" s="5">
        <v>3748.23</v>
      </c>
      <c r="P300" t="s">
        <v>589</v>
      </c>
    </row>
    <row r="301" spans="1:16" x14ac:dyDescent="0.3">
      <c r="A301" t="s">
        <v>593</v>
      </c>
      <c r="B301" t="s">
        <v>592</v>
      </c>
      <c r="C301">
        <v>6.38</v>
      </c>
      <c r="D301">
        <v>379.63</v>
      </c>
      <c r="E301">
        <v>3119.16</v>
      </c>
      <c r="F301" s="5"/>
      <c r="H301" t="s">
        <v>590</v>
      </c>
      <c r="I301" t="s">
        <v>901</v>
      </c>
      <c r="J301" s="5">
        <v>1206.1600000000001</v>
      </c>
      <c r="K301" s="5">
        <v>0</v>
      </c>
      <c r="L301" s="5">
        <v>135.38</v>
      </c>
      <c r="M301" s="5">
        <v>0</v>
      </c>
      <c r="N301" s="5">
        <v>3688.07</v>
      </c>
      <c r="P301" t="s">
        <v>591</v>
      </c>
    </row>
    <row r="302" spans="1:16" x14ac:dyDescent="0.3">
      <c r="A302" t="s">
        <v>595</v>
      </c>
      <c r="B302" t="s">
        <v>594</v>
      </c>
      <c r="C302">
        <v>5.63</v>
      </c>
      <c r="D302">
        <v>560</v>
      </c>
      <c r="E302">
        <v>4354.68</v>
      </c>
      <c r="F302" s="5"/>
      <c r="H302" t="s">
        <v>592</v>
      </c>
      <c r="I302" t="s">
        <v>902</v>
      </c>
      <c r="J302" s="5">
        <v>3119.16</v>
      </c>
      <c r="K302" s="5">
        <v>6.38</v>
      </c>
      <c r="L302" s="5">
        <v>379.63</v>
      </c>
      <c r="M302" s="5">
        <v>0</v>
      </c>
      <c r="N302" s="5">
        <v>3704.42</v>
      </c>
      <c r="P302" t="s">
        <v>593</v>
      </c>
    </row>
    <row r="303" spans="1:16" x14ac:dyDescent="0.3">
      <c r="A303" t="s">
        <v>597</v>
      </c>
      <c r="B303" t="s">
        <v>596</v>
      </c>
      <c r="C303">
        <v>0</v>
      </c>
      <c r="D303">
        <v>153.63</v>
      </c>
      <c r="E303">
        <v>1059.3</v>
      </c>
      <c r="F303" s="5"/>
      <c r="H303" t="s">
        <v>594</v>
      </c>
      <c r="I303" t="s">
        <v>903</v>
      </c>
      <c r="J303" s="5">
        <v>4354.68</v>
      </c>
      <c r="K303" s="5">
        <v>5.63</v>
      </c>
      <c r="L303" s="5">
        <v>560</v>
      </c>
      <c r="M303" s="5">
        <v>0</v>
      </c>
      <c r="N303" s="5">
        <v>3908.34</v>
      </c>
      <c r="P303" t="s">
        <v>595</v>
      </c>
    </row>
    <row r="304" spans="1:16" x14ac:dyDescent="0.3">
      <c r="F304" s="5"/>
      <c r="H304" t="s">
        <v>596</v>
      </c>
      <c r="I304" t="s">
        <v>904</v>
      </c>
      <c r="J304" s="5">
        <v>1059.3</v>
      </c>
      <c r="K304" s="5">
        <v>0</v>
      </c>
      <c r="L304" s="5">
        <v>153.63</v>
      </c>
      <c r="M304" s="5">
        <v>0</v>
      </c>
      <c r="N304" s="5">
        <v>3874.43</v>
      </c>
      <c r="P304" t="s">
        <v>597</v>
      </c>
    </row>
    <row r="305" spans="8:14" x14ac:dyDescent="0.3">
      <c r="H305" t="s">
        <v>905</v>
      </c>
      <c r="I305" t="s">
        <v>906</v>
      </c>
      <c r="J305" s="5">
        <v>950843.94</v>
      </c>
      <c r="K305" s="5">
        <v>1964.84</v>
      </c>
      <c r="L305" s="5">
        <v>118332.32</v>
      </c>
      <c r="M305" s="5">
        <v>0</v>
      </c>
      <c r="N305" s="5">
        <v>3838.23</v>
      </c>
    </row>
  </sheetData>
  <phoneticPr fontId="0" type="noConversion"/>
  <pageMargins left="0.5" right="0.5" top="0.5" bottom="0.6" header="0.5" footer="0.5"/>
  <pageSetup scale="48" orientation="landscape" r:id="rId1"/>
  <headerFooter alignWithMargins="0">
    <oddFooter>&amp;LOSPI/SAFS/^&amp;C&amp;R&amp;D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X504"/>
  <sheetViews>
    <sheetView workbookViewId="0">
      <selection activeCell="D17" sqref="D17"/>
    </sheetView>
  </sheetViews>
  <sheetFormatPr defaultColWidth="9.59765625" defaultRowHeight="14.4" x14ac:dyDescent="0.3"/>
  <cols>
    <col min="1" max="1" width="3.8984375" style="15" customWidth="1"/>
    <col min="2" max="2" width="6.09765625" style="15" customWidth="1"/>
    <col min="3" max="3" width="17.09765625" style="15" customWidth="1"/>
    <col min="4" max="4" width="10.09765625" style="15" customWidth="1"/>
    <col min="5" max="5" width="8.19921875" style="15" customWidth="1"/>
    <col min="6" max="6" width="10" style="15" customWidth="1"/>
    <col min="7" max="7" width="9.19921875" style="15" customWidth="1"/>
    <col min="8" max="8" width="8.59765625" style="15" customWidth="1"/>
    <col min="9" max="9" width="10.59765625" style="15" customWidth="1"/>
    <col min="10" max="10" width="11.3984375" style="15" customWidth="1"/>
    <col min="11" max="11" width="8.8984375" style="15" customWidth="1"/>
    <col min="12" max="12" width="9.59765625" style="15"/>
    <col min="13" max="13" width="5.19921875" style="15" customWidth="1"/>
    <col min="14" max="14" width="12.09765625" style="15" bestFit="1" customWidth="1"/>
    <col min="15" max="15" width="5.19921875" style="15" customWidth="1"/>
    <col min="16" max="16" width="10.59765625" style="15" customWidth="1"/>
    <col min="17" max="17" width="4" style="15" customWidth="1"/>
    <col min="18" max="18" width="3.8984375" style="15" customWidth="1"/>
    <col min="19" max="19" width="4" style="15" customWidth="1"/>
    <col min="20" max="20" width="3.69921875" style="15" customWidth="1"/>
    <col min="21" max="21" width="3.3984375" style="15" customWidth="1"/>
    <col min="22" max="22" width="3.69921875" style="15" customWidth="1"/>
    <col min="23" max="23" width="4" style="15" customWidth="1"/>
    <col min="24" max="24" width="3.59765625" style="15" customWidth="1"/>
    <col min="25" max="16384" width="9.59765625" style="15"/>
  </cols>
  <sheetData>
    <row r="1" spans="1:14" ht="18" x14ac:dyDescent="0.35">
      <c r="B1" s="95" t="s">
        <v>1079</v>
      </c>
      <c r="C1" s="96"/>
      <c r="D1" s="96"/>
      <c r="E1" s="96"/>
      <c r="F1" s="96"/>
      <c r="G1" s="96"/>
      <c r="H1" s="96"/>
      <c r="I1" s="96"/>
      <c r="J1" s="96"/>
      <c r="K1" s="96"/>
    </row>
    <row r="2" spans="1:14" ht="43.2" x14ac:dyDescent="0.3">
      <c r="A2" s="45"/>
      <c r="B2" s="282" t="s">
        <v>933</v>
      </c>
      <c r="C2" s="282" t="s">
        <v>982</v>
      </c>
      <c r="D2" s="282" t="s">
        <v>939</v>
      </c>
      <c r="E2" s="282" t="s">
        <v>1051</v>
      </c>
      <c r="F2" s="282" t="s">
        <v>1084</v>
      </c>
      <c r="G2" s="282" t="s">
        <v>1085</v>
      </c>
      <c r="H2" s="283" t="s">
        <v>1086</v>
      </c>
      <c r="I2" s="282" t="s">
        <v>940</v>
      </c>
      <c r="J2" s="282" t="s">
        <v>1087</v>
      </c>
      <c r="K2" s="282" t="s">
        <v>920</v>
      </c>
    </row>
    <row r="3" spans="1:14" x14ac:dyDescent="0.3">
      <c r="A3" s="15">
        <v>1</v>
      </c>
      <c r="B3" s="80" t="s">
        <v>248</v>
      </c>
      <c r="C3" s="79" t="s">
        <v>730</v>
      </c>
      <c r="D3" s="81">
        <f>ROUND(IF(H3&gt;0.15,0.15,H3),4)</f>
        <v>0.1132</v>
      </c>
      <c r="E3" s="82">
        <f>+VLOOKUP($B3,'2324_link'!$A$6:$D$351,2,FALSE)</f>
        <v>0</v>
      </c>
      <c r="F3" s="82">
        <f>+VLOOKUP($B3,'2324_link'!$A$6:$D$351,3,FALSE)</f>
        <v>10.220000000000001</v>
      </c>
      <c r="G3" s="83">
        <f>+VLOOKUP($B3,'2324_link'!$A$6:$D$351,4,FALSE)</f>
        <v>90.3</v>
      </c>
      <c r="H3" s="84">
        <f>+F3/G3</f>
        <v>0.11317829457364342</v>
      </c>
      <c r="I3" s="81">
        <f>ROUND(IF($H$33&gt;0.15,0.15/$H$33*H3,H3),4)</f>
        <v>0.1132</v>
      </c>
      <c r="J3" s="85">
        <f>ROUND(IF($H$33&gt;0.15,I3*G3,F3),2)</f>
        <v>10.220000000000001</v>
      </c>
      <c r="K3" s="25">
        <f>+J3+E3</f>
        <v>10.220000000000001</v>
      </c>
    </row>
    <row r="4" spans="1:14" x14ac:dyDescent="0.3">
      <c r="A4" s="15">
        <f>+A3+1</f>
        <v>2</v>
      </c>
      <c r="B4" s="49" t="s">
        <v>246</v>
      </c>
      <c r="C4" s="15" t="s">
        <v>729</v>
      </c>
      <c r="D4" s="50">
        <f t="shared" ref="D4:D32" si="0">ROUND(IF(H4&gt;0.15,0.15,H4),4)</f>
        <v>0.15</v>
      </c>
      <c r="E4" s="51">
        <f>+VLOOKUP($B4,'2223_link'!$A$6:$D$351,2,FALSE)</f>
        <v>1.56</v>
      </c>
      <c r="F4" s="51">
        <f>+VLOOKUP($B4,'2223_link'!$A$6:$D$351,3,FALSE)</f>
        <v>16.89</v>
      </c>
      <c r="G4" s="40">
        <f>+VLOOKUP($B4,'2223_link'!$A$6:$D$351,4,FALSE)</f>
        <v>102.9</v>
      </c>
      <c r="H4" s="52">
        <f t="shared" ref="H4:H32" si="1">+F4/G4</f>
        <v>0.1641399416909621</v>
      </c>
      <c r="I4" s="284">
        <f>ROUND(IF($H$33&gt;0.15,0.15/$H$33*H4,H4),4)</f>
        <v>0.1641</v>
      </c>
      <c r="J4" s="53">
        <f t="shared" ref="J4:J32" si="2">ROUND(IF($H$33&gt;0.15,I4*G4,F4),2)</f>
        <v>16.89</v>
      </c>
      <c r="K4" s="17">
        <f t="shared" ref="K4:K32" si="3">+J4+E4</f>
        <v>18.45</v>
      </c>
      <c r="M4" s="284"/>
    </row>
    <row r="5" spans="1:14" x14ac:dyDescent="0.3">
      <c r="A5" s="15">
        <f t="shared" ref="A5:A32" si="4">+A4+1</f>
        <v>3</v>
      </c>
      <c r="B5" s="49" t="s">
        <v>74</v>
      </c>
      <c r="C5" s="15" t="s">
        <v>643</v>
      </c>
      <c r="D5" s="50">
        <f t="shared" si="0"/>
        <v>0.13930000000000001</v>
      </c>
      <c r="E5" s="51">
        <f>+VLOOKUP($B5,'2223_link'!$A$6:$D$351,2,FALSE)</f>
        <v>4.8899999999999997</v>
      </c>
      <c r="F5" s="51">
        <f>+VLOOKUP($B5,'2223_link'!$A$6:$D$351,3,FALSE)</f>
        <v>50</v>
      </c>
      <c r="G5" s="40">
        <f>+VLOOKUP($B5,'2223_link'!$A$6:$D$351,4,FALSE)</f>
        <v>358.82000000000005</v>
      </c>
      <c r="H5" s="52">
        <f t="shared" si="1"/>
        <v>0.13934563290786464</v>
      </c>
      <c r="I5" s="50">
        <f t="shared" ref="I5:I32" si="5">ROUND(IF($H$33&gt;0.15,0.15/$H$33*H5,H5),4)</f>
        <v>0.13930000000000001</v>
      </c>
      <c r="J5" s="53">
        <f t="shared" si="2"/>
        <v>50</v>
      </c>
      <c r="K5" s="17">
        <f t="shared" si="3"/>
        <v>54.89</v>
      </c>
    </row>
    <row r="6" spans="1:14" x14ac:dyDescent="0.3">
      <c r="A6" s="15">
        <f t="shared" si="4"/>
        <v>4</v>
      </c>
      <c r="B6" s="49" t="s">
        <v>514</v>
      </c>
      <c r="C6" s="15" t="s">
        <v>863</v>
      </c>
      <c r="D6" s="50">
        <f t="shared" si="0"/>
        <v>0.15</v>
      </c>
      <c r="E6" s="51">
        <f>+VLOOKUP($B6,'2223_link'!$A$6:$D$351,2,FALSE)</f>
        <v>0</v>
      </c>
      <c r="F6" s="51">
        <f>+VLOOKUP($B6,'2223_link'!$A$6:$D$351,3,FALSE)</f>
        <v>3</v>
      </c>
      <c r="G6" s="40">
        <f>+VLOOKUP($B6,'2223_link'!$A$6:$D$351,4,FALSE)</f>
        <v>16.899999999999999</v>
      </c>
      <c r="H6" s="52">
        <f t="shared" si="1"/>
        <v>0.1775147928994083</v>
      </c>
      <c r="I6" s="50">
        <f t="shared" si="5"/>
        <v>0.17749999999999999</v>
      </c>
      <c r="J6" s="53">
        <f t="shared" si="2"/>
        <v>3</v>
      </c>
      <c r="K6" s="17">
        <f t="shared" si="3"/>
        <v>3</v>
      </c>
    </row>
    <row r="7" spans="1:14" x14ac:dyDescent="0.3">
      <c r="A7" s="15">
        <f t="shared" si="4"/>
        <v>5</v>
      </c>
      <c r="B7" s="49" t="s">
        <v>252</v>
      </c>
      <c r="C7" s="15" t="s">
        <v>732</v>
      </c>
      <c r="D7" s="50">
        <f t="shared" si="0"/>
        <v>0.15</v>
      </c>
      <c r="E7" s="51">
        <f>+VLOOKUP($B7,'2223_link'!$A$6:$D$351,2,FALSE)</f>
        <v>0</v>
      </c>
      <c r="F7" s="51">
        <f>+VLOOKUP($B7,'2223_link'!$A$6:$D$351,3,FALSE)</f>
        <v>11.56</v>
      </c>
      <c r="G7" s="40">
        <f>+VLOOKUP($B7,'2223_link'!$A$6:$D$351,4,FALSE)</f>
        <v>58.48</v>
      </c>
      <c r="H7" s="52">
        <f t="shared" si="1"/>
        <v>0.19767441860465118</v>
      </c>
      <c r="I7" s="50">
        <f t="shared" si="5"/>
        <v>0.19769999999999999</v>
      </c>
      <c r="J7" s="53">
        <f t="shared" si="2"/>
        <v>11.56</v>
      </c>
      <c r="K7" s="17">
        <f t="shared" si="3"/>
        <v>11.56</v>
      </c>
      <c r="N7" s="44"/>
    </row>
    <row r="8" spans="1:14" x14ac:dyDescent="0.3">
      <c r="A8" s="15">
        <f t="shared" si="4"/>
        <v>6</v>
      </c>
      <c r="B8" s="49" t="s">
        <v>258</v>
      </c>
      <c r="C8" s="15" t="s">
        <v>735</v>
      </c>
      <c r="D8" s="50">
        <f t="shared" si="0"/>
        <v>0.1474</v>
      </c>
      <c r="E8" s="51">
        <f>+VLOOKUP($B8,'2223_link'!$A$6:$D$351,2,FALSE)</f>
        <v>6.67</v>
      </c>
      <c r="F8" s="51">
        <f>+VLOOKUP($B8,'2223_link'!$A$6:$D$351,3,FALSE)</f>
        <v>429.56</v>
      </c>
      <c r="G8" s="40">
        <f>+VLOOKUP($B8,'2223_link'!$A$6:$D$351,4,FALSE)</f>
        <v>2915.06</v>
      </c>
      <c r="H8" s="52">
        <f t="shared" si="1"/>
        <v>0.1473588879817225</v>
      </c>
      <c r="I8" s="50">
        <f t="shared" si="5"/>
        <v>0.1474</v>
      </c>
      <c r="J8" s="53">
        <f t="shared" si="2"/>
        <v>429.56</v>
      </c>
      <c r="K8" s="17">
        <f t="shared" si="3"/>
        <v>436.23</v>
      </c>
    </row>
    <row r="9" spans="1:14" x14ac:dyDescent="0.3">
      <c r="A9" s="15">
        <f t="shared" si="4"/>
        <v>7</v>
      </c>
      <c r="B9" s="49" t="s">
        <v>60</v>
      </c>
      <c r="C9" s="15" t="s">
        <v>636</v>
      </c>
      <c r="D9" s="50">
        <f t="shared" si="0"/>
        <v>0.1263</v>
      </c>
      <c r="E9" s="51">
        <f>+VLOOKUP($B9,'2223_link'!$A$6:$D$351,2,FALSE)</f>
        <v>0</v>
      </c>
      <c r="F9" s="51">
        <f>+VLOOKUP($B9,'2223_link'!$A$6:$D$351,3,FALSE)</f>
        <v>21.67</v>
      </c>
      <c r="G9" s="40">
        <f>+VLOOKUP($B9,'2223_link'!$A$6:$D$351,4,FALSE)</f>
        <v>171.55</v>
      </c>
      <c r="H9" s="52">
        <f t="shared" si="1"/>
        <v>0.12631885747595453</v>
      </c>
      <c r="I9" s="50">
        <f t="shared" si="5"/>
        <v>0.1263</v>
      </c>
      <c r="J9" s="53">
        <f t="shared" si="2"/>
        <v>21.67</v>
      </c>
      <c r="K9" s="17">
        <f t="shared" si="3"/>
        <v>21.67</v>
      </c>
    </row>
    <row r="10" spans="1:14" x14ac:dyDescent="0.3">
      <c r="A10" s="15">
        <f t="shared" si="4"/>
        <v>8</v>
      </c>
      <c r="B10" s="49" t="s">
        <v>118</v>
      </c>
      <c r="C10" s="15" t="s">
        <v>665</v>
      </c>
      <c r="D10" s="50">
        <f t="shared" si="0"/>
        <v>0.15</v>
      </c>
      <c r="E10" s="51">
        <f>+VLOOKUP($B10,'2223_link'!$A$6:$D$351,2,FALSE)</f>
        <v>0</v>
      </c>
      <c r="F10" s="51">
        <f>+VLOOKUP($B10,'2223_link'!$A$6:$D$351,3,FALSE)</f>
        <v>12.11</v>
      </c>
      <c r="G10" s="40">
        <f>+VLOOKUP($B10,'2223_link'!$A$6:$D$351,4,FALSE)</f>
        <v>48.7</v>
      </c>
      <c r="H10" s="52">
        <f t="shared" si="1"/>
        <v>0.24866529774127308</v>
      </c>
      <c r="I10" s="50">
        <f t="shared" si="5"/>
        <v>0.2487</v>
      </c>
      <c r="J10" s="53">
        <f t="shared" si="2"/>
        <v>12.11</v>
      </c>
      <c r="K10" s="17">
        <f t="shared" si="3"/>
        <v>12.11</v>
      </c>
    </row>
    <row r="11" spans="1:14" x14ac:dyDescent="0.3">
      <c r="A11" s="15">
        <f t="shared" si="4"/>
        <v>9</v>
      </c>
      <c r="B11" s="49" t="s">
        <v>84</v>
      </c>
      <c r="C11" s="15" t="s">
        <v>648</v>
      </c>
      <c r="D11" s="50">
        <f t="shared" si="0"/>
        <v>0.15</v>
      </c>
      <c r="E11" s="51">
        <f>+VLOOKUP($B11,'2223_link'!$A$6:$D$351,2,FALSE)</f>
        <v>14.44</v>
      </c>
      <c r="F11" s="51">
        <f>+VLOOKUP($B11,'2223_link'!$A$6:$D$351,3,FALSE)</f>
        <v>189</v>
      </c>
      <c r="G11" s="40">
        <f>+VLOOKUP($B11,'2223_link'!$A$6:$D$351,4,FALSE)</f>
        <v>1148.76</v>
      </c>
      <c r="H11" s="52">
        <f t="shared" si="1"/>
        <v>0.16452522720150423</v>
      </c>
      <c r="I11" s="50">
        <f t="shared" si="5"/>
        <v>0.16450000000000001</v>
      </c>
      <c r="J11" s="53">
        <f t="shared" si="2"/>
        <v>189</v>
      </c>
      <c r="K11" s="17">
        <f t="shared" si="3"/>
        <v>203.44</v>
      </c>
    </row>
    <row r="12" spans="1:14" x14ac:dyDescent="0.3">
      <c r="A12" s="15">
        <f t="shared" si="4"/>
        <v>10</v>
      </c>
      <c r="B12" s="49" t="s">
        <v>254</v>
      </c>
      <c r="C12" s="15" t="s">
        <v>733</v>
      </c>
      <c r="D12" s="50">
        <f t="shared" si="0"/>
        <v>0.13719999999999999</v>
      </c>
      <c r="E12" s="51">
        <f>+VLOOKUP($B12,'2223_link'!$A$6:$D$351,2,FALSE)</f>
        <v>1.33</v>
      </c>
      <c r="F12" s="51">
        <f>+VLOOKUP($B12,'2223_link'!$A$6:$D$351,3,FALSE)</f>
        <v>12.66</v>
      </c>
      <c r="G12" s="40">
        <f>+VLOOKUP($B12,'2223_link'!$A$6:$D$351,4,FALSE)</f>
        <v>92.27000000000001</v>
      </c>
      <c r="H12" s="52">
        <f t="shared" si="1"/>
        <v>0.13720602579386582</v>
      </c>
      <c r="I12" s="50">
        <f t="shared" si="5"/>
        <v>0.13719999999999999</v>
      </c>
      <c r="J12" s="53">
        <f t="shared" si="2"/>
        <v>12.66</v>
      </c>
      <c r="K12" s="17">
        <f t="shared" si="3"/>
        <v>13.99</v>
      </c>
    </row>
    <row r="13" spans="1:14" x14ac:dyDescent="0.3">
      <c r="A13" s="15">
        <f t="shared" si="4"/>
        <v>11</v>
      </c>
      <c r="B13" s="49" t="s">
        <v>156</v>
      </c>
      <c r="C13" s="15" t="s">
        <v>924</v>
      </c>
      <c r="D13" s="50">
        <f t="shared" si="0"/>
        <v>0.15</v>
      </c>
      <c r="E13" s="51">
        <f>+VLOOKUP($B13,'2223_link'!$A$6:$D$351,2,FALSE)</f>
        <v>2.56</v>
      </c>
      <c r="F13" s="51">
        <f>+VLOOKUP($B13,'2223_link'!$A$6:$D$351,3,FALSE)</f>
        <v>33.44</v>
      </c>
      <c r="G13" s="40">
        <f>+VLOOKUP($B13,'2223_link'!$A$6:$D$351,4,FALSE)</f>
        <v>200.35</v>
      </c>
      <c r="H13" s="52">
        <f t="shared" si="1"/>
        <v>0.1669079111554779</v>
      </c>
      <c r="I13" s="50">
        <f t="shared" si="5"/>
        <v>0.16689999999999999</v>
      </c>
      <c r="J13" s="53">
        <f t="shared" si="2"/>
        <v>33.44</v>
      </c>
      <c r="K13" s="17">
        <f t="shared" si="3"/>
        <v>36</v>
      </c>
    </row>
    <row r="14" spans="1:14" x14ac:dyDescent="0.3">
      <c r="A14" s="15">
        <f t="shared" si="4"/>
        <v>12</v>
      </c>
      <c r="B14" s="49" t="s">
        <v>262</v>
      </c>
      <c r="C14" s="15" t="s">
        <v>737</v>
      </c>
      <c r="D14" s="50">
        <f t="shared" si="0"/>
        <v>0.15</v>
      </c>
      <c r="E14" s="51">
        <f>+VLOOKUP($B14,'2223_link'!$A$6:$D$351,2,FALSE)</f>
        <v>0.89</v>
      </c>
      <c r="F14" s="51">
        <f>+VLOOKUP($B14,'2223_link'!$A$6:$D$351,3,FALSE)</f>
        <v>38.11</v>
      </c>
      <c r="G14" s="40">
        <f>+VLOOKUP($B14,'2223_link'!$A$6:$D$351,4,FALSE)</f>
        <v>203.70999999999998</v>
      </c>
      <c r="H14" s="52">
        <f t="shared" si="1"/>
        <v>0.18707967208286291</v>
      </c>
      <c r="I14" s="50">
        <f t="shared" si="5"/>
        <v>0.18709999999999999</v>
      </c>
      <c r="J14" s="53">
        <f t="shared" si="2"/>
        <v>38.11</v>
      </c>
      <c r="K14" s="17">
        <f t="shared" si="3"/>
        <v>39</v>
      </c>
    </row>
    <row r="15" spans="1:14" x14ac:dyDescent="0.3">
      <c r="A15" s="15">
        <f t="shared" si="4"/>
        <v>13</v>
      </c>
      <c r="B15" s="15" t="s">
        <v>30</v>
      </c>
      <c r="C15" s="15" t="s">
        <v>31</v>
      </c>
      <c r="D15" s="50">
        <f t="shared" ref="D15" si="6">ROUND(IF(H15&gt;0.15,0.15,H15),4)</f>
        <v>0.12970000000000001</v>
      </c>
      <c r="E15" s="51">
        <f>+VLOOKUP($B15,'2223_link'!$A$6:$D$351,2,FALSE)</f>
        <v>4</v>
      </c>
      <c r="F15" s="51">
        <f>+VLOOKUP($B15,'2223_link'!$A$6:$D$351,3,FALSE)</f>
        <v>80</v>
      </c>
      <c r="G15" s="40">
        <f>+VLOOKUP($B15,'2223_link'!$A$6:$D$351,4,FALSE)</f>
        <v>616.70999999999992</v>
      </c>
      <c r="H15" s="52">
        <f t="shared" ref="H15" si="7">+F15/G15</f>
        <v>0.12972061422710837</v>
      </c>
      <c r="I15" s="50">
        <f t="shared" si="5"/>
        <v>0.12970000000000001</v>
      </c>
      <c r="J15" s="53">
        <f t="shared" si="2"/>
        <v>80</v>
      </c>
      <c r="K15" s="17">
        <f t="shared" ref="K15" si="8">+J15+E15</f>
        <v>84</v>
      </c>
    </row>
    <row r="16" spans="1:14" x14ac:dyDescent="0.3">
      <c r="A16" s="15">
        <f t="shared" si="4"/>
        <v>14</v>
      </c>
      <c r="B16" s="49" t="s">
        <v>332</v>
      </c>
      <c r="C16" s="15" t="s">
        <v>772</v>
      </c>
      <c r="D16" s="50">
        <f t="shared" si="0"/>
        <v>9.6199999999999994E-2</v>
      </c>
      <c r="E16" s="51">
        <f>+VLOOKUP($B16,'2223_link'!$A$6:$D$351,2,FALSE)</f>
        <v>4.67</v>
      </c>
      <c r="F16" s="51">
        <f>+VLOOKUP($B16,'2223_link'!$A$6:$D$351,3,FALSE)</f>
        <v>70.89</v>
      </c>
      <c r="G16" s="40">
        <f>+VLOOKUP($B16,'2223_link'!$A$6:$D$351,4,FALSE)</f>
        <v>736.68999999999994</v>
      </c>
      <c r="H16" s="52">
        <f t="shared" si="1"/>
        <v>9.6227721293895674E-2</v>
      </c>
      <c r="I16" s="50">
        <f t="shared" si="5"/>
        <v>9.6199999999999994E-2</v>
      </c>
      <c r="J16" s="53">
        <f t="shared" si="2"/>
        <v>70.89</v>
      </c>
      <c r="K16" s="17">
        <f t="shared" si="3"/>
        <v>75.56</v>
      </c>
    </row>
    <row r="17" spans="1:11" x14ac:dyDescent="0.3">
      <c r="A17" s="15">
        <f t="shared" si="4"/>
        <v>15</v>
      </c>
      <c r="B17" s="49" t="s">
        <v>412</v>
      </c>
      <c r="C17" s="15" t="s">
        <v>812</v>
      </c>
      <c r="D17" s="50">
        <f t="shared" si="0"/>
        <v>7.3499999999999996E-2</v>
      </c>
      <c r="E17" s="51">
        <f>+VLOOKUP($B17,'2223_link'!$A$6:$D$351,2,FALSE)</f>
        <v>0</v>
      </c>
      <c r="F17" s="51">
        <f>+VLOOKUP($B17,'2223_link'!$A$6:$D$351,3,FALSE)</f>
        <v>5</v>
      </c>
      <c r="G17" s="40">
        <f>+VLOOKUP($B17,'2223_link'!$A$6:$D$351,4,FALSE)</f>
        <v>68.05</v>
      </c>
      <c r="H17" s="52">
        <f t="shared" si="1"/>
        <v>7.3475385745775168E-2</v>
      </c>
      <c r="I17" s="50">
        <f t="shared" si="5"/>
        <v>7.3499999999999996E-2</v>
      </c>
      <c r="J17" s="53">
        <f t="shared" si="2"/>
        <v>5</v>
      </c>
      <c r="K17" s="17">
        <f t="shared" si="3"/>
        <v>5</v>
      </c>
    </row>
    <row r="18" spans="1:11" x14ac:dyDescent="0.3">
      <c r="A18" s="15">
        <f t="shared" si="4"/>
        <v>16</v>
      </c>
      <c r="B18" s="49" t="s">
        <v>410</v>
      </c>
      <c r="C18" s="15" t="s">
        <v>811</v>
      </c>
      <c r="D18" s="50">
        <f t="shared" si="0"/>
        <v>9.4E-2</v>
      </c>
      <c r="E18" s="51">
        <f>+VLOOKUP($B18,'2223_link'!$A$6:$D$351,2,FALSE)</f>
        <v>0</v>
      </c>
      <c r="F18" s="51">
        <f>+VLOOKUP($B18,'2223_link'!$A$6:$D$351,3,FALSE)</f>
        <v>6.44</v>
      </c>
      <c r="G18" s="40">
        <f>+VLOOKUP($B18,'2223_link'!$A$6:$D$351,4,FALSE)</f>
        <v>68.5</v>
      </c>
      <c r="H18" s="52">
        <f t="shared" si="1"/>
        <v>9.4014598540145988E-2</v>
      </c>
      <c r="I18" s="50">
        <f t="shared" si="5"/>
        <v>9.4E-2</v>
      </c>
      <c r="J18" s="53">
        <f t="shared" si="2"/>
        <v>6.44</v>
      </c>
      <c r="K18" s="17">
        <f t="shared" si="3"/>
        <v>6.44</v>
      </c>
    </row>
    <row r="19" spans="1:11" x14ac:dyDescent="0.3">
      <c r="A19" s="15">
        <f t="shared" si="4"/>
        <v>17</v>
      </c>
      <c r="B19" s="49" t="s">
        <v>344</v>
      </c>
      <c r="C19" s="15" t="s">
        <v>778</v>
      </c>
      <c r="D19" s="50">
        <f t="shared" si="0"/>
        <v>0.1414</v>
      </c>
      <c r="E19" s="51">
        <f>+VLOOKUP($B19,'2223_link'!$A$6:$D$351,2,FALSE)</f>
        <v>2.33</v>
      </c>
      <c r="F19" s="51">
        <f>+VLOOKUP($B19,'2223_link'!$A$6:$D$351,3,FALSE)</f>
        <v>43.78</v>
      </c>
      <c r="G19" s="40">
        <f>+VLOOKUP($B19,'2223_link'!$A$6:$D$351,4,FALSE)</f>
        <v>309.67</v>
      </c>
      <c r="H19" s="52">
        <f t="shared" si="1"/>
        <v>0.14137630380727872</v>
      </c>
      <c r="I19" s="50">
        <f t="shared" si="5"/>
        <v>0.1414</v>
      </c>
      <c r="J19" s="53">
        <f t="shared" si="2"/>
        <v>43.78</v>
      </c>
      <c r="K19" s="17">
        <f t="shared" si="3"/>
        <v>46.11</v>
      </c>
    </row>
    <row r="20" spans="1:11" x14ac:dyDescent="0.3">
      <c r="A20" s="15">
        <f t="shared" si="4"/>
        <v>18</v>
      </c>
      <c r="B20" s="49" t="s">
        <v>338</v>
      </c>
      <c r="C20" s="15" t="s">
        <v>775</v>
      </c>
      <c r="D20" s="50">
        <f t="shared" si="0"/>
        <v>0.15</v>
      </c>
      <c r="E20" s="51">
        <f>+VLOOKUP($B20,'2223_link'!$A$6:$D$351,2,FALSE)</f>
        <v>12.78</v>
      </c>
      <c r="F20" s="51">
        <f>+VLOOKUP($B20,'2223_link'!$A$6:$D$351,3,FALSE)</f>
        <v>219.77</v>
      </c>
      <c r="G20" s="40">
        <f>+VLOOKUP($B20,'2223_link'!$A$6:$D$351,4,FALSE)</f>
        <v>1014.29</v>
      </c>
      <c r="H20" s="52">
        <f t="shared" si="1"/>
        <v>0.21667373236451115</v>
      </c>
      <c r="I20" s="50">
        <f t="shared" si="5"/>
        <v>0.2167</v>
      </c>
      <c r="J20" s="53">
        <f t="shared" si="2"/>
        <v>219.77</v>
      </c>
      <c r="K20" s="17">
        <f t="shared" si="3"/>
        <v>232.55</v>
      </c>
    </row>
    <row r="21" spans="1:11" x14ac:dyDescent="0.3">
      <c r="A21" s="15">
        <f t="shared" si="4"/>
        <v>19</v>
      </c>
      <c r="B21" s="49" t="s">
        <v>90</v>
      </c>
      <c r="C21" s="15" t="s">
        <v>651</v>
      </c>
      <c r="D21" s="50">
        <f t="shared" si="0"/>
        <v>0.14380000000000001</v>
      </c>
      <c r="E21" s="51">
        <f>+VLOOKUP($B21,'2223_link'!$A$6:$D$351,2,FALSE)</f>
        <v>2.11</v>
      </c>
      <c r="F21" s="51">
        <f>+VLOOKUP($B21,'2223_link'!$A$6:$D$351,3,FALSE)</f>
        <v>16.89</v>
      </c>
      <c r="G21" s="40">
        <f>+VLOOKUP($B21,'2223_link'!$A$6:$D$351,4,FALSE)</f>
        <v>117.43</v>
      </c>
      <c r="H21" s="52">
        <f t="shared" si="1"/>
        <v>0.14383036702716512</v>
      </c>
      <c r="I21" s="50">
        <f t="shared" si="5"/>
        <v>0.14380000000000001</v>
      </c>
      <c r="J21" s="53">
        <f t="shared" si="2"/>
        <v>16.89</v>
      </c>
      <c r="K21" s="17">
        <f t="shared" si="3"/>
        <v>19</v>
      </c>
    </row>
    <row r="22" spans="1:11" x14ac:dyDescent="0.3">
      <c r="A22" s="15">
        <f t="shared" si="4"/>
        <v>20</v>
      </c>
      <c r="B22" s="15" t="s">
        <v>94</v>
      </c>
      <c r="C22" s="15" t="s">
        <v>95</v>
      </c>
      <c r="D22" s="50">
        <f t="shared" ref="D22" si="9">ROUND(IF(H22&gt;0.15,0.15,H22),4)</f>
        <v>7.46E-2</v>
      </c>
      <c r="E22" s="51">
        <f>+VLOOKUP($B22,'2223_link'!$A$6:$D$351,2,FALSE)</f>
        <v>2</v>
      </c>
      <c r="F22" s="51">
        <f>+VLOOKUP($B22,'2223_link'!$A$6:$D$351,3,FALSE)</f>
        <v>2</v>
      </c>
      <c r="G22" s="40">
        <f>+VLOOKUP($B22,'2223_link'!$A$6:$D$351,4,FALSE)</f>
        <v>26.8</v>
      </c>
      <c r="H22" s="52">
        <f t="shared" ref="H22" si="10">+F22/G22</f>
        <v>7.4626865671641784E-2</v>
      </c>
      <c r="I22" s="50">
        <f t="shared" si="5"/>
        <v>7.46E-2</v>
      </c>
      <c r="J22" s="53">
        <f t="shared" si="2"/>
        <v>2</v>
      </c>
      <c r="K22" s="17">
        <f t="shared" ref="K22" si="11">+J22+E22</f>
        <v>4</v>
      </c>
    </row>
    <row r="23" spans="1:11" x14ac:dyDescent="0.3">
      <c r="A23" s="15">
        <f t="shared" si="4"/>
        <v>21</v>
      </c>
      <c r="B23" s="49" t="s">
        <v>256</v>
      </c>
      <c r="C23" s="15" t="s">
        <v>734</v>
      </c>
      <c r="D23" s="50">
        <f t="shared" si="0"/>
        <v>0.10150000000000001</v>
      </c>
      <c r="E23" s="51">
        <f>+VLOOKUP($B23,'2223_link'!$A$6:$D$351,2,FALSE)</f>
        <v>0</v>
      </c>
      <c r="F23" s="51">
        <f>+VLOOKUP($B23,'2223_link'!$A$6:$D$351,3,FALSE)</f>
        <v>2.67</v>
      </c>
      <c r="G23" s="40">
        <f>+VLOOKUP($B23,'2223_link'!$A$6:$D$351,4,FALSE)</f>
        <v>26.3</v>
      </c>
      <c r="H23" s="52">
        <f t="shared" si="1"/>
        <v>0.10152091254752851</v>
      </c>
      <c r="I23" s="50">
        <f t="shared" si="5"/>
        <v>0.10150000000000001</v>
      </c>
      <c r="J23" s="53">
        <f t="shared" si="2"/>
        <v>2.67</v>
      </c>
      <c r="K23" s="17">
        <f t="shared" si="3"/>
        <v>2.67</v>
      </c>
    </row>
    <row r="24" spans="1:11" x14ac:dyDescent="0.3">
      <c r="A24" s="15">
        <f t="shared" si="4"/>
        <v>22</v>
      </c>
      <c r="B24" s="49" t="s">
        <v>408</v>
      </c>
      <c r="C24" s="15" t="s">
        <v>810</v>
      </c>
      <c r="D24" s="50">
        <f t="shared" si="0"/>
        <v>0.1201</v>
      </c>
      <c r="E24" s="51">
        <f>+VLOOKUP($B24,'2223_link'!$A$6:$D$351,2,FALSE)</f>
        <v>0.33</v>
      </c>
      <c r="F24" s="51">
        <f>+VLOOKUP($B24,'2223_link'!$A$6:$D$351,3,FALSE)</f>
        <v>8.89</v>
      </c>
      <c r="G24" s="40">
        <f>+VLOOKUP($B24,'2223_link'!$A$6:$D$351,4,FALSE)</f>
        <v>74.05</v>
      </c>
      <c r="H24" s="52">
        <f t="shared" si="1"/>
        <v>0.12005401755570562</v>
      </c>
      <c r="I24" s="50">
        <f t="shared" si="5"/>
        <v>0.1201</v>
      </c>
      <c r="J24" s="53">
        <f t="shared" si="2"/>
        <v>8.89</v>
      </c>
      <c r="K24" s="17">
        <f t="shared" si="3"/>
        <v>9.2200000000000006</v>
      </c>
    </row>
    <row r="25" spans="1:11" x14ac:dyDescent="0.3">
      <c r="A25" s="15">
        <f t="shared" si="4"/>
        <v>23</v>
      </c>
      <c r="B25" s="49" t="s">
        <v>414</v>
      </c>
      <c r="C25" s="15" t="s">
        <v>813</v>
      </c>
      <c r="D25" s="50">
        <f t="shared" si="0"/>
        <v>0.15</v>
      </c>
      <c r="E25" s="51">
        <f>+VLOOKUP($B25,'2223_link'!$A$6:$D$351,2,FALSE)</f>
        <v>7.78</v>
      </c>
      <c r="F25" s="51">
        <f>+VLOOKUP($B25,'2223_link'!$A$6:$D$351,3,FALSE)</f>
        <v>131.22</v>
      </c>
      <c r="G25" s="40">
        <f>+VLOOKUP($B25,'2223_link'!$A$6:$D$351,4,FALSE)</f>
        <v>819.65</v>
      </c>
      <c r="H25" s="52">
        <f t="shared" si="1"/>
        <v>0.16009272250350759</v>
      </c>
      <c r="I25" s="50">
        <f t="shared" si="5"/>
        <v>0.16009999999999999</v>
      </c>
      <c r="J25" s="53">
        <f t="shared" si="2"/>
        <v>131.22</v>
      </c>
      <c r="K25" s="17">
        <f t="shared" si="3"/>
        <v>139</v>
      </c>
    </row>
    <row r="26" spans="1:11" x14ac:dyDescent="0.3">
      <c r="A26" s="15">
        <f t="shared" si="4"/>
        <v>24</v>
      </c>
      <c r="B26" s="49" t="s">
        <v>80</v>
      </c>
      <c r="C26" s="15" t="s">
        <v>646</v>
      </c>
      <c r="D26" s="50">
        <f t="shared" si="0"/>
        <v>0.14299999999999999</v>
      </c>
      <c r="E26" s="51">
        <f>+VLOOKUP($B26,'2223_link'!$A$6:$D$351,2,FALSE)</f>
        <v>5.22</v>
      </c>
      <c r="F26" s="51">
        <f>+VLOOKUP($B26,'2223_link'!$A$6:$D$351,3,FALSE)</f>
        <v>96.22</v>
      </c>
      <c r="G26" s="40">
        <f>+VLOOKUP($B26,'2223_link'!$A$6:$D$351,4,FALSE)</f>
        <v>672.68000000000006</v>
      </c>
      <c r="H26" s="52">
        <f t="shared" si="1"/>
        <v>0.14303978117381219</v>
      </c>
      <c r="I26" s="50">
        <f t="shared" si="5"/>
        <v>0.14299999999999999</v>
      </c>
      <c r="J26" s="53">
        <f t="shared" si="2"/>
        <v>96.22</v>
      </c>
      <c r="K26" s="17">
        <f t="shared" si="3"/>
        <v>101.44</v>
      </c>
    </row>
    <row r="27" spans="1:11" x14ac:dyDescent="0.3">
      <c r="A27" s="15">
        <f t="shared" si="4"/>
        <v>25</v>
      </c>
      <c r="B27" s="49" t="s">
        <v>250</v>
      </c>
      <c r="C27" s="15" t="s">
        <v>731</v>
      </c>
      <c r="D27" s="50">
        <f t="shared" si="0"/>
        <v>0.10580000000000001</v>
      </c>
      <c r="E27" s="51">
        <f>+VLOOKUP($B27,'2223_link'!$A$6:$D$351,2,FALSE)</f>
        <v>2</v>
      </c>
      <c r="F27" s="51">
        <f>+VLOOKUP($B27,'2223_link'!$A$6:$D$351,3,FALSE)</f>
        <v>20.45</v>
      </c>
      <c r="G27" s="40">
        <f>+VLOOKUP($B27,'2223_link'!$A$6:$D$351,4,FALSE)</f>
        <v>193.36</v>
      </c>
      <c r="H27" s="52">
        <f t="shared" si="1"/>
        <v>0.10576127430699213</v>
      </c>
      <c r="I27" s="50">
        <f t="shared" si="5"/>
        <v>0.10580000000000001</v>
      </c>
      <c r="J27" s="53">
        <f t="shared" si="2"/>
        <v>20.45</v>
      </c>
      <c r="K27" s="17">
        <f t="shared" si="3"/>
        <v>22.45</v>
      </c>
    </row>
    <row r="28" spans="1:11" x14ac:dyDescent="0.3">
      <c r="A28" s="15">
        <f t="shared" si="4"/>
        <v>26</v>
      </c>
      <c r="B28" s="15" t="s">
        <v>524</v>
      </c>
      <c r="C28" s="15" t="s">
        <v>525</v>
      </c>
      <c r="D28" s="50">
        <f t="shared" si="0"/>
        <v>9.9900000000000003E-2</v>
      </c>
      <c r="E28" s="51">
        <f>+VLOOKUP($B28,'2223_link'!$A$6:$D$351,2,FALSE)</f>
        <v>2.67</v>
      </c>
      <c r="F28" s="51">
        <f>+VLOOKUP($B28,'2223_link'!$A$6:$D$351,3,FALSE)</f>
        <v>27.89</v>
      </c>
      <c r="G28" s="40">
        <f>+VLOOKUP($B28,'2223_link'!$A$6:$D$351,4,FALSE)</f>
        <v>279.14999999999998</v>
      </c>
      <c r="H28" s="52">
        <f t="shared" si="1"/>
        <v>9.9910442414472514E-2</v>
      </c>
      <c r="I28" s="50">
        <f t="shared" si="5"/>
        <v>9.9900000000000003E-2</v>
      </c>
      <c r="J28" s="53">
        <f t="shared" si="2"/>
        <v>27.89</v>
      </c>
      <c r="K28" s="17">
        <f t="shared" si="3"/>
        <v>30.560000000000002</v>
      </c>
    </row>
    <row r="29" spans="1:11" x14ac:dyDescent="0.3">
      <c r="A29" s="15">
        <f t="shared" si="4"/>
        <v>27</v>
      </c>
      <c r="B29" s="49" t="s">
        <v>512</v>
      </c>
      <c r="C29" s="15" t="s">
        <v>862</v>
      </c>
      <c r="D29" s="50">
        <f t="shared" si="0"/>
        <v>0.15</v>
      </c>
      <c r="E29" s="51">
        <f>+VLOOKUP($B29,'2223_link'!$A$6:$D$351,2,FALSE)</f>
        <v>3.67</v>
      </c>
      <c r="F29" s="51">
        <f>+VLOOKUP($B29,'2223_link'!$A$6:$D$351,3,FALSE)</f>
        <v>73.12</v>
      </c>
      <c r="G29" s="40">
        <f>+VLOOKUP($B29,'2223_link'!$A$6:$D$351,4,FALSE)</f>
        <v>430.83</v>
      </c>
      <c r="H29" s="52">
        <f t="shared" si="1"/>
        <v>0.16971891465311145</v>
      </c>
      <c r="I29" s="50">
        <f t="shared" si="5"/>
        <v>0.16969999999999999</v>
      </c>
      <c r="J29" s="53">
        <f t="shared" si="2"/>
        <v>73.12</v>
      </c>
      <c r="K29" s="17">
        <f t="shared" si="3"/>
        <v>76.790000000000006</v>
      </c>
    </row>
    <row r="30" spans="1:11" x14ac:dyDescent="0.3">
      <c r="A30" s="15">
        <f t="shared" si="4"/>
        <v>28</v>
      </c>
      <c r="B30" s="49" t="s">
        <v>100</v>
      </c>
      <c r="C30" s="15" t="s">
        <v>656</v>
      </c>
      <c r="D30" s="50">
        <f t="shared" si="0"/>
        <v>0.15</v>
      </c>
      <c r="E30" s="51">
        <f>+VLOOKUP($B30,'2223_link'!$A$6:$D$351,2,FALSE)</f>
        <v>2.11</v>
      </c>
      <c r="F30" s="51">
        <f>+VLOOKUP($B30,'2223_link'!$A$6:$D$351,3,FALSE)</f>
        <v>43.120000000000005</v>
      </c>
      <c r="G30" s="40">
        <f>+VLOOKUP($B30,'2223_link'!$A$6:$D$351,4,FALSE)</f>
        <v>261.94999999999993</v>
      </c>
      <c r="H30" s="52">
        <f t="shared" si="1"/>
        <v>0.16461156709295674</v>
      </c>
      <c r="I30" s="50">
        <f t="shared" si="5"/>
        <v>0.1646</v>
      </c>
      <c r="J30" s="53">
        <f t="shared" si="2"/>
        <v>43.12</v>
      </c>
      <c r="K30" s="17">
        <f t="shared" si="3"/>
        <v>45.23</v>
      </c>
    </row>
    <row r="31" spans="1:11" x14ac:dyDescent="0.3">
      <c r="A31" s="15">
        <f t="shared" si="4"/>
        <v>29</v>
      </c>
      <c r="B31" s="49" t="s">
        <v>260</v>
      </c>
      <c r="C31" s="15" t="s">
        <v>736</v>
      </c>
      <c r="D31" s="50">
        <f t="shared" si="0"/>
        <v>0.13200000000000001</v>
      </c>
      <c r="E31" s="51">
        <f>+VLOOKUP($B31,'2223_link'!$A$6:$D$351,2,FALSE)</f>
        <v>9.33</v>
      </c>
      <c r="F31" s="51">
        <f>+VLOOKUP($B31,'2223_link'!$A$6:$D$351,3,FALSE)</f>
        <v>145.22</v>
      </c>
      <c r="G31" s="40">
        <f>+VLOOKUP($B31,'2223_link'!$A$6:$D$351,4,FALSE)</f>
        <v>1099.98</v>
      </c>
      <c r="H31" s="52">
        <f t="shared" si="1"/>
        <v>0.13202058219240351</v>
      </c>
      <c r="I31" s="50">
        <f t="shared" si="5"/>
        <v>0.13200000000000001</v>
      </c>
      <c r="J31" s="53">
        <f t="shared" si="2"/>
        <v>145.22</v>
      </c>
      <c r="K31" s="17">
        <f t="shared" si="3"/>
        <v>154.55000000000001</v>
      </c>
    </row>
    <row r="32" spans="1:11" x14ac:dyDescent="0.3">
      <c r="A32" s="15">
        <f t="shared" si="4"/>
        <v>30</v>
      </c>
      <c r="B32" s="87" t="s">
        <v>244</v>
      </c>
      <c r="C32" s="86" t="s">
        <v>728</v>
      </c>
      <c r="D32" s="88">
        <f t="shared" si="0"/>
        <v>9.64E-2</v>
      </c>
      <c r="E32" s="89">
        <f>+VLOOKUP($B32,'2223_link'!$A$6:$D$351,2,FALSE)</f>
        <v>1.33</v>
      </c>
      <c r="F32" s="89">
        <f>+VLOOKUP($B32,'2223_link'!$A$6:$D$351,3,FALSE)</f>
        <v>6.67</v>
      </c>
      <c r="G32" s="19">
        <f>+VLOOKUP($B32,'2223_link'!$A$6:$D$351,4,FALSE)</f>
        <v>69.16</v>
      </c>
      <c r="H32" s="90">
        <f t="shared" si="1"/>
        <v>9.6443030653556971E-2</v>
      </c>
      <c r="I32" s="88">
        <f t="shared" si="5"/>
        <v>9.64E-2</v>
      </c>
      <c r="J32" s="91">
        <f t="shared" si="2"/>
        <v>6.67</v>
      </c>
      <c r="K32" s="26">
        <f t="shared" si="3"/>
        <v>8</v>
      </c>
    </row>
    <row r="33" spans="1:11" x14ac:dyDescent="0.3">
      <c r="A33" s="45"/>
      <c r="B33" s="54" t="s">
        <v>2</v>
      </c>
      <c r="C33" s="45" t="s">
        <v>988</v>
      </c>
      <c r="D33" s="55">
        <f>SUMPRODUCT(D3:D32,G3:G32)/G33</f>
        <v>0.13854375301491495</v>
      </c>
      <c r="E33" s="56">
        <f>SUM(E3:E32)</f>
        <v>94.669999999999987</v>
      </c>
      <c r="F33" s="56">
        <f>SUM(F3:F32)</f>
        <v>1828.4600000000003</v>
      </c>
      <c r="G33" s="56">
        <f>SUM(G3:G32)</f>
        <v>12293.05</v>
      </c>
      <c r="H33" s="57">
        <f>+F33/G33</f>
        <v>0.14873932831966033</v>
      </c>
      <c r="I33" s="47">
        <f>SUMPRODUCT(G3:G32,I3:I32)/G33</f>
        <v>0.14874104587551507</v>
      </c>
      <c r="J33" s="58">
        <f>SUM(J3:J32)</f>
        <v>1828.4600000000003</v>
      </c>
      <c r="K33" s="56">
        <f>SUM(K3:K32)</f>
        <v>1923.1299999999999</v>
      </c>
    </row>
    <row r="34" spans="1:11" ht="15" customHeight="1" x14ac:dyDescent="0.35">
      <c r="B34" s="95"/>
      <c r="C34" s="96"/>
      <c r="D34" s="96"/>
      <c r="E34" s="96"/>
      <c r="F34" s="96"/>
      <c r="G34" s="96"/>
      <c r="H34" s="96"/>
      <c r="I34" s="96"/>
      <c r="J34" s="96"/>
      <c r="K34" s="96"/>
    </row>
    <row r="35" spans="1:11" ht="18" x14ac:dyDescent="0.35">
      <c r="B35" s="95" t="s">
        <v>1077</v>
      </c>
      <c r="C35" s="96"/>
      <c r="D35" s="96"/>
      <c r="E35" s="96"/>
      <c r="F35" s="96"/>
      <c r="G35" s="96"/>
      <c r="H35" s="96"/>
      <c r="I35" s="96"/>
      <c r="J35" s="96"/>
      <c r="K35" s="96"/>
    </row>
    <row r="36" spans="1:11" ht="28.8" x14ac:dyDescent="0.3">
      <c r="A36" s="45"/>
      <c r="B36" s="41" t="s">
        <v>933</v>
      </c>
      <c r="C36" s="41" t="s">
        <v>982</v>
      </c>
      <c r="D36" s="41" t="s">
        <v>939</v>
      </c>
      <c r="E36" s="41" t="s">
        <v>1051</v>
      </c>
      <c r="F36" s="41" t="s">
        <v>1052</v>
      </c>
      <c r="G36" s="41" t="s">
        <v>938</v>
      </c>
      <c r="H36" s="42" t="s">
        <v>942</v>
      </c>
      <c r="I36" s="41" t="s">
        <v>940</v>
      </c>
      <c r="J36" s="41" t="s">
        <v>941</v>
      </c>
      <c r="K36" s="41" t="s">
        <v>920</v>
      </c>
    </row>
    <row r="37" spans="1:11" x14ac:dyDescent="0.3">
      <c r="A37" s="15">
        <v>1</v>
      </c>
      <c r="B37" s="80" t="s">
        <v>248</v>
      </c>
      <c r="C37" s="79" t="s">
        <v>730</v>
      </c>
      <c r="D37" s="81">
        <f>ROUND(IF(H37&gt;0.135,0.135,H37),4)</f>
        <v>8.4599999999999995E-2</v>
      </c>
      <c r="E37" s="82">
        <f>+VLOOKUP($B37,'2223_link'!$A$6:$D$351,2,FALSE)</f>
        <v>0</v>
      </c>
      <c r="F37" s="82">
        <f>+VLOOKUP($B37,'2223_link'!$A$6:$D$351,3,FALSE)</f>
        <v>8.11</v>
      </c>
      <c r="G37" s="83">
        <f>+VLOOKUP($B37,'2223_link'!$A$6:$D$351,4,FALSE)</f>
        <v>95.9</v>
      </c>
      <c r="H37" s="84">
        <f>+F37/G37</f>
        <v>8.4567257559958281E-2</v>
      </c>
      <c r="I37" s="81">
        <f>ROUND(IF($H$66&gt;0.135,0.135/$H$66*H37,H37),4)</f>
        <v>7.6100000000000001E-2</v>
      </c>
      <c r="J37" s="85">
        <f>ROUND(IF($H$66&gt;0.135,I37*G37,F37),2)</f>
        <v>7.3</v>
      </c>
      <c r="K37" s="25">
        <f>+J37+E37</f>
        <v>7.3</v>
      </c>
    </row>
    <row r="38" spans="1:11" x14ac:dyDescent="0.3">
      <c r="A38" s="15">
        <f>+A37+1</f>
        <v>2</v>
      </c>
      <c r="B38" s="49" t="s">
        <v>246</v>
      </c>
      <c r="C38" s="15" t="s">
        <v>729</v>
      </c>
      <c r="D38" s="50">
        <f t="shared" ref="D38:D65" si="12">ROUND(IF(H38&gt;0.135,0.135,H38),4)</f>
        <v>0.13500000000000001</v>
      </c>
      <c r="E38" s="51">
        <f>+VLOOKUP($B38,'2223_link'!$A$6:$D$351,2,FALSE)</f>
        <v>1.56</v>
      </c>
      <c r="F38" s="51">
        <f>+VLOOKUP($B38,'2223_link'!$A$6:$D$351,3,FALSE)</f>
        <v>16.89</v>
      </c>
      <c r="G38" s="40">
        <f>+VLOOKUP($B38,'2223_link'!$A$6:$D$351,4,FALSE)</f>
        <v>102.9</v>
      </c>
      <c r="H38" s="52">
        <f t="shared" ref="H38:H65" si="13">+F38/G38</f>
        <v>0.1641399416909621</v>
      </c>
      <c r="I38" s="50">
        <f t="shared" ref="I38:I65" si="14">ROUND(IF($H$66&gt;0.135,0.135/$H$66*H38,H38),4)</f>
        <v>0.1477</v>
      </c>
      <c r="J38" s="53">
        <f t="shared" ref="J38:J65" si="15">ROUND(IF($H$66&gt;0.135,I38*G38,F38),2)</f>
        <v>15.2</v>
      </c>
      <c r="K38" s="17">
        <f t="shared" ref="K38:K65" si="16">+J38+E38</f>
        <v>16.759999999999998</v>
      </c>
    </row>
    <row r="39" spans="1:11" x14ac:dyDescent="0.3">
      <c r="A39" s="15">
        <f t="shared" ref="A39:A65" si="17">+A38+1</f>
        <v>3</v>
      </c>
      <c r="B39" s="49" t="s">
        <v>340</v>
      </c>
      <c r="C39" s="15" t="s">
        <v>776</v>
      </c>
      <c r="D39" s="50">
        <f t="shared" si="12"/>
        <v>0.13500000000000001</v>
      </c>
      <c r="E39" s="51">
        <f>+VLOOKUP($B39,'2223_link'!$A$6:$D$351,2,FALSE)</f>
        <v>2.78</v>
      </c>
      <c r="F39" s="51">
        <f>+VLOOKUP($B39,'2223_link'!$A$6:$D$351,3,FALSE)</f>
        <v>77.22</v>
      </c>
      <c r="G39" s="40">
        <f>+VLOOKUP($B39,'2223_link'!$A$6:$D$351,4,FALSE)</f>
        <v>483.64000000000004</v>
      </c>
      <c r="H39" s="52">
        <f t="shared" si="13"/>
        <v>0.15966421305102968</v>
      </c>
      <c r="I39" s="50">
        <f t="shared" si="14"/>
        <v>0.14360000000000001</v>
      </c>
      <c r="J39" s="53">
        <f t="shared" si="15"/>
        <v>69.45</v>
      </c>
      <c r="K39" s="17">
        <f t="shared" si="16"/>
        <v>72.23</v>
      </c>
    </row>
    <row r="40" spans="1:11" x14ac:dyDescent="0.3">
      <c r="A40" s="15">
        <f t="shared" si="17"/>
        <v>4</v>
      </c>
      <c r="B40" s="49" t="s">
        <v>74</v>
      </c>
      <c r="C40" s="15" t="s">
        <v>643</v>
      </c>
      <c r="D40" s="50">
        <f t="shared" si="12"/>
        <v>0.13500000000000001</v>
      </c>
      <c r="E40" s="51">
        <f>+VLOOKUP($B40,'2223_link'!$A$6:$D$351,2,FALSE)</f>
        <v>4.8899999999999997</v>
      </c>
      <c r="F40" s="51">
        <f>+VLOOKUP($B40,'2223_link'!$A$6:$D$351,3,FALSE)</f>
        <v>50</v>
      </c>
      <c r="G40" s="40">
        <f>+VLOOKUP($B40,'2223_link'!$A$6:$D$351,4,FALSE)</f>
        <v>358.82000000000005</v>
      </c>
      <c r="H40" s="52">
        <f t="shared" si="13"/>
        <v>0.13934563290786464</v>
      </c>
      <c r="I40" s="50">
        <f t="shared" si="14"/>
        <v>0.12540000000000001</v>
      </c>
      <c r="J40" s="53">
        <f t="shared" si="15"/>
        <v>45</v>
      </c>
      <c r="K40" s="17">
        <f t="shared" si="16"/>
        <v>49.89</v>
      </c>
    </row>
    <row r="41" spans="1:11" x14ac:dyDescent="0.3">
      <c r="A41" s="15">
        <f t="shared" si="17"/>
        <v>5</v>
      </c>
      <c r="B41" s="49" t="s">
        <v>514</v>
      </c>
      <c r="C41" s="15" t="s">
        <v>863</v>
      </c>
      <c r="D41" s="50">
        <f t="shared" si="12"/>
        <v>0.13500000000000001</v>
      </c>
      <c r="E41" s="51">
        <f>+VLOOKUP($B41,'2223_link'!$A$6:$D$351,2,FALSE)</f>
        <v>0</v>
      </c>
      <c r="F41" s="51">
        <f>+VLOOKUP($B41,'2223_link'!$A$6:$D$351,3,FALSE)</f>
        <v>3</v>
      </c>
      <c r="G41" s="40">
        <f>+VLOOKUP($B41,'2223_link'!$A$6:$D$351,4,FALSE)</f>
        <v>16.899999999999999</v>
      </c>
      <c r="H41" s="52">
        <f t="shared" si="13"/>
        <v>0.1775147928994083</v>
      </c>
      <c r="I41" s="50">
        <f t="shared" si="14"/>
        <v>0.15970000000000001</v>
      </c>
      <c r="J41" s="53">
        <f t="shared" si="15"/>
        <v>2.7</v>
      </c>
      <c r="K41" s="17">
        <f t="shared" si="16"/>
        <v>2.7</v>
      </c>
    </row>
    <row r="42" spans="1:11" x14ac:dyDescent="0.3">
      <c r="A42" s="15">
        <f t="shared" si="17"/>
        <v>6</v>
      </c>
      <c r="B42" s="49" t="s">
        <v>252</v>
      </c>
      <c r="C42" s="15" t="s">
        <v>732</v>
      </c>
      <c r="D42" s="50">
        <f t="shared" si="12"/>
        <v>0.13500000000000001</v>
      </c>
      <c r="E42" s="51">
        <f>+VLOOKUP($B42,'2223_link'!$A$6:$D$351,2,FALSE)</f>
        <v>0</v>
      </c>
      <c r="F42" s="51">
        <f>+VLOOKUP($B42,'2223_link'!$A$6:$D$351,3,FALSE)</f>
        <v>11.56</v>
      </c>
      <c r="G42" s="40">
        <f>+VLOOKUP($B42,'2223_link'!$A$6:$D$351,4,FALSE)</f>
        <v>58.48</v>
      </c>
      <c r="H42" s="52">
        <f t="shared" si="13"/>
        <v>0.19767441860465118</v>
      </c>
      <c r="I42" s="50">
        <f t="shared" si="14"/>
        <v>0.17780000000000001</v>
      </c>
      <c r="J42" s="53">
        <f t="shared" si="15"/>
        <v>10.4</v>
      </c>
      <c r="K42" s="17">
        <f t="shared" si="16"/>
        <v>10.4</v>
      </c>
    </row>
    <row r="43" spans="1:11" x14ac:dyDescent="0.3">
      <c r="A43" s="15">
        <f t="shared" si="17"/>
        <v>7</v>
      </c>
      <c r="B43" s="49" t="s">
        <v>258</v>
      </c>
      <c r="C43" s="15" t="s">
        <v>735</v>
      </c>
      <c r="D43" s="50">
        <f t="shared" si="12"/>
        <v>0.13500000000000001</v>
      </c>
      <c r="E43" s="51">
        <f>+VLOOKUP($B43,'2223_link'!$A$6:$D$351,2,FALSE)</f>
        <v>6.67</v>
      </c>
      <c r="F43" s="51">
        <f>+VLOOKUP($B43,'2223_link'!$A$6:$D$351,3,FALSE)</f>
        <v>429.56</v>
      </c>
      <c r="G43" s="40">
        <f>+VLOOKUP($B43,'2223_link'!$A$6:$D$351,4,FALSE)</f>
        <v>2915.06</v>
      </c>
      <c r="H43" s="52">
        <f t="shared" si="13"/>
        <v>0.1473588879817225</v>
      </c>
      <c r="I43" s="50">
        <f t="shared" si="14"/>
        <v>0.1326</v>
      </c>
      <c r="J43" s="53">
        <f t="shared" si="15"/>
        <v>386.54</v>
      </c>
      <c r="K43" s="17">
        <f t="shared" si="16"/>
        <v>393.21000000000004</v>
      </c>
    </row>
    <row r="44" spans="1:11" x14ac:dyDescent="0.3">
      <c r="A44" s="15">
        <f t="shared" si="17"/>
        <v>8</v>
      </c>
      <c r="B44" s="49" t="s">
        <v>60</v>
      </c>
      <c r="C44" s="15" t="s">
        <v>636</v>
      </c>
      <c r="D44" s="50">
        <f t="shared" si="12"/>
        <v>0.1263</v>
      </c>
      <c r="E44" s="51">
        <f>+VLOOKUP($B44,'2223_link'!$A$6:$D$351,2,FALSE)</f>
        <v>0</v>
      </c>
      <c r="F44" s="51">
        <f>+VLOOKUP($B44,'2223_link'!$A$6:$D$351,3,FALSE)</f>
        <v>21.67</v>
      </c>
      <c r="G44" s="40">
        <f>+VLOOKUP($B44,'2223_link'!$A$6:$D$351,4,FALSE)</f>
        <v>171.55</v>
      </c>
      <c r="H44" s="52">
        <f t="shared" si="13"/>
        <v>0.12631885747595453</v>
      </c>
      <c r="I44" s="50">
        <f t="shared" si="14"/>
        <v>0.11360000000000001</v>
      </c>
      <c r="J44" s="53">
        <f t="shared" si="15"/>
        <v>19.489999999999998</v>
      </c>
      <c r="K44" s="17">
        <f t="shared" si="16"/>
        <v>19.489999999999998</v>
      </c>
    </row>
    <row r="45" spans="1:11" x14ac:dyDescent="0.3">
      <c r="A45" s="15">
        <f t="shared" si="17"/>
        <v>9</v>
      </c>
      <c r="B45" s="49" t="s">
        <v>118</v>
      </c>
      <c r="C45" s="15" t="s">
        <v>665</v>
      </c>
      <c r="D45" s="50">
        <f t="shared" si="12"/>
        <v>0.13500000000000001</v>
      </c>
      <c r="E45" s="51">
        <f>+VLOOKUP($B45,'2223_link'!$A$6:$D$351,2,FALSE)</f>
        <v>0</v>
      </c>
      <c r="F45" s="51">
        <f>+VLOOKUP($B45,'2223_link'!$A$6:$D$351,3,FALSE)</f>
        <v>12.11</v>
      </c>
      <c r="G45" s="40">
        <f>+VLOOKUP($B45,'2223_link'!$A$6:$D$351,4,FALSE)</f>
        <v>48.7</v>
      </c>
      <c r="H45" s="52">
        <f t="shared" si="13"/>
        <v>0.24866529774127308</v>
      </c>
      <c r="I45" s="50">
        <f t="shared" si="14"/>
        <v>0.22370000000000001</v>
      </c>
      <c r="J45" s="53">
        <f t="shared" si="15"/>
        <v>10.89</v>
      </c>
      <c r="K45" s="17">
        <f t="shared" si="16"/>
        <v>10.89</v>
      </c>
    </row>
    <row r="46" spans="1:11" x14ac:dyDescent="0.3">
      <c r="A46" s="15">
        <f t="shared" si="17"/>
        <v>10</v>
      </c>
      <c r="B46" s="49" t="s">
        <v>84</v>
      </c>
      <c r="C46" s="15" t="s">
        <v>648</v>
      </c>
      <c r="D46" s="50">
        <f t="shared" si="12"/>
        <v>0.13500000000000001</v>
      </c>
      <c r="E46" s="51">
        <f>+VLOOKUP($B46,'2223_link'!$A$6:$D$351,2,FALSE)</f>
        <v>14.44</v>
      </c>
      <c r="F46" s="51">
        <f>+VLOOKUP($B46,'2223_link'!$A$6:$D$351,3,FALSE)</f>
        <v>189</v>
      </c>
      <c r="G46" s="40">
        <f>+VLOOKUP($B46,'2223_link'!$A$6:$D$351,4,FALSE)</f>
        <v>1148.76</v>
      </c>
      <c r="H46" s="52">
        <f t="shared" si="13"/>
        <v>0.16452522720150423</v>
      </c>
      <c r="I46" s="50">
        <f t="shared" si="14"/>
        <v>0.14799999999999999</v>
      </c>
      <c r="J46" s="53">
        <f t="shared" si="15"/>
        <v>170.02</v>
      </c>
      <c r="K46" s="17">
        <f t="shared" si="16"/>
        <v>184.46</v>
      </c>
    </row>
    <row r="47" spans="1:11" x14ac:dyDescent="0.3">
      <c r="A47" s="15">
        <f t="shared" si="17"/>
        <v>11</v>
      </c>
      <c r="B47" s="49" t="s">
        <v>254</v>
      </c>
      <c r="C47" s="15" t="s">
        <v>733</v>
      </c>
      <c r="D47" s="50">
        <f t="shared" si="12"/>
        <v>0.13500000000000001</v>
      </c>
      <c r="E47" s="51">
        <f>+VLOOKUP($B47,'2223_link'!$A$6:$D$351,2,FALSE)</f>
        <v>1.33</v>
      </c>
      <c r="F47" s="51">
        <f>+VLOOKUP($B47,'2223_link'!$A$6:$D$351,3,FALSE)</f>
        <v>12.66</v>
      </c>
      <c r="G47" s="40">
        <f>+VLOOKUP($B47,'2223_link'!$A$6:$D$351,4,FALSE)</f>
        <v>92.27000000000001</v>
      </c>
      <c r="H47" s="52">
        <f t="shared" si="13"/>
        <v>0.13720602579386582</v>
      </c>
      <c r="I47" s="50">
        <f t="shared" si="14"/>
        <v>0.1234</v>
      </c>
      <c r="J47" s="53">
        <f t="shared" si="15"/>
        <v>11.39</v>
      </c>
      <c r="K47" s="17">
        <f t="shared" si="16"/>
        <v>12.72</v>
      </c>
    </row>
    <row r="48" spans="1:11" x14ac:dyDescent="0.3">
      <c r="A48" s="15">
        <f t="shared" si="17"/>
        <v>12</v>
      </c>
      <c r="B48" s="49" t="s">
        <v>156</v>
      </c>
      <c r="C48" s="15" t="s">
        <v>924</v>
      </c>
      <c r="D48" s="50">
        <f t="shared" si="12"/>
        <v>0.13500000000000001</v>
      </c>
      <c r="E48" s="51">
        <f>+VLOOKUP($B48,'2223_link'!$A$6:$D$351,2,FALSE)</f>
        <v>2.56</v>
      </c>
      <c r="F48" s="51">
        <f>+VLOOKUP($B48,'2223_link'!$A$6:$D$351,3,FALSE)</f>
        <v>33.44</v>
      </c>
      <c r="G48" s="40">
        <f>+VLOOKUP($B48,'2223_link'!$A$6:$D$351,4,FALSE)</f>
        <v>200.35</v>
      </c>
      <c r="H48" s="52">
        <f t="shared" si="13"/>
        <v>0.1669079111554779</v>
      </c>
      <c r="I48" s="50">
        <f t="shared" si="14"/>
        <v>0.1502</v>
      </c>
      <c r="J48" s="53">
        <f t="shared" si="15"/>
        <v>30.09</v>
      </c>
      <c r="K48" s="17">
        <f t="shared" si="16"/>
        <v>32.65</v>
      </c>
    </row>
    <row r="49" spans="1:11" x14ac:dyDescent="0.3">
      <c r="A49" s="15">
        <f t="shared" si="17"/>
        <v>13</v>
      </c>
      <c r="B49" s="49" t="s">
        <v>262</v>
      </c>
      <c r="C49" s="15" t="s">
        <v>737</v>
      </c>
      <c r="D49" s="50">
        <f t="shared" si="12"/>
        <v>0.13500000000000001</v>
      </c>
      <c r="E49" s="51">
        <f>+VLOOKUP($B49,'2223_link'!$A$6:$D$351,2,FALSE)</f>
        <v>0.89</v>
      </c>
      <c r="F49" s="51">
        <f>+VLOOKUP($B49,'2223_link'!$A$6:$D$351,3,FALSE)</f>
        <v>38.11</v>
      </c>
      <c r="G49" s="40">
        <f>+VLOOKUP($B49,'2223_link'!$A$6:$D$351,4,FALSE)</f>
        <v>203.70999999999998</v>
      </c>
      <c r="H49" s="52">
        <f t="shared" si="13"/>
        <v>0.18707967208286291</v>
      </c>
      <c r="I49" s="50">
        <f t="shared" si="14"/>
        <v>0.16830000000000001</v>
      </c>
      <c r="J49" s="53">
        <f t="shared" si="15"/>
        <v>34.28</v>
      </c>
      <c r="K49" s="17">
        <f t="shared" si="16"/>
        <v>35.17</v>
      </c>
    </row>
    <row r="50" spans="1:11" x14ac:dyDescent="0.3">
      <c r="A50" s="15">
        <f t="shared" si="17"/>
        <v>14</v>
      </c>
      <c r="B50" s="49" t="s">
        <v>332</v>
      </c>
      <c r="C50" s="15" t="s">
        <v>772</v>
      </c>
      <c r="D50" s="50">
        <f t="shared" si="12"/>
        <v>9.6199999999999994E-2</v>
      </c>
      <c r="E50" s="51">
        <f>+VLOOKUP($B50,'2223_link'!$A$6:$D$351,2,FALSE)</f>
        <v>4.67</v>
      </c>
      <c r="F50" s="51">
        <f>+VLOOKUP($B50,'2223_link'!$A$6:$D$351,3,FALSE)</f>
        <v>70.89</v>
      </c>
      <c r="G50" s="40">
        <f>+VLOOKUP($B50,'2223_link'!$A$6:$D$351,4,FALSE)</f>
        <v>736.68999999999994</v>
      </c>
      <c r="H50" s="52">
        <f t="shared" si="13"/>
        <v>9.6227721293895674E-2</v>
      </c>
      <c r="I50" s="50">
        <f t="shared" si="14"/>
        <v>8.6599999999999996E-2</v>
      </c>
      <c r="J50" s="53">
        <f t="shared" si="15"/>
        <v>63.8</v>
      </c>
      <c r="K50" s="17">
        <f t="shared" si="16"/>
        <v>68.47</v>
      </c>
    </row>
    <row r="51" spans="1:11" x14ac:dyDescent="0.3">
      <c r="A51" s="15">
        <f t="shared" si="17"/>
        <v>15</v>
      </c>
      <c r="B51" s="49" t="s">
        <v>412</v>
      </c>
      <c r="C51" s="15" t="s">
        <v>812</v>
      </c>
      <c r="D51" s="50">
        <f t="shared" si="12"/>
        <v>7.3499999999999996E-2</v>
      </c>
      <c r="E51" s="51">
        <f>+VLOOKUP($B51,'2223_link'!$A$6:$D$351,2,FALSE)</f>
        <v>0</v>
      </c>
      <c r="F51" s="51">
        <f>+VLOOKUP($B51,'2223_link'!$A$6:$D$351,3,FALSE)</f>
        <v>5</v>
      </c>
      <c r="G51" s="40">
        <f>+VLOOKUP($B51,'2223_link'!$A$6:$D$351,4,FALSE)</f>
        <v>68.05</v>
      </c>
      <c r="H51" s="52">
        <f t="shared" si="13"/>
        <v>7.3475385745775168E-2</v>
      </c>
      <c r="I51" s="50">
        <f t="shared" si="14"/>
        <v>6.6100000000000006E-2</v>
      </c>
      <c r="J51" s="53">
        <f t="shared" si="15"/>
        <v>4.5</v>
      </c>
      <c r="K51" s="17">
        <f t="shared" si="16"/>
        <v>4.5</v>
      </c>
    </row>
    <row r="52" spans="1:11" x14ac:dyDescent="0.3">
      <c r="A52" s="15">
        <f t="shared" si="17"/>
        <v>16</v>
      </c>
      <c r="B52" s="49" t="s">
        <v>410</v>
      </c>
      <c r="C52" s="15" t="s">
        <v>811</v>
      </c>
      <c r="D52" s="50">
        <f t="shared" si="12"/>
        <v>9.4E-2</v>
      </c>
      <c r="E52" s="51">
        <f>+VLOOKUP($B52,'2223_link'!$A$6:$D$351,2,FALSE)</f>
        <v>0</v>
      </c>
      <c r="F52" s="51">
        <f>+VLOOKUP($B52,'2223_link'!$A$6:$D$351,3,FALSE)</f>
        <v>6.44</v>
      </c>
      <c r="G52" s="40">
        <f>+VLOOKUP($B52,'2223_link'!$A$6:$D$351,4,FALSE)</f>
        <v>68.5</v>
      </c>
      <c r="H52" s="52">
        <f t="shared" si="13"/>
        <v>9.4014598540145988E-2</v>
      </c>
      <c r="I52" s="50">
        <f t="shared" si="14"/>
        <v>8.4599999999999995E-2</v>
      </c>
      <c r="J52" s="53">
        <f t="shared" si="15"/>
        <v>5.8</v>
      </c>
      <c r="K52" s="17">
        <f t="shared" si="16"/>
        <v>5.8</v>
      </c>
    </row>
    <row r="53" spans="1:11" x14ac:dyDescent="0.3">
      <c r="A53" s="15">
        <f t="shared" si="17"/>
        <v>17</v>
      </c>
      <c r="B53" s="49" t="s">
        <v>344</v>
      </c>
      <c r="C53" s="15" t="s">
        <v>778</v>
      </c>
      <c r="D53" s="50">
        <f t="shared" si="12"/>
        <v>0.13500000000000001</v>
      </c>
      <c r="E53" s="51">
        <f>+VLOOKUP($B53,'2223_link'!$A$6:$D$351,2,FALSE)</f>
        <v>2.33</v>
      </c>
      <c r="F53" s="51">
        <f>+VLOOKUP($B53,'2223_link'!$A$6:$D$351,3,FALSE)</f>
        <v>43.78</v>
      </c>
      <c r="G53" s="40">
        <f>+VLOOKUP($B53,'2223_link'!$A$6:$D$351,4,FALSE)</f>
        <v>309.67</v>
      </c>
      <c r="H53" s="52">
        <f t="shared" si="13"/>
        <v>0.14137630380727872</v>
      </c>
      <c r="I53" s="50">
        <f t="shared" si="14"/>
        <v>0.12720000000000001</v>
      </c>
      <c r="J53" s="53">
        <f t="shared" si="15"/>
        <v>39.39</v>
      </c>
      <c r="K53" s="17">
        <f t="shared" si="16"/>
        <v>41.72</v>
      </c>
    </row>
    <row r="54" spans="1:11" x14ac:dyDescent="0.3">
      <c r="A54" s="15">
        <f t="shared" si="17"/>
        <v>18</v>
      </c>
      <c r="B54" s="49" t="s">
        <v>338</v>
      </c>
      <c r="C54" s="15" t="s">
        <v>775</v>
      </c>
      <c r="D54" s="50">
        <f t="shared" si="12"/>
        <v>0.13500000000000001</v>
      </c>
      <c r="E54" s="51">
        <f>+VLOOKUP($B54,'2223_link'!$A$6:$D$351,2,FALSE)</f>
        <v>12.78</v>
      </c>
      <c r="F54" s="51">
        <f>+VLOOKUP($B54,'2223_link'!$A$6:$D$351,3,FALSE)</f>
        <v>219.77</v>
      </c>
      <c r="G54" s="40">
        <f>+VLOOKUP($B54,'2223_link'!$A$6:$D$351,4,FALSE)</f>
        <v>1014.29</v>
      </c>
      <c r="H54" s="52">
        <f t="shared" si="13"/>
        <v>0.21667373236451115</v>
      </c>
      <c r="I54" s="50">
        <f t="shared" si="14"/>
        <v>0.19489999999999999</v>
      </c>
      <c r="J54" s="53">
        <f t="shared" si="15"/>
        <v>197.69</v>
      </c>
      <c r="K54" s="17">
        <f t="shared" si="16"/>
        <v>210.47</v>
      </c>
    </row>
    <row r="55" spans="1:11" x14ac:dyDescent="0.3">
      <c r="A55" s="15">
        <f t="shared" si="17"/>
        <v>19</v>
      </c>
      <c r="B55" s="49" t="s">
        <v>90</v>
      </c>
      <c r="C55" s="15" t="s">
        <v>651</v>
      </c>
      <c r="D55" s="50">
        <f t="shared" si="12"/>
        <v>0.13500000000000001</v>
      </c>
      <c r="E55" s="51">
        <f>+VLOOKUP($B55,'2223_link'!$A$6:$D$351,2,FALSE)</f>
        <v>2.11</v>
      </c>
      <c r="F55" s="51">
        <f>+VLOOKUP($B55,'2223_link'!$A$6:$D$351,3,FALSE)</f>
        <v>16.89</v>
      </c>
      <c r="G55" s="40">
        <f>+VLOOKUP($B55,'2223_link'!$A$6:$D$351,4,FALSE)</f>
        <v>117.43</v>
      </c>
      <c r="H55" s="52">
        <f t="shared" si="13"/>
        <v>0.14383036702716512</v>
      </c>
      <c r="I55" s="50">
        <f t="shared" si="14"/>
        <v>0.12939999999999999</v>
      </c>
      <c r="J55" s="53">
        <f t="shared" si="15"/>
        <v>15.2</v>
      </c>
      <c r="K55" s="17">
        <f t="shared" si="16"/>
        <v>17.309999999999999</v>
      </c>
    </row>
    <row r="56" spans="1:11" x14ac:dyDescent="0.3">
      <c r="A56" s="15">
        <f t="shared" si="17"/>
        <v>20</v>
      </c>
      <c r="B56" s="49" t="s">
        <v>256</v>
      </c>
      <c r="C56" s="15" t="s">
        <v>734</v>
      </c>
      <c r="D56" s="50">
        <f t="shared" si="12"/>
        <v>0.10150000000000001</v>
      </c>
      <c r="E56" s="51">
        <f>+VLOOKUP($B56,'2223_link'!$A$6:$D$351,2,FALSE)</f>
        <v>0</v>
      </c>
      <c r="F56" s="51">
        <f>+VLOOKUP($B56,'2223_link'!$A$6:$D$351,3,FALSE)</f>
        <v>2.67</v>
      </c>
      <c r="G56" s="40">
        <f>+VLOOKUP($B56,'2223_link'!$A$6:$D$351,4,FALSE)</f>
        <v>26.3</v>
      </c>
      <c r="H56" s="52">
        <f t="shared" si="13"/>
        <v>0.10152091254752851</v>
      </c>
      <c r="I56" s="50">
        <f t="shared" si="14"/>
        <v>9.1300000000000006E-2</v>
      </c>
      <c r="J56" s="53">
        <f t="shared" si="15"/>
        <v>2.4</v>
      </c>
      <c r="K56" s="17">
        <f t="shared" si="16"/>
        <v>2.4</v>
      </c>
    </row>
    <row r="57" spans="1:11" x14ac:dyDescent="0.3">
      <c r="A57" s="15">
        <f t="shared" si="17"/>
        <v>21</v>
      </c>
      <c r="B57" s="49" t="s">
        <v>408</v>
      </c>
      <c r="C57" s="15" t="s">
        <v>810</v>
      </c>
      <c r="D57" s="50">
        <f t="shared" si="12"/>
        <v>0.1201</v>
      </c>
      <c r="E57" s="51">
        <f>+VLOOKUP($B57,'2223_link'!$A$6:$D$351,2,FALSE)</f>
        <v>0.33</v>
      </c>
      <c r="F57" s="51">
        <f>+VLOOKUP($B57,'2223_link'!$A$6:$D$351,3,FALSE)</f>
        <v>8.89</v>
      </c>
      <c r="G57" s="40">
        <f>+VLOOKUP($B57,'2223_link'!$A$6:$D$351,4,FALSE)</f>
        <v>74.05</v>
      </c>
      <c r="H57" s="52">
        <f t="shared" si="13"/>
        <v>0.12005401755570562</v>
      </c>
      <c r="I57" s="50">
        <f t="shared" si="14"/>
        <v>0.108</v>
      </c>
      <c r="J57" s="53">
        <f t="shared" si="15"/>
        <v>8</v>
      </c>
      <c r="K57" s="17">
        <f t="shared" si="16"/>
        <v>8.33</v>
      </c>
    </row>
    <row r="58" spans="1:11" x14ac:dyDescent="0.3">
      <c r="A58" s="15">
        <f t="shared" si="17"/>
        <v>22</v>
      </c>
      <c r="B58" s="49" t="s">
        <v>414</v>
      </c>
      <c r="C58" s="15" t="s">
        <v>813</v>
      </c>
      <c r="D58" s="50">
        <f t="shared" si="12"/>
        <v>0.13500000000000001</v>
      </c>
      <c r="E58" s="51">
        <f>+VLOOKUP($B58,'2223_link'!$A$6:$D$351,2,FALSE)</f>
        <v>7.78</v>
      </c>
      <c r="F58" s="51">
        <f>+VLOOKUP($B58,'2223_link'!$A$6:$D$351,3,FALSE)</f>
        <v>131.22</v>
      </c>
      <c r="G58" s="40">
        <f>+VLOOKUP($B58,'2223_link'!$A$6:$D$351,4,FALSE)</f>
        <v>819.65</v>
      </c>
      <c r="H58" s="52">
        <f t="shared" si="13"/>
        <v>0.16009272250350759</v>
      </c>
      <c r="I58" s="50">
        <f t="shared" si="14"/>
        <v>0.14399999999999999</v>
      </c>
      <c r="J58" s="53">
        <f t="shared" si="15"/>
        <v>118.03</v>
      </c>
      <c r="K58" s="17">
        <f t="shared" si="16"/>
        <v>125.81</v>
      </c>
    </row>
    <row r="59" spans="1:11" x14ac:dyDescent="0.3">
      <c r="A59" s="15">
        <f t="shared" si="17"/>
        <v>23</v>
      </c>
      <c r="B59" s="49" t="s">
        <v>80</v>
      </c>
      <c r="C59" s="15" t="s">
        <v>646</v>
      </c>
      <c r="D59" s="50">
        <f t="shared" si="12"/>
        <v>0.13500000000000001</v>
      </c>
      <c r="E59" s="51">
        <f>+VLOOKUP($B59,'2223_link'!$A$6:$D$351,2,FALSE)</f>
        <v>5.22</v>
      </c>
      <c r="F59" s="51">
        <f>+VLOOKUP($B59,'2223_link'!$A$6:$D$351,3,FALSE)</f>
        <v>96.22</v>
      </c>
      <c r="G59" s="40">
        <f>+VLOOKUP($B59,'2223_link'!$A$6:$D$351,4,FALSE)</f>
        <v>672.68000000000006</v>
      </c>
      <c r="H59" s="52">
        <f t="shared" si="13"/>
        <v>0.14303978117381219</v>
      </c>
      <c r="I59" s="50">
        <f t="shared" si="14"/>
        <v>0.12870000000000001</v>
      </c>
      <c r="J59" s="53">
        <f t="shared" si="15"/>
        <v>86.57</v>
      </c>
      <c r="K59" s="17">
        <f t="shared" si="16"/>
        <v>91.789999999999992</v>
      </c>
    </row>
    <row r="60" spans="1:11" x14ac:dyDescent="0.3">
      <c r="A60" s="15">
        <f t="shared" si="17"/>
        <v>24</v>
      </c>
      <c r="B60" s="49" t="s">
        <v>250</v>
      </c>
      <c r="C60" s="15" t="s">
        <v>731</v>
      </c>
      <c r="D60" s="50">
        <f t="shared" si="12"/>
        <v>0.10580000000000001</v>
      </c>
      <c r="E60" s="51">
        <f>+VLOOKUP($B60,'2223_link'!$A$6:$D$351,2,FALSE)</f>
        <v>2</v>
      </c>
      <c r="F60" s="51">
        <f>+VLOOKUP($B60,'2223_link'!$A$6:$D$351,3,FALSE)</f>
        <v>20.45</v>
      </c>
      <c r="G60" s="40">
        <f>+VLOOKUP($B60,'2223_link'!$A$6:$D$351,4,FALSE)</f>
        <v>193.36</v>
      </c>
      <c r="H60" s="52">
        <f t="shared" si="13"/>
        <v>0.10576127430699213</v>
      </c>
      <c r="I60" s="50">
        <f t="shared" si="14"/>
        <v>9.5100000000000004E-2</v>
      </c>
      <c r="J60" s="53">
        <f t="shared" si="15"/>
        <v>18.39</v>
      </c>
      <c r="K60" s="17">
        <f t="shared" si="16"/>
        <v>20.39</v>
      </c>
    </row>
    <row r="61" spans="1:11" x14ac:dyDescent="0.3">
      <c r="A61" s="15">
        <f t="shared" si="17"/>
        <v>25</v>
      </c>
      <c r="B61" s="15" t="s">
        <v>524</v>
      </c>
      <c r="C61" s="15" t="s">
        <v>525</v>
      </c>
      <c r="D61" s="50">
        <f t="shared" ref="D61" si="18">ROUND(IF(H61&gt;0.135,0.135,H61),4)</f>
        <v>9.9900000000000003E-2</v>
      </c>
      <c r="E61" s="51">
        <f>+VLOOKUP($B61,'2223_link'!$A$6:$D$351,2,FALSE)</f>
        <v>2.67</v>
      </c>
      <c r="F61" s="51">
        <f>+VLOOKUP($B61,'2223_link'!$A$6:$D$351,3,FALSE)</f>
        <v>27.89</v>
      </c>
      <c r="G61" s="40">
        <f>+VLOOKUP($B61,'2223_link'!$A$6:$D$351,4,FALSE)</f>
        <v>279.14999999999998</v>
      </c>
      <c r="H61" s="52">
        <f t="shared" ref="H61" si="19">+F61/G61</f>
        <v>9.9910442414472514E-2</v>
      </c>
      <c r="I61" s="50">
        <f t="shared" si="14"/>
        <v>8.9899999999999994E-2</v>
      </c>
      <c r="J61" s="53">
        <f t="shared" si="15"/>
        <v>25.1</v>
      </c>
      <c r="K61" s="17">
        <f t="shared" ref="K61" si="20">+J61+E61</f>
        <v>27.770000000000003</v>
      </c>
    </row>
    <row r="62" spans="1:11" x14ac:dyDescent="0.3">
      <c r="A62" s="15">
        <f t="shared" si="17"/>
        <v>26</v>
      </c>
      <c r="B62" s="49" t="s">
        <v>512</v>
      </c>
      <c r="C62" s="15" t="s">
        <v>862</v>
      </c>
      <c r="D62" s="50">
        <f t="shared" si="12"/>
        <v>0.13500000000000001</v>
      </c>
      <c r="E62" s="51">
        <f>+VLOOKUP($B62,'2223_link'!$A$6:$D$351,2,FALSE)</f>
        <v>3.67</v>
      </c>
      <c r="F62" s="51">
        <f>+VLOOKUP($B62,'2223_link'!$A$6:$D$351,3,FALSE)</f>
        <v>73.12</v>
      </c>
      <c r="G62" s="40">
        <f>+VLOOKUP($B62,'2223_link'!$A$6:$D$351,4,FALSE)</f>
        <v>430.83</v>
      </c>
      <c r="H62" s="52">
        <f t="shared" si="13"/>
        <v>0.16971891465311145</v>
      </c>
      <c r="I62" s="50">
        <f t="shared" si="14"/>
        <v>0.1527</v>
      </c>
      <c r="J62" s="53">
        <f t="shared" si="15"/>
        <v>65.790000000000006</v>
      </c>
      <c r="K62" s="17">
        <f t="shared" si="16"/>
        <v>69.460000000000008</v>
      </c>
    </row>
    <row r="63" spans="1:11" x14ac:dyDescent="0.3">
      <c r="A63" s="15">
        <f t="shared" si="17"/>
        <v>27</v>
      </c>
      <c r="B63" s="49" t="s">
        <v>100</v>
      </c>
      <c r="C63" s="15" t="s">
        <v>656</v>
      </c>
      <c r="D63" s="50">
        <f t="shared" si="12"/>
        <v>0.13500000000000001</v>
      </c>
      <c r="E63" s="51">
        <f>+VLOOKUP($B63,'2223_link'!$A$6:$D$351,2,FALSE)</f>
        <v>2.11</v>
      </c>
      <c r="F63" s="51">
        <f>+VLOOKUP($B63,'2223_link'!$A$6:$D$351,3,FALSE)</f>
        <v>43.120000000000005</v>
      </c>
      <c r="G63" s="40">
        <f>+VLOOKUP($B63,'2223_link'!$A$6:$D$351,4,FALSE)</f>
        <v>261.94999999999993</v>
      </c>
      <c r="H63" s="52">
        <f t="shared" si="13"/>
        <v>0.16461156709295674</v>
      </c>
      <c r="I63" s="50">
        <f t="shared" si="14"/>
        <v>0.14810000000000001</v>
      </c>
      <c r="J63" s="53">
        <f t="shared" si="15"/>
        <v>38.79</v>
      </c>
      <c r="K63" s="17">
        <f t="shared" si="16"/>
        <v>40.9</v>
      </c>
    </row>
    <row r="64" spans="1:11" x14ac:dyDescent="0.3">
      <c r="A64" s="15">
        <f t="shared" si="17"/>
        <v>28</v>
      </c>
      <c r="B64" s="49" t="s">
        <v>260</v>
      </c>
      <c r="C64" s="15" t="s">
        <v>736</v>
      </c>
      <c r="D64" s="50">
        <f t="shared" si="12"/>
        <v>0.13200000000000001</v>
      </c>
      <c r="E64" s="51">
        <f>+VLOOKUP($B64,'2223_link'!$A$6:$D$351,2,FALSE)</f>
        <v>9.33</v>
      </c>
      <c r="F64" s="51">
        <f>+VLOOKUP($B64,'2223_link'!$A$6:$D$351,3,FALSE)</f>
        <v>145.22</v>
      </c>
      <c r="G64" s="40">
        <f>+VLOOKUP($B64,'2223_link'!$A$6:$D$351,4,FALSE)</f>
        <v>1099.98</v>
      </c>
      <c r="H64" s="52">
        <f t="shared" si="13"/>
        <v>0.13202058219240351</v>
      </c>
      <c r="I64" s="50">
        <f t="shared" si="14"/>
        <v>0.1188</v>
      </c>
      <c r="J64" s="53">
        <f t="shared" si="15"/>
        <v>130.68</v>
      </c>
      <c r="K64" s="17">
        <f t="shared" si="16"/>
        <v>140.01000000000002</v>
      </c>
    </row>
    <row r="65" spans="1:11" x14ac:dyDescent="0.3">
      <c r="A65" s="15">
        <f t="shared" si="17"/>
        <v>29</v>
      </c>
      <c r="B65" s="87" t="s">
        <v>244</v>
      </c>
      <c r="C65" s="86" t="s">
        <v>728</v>
      </c>
      <c r="D65" s="88">
        <f t="shared" si="12"/>
        <v>9.64E-2</v>
      </c>
      <c r="E65" s="89">
        <f>+VLOOKUP($B65,'2223_link'!$A$6:$D$351,2,FALSE)</f>
        <v>1.33</v>
      </c>
      <c r="F65" s="89">
        <f>+VLOOKUP($B65,'2223_link'!$A$6:$D$351,3,FALSE)</f>
        <v>6.67</v>
      </c>
      <c r="G65" s="19">
        <f>+VLOOKUP($B65,'2223_link'!$A$6:$D$351,4,FALSE)</f>
        <v>69.16</v>
      </c>
      <c r="H65" s="90">
        <f t="shared" si="13"/>
        <v>9.6443030653556971E-2</v>
      </c>
      <c r="I65" s="88">
        <f t="shared" si="14"/>
        <v>8.6800000000000002E-2</v>
      </c>
      <c r="J65" s="91">
        <f t="shared" si="15"/>
        <v>6</v>
      </c>
      <c r="K65" s="26">
        <f t="shared" si="16"/>
        <v>7.33</v>
      </c>
    </row>
    <row r="66" spans="1:11" x14ac:dyDescent="0.3">
      <c r="A66" s="45"/>
      <c r="B66" s="54" t="s">
        <v>2</v>
      </c>
      <c r="C66" s="45" t="s">
        <v>988</v>
      </c>
      <c r="D66" s="55">
        <f>SUMPRODUCT(D37:D65,G37:G65)/G66</f>
        <v>0.12962044950151499</v>
      </c>
      <c r="E66" s="56">
        <f>SUM(E37:E65)</f>
        <v>91.45</v>
      </c>
      <c r="F66" s="56">
        <f>SUM(F37:F65)</f>
        <v>1821.5700000000004</v>
      </c>
      <c r="G66" s="56">
        <f>SUM(G37:G65)</f>
        <v>12138.779999999999</v>
      </c>
      <c r="H66" s="57">
        <f>+F66/G66</f>
        <v>0.15006203259306131</v>
      </c>
      <c r="I66" s="47">
        <f>SUMPRODUCT(G37:G65,I37:I65)/G66</f>
        <v>0.13500937771341109</v>
      </c>
      <c r="J66" s="58">
        <f>SUM(J37:J65)</f>
        <v>1638.8799999999999</v>
      </c>
      <c r="K66" s="56">
        <f>SUM(K37:K65)</f>
        <v>1730.33</v>
      </c>
    </row>
    <row r="67" spans="1:11" ht="15" customHeight="1" x14ac:dyDescent="0.3">
      <c r="A67" s="45"/>
      <c r="B67" s="54"/>
      <c r="C67" s="45"/>
      <c r="D67" s="55"/>
      <c r="E67" s="56"/>
      <c r="F67" s="56"/>
      <c r="G67" s="56"/>
      <c r="H67" s="57"/>
      <c r="I67" s="47"/>
      <c r="J67" s="58"/>
      <c r="K67" s="56"/>
    </row>
    <row r="68" spans="1:11" ht="18" x14ac:dyDescent="0.35">
      <c r="B68" s="95" t="s">
        <v>1060</v>
      </c>
      <c r="C68" s="96"/>
      <c r="D68" s="96"/>
      <c r="E68" s="96"/>
      <c r="F68" s="96"/>
      <c r="G68" s="96"/>
      <c r="H68" s="96"/>
      <c r="I68" s="96"/>
      <c r="J68" s="96"/>
      <c r="K68" s="96"/>
    </row>
    <row r="69" spans="1:11" ht="28.8" x14ac:dyDescent="0.3">
      <c r="A69" s="45"/>
      <c r="B69" s="78" t="s">
        <v>933</v>
      </c>
      <c r="C69" s="259" t="s">
        <v>982</v>
      </c>
      <c r="D69" s="78" t="s">
        <v>939</v>
      </c>
      <c r="E69" s="78" t="s">
        <v>1051</v>
      </c>
      <c r="F69" s="78" t="s">
        <v>1052</v>
      </c>
      <c r="G69" s="78" t="s">
        <v>938</v>
      </c>
      <c r="H69" s="78" t="s">
        <v>942</v>
      </c>
      <c r="I69" s="78" t="s">
        <v>940</v>
      </c>
      <c r="J69" s="78" t="s">
        <v>941</v>
      </c>
      <c r="K69" s="78" t="s">
        <v>920</v>
      </c>
    </row>
    <row r="70" spans="1:11" x14ac:dyDescent="0.3">
      <c r="A70" s="15">
        <v>1</v>
      </c>
      <c r="B70" s="80" t="s">
        <v>248</v>
      </c>
      <c r="C70" s="79" t="s">
        <v>730</v>
      </c>
      <c r="D70" s="81">
        <f>ROUND(IF(H70&gt;0.135,0.135,H70),4)</f>
        <v>9.1399999999999995E-2</v>
      </c>
      <c r="E70" s="82">
        <f>+VLOOKUP($B70,'2122_link'!$A$6:$D$351,2,FALSE)</f>
        <v>0</v>
      </c>
      <c r="F70" s="82">
        <f>+VLOOKUP($B70,'2122_link'!$A$6:$D$351,3,FALSE)</f>
        <v>7.8900000000000006</v>
      </c>
      <c r="G70" s="83">
        <f>+VLOOKUP($B70,'2122_link'!$A$6:$D$351,4,FALSE)</f>
        <v>86.3</v>
      </c>
      <c r="H70" s="84">
        <f>+F70/G70</f>
        <v>9.1425260718424106E-2</v>
      </c>
      <c r="I70" s="81">
        <f>ROUND(IF($H$98&gt;0.135,0.135/$H$98*H70,H70),4)</f>
        <v>8.0799999999999997E-2</v>
      </c>
      <c r="J70" s="85">
        <f>ROUND(IF($H$98&gt;0.135,I70*G70,F70),2)</f>
        <v>6.97</v>
      </c>
      <c r="K70" s="25">
        <f>+J70+E70</f>
        <v>6.97</v>
      </c>
    </row>
    <row r="71" spans="1:11" x14ac:dyDescent="0.3">
      <c r="A71" s="15">
        <f>+A70+1</f>
        <v>2</v>
      </c>
      <c r="B71" s="49" t="s">
        <v>246</v>
      </c>
      <c r="C71" s="15" t="s">
        <v>729</v>
      </c>
      <c r="D71" s="50">
        <f t="shared" ref="D71:D97" si="21">ROUND(IF(H71&gt;0.135,0.135,H71),4)</f>
        <v>0.13500000000000001</v>
      </c>
      <c r="E71" s="51">
        <f>+VLOOKUP($B71,'2122_link'!$A$6:$D$351,2,FALSE)</f>
        <v>0.67</v>
      </c>
      <c r="F71" s="51">
        <f>+VLOOKUP($B71,'2122_link'!$A$6:$D$351,3,FALSE)</f>
        <v>18.669999999999998</v>
      </c>
      <c r="G71" s="40">
        <f>+VLOOKUP($B71,'2122_link'!$A$6:$D$351,4,FALSE)</f>
        <v>112.7</v>
      </c>
      <c r="H71" s="52">
        <f t="shared" ref="H71:H97" si="22">+F71/G71</f>
        <v>0.16566104702750664</v>
      </c>
      <c r="I71" s="50">
        <f t="shared" ref="I71:I97" si="23">ROUND(IF($H$98&gt;0.135,0.135/$H$98*H71,H71),4)</f>
        <v>0.1464</v>
      </c>
      <c r="J71" s="53">
        <f t="shared" ref="J71:J97" si="24">ROUND(IF($H$98&gt;0.135,I71*G71,F71),2)</f>
        <v>16.5</v>
      </c>
      <c r="K71" s="17">
        <f t="shared" ref="K71:K97" si="25">+J71+E71</f>
        <v>17.170000000000002</v>
      </c>
    </row>
    <row r="72" spans="1:11" x14ac:dyDescent="0.3">
      <c r="A72" s="15">
        <f t="shared" ref="A72:A97" si="26">+A71+1</f>
        <v>3</v>
      </c>
      <c r="B72" s="49" t="s">
        <v>340</v>
      </c>
      <c r="C72" s="15" t="s">
        <v>776</v>
      </c>
      <c r="D72" s="50">
        <f t="shared" si="21"/>
        <v>0.13500000000000001</v>
      </c>
      <c r="E72" s="51">
        <f>+VLOOKUP($B72,'2122_link'!$A$6:$D$351,2,FALSE)</f>
        <v>1.78</v>
      </c>
      <c r="F72" s="51">
        <f>+VLOOKUP($B72,'2122_link'!$A$6:$D$351,3,FALSE)</f>
        <v>79.34</v>
      </c>
      <c r="G72" s="40">
        <f>+VLOOKUP($B72,'2122_link'!$A$6:$D$351,4,FALSE)</f>
        <v>515.94999999999993</v>
      </c>
      <c r="H72" s="52">
        <f t="shared" si="22"/>
        <v>0.1537745905611009</v>
      </c>
      <c r="I72" s="50">
        <f t="shared" si="23"/>
        <v>0.13589999999999999</v>
      </c>
      <c r="J72" s="53">
        <f t="shared" si="24"/>
        <v>70.12</v>
      </c>
      <c r="K72" s="17">
        <f t="shared" si="25"/>
        <v>71.900000000000006</v>
      </c>
    </row>
    <row r="73" spans="1:11" x14ac:dyDescent="0.3">
      <c r="A73" s="15">
        <f t="shared" si="26"/>
        <v>4</v>
      </c>
      <c r="B73" s="49" t="s">
        <v>74</v>
      </c>
      <c r="C73" s="15" t="s">
        <v>643</v>
      </c>
      <c r="D73" s="50">
        <f t="shared" si="21"/>
        <v>0.13500000000000001</v>
      </c>
      <c r="E73" s="51">
        <f>+VLOOKUP($B73,'2122_link'!$A$6:$D$351,2,FALSE)</f>
        <v>4.67</v>
      </c>
      <c r="F73" s="51">
        <f>+VLOOKUP($B73,'2122_link'!$A$6:$D$351,3,FALSE)</f>
        <v>48</v>
      </c>
      <c r="G73" s="40">
        <f>+VLOOKUP($B73,'2122_link'!$A$6:$D$351,4,FALSE)</f>
        <v>351.01</v>
      </c>
      <c r="H73" s="52">
        <f t="shared" si="22"/>
        <v>0.13674824079086068</v>
      </c>
      <c r="I73" s="50">
        <f t="shared" si="23"/>
        <v>0.1208</v>
      </c>
      <c r="J73" s="53">
        <f t="shared" si="24"/>
        <v>42.4</v>
      </c>
      <c r="K73" s="17">
        <f t="shared" si="25"/>
        <v>47.07</v>
      </c>
    </row>
    <row r="74" spans="1:11" x14ac:dyDescent="0.3">
      <c r="A74" s="15">
        <f t="shared" si="26"/>
        <v>5</v>
      </c>
      <c r="B74" s="49" t="s">
        <v>514</v>
      </c>
      <c r="C74" s="15" t="s">
        <v>863</v>
      </c>
      <c r="D74" s="50">
        <f t="shared" si="21"/>
        <v>0.122</v>
      </c>
      <c r="E74" s="51">
        <f>+VLOOKUP($B74,'2122_link'!$A$6:$D$351,2,FALSE)</f>
        <v>0</v>
      </c>
      <c r="F74" s="51">
        <f>+VLOOKUP($B74,'2122_link'!$A$6:$D$351,3,FALSE)</f>
        <v>2.11</v>
      </c>
      <c r="G74" s="40">
        <f>+VLOOKUP($B74,'2122_link'!$A$6:$D$351,4,FALSE)</f>
        <v>17.3</v>
      </c>
      <c r="H74" s="52">
        <f t="shared" si="22"/>
        <v>0.12196531791907514</v>
      </c>
      <c r="I74" s="50">
        <f t="shared" si="23"/>
        <v>0.10780000000000001</v>
      </c>
      <c r="J74" s="53">
        <f t="shared" si="24"/>
        <v>1.86</v>
      </c>
      <c r="K74" s="17">
        <f t="shared" si="25"/>
        <v>1.86</v>
      </c>
    </row>
    <row r="75" spans="1:11" x14ac:dyDescent="0.3">
      <c r="A75" s="15">
        <f t="shared" si="26"/>
        <v>6</v>
      </c>
      <c r="B75" s="49" t="s">
        <v>252</v>
      </c>
      <c r="C75" s="15" t="s">
        <v>732</v>
      </c>
      <c r="D75" s="50">
        <f t="shared" si="21"/>
        <v>0.13500000000000001</v>
      </c>
      <c r="E75" s="51">
        <f>+VLOOKUP($B75,'2122_link'!$A$6:$D$351,2,FALSE)</f>
        <v>0</v>
      </c>
      <c r="F75" s="51">
        <f>+VLOOKUP($B75,'2122_link'!$A$6:$D$351,3,FALSE)</f>
        <v>11</v>
      </c>
      <c r="G75" s="40">
        <f>+VLOOKUP($B75,'2122_link'!$A$6:$D$351,4,FALSE)</f>
        <v>50.88</v>
      </c>
      <c r="H75" s="52">
        <f t="shared" si="22"/>
        <v>0.2161949685534591</v>
      </c>
      <c r="I75" s="50">
        <f t="shared" si="23"/>
        <v>0.191</v>
      </c>
      <c r="J75" s="53">
        <f t="shared" si="24"/>
        <v>9.7200000000000006</v>
      </c>
      <c r="K75" s="17">
        <f t="shared" si="25"/>
        <v>9.7200000000000006</v>
      </c>
    </row>
    <row r="76" spans="1:11" x14ac:dyDescent="0.3">
      <c r="A76" s="15">
        <f t="shared" si="26"/>
        <v>7</v>
      </c>
      <c r="B76" s="49" t="s">
        <v>258</v>
      </c>
      <c r="C76" s="15" t="s">
        <v>735</v>
      </c>
      <c r="D76" s="50">
        <f t="shared" si="21"/>
        <v>0.13500000000000001</v>
      </c>
      <c r="E76" s="51">
        <f>+VLOOKUP($B76,'2122_link'!$A$6:$D$351,2,FALSE)</f>
        <v>6.89</v>
      </c>
      <c r="F76" s="51">
        <f>+VLOOKUP($B76,'2122_link'!$A$6:$D$351,3,FALSE)</f>
        <v>319.23</v>
      </c>
      <c r="G76" s="40">
        <f>+VLOOKUP($B76,'2122_link'!$A$6:$D$351,4,FALSE)</f>
        <v>2283.09</v>
      </c>
      <c r="H76" s="52">
        <f t="shared" si="22"/>
        <v>0.13982366003968305</v>
      </c>
      <c r="I76" s="50">
        <f t="shared" si="23"/>
        <v>0.1235</v>
      </c>
      <c r="J76" s="53">
        <f t="shared" si="24"/>
        <v>281.95999999999998</v>
      </c>
      <c r="K76" s="17">
        <f t="shared" si="25"/>
        <v>288.84999999999997</v>
      </c>
    </row>
    <row r="77" spans="1:11" x14ac:dyDescent="0.3">
      <c r="A77" s="15">
        <f t="shared" si="26"/>
        <v>8</v>
      </c>
      <c r="B77" s="49" t="s">
        <v>60</v>
      </c>
      <c r="C77" s="15" t="s">
        <v>636</v>
      </c>
      <c r="D77" s="50">
        <f t="shared" si="21"/>
        <v>0.13500000000000001</v>
      </c>
      <c r="E77" s="51">
        <f>+VLOOKUP($B77,'2122_link'!$A$6:$D$351,2,FALSE)</f>
        <v>0</v>
      </c>
      <c r="F77" s="51">
        <f>+VLOOKUP($B77,'2122_link'!$A$6:$D$351,3,FALSE)</f>
        <v>21.220000000000002</v>
      </c>
      <c r="G77" s="40">
        <f>+VLOOKUP($B77,'2122_link'!$A$6:$D$351,4,FALSE)</f>
        <v>155.31</v>
      </c>
      <c r="H77" s="52">
        <f t="shared" si="22"/>
        <v>0.13662996587470222</v>
      </c>
      <c r="I77" s="50">
        <f t="shared" si="23"/>
        <v>0.1207</v>
      </c>
      <c r="J77" s="53">
        <f t="shared" si="24"/>
        <v>18.75</v>
      </c>
      <c r="K77" s="17">
        <f t="shared" si="25"/>
        <v>18.75</v>
      </c>
    </row>
    <row r="78" spans="1:11" x14ac:dyDescent="0.3">
      <c r="A78" s="15">
        <f t="shared" si="26"/>
        <v>9</v>
      </c>
      <c r="B78" s="49" t="s">
        <v>118</v>
      </c>
      <c r="C78" s="15" t="s">
        <v>665</v>
      </c>
      <c r="D78" s="50">
        <f t="shared" si="21"/>
        <v>0.13500000000000001</v>
      </c>
      <c r="E78" s="51">
        <f>+VLOOKUP($B78,'2122_link'!$A$6:$D$351,2,FALSE)</f>
        <v>0.89</v>
      </c>
      <c r="F78" s="51">
        <f>+VLOOKUP($B78,'2122_link'!$A$6:$D$351,3,FALSE)</f>
        <v>7</v>
      </c>
      <c r="G78" s="40">
        <f>+VLOOKUP($B78,'2122_link'!$A$6:$D$351,4,FALSE)</f>
        <v>41</v>
      </c>
      <c r="H78" s="52">
        <f t="shared" si="22"/>
        <v>0.17073170731707318</v>
      </c>
      <c r="I78" s="50">
        <f t="shared" si="23"/>
        <v>0.15079999999999999</v>
      </c>
      <c r="J78" s="53">
        <f t="shared" si="24"/>
        <v>6.18</v>
      </c>
      <c r="K78" s="17">
        <f t="shared" si="25"/>
        <v>7.0699999999999994</v>
      </c>
    </row>
    <row r="79" spans="1:11" x14ac:dyDescent="0.3">
      <c r="A79" s="15">
        <f t="shared" si="26"/>
        <v>10</v>
      </c>
      <c r="B79" s="49" t="s">
        <v>84</v>
      </c>
      <c r="C79" s="15" t="s">
        <v>648</v>
      </c>
      <c r="D79" s="50">
        <f t="shared" si="21"/>
        <v>0.13500000000000001</v>
      </c>
      <c r="E79" s="51">
        <f>+VLOOKUP($B79,'2122_link'!$A$6:$D$351,2,FALSE)</f>
        <v>17.78</v>
      </c>
      <c r="F79" s="51">
        <f>+VLOOKUP($B79,'2122_link'!$A$6:$D$351,3,FALSE)</f>
        <v>186.67000000000002</v>
      </c>
      <c r="G79" s="40">
        <f>+VLOOKUP($B79,'2122_link'!$A$6:$D$351,4,FALSE)</f>
        <v>1047.02</v>
      </c>
      <c r="H79" s="52">
        <f t="shared" si="22"/>
        <v>0.17828694771828621</v>
      </c>
      <c r="I79" s="50">
        <f t="shared" si="23"/>
        <v>0.1575</v>
      </c>
      <c r="J79" s="53">
        <f t="shared" si="24"/>
        <v>164.91</v>
      </c>
      <c r="K79" s="17">
        <f t="shared" si="25"/>
        <v>182.69</v>
      </c>
    </row>
    <row r="80" spans="1:11" x14ac:dyDescent="0.3">
      <c r="A80" s="15">
        <f t="shared" si="26"/>
        <v>11</v>
      </c>
      <c r="B80" s="49" t="s">
        <v>254</v>
      </c>
      <c r="C80" s="15" t="s">
        <v>733</v>
      </c>
      <c r="D80" s="50">
        <f t="shared" si="21"/>
        <v>0.1115</v>
      </c>
      <c r="E80" s="51">
        <f>+VLOOKUP($B80,'2122_link'!$A$6:$D$351,2,FALSE)</f>
        <v>3</v>
      </c>
      <c r="F80" s="51">
        <f>+VLOOKUP($B80,'2122_link'!$A$6:$D$351,3,FALSE)</f>
        <v>10.56</v>
      </c>
      <c r="G80" s="40">
        <f>+VLOOKUP($B80,'2122_link'!$A$6:$D$351,4,FALSE)</f>
        <v>94.67</v>
      </c>
      <c r="H80" s="52">
        <f t="shared" si="22"/>
        <v>0.11154536812084082</v>
      </c>
      <c r="I80" s="50">
        <f t="shared" si="23"/>
        <v>9.8500000000000004E-2</v>
      </c>
      <c r="J80" s="53">
        <f t="shared" si="24"/>
        <v>9.32</v>
      </c>
      <c r="K80" s="17">
        <f t="shared" si="25"/>
        <v>12.32</v>
      </c>
    </row>
    <row r="81" spans="1:11" x14ac:dyDescent="0.3">
      <c r="A81" s="15">
        <f t="shared" si="26"/>
        <v>12</v>
      </c>
      <c r="B81" s="49" t="s">
        <v>156</v>
      </c>
      <c r="C81" s="15" t="s">
        <v>924</v>
      </c>
      <c r="D81" s="50">
        <f t="shared" si="21"/>
        <v>0.13500000000000001</v>
      </c>
      <c r="E81" s="51">
        <f>+VLOOKUP($B81,'2122_link'!$A$6:$D$351,2,FALSE)</f>
        <v>1.89</v>
      </c>
      <c r="F81" s="51">
        <f>+VLOOKUP($B81,'2122_link'!$A$6:$D$351,3,FALSE)</f>
        <v>32.89</v>
      </c>
      <c r="G81" s="40">
        <f>+VLOOKUP($B81,'2122_link'!$A$6:$D$351,4,FALSE)</f>
        <v>177.59</v>
      </c>
      <c r="H81" s="52">
        <f t="shared" si="22"/>
        <v>0.18520186947463257</v>
      </c>
      <c r="I81" s="50">
        <f t="shared" si="23"/>
        <v>0.1636</v>
      </c>
      <c r="J81" s="53">
        <f t="shared" si="24"/>
        <v>29.05</v>
      </c>
      <c r="K81" s="17">
        <f t="shared" si="25"/>
        <v>30.94</v>
      </c>
    </row>
    <row r="82" spans="1:11" x14ac:dyDescent="0.3">
      <c r="A82" s="15">
        <f t="shared" si="26"/>
        <v>13</v>
      </c>
      <c r="B82" s="49" t="s">
        <v>262</v>
      </c>
      <c r="C82" s="15" t="s">
        <v>737</v>
      </c>
      <c r="D82" s="50">
        <f t="shared" si="21"/>
        <v>0.13500000000000001</v>
      </c>
      <c r="E82" s="51">
        <f>+VLOOKUP($B82,'2122_link'!$A$6:$D$351,2,FALSE)</f>
        <v>4.22</v>
      </c>
      <c r="F82" s="51">
        <f>+VLOOKUP($B82,'2122_link'!$A$6:$D$351,3,FALSE)</f>
        <v>38.22</v>
      </c>
      <c r="G82" s="40">
        <f>+VLOOKUP($B82,'2122_link'!$A$6:$D$351,4,FALSE)</f>
        <v>205.17</v>
      </c>
      <c r="H82" s="52">
        <f t="shared" si="22"/>
        <v>0.18628454452405324</v>
      </c>
      <c r="I82" s="50">
        <f t="shared" si="23"/>
        <v>0.1646</v>
      </c>
      <c r="J82" s="53">
        <f t="shared" si="24"/>
        <v>33.770000000000003</v>
      </c>
      <c r="K82" s="17">
        <f t="shared" si="25"/>
        <v>37.99</v>
      </c>
    </row>
    <row r="83" spans="1:11" x14ac:dyDescent="0.3">
      <c r="A83" s="15">
        <f t="shared" si="26"/>
        <v>14</v>
      </c>
      <c r="B83" s="49" t="s">
        <v>332</v>
      </c>
      <c r="C83" s="15" t="s">
        <v>772</v>
      </c>
      <c r="D83" s="50">
        <f t="shared" si="21"/>
        <v>0.10680000000000001</v>
      </c>
      <c r="E83" s="51">
        <f>+VLOOKUP($B83,'2122_link'!$A$6:$D$351,2,FALSE)</f>
        <v>8.33</v>
      </c>
      <c r="F83" s="51">
        <f>+VLOOKUP($B83,'2122_link'!$A$6:$D$351,3,FALSE)</f>
        <v>76.66</v>
      </c>
      <c r="G83" s="40">
        <f>+VLOOKUP($B83,'2122_link'!$A$6:$D$351,4,FALSE)</f>
        <v>717.55000000000007</v>
      </c>
      <c r="H83" s="52">
        <f t="shared" si="22"/>
        <v>0.106835760574176</v>
      </c>
      <c r="I83" s="50">
        <f t="shared" si="23"/>
        <v>9.4399999999999998E-2</v>
      </c>
      <c r="J83" s="53">
        <f t="shared" si="24"/>
        <v>67.739999999999995</v>
      </c>
      <c r="K83" s="17">
        <f t="shared" si="25"/>
        <v>76.069999999999993</v>
      </c>
    </row>
    <row r="84" spans="1:11" x14ac:dyDescent="0.3">
      <c r="A84" s="15">
        <f t="shared" si="26"/>
        <v>15</v>
      </c>
      <c r="B84" s="49" t="s">
        <v>412</v>
      </c>
      <c r="C84" s="15" t="s">
        <v>812</v>
      </c>
      <c r="D84" s="50">
        <f t="shared" si="21"/>
        <v>0.1031</v>
      </c>
      <c r="E84" s="51">
        <f>+VLOOKUP($B84,'2122_link'!$A$6:$D$351,2,FALSE)</f>
        <v>0</v>
      </c>
      <c r="F84" s="51">
        <f>+VLOOKUP($B84,'2122_link'!$A$6:$D$351,3,FALSE)</f>
        <v>5.44</v>
      </c>
      <c r="G84" s="40">
        <f>+VLOOKUP($B84,'2122_link'!$A$6:$D$351,4,FALSE)</f>
        <v>52.75</v>
      </c>
      <c r="H84" s="52">
        <f t="shared" si="22"/>
        <v>0.10312796208530807</v>
      </c>
      <c r="I84" s="50">
        <f t="shared" si="23"/>
        <v>9.11E-2</v>
      </c>
      <c r="J84" s="53">
        <f t="shared" si="24"/>
        <v>4.8099999999999996</v>
      </c>
      <c r="K84" s="17">
        <f t="shared" si="25"/>
        <v>4.8099999999999996</v>
      </c>
    </row>
    <row r="85" spans="1:11" x14ac:dyDescent="0.3">
      <c r="A85" s="15">
        <f t="shared" si="26"/>
        <v>16</v>
      </c>
      <c r="B85" s="49" t="s">
        <v>410</v>
      </c>
      <c r="C85" s="15" t="s">
        <v>811</v>
      </c>
      <c r="D85" s="50">
        <f t="shared" si="21"/>
        <v>8.1199999999999994E-2</v>
      </c>
      <c r="E85" s="51">
        <f>+VLOOKUP($B85,'2122_link'!$A$6:$D$351,2,FALSE)</f>
        <v>0</v>
      </c>
      <c r="F85" s="51">
        <f>+VLOOKUP($B85,'2122_link'!$A$6:$D$351,3,FALSE)</f>
        <v>4.78</v>
      </c>
      <c r="G85" s="40">
        <f>+VLOOKUP($B85,'2122_link'!$A$6:$D$351,4,FALSE)</f>
        <v>58.9</v>
      </c>
      <c r="H85" s="52">
        <f t="shared" si="22"/>
        <v>8.1154499151103565E-2</v>
      </c>
      <c r="I85" s="50">
        <f t="shared" si="23"/>
        <v>7.17E-2</v>
      </c>
      <c r="J85" s="53">
        <f t="shared" si="24"/>
        <v>4.22</v>
      </c>
      <c r="K85" s="17">
        <f t="shared" si="25"/>
        <v>4.22</v>
      </c>
    </row>
    <row r="86" spans="1:11" x14ac:dyDescent="0.3">
      <c r="A86" s="15">
        <f t="shared" si="26"/>
        <v>17</v>
      </c>
      <c r="B86" s="49" t="s">
        <v>344</v>
      </c>
      <c r="C86" s="15" t="s">
        <v>778</v>
      </c>
      <c r="D86" s="50">
        <f t="shared" si="21"/>
        <v>0.13320000000000001</v>
      </c>
      <c r="E86" s="51">
        <f>+VLOOKUP($B86,'2122_link'!$A$6:$D$351,2,FALSE)</f>
        <v>1.56</v>
      </c>
      <c r="F86" s="51">
        <f>+VLOOKUP($B86,'2122_link'!$A$6:$D$351,3,FALSE)</f>
        <v>41.11</v>
      </c>
      <c r="G86" s="40">
        <f>+VLOOKUP($B86,'2122_link'!$A$6:$D$351,4,FALSE)</f>
        <v>308.62</v>
      </c>
      <c r="H86" s="52">
        <f t="shared" si="22"/>
        <v>0.13320588425895924</v>
      </c>
      <c r="I86" s="50">
        <f t="shared" si="23"/>
        <v>0.1177</v>
      </c>
      <c r="J86" s="53">
        <f t="shared" si="24"/>
        <v>36.32</v>
      </c>
      <c r="K86" s="17">
        <f t="shared" si="25"/>
        <v>37.880000000000003</v>
      </c>
    </row>
    <row r="87" spans="1:11" x14ac:dyDescent="0.3">
      <c r="A87" s="15">
        <f t="shared" si="26"/>
        <v>18</v>
      </c>
      <c r="B87" s="49" t="s">
        <v>338</v>
      </c>
      <c r="C87" s="15" t="s">
        <v>775</v>
      </c>
      <c r="D87" s="50">
        <f t="shared" si="21"/>
        <v>0.13500000000000001</v>
      </c>
      <c r="E87" s="51">
        <f>+VLOOKUP($B87,'2122_link'!$A$6:$D$351,2,FALSE)</f>
        <v>13.44</v>
      </c>
      <c r="F87" s="51">
        <f>+VLOOKUP($B87,'2122_link'!$A$6:$D$351,3,FALSE)</f>
        <v>225.10999999999999</v>
      </c>
      <c r="G87" s="40">
        <f>+VLOOKUP($B87,'2122_link'!$A$6:$D$351,4,FALSE)</f>
        <v>1017.1600000000001</v>
      </c>
      <c r="H87" s="52">
        <f t="shared" si="22"/>
        <v>0.22131228125368671</v>
      </c>
      <c r="I87" s="50">
        <f t="shared" si="23"/>
        <v>0.19550000000000001</v>
      </c>
      <c r="J87" s="53">
        <f t="shared" si="24"/>
        <v>198.85</v>
      </c>
      <c r="K87" s="17">
        <f t="shared" si="25"/>
        <v>212.29</v>
      </c>
    </row>
    <row r="88" spans="1:11" x14ac:dyDescent="0.3">
      <c r="A88" s="15">
        <f t="shared" si="26"/>
        <v>19</v>
      </c>
      <c r="B88" s="49" t="s">
        <v>90</v>
      </c>
      <c r="C88" s="15" t="s">
        <v>651</v>
      </c>
      <c r="D88" s="50">
        <f t="shared" si="21"/>
        <v>0.10539999999999999</v>
      </c>
      <c r="E88" s="51">
        <f>+VLOOKUP($B88,'2122_link'!$A$6:$D$351,2,FALSE)</f>
        <v>2</v>
      </c>
      <c r="F88" s="51">
        <f>+VLOOKUP($B88,'2122_link'!$A$6:$D$351,3,FALSE)</f>
        <v>14.44</v>
      </c>
      <c r="G88" s="40">
        <f>+VLOOKUP($B88,'2122_link'!$A$6:$D$351,4,FALSE)</f>
        <v>136.94</v>
      </c>
      <c r="H88" s="52">
        <f t="shared" si="22"/>
        <v>0.10544764130276033</v>
      </c>
      <c r="I88" s="50">
        <f t="shared" si="23"/>
        <v>9.3200000000000005E-2</v>
      </c>
      <c r="J88" s="53">
        <f t="shared" si="24"/>
        <v>12.76</v>
      </c>
      <c r="K88" s="17">
        <f t="shared" si="25"/>
        <v>14.76</v>
      </c>
    </row>
    <row r="89" spans="1:11" x14ac:dyDescent="0.3">
      <c r="A89" s="15">
        <f t="shared" si="26"/>
        <v>20</v>
      </c>
      <c r="B89" s="49" t="s">
        <v>256</v>
      </c>
      <c r="C89" s="15" t="s">
        <v>734</v>
      </c>
      <c r="D89" s="50">
        <f t="shared" si="21"/>
        <v>0.13500000000000001</v>
      </c>
      <c r="E89" s="51">
        <f>+VLOOKUP($B89,'2122_link'!$A$6:$D$351,2,FALSE)</f>
        <v>1</v>
      </c>
      <c r="F89" s="51">
        <f>+VLOOKUP($B89,'2122_link'!$A$6:$D$351,3,FALSE)</f>
        <v>4.78</v>
      </c>
      <c r="G89" s="40">
        <f>+VLOOKUP($B89,'2122_link'!$A$6:$D$351,4,FALSE)</f>
        <v>34.1</v>
      </c>
      <c r="H89" s="52">
        <f t="shared" si="22"/>
        <v>0.14017595307917888</v>
      </c>
      <c r="I89" s="50">
        <f t="shared" si="23"/>
        <v>0.12379999999999999</v>
      </c>
      <c r="J89" s="53">
        <f t="shared" si="24"/>
        <v>4.22</v>
      </c>
      <c r="K89" s="17">
        <f t="shared" si="25"/>
        <v>5.22</v>
      </c>
    </row>
    <row r="90" spans="1:11" x14ac:dyDescent="0.3">
      <c r="A90" s="15">
        <f t="shared" si="26"/>
        <v>21</v>
      </c>
      <c r="B90" s="49" t="s">
        <v>408</v>
      </c>
      <c r="C90" s="15" t="s">
        <v>810</v>
      </c>
      <c r="D90" s="50">
        <f t="shared" si="21"/>
        <v>0.13500000000000001</v>
      </c>
      <c r="E90" s="51">
        <f>+VLOOKUP($B90,'2122_link'!$A$6:$D$351,2,FALSE)</f>
        <v>0.22</v>
      </c>
      <c r="F90" s="51">
        <f>+VLOOKUP($B90,'2122_link'!$A$6:$D$351,3,FALSE)</f>
        <v>9.67</v>
      </c>
      <c r="G90" s="40">
        <f>+VLOOKUP($B90,'2122_link'!$A$6:$D$351,4,FALSE)</f>
        <v>63.4</v>
      </c>
      <c r="H90" s="52">
        <f t="shared" si="22"/>
        <v>0.15252365930599368</v>
      </c>
      <c r="I90" s="50">
        <f t="shared" si="23"/>
        <v>0.1348</v>
      </c>
      <c r="J90" s="53">
        <f t="shared" si="24"/>
        <v>8.5500000000000007</v>
      </c>
      <c r="K90" s="17">
        <f t="shared" si="25"/>
        <v>8.7700000000000014</v>
      </c>
    </row>
    <row r="91" spans="1:11" x14ac:dyDescent="0.3">
      <c r="A91" s="15">
        <f t="shared" si="26"/>
        <v>22</v>
      </c>
      <c r="B91" s="49" t="s">
        <v>414</v>
      </c>
      <c r="C91" s="15" t="s">
        <v>813</v>
      </c>
      <c r="D91" s="50">
        <f t="shared" si="21"/>
        <v>0.13500000000000001</v>
      </c>
      <c r="E91" s="51">
        <f>+VLOOKUP($B91,'2122_link'!$A$6:$D$351,2,FALSE)</f>
        <v>13.22</v>
      </c>
      <c r="F91" s="51">
        <f>+VLOOKUP($B91,'2122_link'!$A$6:$D$351,3,FALSE)</f>
        <v>132</v>
      </c>
      <c r="G91" s="40">
        <f>+VLOOKUP($B91,'2122_link'!$A$6:$D$351,4,FALSE)</f>
        <v>781.95</v>
      </c>
      <c r="H91" s="52">
        <f t="shared" si="22"/>
        <v>0.16880874736236332</v>
      </c>
      <c r="I91" s="50">
        <f t="shared" si="23"/>
        <v>0.14910000000000001</v>
      </c>
      <c r="J91" s="53">
        <f t="shared" si="24"/>
        <v>116.59</v>
      </c>
      <c r="K91" s="17">
        <f t="shared" si="25"/>
        <v>129.81</v>
      </c>
    </row>
    <row r="92" spans="1:11" x14ac:dyDescent="0.3">
      <c r="A92" s="15">
        <f t="shared" si="26"/>
        <v>23</v>
      </c>
      <c r="B92" s="49" t="s">
        <v>80</v>
      </c>
      <c r="C92" s="15" t="s">
        <v>646</v>
      </c>
      <c r="D92" s="50">
        <f t="shared" si="21"/>
        <v>0.13500000000000001</v>
      </c>
      <c r="E92" s="51">
        <f>+VLOOKUP($B92,'2122_link'!$A$6:$D$351,2,FALSE)</f>
        <v>5.78</v>
      </c>
      <c r="F92" s="51">
        <f>+VLOOKUP($B92,'2122_link'!$A$6:$D$351,3,FALSE)</f>
        <v>103.11</v>
      </c>
      <c r="G92" s="40">
        <f>+VLOOKUP($B92,'2122_link'!$A$6:$D$351,4,FALSE)</f>
        <v>688.56000000000006</v>
      </c>
      <c r="H92" s="52">
        <f t="shared" si="22"/>
        <v>0.14974729871035203</v>
      </c>
      <c r="I92" s="50">
        <f t="shared" si="23"/>
        <v>0.1323</v>
      </c>
      <c r="J92" s="53">
        <f t="shared" si="24"/>
        <v>91.1</v>
      </c>
      <c r="K92" s="17">
        <f t="shared" si="25"/>
        <v>96.88</v>
      </c>
    </row>
    <row r="93" spans="1:11" x14ac:dyDescent="0.3">
      <c r="A93" s="15">
        <f t="shared" si="26"/>
        <v>24</v>
      </c>
      <c r="B93" s="49" t="s">
        <v>250</v>
      </c>
      <c r="C93" s="15" t="s">
        <v>731</v>
      </c>
      <c r="D93" s="50">
        <f t="shared" si="21"/>
        <v>0.10009999999999999</v>
      </c>
      <c r="E93" s="51">
        <f>+VLOOKUP($B93,'2122_link'!$A$6:$D$351,2,FALSE)</f>
        <v>0.56000000000000005</v>
      </c>
      <c r="F93" s="51">
        <f>+VLOOKUP($B93,'2122_link'!$A$6:$D$351,3,FALSE)</f>
        <v>18.66</v>
      </c>
      <c r="G93" s="40">
        <f>+VLOOKUP($B93,'2122_link'!$A$6:$D$351,4,FALSE)</f>
        <v>186.48</v>
      </c>
      <c r="H93" s="52">
        <f t="shared" si="22"/>
        <v>0.10006435006435008</v>
      </c>
      <c r="I93" s="50">
        <f t="shared" si="23"/>
        <v>8.8400000000000006E-2</v>
      </c>
      <c r="J93" s="53">
        <f t="shared" si="24"/>
        <v>16.48</v>
      </c>
      <c r="K93" s="17">
        <f t="shared" si="25"/>
        <v>17.04</v>
      </c>
    </row>
    <row r="94" spans="1:11" x14ac:dyDescent="0.3">
      <c r="A94" s="15">
        <f t="shared" si="26"/>
        <v>25</v>
      </c>
      <c r="B94" s="49" t="s">
        <v>512</v>
      </c>
      <c r="C94" s="15" t="s">
        <v>862</v>
      </c>
      <c r="D94" s="50">
        <f t="shared" si="21"/>
        <v>0.13500000000000001</v>
      </c>
      <c r="E94" s="51">
        <f>+VLOOKUP($B94,'2122_link'!$A$6:$D$351,2,FALSE)</f>
        <v>4.22</v>
      </c>
      <c r="F94" s="51">
        <f>+VLOOKUP($B94,'2122_link'!$A$6:$D$351,3,FALSE)</f>
        <v>75.11</v>
      </c>
      <c r="G94" s="40">
        <f>+VLOOKUP($B94,'2122_link'!$A$6:$D$351,4,FALSE)</f>
        <v>447.66</v>
      </c>
      <c r="H94" s="52">
        <f t="shared" si="22"/>
        <v>0.16778358575704774</v>
      </c>
      <c r="I94" s="50">
        <f t="shared" si="23"/>
        <v>0.1482</v>
      </c>
      <c r="J94" s="53">
        <f t="shared" si="24"/>
        <v>66.34</v>
      </c>
      <c r="K94" s="17">
        <f t="shared" si="25"/>
        <v>70.56</v>
      </c>
    </row>
    <row r="95" spans="1:11" x14ac:dyDescent="0.3">
      <c r="A95" s="15">
        <f t="shared" si="26"/>
        <v>26</v>
      </c>
      <c r="B95" s="49" t="s">
        <v>100</v>
      </c>
      <c r="C95" s="15" t="s">
        <v>656</v>
      </c>
      <c r="D95" s="50">
        <f t="shared" si="21"/>
        <v>0.13500000000000001</v>
      </c>
      <c r="E95" s="51">
        <f>+VLOOKUP($B95,'2122_link'!$A$6:$D$351,2,FALSE)</f>
        <v>1.44</v>
      </c>
      <c r="F95" s="51">
        <f>+VLOOKUP($B95,'2122_link'!$A$6:$D$351,3,FALSE)</f>
        <v>43.55</v>
      </c>
      <c r="G95" s="40">
        <f>+VLOOKUP($B95,'2122_link'!$A$6:$D$351,4,FALSE)</f>
        <v>258.02</v>
      </c>
      <c r="H95" s="52">
        <f t="shared" si="22"/>
        <v>0.16878536547554454</v>
      </c>
      <c r="I95" s="50">
        <f t="shared" si="23"/>
        <v>0.14910000000000001</v>
      </c>
      <c r="J95" s="53">
        <f t="shared" si="24"/>
        <v>38.47</v>
      </c>
      <c r="K95" s="17">
        <f t="shared" si="25"/>
        <v>39.909999999999997</v>
      </c>
    </row>
    <row r="96" spans="1:11" x14ac:dyDescent="0.3">
      <c r="A96" s="15">
        <f t="shared" si="26"/>
        <v>27</v>
      </c>
      <c r="B96" s="49" t="s">
        <v>260</v>
      </c>
      <c r="C96" s="15" t="s">
        <v>736</v>
      </c>
      <c r="D96" s="50">
        <f t="shared" si="21"/>
        <v>0.1333</v>
      </c>
      <c r="E96" s="51">
        <f>+VLOOKUP($B96,'2122_link'!$A$6:$D$351,2,FALSE)</f>
        <v>4.5599999999999996</v>
      </c>
      <c r="F96" s="51">
        <f>+VLOOKUP($B96,'2122_link'!$A$6:$D$351,3,FALSE)</f>
        <v>147</v>
      </c>
      <c r="G96" s="40">
        <f>+VLOOKUP($B96,'2122_link'!$A$6:$D$351,4,FALSE)</f>
        <v>1103.1499999999999</v>
      </c>
      <c r="H96" s="52">
        <f t="shared" si="22"/>
        <v>0.13325477043013192</v>
      </c>
      <c r="I96" s="50">
        <f t="shared" si="23"/>
        <v>0.1177</v>
      </c>
      <c r="J96" s="53">
        <f t="shared" si="24"/>
        <v>129.84</v>
      </c>
      <c r="K96" s="17">
        <f t="shared" si="25"/>
        <v>134.4</v>
      </c>
    </row>
    <row r="97" spans="1:11" x14ac:dyDescent="0.3">
      <c r="A97" s="15">
        <f t="shared" si="26"/>
        <v>28</v>
      </c>
      <c r="B97" s="87" t="s">
        <v>244</v>
      </c>
      <c r="C97" s="86" t="s">
        <v>728</v>
      </c>
      <c r="D97" s="88">
        <f t="shared" si="21"/>
        <v>7.9600000000000004E-2</v>
      </c>
      <c r="E97" s="89">
        <f>+VLOOKUP($B97,'2122_link'!$A$6:$D$351,2,FALSE)</f>
        <v>1</v>
      </c>
      <c r="F97" s="89">
        <f>+VLOOKUP($B97,'2122_link'!$A$6:$D$351,3,FALSE)</f>
        <v>4.78</v>
      </c>
      <c r="G97" s="19">
        <f>+VLOOKUP($B97,'2122_link'!$A$6:$D$351,4,FALSE)</f>
        <v>60.019999999999996</v>
      </c>
      <c r="H97" s="90">
        <f t="shared" si="22"/>
        <v>7.9640119960013342E-2</v>
      </c>
      <c r="I97" s="88">
        <f t="shared" si="23"/>
        <v>7.0400000000000004E-2</v>
      </c>
      <c r="J97" s="91">
        <f t="shared" si="24"/>
        <v>4.2300000000000004</v>
      </c>
      <c r="K97" s="26">
        <f t="shared" si="25"/>
        <v>5.23</v>
      </c>
    </row>
    <row r="98" spans="1:11" x14ac:dyDescent="0.3">
      <c r="A98" s="45"/>
      <c r="B98" s="54" t="s">
        <v>2</v>
      </c>
      <c r="C98" s="45" t="s">
        <v>988</v>
      </c>
      <c r="D98" s="55">
        <f>SUMPRODUCT(D70:D97,G70:G97)/G98</f>
        <v>0.13069209644222285</v>
      </c>
      <c r="E98" s="56">
        <f>SUM(E70:E97)</f>
        <v>99.12</v>
      </c>
      <c r="F98" s="56">
        <f>SUM(F70:F97)</f>
        <v>1689</v>
      </c>
      <c r="G98" s="56">
        <f>SUM(G70:G97)</f>
        <v>11053.25</v>
      </c>
      <c r="H98" s="57">
        <f>+F98/G98</f>
        <v>0.15280573586954063</v>
      </c>
      <c r="I98" s="47">
        <f>SUMPRODUCT(G70:G97,I70:I97)/G98</f>
        <v>0.13498711193540364</v>
      </c>
      <c r="J98" s="58">
        <f>SUM(J70:J97)</f>
        <v>1492.0299999999997</v>
      </c>
      <c r="K98" s="56">
        <f>SUM(K70:K97)</f>
        <v>1591.1500000000003</v>
      </c>
    </row>
    <row r="99" spans="1:11" x14ac:dyDescent="0.3">
      <c r="A99" s="45"/>
      <c r="B99" s="54"/>
      <c r="C99" s="45"/>
      <c r="D99" s="55"/>
      <c r="E99" s="56"/>
      <c r="F99" s="56"/>
      <c r="G99" s="56"/>
      <c r="H99" s="57"/>
      <c r="I99" s="47"/>
      <c r="J99" s="58"/>
      <c r="K99" s="56"/>
    </row>
    <row r="100" spans="1:11" ht="18" x14ac:dyDescent="0.35">
      <c r="B100" s="95" t="s">
        <v>1050</v>
      </c>
      <c r="C100" s="96"/>
      <c r="D100" s="96"/>
      <c r="E100" s="96"/>
      <c r="F100" s="96"/>
      <c r="G100" s="96"/>
      <c r="H100" s="96"/>
      <c r="I100" s="96"/>
      <c r="J100" s="96"/>
      <c r="K100" s="96"/>
    </row>
    <row r="101" spans="1:11" ht="28.8" x14ac:dyDescent="0.3">
      <c r="A101" s="45"/>
      <c r="B101" s="94" t="s">
        <v>933</v>
      </c>
      <c r="C101" s="257" t="s">
        <v>982</v>
      </c>
      <c r="D101" s="94" t="s">
        <v>939</v>
      </c>
      <c r="E101" s="94" t="s">
        <v>1051</v>
      </c>
      <c r="F101" s="94" t="s">
        <v>1052</v>
      </c>
      <c r="G101" s="94" t="s">
        <v>938</v>
      </c>
      <c r="H101" s="94" t="s">
        <v>942</v>
      </c>
      <c r="I101" s="94" t="s">
        <v>940</v>
      </c>
      <c r="J101" s="94" t="s">
        <v>941</v>
      </c>
      <c r="K101" s="94" t="s">
        <v>920</v>
      </c>
    </row>
    <row r="102" spans="1:11" x14ac:dyDescent="0.3">
      <c r="A102" s="15">
        <v>1</v>
      </c>
      <c r="B102" s="80" t="s">
        <v>248</v>
      </c>
      <c r="C102" s="79" t="s">
        <v>730</v>
      </c>
      <c r="D102" s="81">
        <f>ROUND(IF(H102&gt;0.135,0.135,H102),4)</f>
        <v>6.6299999999999998E-2</v>
      </c>
      <c r="E102" s="82">
        <f>+VLOOKUP($B102,'2021_link'!$A$5:$D$350,2,FALSE)</f>
        <v>0</v>
      </c>
      <c r="F102" s="82">
        <f>+VLOOKUP($B102,'2021_link'!$A$5:$D$350,3,FALSE)</f>
        <v>5.78</v>
      </c>
      <c r="G102" s="83">
        <f>+VLOOKUP($B102,'2021_link'!$A$5:$D$350,4,FALSE)</f>
        <v>87.2</v>
      </c>
      <c r="H102" s="84">
        <f>+F102/G102</f>
        <v>6.6284403669724767E-2</v>
      </c>
      <c r="I102" s="81">
        <f>ROUND(IF($H$130&gt;0.135,0.135/$H$130*H102,H102),4)</f>
        <v>5.9400000000000001E-2</v>
      </c>
      <c r="J102" s="85">
        <f>ROUND(IF($H$130&gt;0.135,I102*G102,F102),2)</f>
        <v>5.18</v>
      </c>
      <c r="K102" s="25">
        <f>+J102+E102</f>
        <v>5.18</v>
      </c>
    </row>
    <row r="103" spans="1:11" x14ac:dyDescent="0.3">
      <c r="A103" s="15">
        <f>+A102+1</f>
        <v>2</v>
      </c>
      <c r="B103" s="49" t="s">
        <v>246</v>
      </c>
      <c r="C103" s="15" t="s">
        <v>729</v>
      </c>
      <c r="D103" s="50">
        <f t="shared" ref="D103:D129" si="27">ROUND(IF(H103&gt;0.135,0.135,H103),4)</f>
        <v>0.13500000000000001</v>
      </c>
      <c r="E103" s="51">
        <f>+VLOOKUP($B103,'2021_link'!$A$5:$D$350,2,FALSE)</f>
        <v>1</v>
      </c>
      <c r="F103" s="51">
        <f>+VLOOKUP($B103,'2021_link'!$A$5:$D$350,3,FALSE)</f>
        <v>18.439999999999998</v>
      </c>
      <c r="G103" s="40">
        <f>+VLOOKUP($B103,'2021_link'!$A$5:$D$350,4,FALSE)</f>
        <v>107.5</v>
      </c>
      <c r="H103" s="52">
        <f t="shared" ref="H103:H129" si="28">+F103/G103</f>
        <v>0.1715348837209302</v>
      </c>
      <c r="I103" s="50">
        <f t="shared" ref="I103:I128" si="29">ROUND(IF($H$130&gt;0.135,0.135/$H$130*H103,H103),4)</f>
        <v>0.1537</v>
      </c>
      <c r="J103" s="53">
        <f t="shared" ref="J103:J129" si="30">ROUND(IF($H$130&gt;0.135,I103*G103,F103),2)</f>
        <v>16.52</v>
      </c>
      <c r="K103" s="17">
        <f t="shared" ref="K103:K129" si="31">+J103+E103</f>
        <v>17.52</v>
      </c>
    </row>
    <row r="104" spans="1:11" x14ac:dyDescent="0.3">
      <c r="A104" s="15">
        <f t="shared" ref="A104:A129" si="32">+A103+1</f>
        <v>3</v>
      </c>
      <c r="B104" s="49" t="s">
        <v>340</v>
      </c>
      <c r="C104" s="15" t="s">
        <v>776</v>
      </c>
      <c r="D104" s="50">
        <f t="shared" si="27"/>
        <v>0.13500000000000001</v>
      </c>
      <c r="E104" s="51">
        <f>+VLOOKUP($B104,'2021_link'!$A$5:$D$350,2,FALSE)</f>
        <v>3.44</v>
      </c>
      <c r="F104" s="51">
        <f>+VLOOKUP($B104,'2021_link'!$A$5:$D$350,3,FALSE)</f>
        <v>86.22</v>
      </c>
      <c r="G104" s="40">
        <f>+VLOOKUP($B104,'2021_link'!$A$5:$D$350,4,FALSE)</f>
        <v>533.41999999999996</v>
      </c>
      <c r="H104" s="52">
        <f t="shared" si="28"/>
        <v>0.16163623411195682</v>
      </c>
      <c r="I104" s="50">
        <f t="shared" si="29"/>
        <v>0.14480000000000001</v>
      </c>
      <c r="J104" s="53">
        <f t="shared" si="30"/>
        <v>77.239999999999995</v>
      </c>
      <c r="K104" s="17">
        <f t="shared" si="31"/>
        <v>80.679999999999993</v>
      </c>
    </row>
    <row r="105" spans="1:11" x14ac:dyDescent="0.3">
      <c r="A105" s="15">
        <f t="shared" si="32"/>
        <v>4</v>
      </c>
      <c r="B105" s="49" t="s">
        <v>74</v>
      </c>
      <c r="C105" s="15" t="s">
        <v>643</v>
      </c>
      <c r="D105" s="50">
        <f t="shared" si="27"/>
        <v>0.1188</v>
      </c>
      <c r="E105" s="51">
        <f>+VLOOKUP($B105,'2021_link'!$A$5:$D$350,2,FALSE)</f>
        <v>5.22</v>
      </c>
      <c r="F105" s="51">
        <f>+VLOOKUP($B105,'2021_link'!$A$5:$D$350,3,FALSE)</f>
        <v>45.89</v>
      </c>
      <c r="G105" s="40">
        <f>+VLOOKUP($B105,'2021_link'!$A$5:$D$350,4,FALSE)</f>
        <v>386.29999999999995</v>
      </c>
      <c r="H105" s="52">
        <f t="shared" si="28"/>
        <v>0.11879368366554492</v>
      </c>
      <c r="I105" s="50">
        <f t="shared" si="29"/>
        <v>0.10639999999999999</v>
      </c>
      <c r="J105" s="53">
        <f t="shared" si="30"/>
        <v>41.1</v>
      </c>
      <c r="K105" s="17">
        <f t="shared" si="31"/>
        <v>46.32</v>
      </c>
    </row>
    <row r="106" spans="1:11" x14ac:dyDescent="0.3">
      <c r="A106" s="15">
        <f t="shared" si="32"/>
        <v>5</v>
      </c>
      <c r="B106" s="49" t="s">
        <v>514</v>
      </c>
      <c r="C106" s="15" t="s">
        <v>863</v>
      </c>
      <c r="D106" s="50">
        <f t="shared" si="27"/>
        <v>8.5900000000000004E-2</v>
      </c>
      <c r="E106" s="51">
        <f>+VLOOKUP($B106,'2021_link'!$A$5:$D$350,2,FALSE)</f>
        <v>0.22</v>
      </c>
      <c r="F106" s="51">
        <f>+VLOOKUP($B106,'2021_link'!$A$5:$D$350,3,FALSE)</f>
        <v>2.44</v>
      </c>
      <c r="G106" s="40">
        <f>+VLOOKUP($B106,'2021_link'!$A$5:$D$350,4,FALSE)</f>
        <v>28.4</v>
      </c>
      <c r="H106" s="52">
        <f t="shared" si="28"/>
        <v>8.5915492957746475E-2</v>
      </c>
      <c r="I106" s="50">
        <f t="shared" si="29"/>
        <v>7.6999999999999999E-2</v>
      </c>
      <c r="J106" s="53">
        <f t="shared" si="30"/>
        <v>2.19</v>
      </c>
      <c r="K106" s="17">
        <f t="shared" si="31"/>
        <v>2.41</v>
      </c>
    </row>
    <row r="107" spans="1:11" x14ac:dyDescent="0.3">
      <c r="A107" s="15">
        <f t="shared" si="32"/>
        <v>6</v>
      </c>
      <c r="B107" s="49" t="s">
        <v>252</v>
      </c>
      <c r="C107" s="15" t="s">
        <v>732</v>
      </c>
      <c r="D107" s="50">
        <f t="shared" si="27"/>
        <v>0.13500000000000001</v>
      </c>
      <c r="E107" s="51">
        <f>+VLOOKUP($B107,'2021_link'!$A$5:$D$350,2,FALSE)</f>
        <v>0</v>
      </c>
      <c r="F107" s="51">
        <f>+VLOOKUP($B107,'2021_link'!$A$5:$D$350,3,FALSE)</f>
        <v>13.219999999999999</v>
      </c>
      <c r="G107" s="40">
        <f>+VLOOKUP($B107,'2021_link'!$A$5:$D$350,4,FALSE)</f>
        <v>61.2</v>
      </c>
      <c r="H107" s="52">
        <f t="shared" si="28"/>
        <v>0.21601307189542482</v>
      </c>
      <c r="I107" s="50">
        <f t="shared" si="29"/>
        <v>0.19350000000000001</v>
      </c>
      <c r="J107" s="53">
        <f t="shared" si="30"/>
        <v>11.84</v>
      </c>
      <c r="K107" s="17">
        <f t="shared" si="31"/>
        <v>11.84</v>
      </c>
    </row>
    <row r="108" spans="1:11" x14ac:dyDescent="0.3">
      <c r="A108" s="15">
        <f t="shared" si="32"/>
        <v>7</v>
      </c>
      <c r="B108" s="49" t="s">
        <v>258</v>
      </c>
      <c r="C108" s="15" t="s">
        <v>735</v>
      </c>
      <c r="D108" s="50">
        <f t="shared" si="27"/>
        <v>0.11840000000000001</v>
      </c>
      <c r="E108" s="51">
        <f>+VLOOKUP($B108,'2021_link'!$A$5:$D$350,2,FALSE)</f>
        <v>12</v>
      </c>
      <c r="F108" s="51">
        <f>+VLOOKUP($B108,'2021_link'!$A$5:$D$350,3,FALSE)</f>
        <v>259.11</v>
      </c>
      <c r="G108" s="40">
        <f>+VLOOKUP($B108,'2021_link'!$A$5:$D$350,4,FALSE)</f>
        <v>2189.13</v>
      </c>
      <c r="H108" s="52">
        <f t="shared" si="28"/>
        <v>0.11836208904907429</v>
      </c>
      <c r="I108" s="50">
        <f t="shared" si="29"/>
        <v>0.106</v>
      </c>
      <c r="J108" s="53">
        <f t="shared" si="30"/>
        <v>232.05</v>
      </c>
      <c r="K108" s="17">
        <f t="shared" si="31"/>
        <v>244.05</v>
      </c>
    </row>
    <row r="109" spans="1:11" x14ac:dyDescent="0.3">
      <c r="A109" s="15">
        <f t="shared" si="32"/>
        <v>8</v>
      </c>
      <c r="B109" s="49" t="s">
        <v>60</v>
      </c>
      <c r="C109" s="15" t="s">
        <v>636</v>
      </c>
      <c r="D109" s="50">
        <f t="shared" si="27"/>
        <v>0.13200000000000001</v>
      </c>
      <c r="E109" s="51">
        <f>+VLOOKUP($B109,'2021_link'!$A$5:$D$350,2,FALSE)</f>
        <v>0</v>
      </c>
      <c r="F109" s="51">
        <f>+VLOOKUP($B109,'2021_link'!$A$5:$D$350,3,FALSE)</f>
        <v>20.439999999999998</v>
      </c>
      <c r="G109" s="40">
        <f>+VLOOKUP($B109,'2021_link'!$A$5:$D$350,4,FALSE)</f>
        <v>154.79</v>
      </c>
      <c r="H109" s="52">
        <f t="shared" si="28"/>
        <v>0.13204987402286969</v>
      </c>
      <c r="I109" s="50">
        <f t="shared" si="29"/>
        <v>0.1183</v>
      </c>
      <c r="J109" s="53">
        <f t="shared" si="30"/>
        <v>18.309999999999999</v>
      </c>
      <c r="K109" s="17">
        <f t="shared" si="31"/>
        <v>18.309999999999999</v>
      </c>
    </row>
    <row r="110" spans="1:11" x14ac:dyDescent="0.3">
      <c r="A110" s="15">
        <f t="shared" si="32"/>
        <v>9</v>
      </c>
      <c r="B110" s="49" t="s">
        <v>118</v>
      </c>
      <c r="C110" s="15" t="s">
        <v>665</v>
      </c>
      <c r="D110" s="50">
        <f t="shared" si="27"/>
        <v>0.13500000000000001</v>
      </c>
      <c r="E110" s="51">
        <f>+VLOOKUP($B110,'2021_link'!$A$5:$D$350,2,FALSE)</f>
        <v>0</v>
      </c>
      <c r="F110" s="51">
        <f>+VLOOKUP($B110,'2021_link'!$A$5:$D$350,3,FALSE)</f>
        <v>5.8900000000000006</v>
      </c>
      <c r="G110" s="40">
        <f>+VLOOKUP($B110,'2021_link'!$A$5:$D$350,4,FALSE)</f>
        <v>38.5</v>
      </c>
      <c r="H110" s="52">
        <f t="shared" si="28"/>
        <v>0.152987012987013</v>
      </c>
      <c r="I110" s="50">
        <f t="shared" si="29"/>
        <v>0.13700000000000001</v>
      </c>
      <c r="J110" s="53">
        <f t="shared" si="30"/>
        <v>5.27</v>
      </c>
      <c r="K110" s="17">
        <f t="shared" si="31"/>
        <v>5.27</v>
      </c>
    </row>
    <row r="111" spans="1:11" x14ac:dyDescent="0.3">
      <c r="A111" s="15">
        <f t="shared" si="32"/>
        <v>10</v>
      </c>
      <c r="B111" s="49" t="s">
        <v>84</v>
      </c>
      <c r="C111" s="15" t="s">
        <v>648</v>
      </c>
      <c r="D111" s="50">
        <f t="shared" si="27"/>
        <v>0.13500000000000001</v>
      </c>
      <c r="E111" s="51">
        <f>+VLOOKUP($B111,'2021_link'!$A$5:$D$350,2,FALSE)</f>
        <v>16.22</v>
      </c>
      <c r="F111" s="51">
        <f>+VLOOKUP($B111,'2021_link'!$A$5:$D$350,3,FALSE)</f>
        <v>179.11</v>
      </c>
      <c r="G111" s="40">
        <f>+VLOOKUP($B111,'2021_link'!$A$5:$D$350,4,FALSE)</f>
        <v>1021.39</v>
      </c>
      <c r="H111" s="52">
        <f t="shared" si="28"/>
        <v>0.17535906950332392</v>
      </c>
      <c r="I111" s="50">
        <f t="shared" si="29"/>
        <v>0.15709999999999999</v>
      </c>
      <c r="J111" s="53">
        <f t="shared" si="30"/>
        <v>160.46</v>
      </c>
      <c r="K111" s="17">
        <f t="shared" si="31"/>
        <v>176.68</v>
      </c>
    </row>
    <row r="112" spans="1:11" x14ac:dyDescent="0.3">
      <c r="A112" s="15">
        <f t="shared" si="32"/>
        <v>11</v>
      </c>
      <c r="B112" s="49" t="s">
        <v>254</v>
      </c>
      <c r="C112" s="15" t="s">
        <v>733</v>
      </c>
      <c r="D112" s="50">
        <f t="shared" si="27"/>
        <v>8.6999999999999994E-2</v>
      </c>
      <c r="E112" s="51">
        <f>+VLOOKUP($B112,'2021_link'!$A$5:$D$350,2,FALSE)</f>
        <v>1.89</v>
      </c>
      <c r="F112" s="51">
        <f>+VLOOKUP($B112,'2021_link'!$A$5:$D$350,3,FALSE)</f>
        <v>6.44</v>
      </c>
      <c r="G112" s="40">
        <f>+VLOOKUP($B112,'2021_link'!$A$5:$D$350,4,FALSE)</f>
        <v>74.05</v>
      </c>
      <c r="H112" s="52">
        <f t="shared" si="28"/>
        <v>8.6968264686022964E-2</v>
      </c>
      <c r="I112" s="50">
        <f t="shared" si="29"/>
        <v>7.7899999999999997E-2</v>
      </c>
      <c r="J112" s="53">
        <f t="shared" si="30"/>
        <v>5.77</v>
      </c>
      <c r="K112" s="17">
        <f t="shared" si="31"/>
        <v>7.6599999999999993</v>
      </c>
    </row>
    <row r="113" spans="1:11" x14ac:dyDescent="0.3">
      <c r="A113" s="15">
        <f t="shared" si="32"/>
        <v>12</v>
      </c>
      <c r="B113" s="49" t="s">
        <v>156</v>
      </c>
      <c r="C113" s="15" t="s">
        <v>924</v>
      </c>
      <c r="D113" s="50">
        <f t="shared" si="27"/>
        <v>0.13500000000000001</v>
      </c>
      <c r="E113" s="51">
        <f>+VLOOKUP($B113,'2021_link'!$A$5:$D$350,2,FALSE)</f>
        <v>1.67</v>
      </c>
      <c r="F113" s="51">
        <f>+VLOOKUP($B113,'2021_link'!$A$5:$D$350,3,FALSE)</f>
        <v>30.11</v>
      </c>
      <c r="G113" s="40">
        <f>+VLOOKUP($B113,'2021_link'!$A$5:$D$350,4,FALSE)</f>
        <v>180.68</v>
      </c>
      <c r="H113" s="52">
        <f t="shared" si="28"/>
        <v>0.16664821784370157</v>
      </c>
      <c r="I113" s="50">
        <f t="shared" si="29"/>
        <v>0.14929999999999999</v>
      </c>
      <c r="J113" s="53">
        <f t="shared" si="30"/>
        <v>26.98</v>
      </c>
      <c r="K113" s="17">
        <f t="shared" si="31"/>
        <v>28.65</v>
      </c>
    </row>
    <row r="114" spans="1:11" x14ac:dyDescent="0.3">
      <c r="A114" s="15">
        <f t="shared" si="32"/>
        <v>13</v>
      </c>
      <c r="B114" s="49" t="s">
        <v>262</v>
      </c>
      <c r="C114" s="15" t="s">
        <v>737</v>
      </c>
      <c r="D114" s="50">
        <f t="shared" si="27"/>
        <v>0.13500000000000001</v>
      </c>
      <c r="E114" s="51">
        <f>+VLOOKUP($B114,'2021_link'!$A$5:$D$350,2,FALSE)</f>
        <v>8.11</v>
      </c>
      <c r="F114" s="51">
        <f>+VLOOKUP($B114,'2021_link'!$A$5:$D$350,3,FALSE)</f>
        <v>33.550000000000004</v>
      </c>
      <c r="G114" s="40">
        <f>+VLOOKUP($B114,'2021_link'!$A$5:$D$350,4,FALSE)</f>
        <v>208.71</v>
      </c>
      <c r="H114" s="52">
        <f t="shared" si="28"/>
        <v>0.16074936514781277</v>
      </c>
      <c r="I114" s="50">
        <f t="shared" si="29"/>
        <v>0.14399999999999999</v>
      </c>
      <c r="J114" s="53">
        <f t="shared" si="30"/>
        <v>30.05</v>
      </c>
      <c r="K114" s="17">
        <f t="shared" si="31"/>
        <v>38.159999999999997</v>
      </c>
    </row>
    <row r="115" spans="1:11" x14ac:dyDescent="0.3">
      <c r="A115" s="15">
        <f t="shared" si="32"/>
        <v>14</v>
      </c>
      <c r="B115" s="49" t="s">
        <v>332</v>
      </c>
      <c r="C115" s="15" t="s">
        <v>772</v>
      </c>
      <c r="D115" s="50">
        <f t="shared" si="27"/>
        <v>0.1171</v>
      </c>
      <c r="E115" s="51">
        <f>+VLOOKUP($B115,'2021_link'!$A$5:$D$350,2,FALSE)</f>
        <v>6.89</v>
      </c>
      <c r="F115" s="51">
        <f>+VLOOKUP($B115,'2021_link'!$A$5:$D$350,3,FALSE)</f>
        <v>79.66</v>
      </c>
      <c r="G115" s="40">
        <f>+VLOOKUP($B115,'2021_link'!$A$5:$D$350,4,FALSE)</f>
        <v>679.99</v>
      </c>
      <c r="H115" s="52">
        <f t="shared" si="28"/>
        <v>0.1171487815997294</v>
      </c>
      <c r="I115" s="50">
        <f t="shared" si="29"/>
        <v>0.10489999999999999</v>
      </c>
      <c r="J115" s="53">
        <f t="shared" si="30"/>
        <v>71.33</v>
      </c>
      <c r="K115" s="17">
        <f t="shared" si="31"/>
        <v>78.22</v>
      </c>
    </row>
    <row r="116" spans="1:11" x14ac:dyDescent="0.3">
      <c r="A116" s="15">
        <f t="shared" si="32"/>
        <v>15</v>
      </c>
      <c r="B116" s="49" t="s">
        <v>412</v>
      </c>
      <c r="C116" s="15" t="s">
        <v>812</v>
      </c>
      <c r="D116" s="50">
        <f t="shared" si="27"/>
        <v>0.13500000000000001</v>
      </c>
      <c r="E116" s="51">
        <f>+VLOOKUP($B116,'2021_link'!$A$5:$D$350,2,FALSE)</f>
        <v>1</v>
      </c>
      <c r="F116" s="51">
        <f>+VLOOKUP($B116,'2021_link'!$A$5:$D$350,3,FALSE)</f>
        <v>6.66</v>
      </c>
      <c r="G116" s="40">
        <f>+VLOOKUP($B116,'2021_link'!$A$5:$D$350,4,FALSE)</f>
        <v>41.31</v>
      </c>
      <c r="H116" s="52">
        <f t="shared" si="28"/>
        <v>0.16122004357298475</v>
      </c>
      <c r="I116" s="50">
        <f t="shared" si="29"/>
        <v>0.1444</v>
      </c>
      <c r="J116" s="53">
        <f t="shared" si="30"/>
        <v>5.97</v>
      </c>
      <c r="K116" s="17">
        <f t="shared" si="31"/>
        <v>6.97</v>
      </c>
    </row>
    <row r="117" spans="1:11" x14ac:dyDescent="0.3">
      <c r="A117" s="15">
        <f t="shared" si="32"/>
        <v>16</v>
      </c>
      <c r="B117" s="49" t="s">
        <v>410</v>
      </c>
      <c r="C117" s="15" t="s">
        <v>811</v>
      </c>
      <c r="D117" s="50">
        <f t="shared" si="27"/>
        <v>0.1154</v>
      </c>
      <c r="E117" s="51">
        <f>+VLOOKUP($B117,'2021_link'!$A$5:$D$350,2,FALSE)</f>
        <v>0</v>
      </c>
      <c r="F117" s="51">
        <f>+VLOOKUP($B117,'2021_link'!$A$5:$D$350,3,FALSE)</f>
        <v>7.56</v>
      </c>
      <c r="G117" s="40">
        <f>+VLOOKUP($B117,'2021_link'!$A$5:$D$350,4,FALSE)</f>
        <v>65.5</v>
      </c>
      <c r="H117" s="52">
        <f t="shared" si="28"/>
        <v>0.11541984732824427</v>
      </c>
      <c r="I117" s="50">
        <f t="shared" si="29"/>
        <v>0.10340000000000001</v>
      </c>
      <c r="J117" s="53">
        <f t="shared" si="30"/>
        <v>6.77</v>
      </c>
      <c r="K117" s="17">
        <f t="shared" si="31"/>
        <v>6.77</v>
      </c>
    </row>
    <row r="118" spans="1:11" x14ac:dyDescent="0.3">
      <c r="A118" s="15">
        <f t="shared" si="32"/>
        <v>17</v>
      </c>
      <c r="B118" s="49" t="s">
        <v>344</v>
      </c>
      <c r="C118" s="15" t="s">
        <v>778</v>
      </c>
      <c r="D118" s="50">
        <f t="shared" si="27"/>
        <v>0.13500000000000001</v>
      </c>
      <c r="E118" s="51">
        <f>+VLOOKUP($B118,'2021_link'!$A$5:$D$350,2,FALSE)</f>
        <v>0.56000000000000005</v>
      </c>
      <c r="F118" s="51">
        <f>+VLOOKUP($B118,'2021_link'!$A$5:$D$350,3,FALSE)</f>
        <v>48.66</v>
      </c>
      <c r="G118" s="40">
        <f>+VLOOKUP($B118,'2021_link'!$A$5:$D$350,4,FALSE)</f>
        <v>310.37</v>
      </c>
      <c r="H118" s="52">
        <f t="shared" si="28"/>
        <v>0.15678061668331345</v>
      </c>
      <c r="I118" s="50">
        <f t="shared" si="29"/>
        <v>0.1404</v>
      </c>
      <c r="J118" s="53">
        <f t="shared" si="30"/>
        <v>43.58</v>
      </c>
      <c r="K118" s="17">
        <f t="shared" si="31"/>
        <v>44.14</v>
      </c>
    </row>
    <row r="119" spans="1:11" x14ac:dyDescent="0.3">
      <c r="A119" s="15">
        <f t="shared" si="32"/>
        <v>18</v>
      </c>
      <c r="B119" s="49" t="s">
        <v>338</v>
      </c>
      <c r="C119" s="15" t="s">
        <v>775</v>
      </c>
      <c r="D119" s="50">
        <f t="shared" si="27"/>
        <v>0.13500000000000001</v>
      </c>
      <c r="E119" s="51">
        <f>+VLOOKUP($B119,'2021_link'!$A$5:$D$350,2,FALSE)</f>
        <v>16.89</v>
      </c>
      <c r="F119" s="51">
        <f>+VLOOKUP($B119,'2021_link'!$A$5:$D$350,3,FALSE)</f>
        <v>234.78</v>
      </c>
      <c r="G119" s="40">
        <f>+VLOOKUP($B119,'2021_link'!$A$5:$D$350,4,FALSE)</f>
        <v>1001.2099999999999</v>
      </c>
      <c r="H119" s="52">
        <f t="shared" si="28"/>
        <v>0.23449625952597358</v>
      </c>
      <c r="I119" s="50">
        <f t="shared" si="29"/>
        <v>0.21010000000000001</v>
      </c>
      <c r="J119" s="53">
        <f t="shared" si="30"/>
        <v>210.35</v>
      </c>
      <c r="K119" s="17">
        <f t="shared" si="31"/>
        <v>227.24</v>
      </c>
    </row>
    <row r="120" spans="1:11" x14ac:dyDescent="0.3">
      <c r="A120" s="15">
        <f t="shared" si="32"/>
        <v>19</v>
      </c>
      <c r="B120" s="49" t="s">
        <v>90</v>
      </c>
      <c r="C120" s="15" t="s">
        <v>651</v>
      </c>
      <c r="D120" s="50">
        <f t="shared" si="27"/>
        <v>9.9900000000000003E-2</v>
      </c>
      <c r="E120" s="51">
        <f>+VLOOKUP($B120,'2021_link'!$A$5:$D$350,2,FALSE)</f>
        <v>2.2200000000000002</v>
      </c>
      <c r="F120" s="51">
        <f>+VLOOKUP($B120,'2021_link'!$A$5:$D$350,3,FALSE)</f>
        <v>15.44</v>
      </c>
      <c r="G120" s="40">
        <f>+VLOOKUP($B120,'2021_link'!$A$5:$D$350,4,FALSE)</f>
        <v>154.63</v>
      </c>
      <c r="H120" s="52">
        <f t="shared" si="28"/>
        <v>9.9851257841298585E-2</v>
      </c>
      <c r="I120" s="50">
        <f t="shared" si="29"/>
        <v>8.9399999999999993E-2</v>
      </c>
      <c r="J120" s="53">
        <f t="shared" si="30"/>
        <v>13.82</v>
      </c>
      <c r="K120" s="17">
        <f t="shared" si="31"/>
        <v>16.04</v>
      </c>
    </row>
    <row r="121" spans="1:11" x14ac:dyDescent="0.3">
      <c r="A121" s="15">
        <f t="shared" si="32"/>
        <v>20</v>
      </c>
      <c r="B121" s="49" t="s">
        <v>256</v>
      </c>
      <c r="C121" s="15" t="s">
        <v>734</v>
      </c>
      <c r="D121" s="50">
        <f t="shared" si="27"/>
        <v>0.13500000000000001</v>
      </c>
      <c r="E121" s="51">
        <f>+VLOOKUP($B121,'2021_link'!$A$5:$D$350,2,FALSE)</f>
        <v>1</v>
      </c>
      <c r="F121" s="51">
        <f>+VLOOKUP($B121,'2021_link'!$A$5:$D$350,3,FALSE)</f>
        <v>5.56</v>
      </c>
      <c r="G121" s="40">
        <f>+VLOOKUP($B121,'2021_link'!$A$5:$D$350,4,FALSE)</f>
        <v>37.299999999999997</v>
      </c>
      <c r="H121" s="52">
        <f t="shared" si="28"/>
        <v>0.14906166219839143</v>
      </c>
      <c r="I121" s="50">
        <f t="shared" si="29"/>
        <v>0.13350000000000001</v>
      </c>
      <c r="J121" s="53">
        <f t="shared" si="30"/>
        <v>4.9800000000000004</v>
      </c>
      <c r="K121" s="17">
        <f t="shared" si="31"/>
        <v>5.98</v>
      </c>
    </row>
    <row r="122" spans="1:11" x14ac:dyDescent="0.3">
      <c r="A122" s="15">
        <f t="shared" si="32"/>
        <v>21</v>
      </c>
      <c r="B122" s="49" t="s">
        <v>408</v>
      </c>
      <c r="C122" s="15" t="s">
        <v>810</v>
      </c>
      <c r="D122" s="50">
        <f t="shared" si="27"/>
        <v>0.13389999999999999</v>
      </c>
      <c r="E122" s="51">
        <f>+VLOOKUP($B122,'2021_link'!$A$5:$D$350,2,FALSE)</f>
        <v>0</v>
      </c>
      <c r="F122" s="51">
        <f>+VLOOKUP($B122,'2021_link'!$A$5:$D$350,3,FALSE)</f>
        <v>8.4499999999999993</v>
      </c>
      <c r="G122" s="40">
        <f>+VLOOKUP($B122,'2021_link'!$A$5:$D$350,4,FALSE)</f>
        <v>63.1</v>
      </c>
      <c r="H122" s="52">
        <f t="shared" si="28"/>
        <v>0.13391442155309033</v>
      </c>
      <c r="I122" s="50">
        <f t="shared" si="29"/>
        <v>0.12</v>
      </c>
      <c r="J122" s="53">
        <f t="shared" si="30"/>
        <v>7.57</v>
      </c>
      <c r="K122" s="17">
        <f t="shared" si="31"/>
        <v>7.57</v>
      </c>
    </row>
    <row r="123" spans="1:11" x14ac:dyDescent="0.3">
      <c r="A123" s="15">
        <f t="shared" si="32"/>
        <v>22</v>
      </c>
      <c r="B123" s="49" t="s">
        <v>414</v>
      </c>
      <c r="C123" s="15" t="s">
        <v>813</v>
      </c>
      <c r="D123" s="50">
        <f t="shared" si="27"/>
        <v>0.13500000000000001</v>
      </c>
      <c r="E123" s="51">
        <f>+VLOOKUP($B123,'2021_link'!$A$5:$D$350,2,FALSE)</f>
        <v>14.56</v>
      </c>
      <c r="F123" s="51">
        <f>+VLOOKUP($B123,'2021_link'!$A$5:$D$350,3,FALSE)</f>
        <v>135</v>
      </c>
      <c r="G123" s="40">
        <f>+VLOOKUP($B123,'2021_link'!$A$5:$D$350,4,FALSE)</f>
        <v>820.99</v>
      </c>
      <c r="H123" s="52">
        <f t="shared" si="28"/>
        <v>0.1644356204095056</v>
      </c>
      <c r="I123" s="50">
        <f t="shared" si="29"/>
        <v>0.14729999999999999</v>
      </c>
      <c r="J123" s="53">
        <f t="shared" si="30"/>
        <v>120.93</v>
      </c>
      <c r="K123" s="17">
        <f t="shared" si="31"/>
        <v>135.49</v>
      </c>
    </row>
    <row r="124" spans="1:11" x14ac:dyDescent="0.3">
      <c r="A124" s="15">
        <f t="shared" si="32"/>
        <v>23</v>
      </c>
      <c r="B124" s="49" t="s">
        <v>80</v>
      </c>
      <c r="C124" s="15" t="s">
        <v>646</v>
      </c>
      <c r="D124" s="50">
        <f t="shared" si="27"/>
        <v>0.13500000000000001</v>
      </c>
      <c r="E124" s="51">
        <f>+VLOOKUP($B124,'2021_link'!$A$5:$D$350,2,FALSE)</f>
        <v>9.56</v>
      </c>
      <c r="F124" s="51">
        <f>+VLOOKUP($B124,'2021_link'!$A$5:$D$350,3,FALSE)</f>
        <v>106.33</v>
      </c>
      <c r="G124" s="40">
        <f>+VLOOKUP($B124,'2021_link'!$A$5:$D$350,4,FALSE)</f>
        <v>658.99</v>
      </c>
      <c r="H124" s="52">
        <f t="shared" si="28"/>
        <v>0.16135297955962913</v>
      </c>
      <c r="I124" s="50">
        <f t="shared" si="29"/>
        <v>0.14449999999999999</v>
      </c>
      <c r="J124" s="53">
        <f t="shared" si="30"/>
        <v>95.22</v>
      </c>
      <c r="K124" s="17">
        <f t="shared" si="31"/>
        <v>104.78</v>
      </c>
    </row>
    <row r="125" spans="1:11" x14ac:dyDescent="0.3">
      <c r="A125" s="15">
        <f t="shared" si="32"/>
        <v>24</v>
      </c>
      <c r="B125" s="49" t="s">
        <v>250</v>
      </c>
      <c r="C125" s="15" t="s">
        <v>731</v>
      </c>
      <c r="D125" s="50">
        <f t="shared" si="27"/>
        <v>8.72E-2</v>
      </c>
      <c r="E125" s="51">
        <f>+VLOOKUP($B125,'2021_link'!$A$5:$D$350,2,FALSE)</f>
        <v>0</v>
      </c>
      <c r="F125" s="51">
        <f>+VLOOKUP($B125,'2021_link'!$A$5:$D$350,3,FALSE)</f>
        <v>16.22</v>
      </c>
      <c r="G125" s="40">
        <f>+VLOOKUP($B125,'2021_link'!$A$5:$D$350,4,FALSE)</f>
        <v>186.03</v>
      </c>
      <c r="H125" s="52">
        <f t="shared" si="28"/>
        <v>8.7190238133634357E-2</v>
      </c>
      <c r="I125" s="50">
        <f t="shared" si="29"/>
        <v>7.8100000000000003E-2</v>
      </c>
      <c r="J125" s="53">
        <f t="shared" si="30"/>
        <v>14.53</v>
      </c>
      <c r="K125" s="17">
        <f t="shared" si="31"/>
        <v>14.53</v>
      </c>
    </row>
    <row r="126" spans="1:11" x14ac:dyDescent="0.3">
      <c r="A126" s="15">
        <f t="shared" si="32"/>
        <v>25</v>
      </c>
      <c r="B126" s="49" t="s">
        <v>512</v>
      </c>
      <c r="C126" s="15" t="s">
        <v>862</v>
      </c>
      <c r="D126" s="50">
        <f t="shared" si="27"/>
        <v>0.13500000000000001</v>
      </c>
      <c r="E126" s="51">
        <f>+VLOOKUP($B126,'2021_link'!$A$5:$D$350,2,FALSE)</f>
        <v>3.89</v>
      </c>
      <c r="F126" s="51">
        <f>+VLOOKUP($B126,'2021_link'!$A$5:$D$350,3,FALSE)</f>
        <v>85.11</v>
      </c>
      <c r="G126" s="40">
        <f>+VLOOKUP($B126,'2021_link'!$A$5:$D$350,4,FALSE)</f>
        <v>477.28</v>
      </c>
      <c r="H126" s="52">
        <f t="shared" si="28"/>
        <v>0.17832299698290313</v>
      </c>
      <c r="I126" s="50">
        <f t="shared" si="29"/>
        <v>0.15970000000000001</v>
      </c>
      <c r="J126" s="53">
        <f t="shared" si="30"/>
        <v>76.22</v>
      </c>
      <c r="K126" s="17">
        <f t="shared" si="31"/>
        <v>80.11</v>
      </c>
    </row>
    <row r="127" spans="1:11" x14ac:dyDescent="0.3">
      <c r="A127" s="15">
        <f t="shared" si="32"/>
        <v>26</v>
      </c>
      <c r="B127" s="49" t="s">
        <v>100</v>
      </c>
      <c r="C127" s="15" t="s">
        <v>656</v>
      </c>
      <c r="D127" s="50">
        <f t="shared" si="27"/>
        <v>0.13500000000000001</v>
      </c>
      <c r="E127" s="51">
        <f>+VLOOKUP($B127,'2021_link'!$A$5:$D$350,2,FALSE)</f>
        <v>3.67</v>
      </c>
      <c r="F127" s="51">
        <f>+VLOOKUP($B127,'2021_link'!$A$5:$D$350,3,FALSE)</f>
        <v>40.11</v>
      </c>
      <c r="G127" s="40">
        <f>+VLOOKUP($B127,'2021_link'!$A$5:$D$350,4,FALSE)</f>
        <v>266.58</v>
      </c>
      <c r="H127" s="52">
        <f t="shared" si="28"/>
        <v>0.15046139995498536</v>
      </c>
      <c r="I127" s="50">
        <f t="shared" si="29"/>
        <v>0.1348</v>
      </c>
      <c r="J127" s="53">
        <f t="shared" si="30"/>
        <v>35.93</v>
      </c>
      <c r="K127" s="17">
        <f t="shared" si="31"/>
        <v>39.6</v>
      </c>
    </row>
    <row r="128" spans="1:11" x14ac:dyDescent="0.3">
      <c r="A128" s="15">
        <f t="shared" si="32"/>
        <v>27</v>
      </c>
      <c r="B128" s="49" t="s">
        <v>260</v>
      </c>
      <c r="C128" s="15" t="s">
        <v>736</v>
      </c>
      <c r="D128" s="50">
        <f t="shared" si="27"/>
        <v>0.13500000000000001</v>
      </c>
      <c r="E128" s="51">
        <f>+VLOOKUP($B128,'2021_link'!$A$5:$D$350,2,FALSE)</f>
        <v>12.56</v>
      </c>
      <c r="F128" s="51">
        <f>+VLOOKUP($B128,'2021_link'!$A$5:$D$350,3,FALSE)</f>
        <v>158.22</v>
      </c>
      <c r="G128" s="40">
        <f>+VLOOKUP($B128,'2021_link'!$A$5:$D$350,4,FALSE)</f>
        <v>1125.6000000000001</v>
      </c>
      <c r="H128" s="52">
        <f t="shared" si="28"/>
        <v>0.1405650319829424</v>
      </c>
      <c r="I128" s="50">
        <f t="shared" si="29"/>
        <v>0.12590000000000001</v>
      </c>
      <c r="J128" s="53">
        <f t="shared" si="30"/>
        <v>141.71</v>
      </c>
      <c r="K128" s="17">
        <f t="shared" si="31"/>
        <v>154.27000000000001</v>
      </c>
    </row>
    <row r="129" spans="1:24" x14ac:dyDescent="0.3">
      <c r="A129" s="15">
        <f t="shared" si="32"/>
        <v>28</v>
      </c>
      <c r="B129" s="87" t="s">
        <v>244</v>
      </c>
      <c r="C129" s="86" t="s">
        <v>728</v>
      </c>
      <c r="D129" s="88">
        <f t="shared" si="27"/>
        <v>0.1113</v>
      </c>
      <c r="E129" s="89">
        <f>+VLOOKUP($B129,'2021_link'!$A$5:$D$350,2,FALSE)</f>
        <v>1</v>
      </c>
      <c r="F129" s="89">
        <f>+VLOOKUP($B129,'2021_link'!$A$5:$D$350,3,FALSE)</f>
        <v>7.44</v>
      </c>
      <c r="G129" s="19">
        <f>+VLOOKUP($B129,'2021_link'!$A$5:$D$350,4,FALSE)</f>
        <v>66.87</v>
      </c>
      <c r="H129" s="90">
        <f t="shared" si="28"/>
        <v>0.11126065500224315</v>
      </c>
      <c r="I129" s="88">
        <f t="shared" ref="I129" si="33">ROUND(IF($H$220&gt;0.135,0.135/$H$220*H129,H129),4)</f>
        <v>0.1069</v>
      </c>
      <c r="J129" s="91">
        <f t="shared" si="30"/>
        <v>7.15</v>
      </c>
      <c r="K129" s="26">
        <f t="shared" si="31"/>
        <v>8.15</v>
      </c>
    </row>
    <row r="130" spans="1:24" x14ac:dyDescent="0.3">
      <c r="A130" s="45"/>
      <c r="B130" s="54" t="s">
        <v>2</v>
      </c>
      <c r="C130" s="45" t="s">
        <v>988</v>
      </c>
      <c r="D130" s="55">
        <f>SUMPRODUCT(D102:D129,G102:G129)/G130</f>
        <v>0.12743394271525754</v>
      </c>
      <c r="E130" s="56">
        <f>SUM(E102:E129)</f>
        <v>123.57000000000002</v>
      </c>
      <c r="F130" s="56">
        <f>SUM(F102:F129)</f>
        <v>1661.8399999999997</v>
      </c>
      <c r="G130" s="56">
        <f>SUM(G102:G129)</f>
        <v>11027.020000000004</v>
      </c>
      <c r="H130" s="57">
        <f>+F130/G130</f>
        <v>0.1507061744696209</v>
      </c>
      <c r="I130" s="47">
        <f>SUMPRODUCT(G102:G129,I102:I129)/G130</f>
        <v>0.13503583515764001</v>
      </c>
      <c r="J130" s="58">
        <f>SUM(J102:J129)</f>
        <v>1489.0200000000004</v>
      </c>
      <c r="K130" s="56">
        <f>SUM(K102:K129)</f>
        <v>1612.5899999999997</v>
      </c>
    </row>
    <row r="132" spans="1:24" ht="18" x14ac:dyDescent="0.35">
      <c r="B132" s="95" t="s">
        <v>1041</v>
      </c>
      <c r="C132" s="96"/>
      <c r="D132" s="96"/>
      <c r="E132" s="96"/>
      <c r="F132" s="96"/>
      <c r="G132" s="96"/>
      <c r="H132" s="96"/>
      <c r="I132" s="96"/>
      <c r="J132" s="96"/>
      <c r="K132" s="96"/>
    </row>
    <row r="133" spans="1:24" ht="28.8" x14ac:dyDescent="0.3">
      <c r="A133" s="45"/>
      <c r="B133" s="59" t="s">
        <v>933</v>
      </c>
      <c r="C133" s="59" t="s">
        <v>982</v>
      </c>
      <c r="D133" s="60" t="s">
        <v>939</v>
      </c>
      <c r="E133" s="61" t="s">
        <v>936</v>
      </c>
      <c r="F133" s="61" t="s">
        <v>937</v>
      </c>
      <c r="G133" s="60" t="s">
        <v>938</v>
      </c>
      <c r="H133" s="60" t="s">
        <v>942</v>
      </c>
      <c r="I133" s="60" t="s">
        <v>940</v>
      </c>
      <c r="J133" s="60" t="s">
        <v>941</v>
      </c>
      <c r="K133" s="62" t="s">
        <v>920</v>
      </c>
    </row>
    <row r="134" spans="1:24" x14ac:dyDescent="0.3">
      <c r="A134" s="79">
        <v>1</v>
      </c>
      <c r="B134" s="80" t="s">
        <v>248</v>
      </c>
      <c r="C134" s="79" t="s">
        <v>730</v>
      </c>
      <c r="D134" s="81">
        <f>ROUND(IF(H134&gt;0.135,0.135,H134),4)</f>
        <v>7.7100000000000002E-2</v>
      </c>
      <c r="E134" s="82">
        <f>+VLOOKUP($B134,'1920_link'!$A$5:$D$350,2,FALSE)</f>
        <v>0</v>
      </c>
      <c r="F134" s="82">
        <f>+VLOOKUP($B134,'1920_link'!$A$5:$D$350,3,FALSE)</f>
        <v>6.56</v>
      </c>
      <c r="G134" s="83">
        <f>+VLOOKUP($B134,'1920_link'!$A$5:$D$350,4,FALSE)</f>
        <v>85.09</v>
      </c>
      <c r="H134" s="84">
        <f>+F134/G134</f>
        <v>7.7094840756845681E-2</v>
      </c>
      <c r="I134" s="81">
        <f>ROUND(IF($H$160&gt;0.135,0.135/$H$160*H134,H134),4)</f>
        <v>6.88E-2</v>
      </c>
      <c r="J134" s="85">
        <f>ROUND(IF($H$160&gt;0.135,I134*G134,F134),2)</f>
        <v>5.85</v>
      </c>
      <c r="K134" s="25">
        <f>+J134+E134</f>
        <v>5.85</v>
      </c>
    </row>
    <row r="135" spans="1:24" x14ac:dyDescent="0.3">
      <c r="A135" s="15">
        <f>+A134+1</f>
        <v>2</v>
      </c>
      <c r="B135" s="49" t="s">
        <v>74</v>
      </c>
      <c r="C135" s="15" t="s">
        <v>643</v>
      </c>
      <c r="D135" s="50">
        <f t="shared" ref="D135:D159" si="34">ROUND(IF(H135&gt;0.135,0.135,H135),4)</f>
        <v>0.1348</v>
      </c>
      <c r="E135" s="51">
        <f>+VLOOKUP($B135,'1920_link'!$A$5:$D$350,2,FALSE)</f>
        <v>8.66</v>
      </c>
      <c r="F135" s="51">
        <f>+VLOOKUP($B135,'1920_link'!$A$5:$D$350,3,FALSE)</f>
        <v>53.22</v>
      </c>
      <c r="G135" s="40">
        <f>+VLOOKUP($B135,'1920_link'!$A$5:$D$350,4,FALSE)</f>
        <v>394.7</v>
      </c>
      <c r="H135" s="52">
        <f t="shared" ref="H135:H159" si="35">+F135/G135</f>
        <v>0.1348365847479098</v>
      </c>
      <c r="I135" s="50">
        <f t="shared" ref="I135:I159" si="36">ROUND(IF($H$160&gt;0.135,0.135/$H$160*H135,H135),4)</f>
        <v>0.12039999999999999</v>
      </c>
      <c r="J135" s="53">
        <f t="shared" ref="J135:J158" si="37">ROUND(IF($H$160&gt;0.135,I135*G135,F135),2)</f>
        <v>47.52</v>
      </c>
      <c r="K135" s="17">
        <f t="shared" ref="K135:K159" si="38">+J135+E135</f>
        <v>56.180000000000007</v>
      </c>
    </row>
    <row r="136" spans="1:24" ht="15.6" x14ac:dyDescent="0.3">
      <c r="A136" s="15">
        <f t="shared" ref="A136:A159" si="39">+A135+1</f>
        <v>3</v>
      </c>
      <c r="B136" s="49" t="s">
        <v>514</v>
      </c>
      <c r="C136" s="15" t="s">
        <v>863</v>
      </c>
      <c r="D136" s="50">
        <f t="shared" si="34"/>
        <v>0.13500000000000001</v>
      </c>
      <c r="E136" s="51">
        <f>+VLOOKUP($B136,'1920_link'!$A$5:$D$350,2,FALSE)</f>
        <v>0</v>
      </c>
      <c r="F136" s="51">
        <f>+VLOOKUP($B136,'1920_link'!$A$5:$D$350,3,FALSE)</f>
        <v>3.33</v>
      </c>
      <c r="G136" s="40">
        <f>+VLOOKUP($B136,'1920_link'!$A$5:$D$350,4,FALSE)</f>
        <v>13.75</v>
      </c>
      <c r="H136" s="52">
        <f t="shared" si="35"/>
        <v>0.24218181818181819</v>
      </c>
      <c r="I136" s="50">
        <f t="shared" si="36"/>
        <v>0.2162</v>
      </c>
      <c r="J136" s="53">
        <f t="shared" si="37"/>
        <v>2.97</v>
      </c>
      <c r="K136" s="17">
        <f t="shared" si="38"/>
        <v>2.97</v>
      </c>
      <c r="Q136" s="233" t="s">
        <v>1015</v>
      </c>
      <c r="R136" s="233" t="s">
        <v>1016</v>
      </c>
      <c r="S136" s="234" t="s">
        <v>1017</v>
      </c>
      <c r="T136" s="234" t="s">
        <v>1018</v>
      </c>
      <c r="U136" s="231" t="s">
        <v>1021</v>
      </c>
      <c r="V136" s="231" t="s">
        <v>1022</v>
      </c>
      <c r="W136" s="231" t="s">
        <v>1023</v>
      </c>
      <c r="X136" s="231" t="s">
        <v>1038</v>
      </c>
    </row>
    <row r="137" spans="1:24" ht="15.6" x14ac:dyDescent="0.3">
      <c r="A137" s="15">
        <f t="shared" si="39"/>
        <v>4</v>
      </c>
      <c r="B137" s="49" t="s">
        <v>252</v>
      </c>
      <c r="C137" s="15" t="s">
        <v>732</v>
      </c>
      <c r="D137" s="50">
        <f t="shared" si="34"/>
        <v>0.13500000000000001</v>
      </c>
      <c r="E137" s="51">
        <f>+VLOOKUP($B137,'1920_link'!$A$5:$D$350,2,FALSE)</f>
        <v>2.33</v>
      </c>
      <c r="F137" s="51">
        <f>+VLOOKUP($B137,'1920_link'!$A$5:$D$350,3,FALSE)</f>
        <v>12</v>
      </c>
      <c r="G137" s="40">
        <f>+VLOOKUP($B137,'1920_link'!$A$5:$D$350,4,FALSE)</f>
        <v>65.430000000000007</v>
      </c>
      <c r="H137" s="52">
        <f t="shared" si="35"/>
        <v>0.18340210912425492</v>
      </c>
      <c r="I137" s="50">
        <f t="shared" si="36"/>
        <v>0.16370000000000001</v>
      </c>
      <c r="J137" s="53">
        <f t="shared" si="37"/>
        <v>10.71</v>
      </c>
      <c r="K137" s="17">
        <f t="shared" si="38"/>
        <v>13.040000000000001</v>
      </c>
      <c r="M137" s="245" t="s">
        <v>260</v>
      </c>
      <c r="N137" s="232" t="s">
        <v>261</v>
      </c>
      <c r="O137" s="235" t="s">
        <v>54</v>
      </c>
      <c r="P137" s="232" t="s">
        <v>55</v>
      </c>
      <c r="Q137" s="236"/>
      <c r="R137" s="236">
        <v>1</v>
      </c>
      <c r="S137" s="237"/>
      <c r="T137" s="237"/>
      <c r="U137" s="232"/>
      <c r="V137" s="232"/>
      <c r="W137" s="232"/>
      <c r="X137" s="232"/>
    </row>
    <row r="138" spans="1:24" x14ac:dyDescent="0.3">
      <c r="A138" s="15">
        <f t="shared" si="39"/>
        <v>5</v>
      </c>
      <c r="B138" s="49" t="s">
        <v>258</v>
      </c>
      <c r="C138" s="15" t="s">
        <v>735</v>
      </c>
      <c r="D138" s="50">
        <f t="shared" si="34"/>
        <v>0.12529999999999999</v>
      </c>
      <c r="E138" s="51">
        <f>+VLOOKUP($B138,'1920_link'!$A$5:$D$350,2,FALSE)</f>
        <v>20.66</v>
      </c>
      <c r="F138" s="51">
        <f>+VLOOKUP($B138,'1920_link'!$A$5:$D$350,3,FALSE)</f>
        <v>113.44</v>
      </c>
      <c r="G138" s="40">
        <f>+VLOOKUP($B138,'1920_link'!$A$5:$D$350,4,FALSE)</f>
        <v>905.58999999999992</v>
      </c>
      <c r="H138" s="52">
        <f t="shared" si="35"/>
        <v>0.12526640090990404</v>
      </c>
      <c r="I138" s="50">
        <f t="shared" si="36"/>
        <v>0.1118</v>
      </c>
      <c r="J138" s="53">
        <f t="shared" si="37"/>
        <v>101.24</v>
      </c>
      <c r="K138" s="17">
        <f t="shared" si="38"/>
        <v>121.89999999999999</v>
      </c>
    </row>
    <row r="139" spans="1:24" x14ac:dyDescent="0.3">
      <c r="A139" s="15">
        <f t="shared" si="39"/>
        <v>6</v>
      </c>
      <c r="B139" s="49" t="s">
        <v>60</v>
      </c>
      <c r="C139" s="15" t="s">
        <v>636</v>
      </c>
      <c r="D139" s="50">
        <f t="shared" si="34"/>
        <v>0.12790000000000001</v>
      </c>
      <c r="E139" s="51">
        <f>+VLOOKUP($B139,'1920_link'!$A$5:$D$350,2,FALSE)</f>
        <v>0</v>
      </c>
      <c r="F139" s="51">
        <f>+VLOOKUP($B139,'1920_link'!$A$5:$D$350,3,FALSE)</f>
        <v>20.56</v>
      </c>
      <c r="G139" s="40">
        <f>+VLOOKUP($B139,'1920_link'!$A$5:$D$350,4,FALSE)</f>
        <v>160.77000000000001</v>
      </c>
      <c r="H139" s="52">
        <f t="shared" si="35"/>
        <v>0.12788455557628908</v>
      </c>
      <c r="I139" s="50">
        <f t="shared" si="36"/>
        <v>0.11409999999999999</v>
      </c>
      <c r="J139" s="53">
        <f t="shared" si="37"/>
        <v>18.34</v>
      </c>
      <c r="K139" s="17">
        <f t="shared" si="38"/>
        <v>18.34</v>
      </c>
    </row>
    <row r="140" spans="1:24" x14ac:dyDescent="0.3">
      <c r="A140" s="15">
        <f t="shared" si="39"/>
        <v>7</v>
      </c>
      <c r="B140" s="49" t="s">
        <v>118</v>
      </c>
      <c r="C140" s="15" t="s">
        <v>665</v>
      </c>
      <c r="D140" s="50">
        <f t="shared" si="34"/>
        <v>0.13500000000000001</v>
      </c>
      <c r="E140" s="51">
        <f>+VLOOKUP($B140,'1920_link'!$A$5:$D$350,2,FALSE)</f>
        <v>0</v>
      </c>
      <c r="F140" s="51">
        <f>+VLOOKUP($B140,'1920_link'!$A$5:$D$350,3,FALSE)</f>
        <v>6</v>
      </c>
      <c r="G140" s="40">
        <f>+VLOOKUP($B140,'1920_link'!$A$5:$D$350,4,FALSE)</f>
        <v>41.449999999999996</v>
      </c>
      <c r="H140" s="52">
        <f t="shared" si="35"/>
        <v>0.14475271411338964</v>
      </c>
      <c r="I140" s="50">
        <f t="shared" si="36"/>
        <v>0.12920000000000001</v>
      </c>
      <c r="J140" s="53">
        <f t="shared" si="37"/>
        <v>5.36</v>
      </c>
      <c r="K140" s="17">
        <f t="shared" si="38"/>
        <v>5.36</v>
      </c>
    </row>
    <row r="141" spans="1:24" x14ac:dyDescent="0.3">
      <c r="A141" s="15">
        <f t="shared" si="39"/>
        <v>8</v>
      </c>
      <c r="B141" s="49" t="s">
        <v>84</v>
      </c>
      <c r="C141" s="15" t="s">
        <v>648</v>
      </c>
      <c r="D141" s="50">
        <f t="shared" si="34"/>
        <v>0.13500000000000001</v>
      </c>
      <c r="E141" s="51">
        <f>+VLOOKUP($B141,'1920_link'!$A$5:$D$350,2,FALSE)</f>
        <v>32.33</v>
      </c>
      <c r="F141" s="51">
        <f>+VLOOKUP($B141,'1920_link'!$A$5:$D$350,3,FALSE)</f>
        <v>170</v>
      </c>
      <c r="G141" s="40">
        <f>+VLOOKUP($B141,'1920_link'!$A$5:$D$350,4,FALSE)</f>
        <v>1043.6100000000001</v>
      </c>
      <c r="H141" s="52">
        <f t="shared" si="35"/>
        <v>0.16289610103391111</v>
      </c>
      <c r="I141" s="50">
        <f t="shared" si="36"/>
        <v>0.1454</v>
      </c>
      <c r="J141" s="53">
        <f t="shared" si="37"/>
        <v>151.74</v>
      </c>
      <c r="K141" s="17">
        <f t="shared" si="38"/>
        <v>184.07</v>
      </c>
    </row>
    <row r="142" spans="1:24" x14ac:dyDescent="0.3">
      <c r="A142" s="244">
        <f t="shared" si="39"/>
        <v>9</v>
      </c>
      <c r="B142" s="49" t="s">
        <v>254</v>
      </c>
      <c r="C142" s="15" t="s">
        <v>733</v>
      </c>
      <c r="D142" s="50">
        <f t="shared" si="34"/>
        <v>9.1499999999999998E-2</v>
      </c>
      <c r="E142" s="51">
        <f>+VLOOKUP($B142,'1920_link'!$A$5:$D$350,2,FALSE)</f>
        <v>0.11</v>
      </c>
      <c r="F142" s="51">
        <f>+VLOOKUP($B142,'1920_link'!$A$5:$D$350,3,FALSE)</f>
        <v>7.33</v>
      </c>
      <c r="G142" s="40">
        <f>+VLOOKUP($B142,'1920_link'!$A$5:$D$350,4,FALSE)</f>
        <v>80.099999999999994</v>
      </c>
      <c r="H142" s="52">
        <f t="shared" si="35"/>
        <v>9.1510611735330843E-2</v>
      </c>
      <c r="I142" s="50">
        <f t="shared" si="36"/>
        <v>8.1699999999999995E-2</v>
      </c>
      <c r="J142" s="53">
        <f t="shared" si="37"/>
        <v>6.54</v>
      </c>
      <c r="K142" s="17">
        <f t="shared" si="38"/>
        <v>6.65</v>
      </c>
    </row>
    <row r="143" spans="1:24" x14ac:dyDescent="0.3">
      <c r="A143" s="15">
        <f t="shared" si="39"/>
        <v>10</v>
      </c>
      <c r="B143" s="49" t="s">
        <v>156</v>
      </c>
      <c r="C143" s="15" t="s">
        <v>924</v>
      </c>
      <c r="D143" s="50">
        <f t="shared" si="34"/>
        <v>0.13500000000000001</v>
      </c>
      <c r="E143" s="51">
        <f>+VLOOKUP($B143,'1920_link'!$A$5:$D$350,2,FALSE)</f>
        <v>3.33</v>
      </c>
      <c r="F143" s="51">
        <f>+VLOOKUP($B143,'1920_link'!$A$5:$D$350,3,FALSE)</f>
        <v>34.89</v>
      </c>
      <c r="G143" s="40">
        <f>+VLOOKUP($B143,'1920_link'!$A$5:$D$350,4,FALSE)</f>
        <v>199</v>
      </c>
      <c r="H143" s="52">
        <f t="shared" si="35"/>
        <v>0.17532663316582914</v>
      </c>
      <c r="I143" s="50">
        <f t="shared" si="36"/>
        <v>0.1565</v>
      </c>
      <c r="J143" s="53">
        <f t="shared" si="37"/>
        <v>31.14</v>
      </c>
      <c r="K143" s="17">
        <f t="shared" si="38"/>
        <v>34.47</v>
      </c>
    </row>
    <row r="144" spans="1:24" x14ac:dyDescent="0.3">
      <c r="A144" s="15">
        <f t="shared" si="39"/>
        <v>11</v>
      </c>
      <c r="B144" s="49" t="s">
        <v>262</v>
      </c>
      <c r="C144" s="15" t="s">
        <v>737</v>
      </c>
      <c r="D144" s="50">
        <f t="shared" si="34"/>
        <v>0.1346</v>
      </c>
      <c r="E144" s="51">
        <f>+VLOOKUP($B144,'1920_link'!$A$5:$D$350,2,FALSE)</f>
        <v>8.4400000000000013</v>
      </c>
      <c r="F144" s="51">
        <f>+VLOOKUP($B144,'1920_link'!$A$5:$D$350,3,FALSE)</f>
        <v>32.67</v>
      </c>
      <c r="G144" s="40">
        <f>+VLOOKUP($B144,'1920_link'!$A$5:$D$350,4,FALSE)</f>
        <v>242.8</v>
      </c>
      <c r="H144" s="52">
        <f t="shared" si="35"/>
        <v>0.13455518945634268</v>
      </c>
      <c r="I144" s="50">
        <f t="shared" si="36"/>
        <v>0.1201</v>
      </c>
      <c r="J144" s="53">
        <f t="shared" si="37"/>
        <v>29.16</v>
      </c>
      <c r="K144" s="17">
        <f t="shared" si="38"/>
        <v>37.6</v>
      </c>
    </row>
    <row r="145" spans="1:11" x14ac:dyDescent="0.3">
      <c r="A145" s="15">
        <f t="shared" si="39"/>
        <v>12</v>
      </c>
      <c r="B145" s="49" t="s">
        <v>332</v>
      </c>
      <c r="C145" s="15" t="s">
        <v>772</v>
      </c>
      <c r="D145" s="50">
        <f t="shared" si="34"/>
        <v>0.1045</v>
      </c>
      <c r="E145" s="51">
        <f>+VLOOKUP($B145,'1920_link'!$A$5:$D$350,2,FALSE)</f>
        <v>18.11</v>
      </c>
      <c r="F145" s="51">
        <f>+VLOOKUP($B145,'1920_link'!$A$5:$D$350,3,FALSE)</f>
        <v>72.78</v>
      </c>
      <c r="G145" s="40">
        <f>+VLOOKUP($B145,'1920_link'!$A$5:$D$350,4,FALSE)</f>
        <v>696.6099999999999</v>
      </c>
      <c r="H145" s="52">
        <f t="shared" si="35"/>
        <v>0.10447739768306515</v>
      </c>
      <c r="I145" s="50">
        <f t="shared" si="36"/>
        <v>9.3299999999999994E-2</v>
      </c>
      <c r="J145" s="53">
        <f t="shared" si="37"/>
        <v>64.989999999999995</v>
      </c>
      <c r="K145" s="17">
        <f t="shared" si="38"/>
        <v>83.1</v>
      </c>
    </row>
    <row r="146" spans="1:11" x14ac:dyDescent="0.3">
      <c r="A146" s="15">
        <f t="shared" si="39"/>
        <v>13</v>
      </c>
      <c r="B146" s="49" t="s">
        <v>412</v>
      </c>
      <c r="C146" s="15" t="s">
        <v>812</v>
      </c>
      <c r="D146" s="50">
        <f t="shared" si="34"/>
        <v>0.1166</v>
      </c>
      <c r="E146" s="51">
        <f>+VLOOKUP($B146,'1920_link'!$A$5:$D$350,2,FALSE)</f>
        <v>0</v>
      </c>
      <c r="F146" s="51">
        <f>+VLOOKUP($B146,'1920_link'!$A$5:$D$350,3,FALSE)</f>
        <v>5.89</v>
      </c>
      <c r="G146" s="40">
        <f>+VLOOKUP($B146,'1920_link'!$A$5:$D$350,4,FALSE)</f>
        <v>50.51</v>
      </c>
      <c r="H146" s="52">
        <f t="shared" si="35"/>
        <v>0.11661057216392794</v>
      </c>
      <c r="I146" s="50">
        <f t="shared" si="36"/>
        <v>0.1041</v>
      </c>
      <c r="J146" s="53">
        <f t="shared" si="37"/>
        <v>5.26</v>
      </c>
      <c r="K146" s="17">
        <f t="shared" si="38"/>
        <v>5.26</v>
      </c>
    </row>
    <row r="147" spans="1:11" x14ac:dyDescent="0.3">
      <c r="A147" s="15">
        <f t="shared" si="39"/>
        <v>14</v>
      </c>
      <c r="B147" s="49" t="s">
        <v>410</v>
      </c>
      <c r="C147" s="15" t="s">
        <v>811</v>
      </c>
      <c r="D147" s="50">
        <f t="shared" si="34"/>
        <v>0.1338</v>
      </c>
      <c r="E147" s="51">
        <f>+VLOOKUP($B147,'1920_link'!$A$5:$D$350,2,FALSE)</f>
        <v>0</v>
      </c>
      <c r="F147" s="51">
        <f>+VLOOKUP($B147,'1920_link'!$A$5:$D$350,3,FALSE)</f>
        <v>8.67</v>
      </c>
      <c r="G147" s="40">
        <f>+VLOOKUP($B147,'1920_link'!$A$5:$D$350,4,FALSE)</f>
        <v>64.8</v>
      </c>
      <c r="H147" s="52">
        <f t="shared" si="35"/>
        <v>0.1337962962962963</v>
      </c>
      <c r="I147" s="50">
        <f t="shared" si="36"/>
        <v>0.11940000000000001</v>
      </c>
      <c r="J147" s="53">
        <f t="shared" si="37"/>
        <v>7.74</v>
      </c>
      <c r="K147" s="17">
        <f t="shared" si="38"/>
        <v>7.74</v>
      </c>
    </row>
    <row r="148" spans="1:11" x14ac:dyDescent="0.3">
      <c r="A148" s="15">
        <f t="shared" si="39"/>
        <v>15</v>
      </c>
      <c r="B148" s="49" t="s">
        <v>344</v>
      </c>
      <c r="C148" s="15" t="s">
        <v>778</v>
      </c>
      <c r="D148" s="50">
        <f t="shared" si="34"/>
        <v>0.13500000000000001</v>
      </c>
      <c r="E148" s="51">
        <f>+VLOOKUP($B148,'1920_link'!$A$5:$D$350,2,FALSE)</f>
        <v>3.56</v>
      </c>
      <c r="F148" s="51">
        <f>+VLOOKUP($B148,'1920_link'!$A$5:$D$350,3,FALSE)</f>
        <v>48</v>
      </c>
      <c r="G148" s="40">
        <f>+VLOOKUP($B148,'1920_link'!$A$5:$D$350,4,FALSE)</f>
        <v>326.63</v>
      </c>
      <c r="H148" s="52">
        <f t="shared" si="35"/>
        <v>0.14695527048954474</v>
      </c>
      <c r="I148" s="50">
        <f t="shared" si="36"/>
        <v>0.13120000000000001</v>
      </c>
      <c r="J148" s="53">
        <f t="shared" si="37"/>
        <v>42.85</v>
      </c>
      <c r="K148" s="17">
        <f t="shared" si="38"/>
        <v>46.410000000000004</v>
      </c>
    </row>
    <row r="149" spans="1:11" x14ac:dyDescent="0.3">
      <c r="A149" s="15">
        <f t="shared" si="39"/>
        <v>16</v>
      </c>
      <c r="B149" s="49" t="s">
        <v>338</v>
      </c>
      <c r="C149" s="15" t="s">
        <v>775</v>
      </c>
      <c r="D149" s="50">
        <f t="shared" si="34"/>
        <v>0.13500000000000001</v>
      </c>
      <c r="E149" s="51">
        <f>+VLOOKUP($B149,'1920_link'!$A$5:$D$350,2,FALSE)</f>
        <v>52.45</v>
      </c>
      <c r="F149" s="51">
        <f>+VLOOKUP($B149,'1920_link'!$A$5:$D$350,3,FALSE)</f>
        <v>232.33</v>
      </c>
      <c r="G149" s="40">
        <f>+VLOOKUP($B149,'1920_link'!$A$5:$D$350,4,FALSE)</f>
        <v>1043.3900000000001</v>
      </c>
      <c r="H149" s="52">
        <f t="shared" si="35"/>
        <v>0.22266841737030257</v>
      </c>
      <c r="I149" s="50">
        <f t="shared" si="36"/>
        <v>0.1988</v>
      </c>
      <c r="J149" s="53">
        <f t="shared" si="37"/>
        <v>207.43</v>
      </c>
      <c r="K149" s="17">
        <f t="shared" si="38"/>
        <v>259.88</v>
      </c>
    </row>
    <row r="150" spans="1:11" x14ac:dyDescent="0.3">
      <c r="A150" s="15">
        <f t="shared" si="39"/>
        <v>17</v>
      </c>
      <c r="B150" s="49" t="s">
        <v>90</v>
      </c>
      <c r="C150" s="15" t="s">
        <v>651</v>
      </c>
      <c r="D150" s="50">
        <f t="shared" si="34"/>
        <v>0.121</v>
      </c>
      <c r="E150" s="51">
        <f>+VLOOKUP($B150,'1920_link'!$A$5:$D$350,2,FALSE)</f>
        <v>2.56</v>
      </c>
      <c r="F150" s="51">
        <f>+VLOOKUP($B150,'1920_link'!$A$5:$D$350,3,FALSE)</f>
        <v>20.78</v>
      </c>
      <c r="G150" s="40">
        <f>+VLOOKUP($B150,'1920_link'!$A$5:$D$350,4,FALSE)</f>
        <v>171.7</v>
      </c>
      <c r="H150" s="52">
        <f t="shared" si="35"/>
        <v>0.12102504368083869</v>
      </c>
      <c r="I150" s="50">
        <f t="shared" si="36"/>
        <v>0.108</v>
      </c>
      <c r="J150" s="53">
        <f t="shared" si="37"/>
        <v>18.54</v>
      </c>
      <c r="K150" s="17">
        <f t="shared" si="38"/>
        <v>21.099999999999998</v>
      </c>
    </row>
    <row r="151" spans="1:11" x14ac:dyDescent="0.3">
      <c r="A151" s="15">
        <f t="shared" si="39"/>
        <v>18</v>
      </c>
      <c r="B151" s="49" t="s">
        <v>256</v>
      </c>
      <c r="C151" s="15" t="s">
        <v>734</v>
      </c>
      <c r="D151" s="50">
        <f t="shared" si="34"/>
        <v>0.12859999999999999</v>
      </c>
      <c r="E151" s="51">
        <f>+VLOOKUP($B151,'1920_link'!$A$5:$D$350,2,FALSE)</f>
        <v>0.89</v>
      </c>
      <c r="F151" s="51">
        <f>+VLOOKUP($B151,'1920_link'!$A$5:$D$350,3,FALSE)</f>
        <v>4.1100000000000003</v>
      </c>
      <c r="G151" s="40">
        <f>+VLOOKUP($B151,'1920_link'!$A$5:$D$350,4,FALSE)</f>
        <v>31.95</v>
      </c>
      <c r="H151" s="52">
        <f t="shared" si="35"/>
        <v>0.12863849765258217</v>
      </c>
      <c r="I151" s="50">
        <f t="shared" si="36"/>
        <v>0.1148</v>
      </c>
      <c r="J151" s="53">
        <f t="shared" si="37"/>
        <v>3.67</v>
      </c>
      <c r="K151" s="17">
        <f t="shared" si="38"/>
        <v>4.5599999999999996</v>
      </c>
    </row>
    <row r="152" spans="1:11" x14ac:dyDescent="0.3">
      <c r="A152" s="15">
        <f t="shared" si="39"/>
        <v>19</v>
      </c>
      <c r="B152" s="49" t="s">
        <v>408</v>
      </c>
      <c r="C152" s="15" t="s">
        <v>810</v>
      </c>
      <c r="D152" s="50">
        <f t="shared" si="34"/>
        <v>0.13500000000000001</v>
      </c>
      <c r="E152" s="51">
        <f>+VLOOKUP($B152,'1920_link'!$A$5:$D$350,2,FALSE)</f>
        <v>0</v>
      </c>
      <c r="F152" s="51">
        <f>+VLOOKUP($B152,'1920_link'!$A$5:$D$350,3,FALSE)</f>
        <v>13.11</v>
      </c>
      <c r="G152" s="40">
        <f>+VLOOKUP($B152,'1920_link'!$A$5:$D$350,4,FALSE)</f>
        <v>72.180000000000007</v>
      </c>
      <c r="H152" s="52">
        <f t="shared" si="35"/>
        <v>0.18162926018287612</v>
      </c>
      <c r="I152" s="50">
        <f t="shared" si="36"/>
        <v>0.16209999999999999</v>
      </c>
      <c r="J152" s="53">
        <f t="shared" si="37"/>
        <v>11.7</v>
      </c>
      <c r="K152" s="17">
        <f t="shared" si="38"/>
        <v>11.7</v>
      </c>
    </row>
    <row r="153" spans="1:11" x14ac:dyDescent="0.3">
      <c r="A153" s="15">
        <f t="shared" si="39"/>
        <v>20</v>
      </c>
      <c r="B153" s="49" t="s">
        <v>414</v>
      </c>
      <c r="C153" s="15" t="s">
        <v>813</v>
      </c>
      <c r="D153" s="50">
        <f t="shared" si="34"/>
        <v>0.13500000000000001</v>
      </c>
      <c r="E153" s="51">
        <f>+VLOOKUP($B153,'1920_link'!$A$5:$D$350,2,FALSE)</f>
        <v>24.549999999999997</v>
      </c>
      <c r="F153" s="51">
        <f>+VLOOKUP($B153,'1920_link'!$A$5:$D$350,3,FALSE)</f>
        <v>135.44</v>
      </c>
      <c r="G153" s="40">
        <f>+VLOOKUP($B153,'1920_link'!$A$5:$D$350,4,FALSE)</f>
        <v>895.40000000000009</v>
      </c>
      <c r="H153" s="52">
        <f t="shared" si="35"/>
        <v>0.15126200580746033</v>
      </c>
      <c r="I153" s="50">
        <f t="shared" si="36"/>
        <v>0.13500000000000001</v>
      </c>
      <c r="J153" s="53">
        <f t="shared" si="37"/>
        <v>120.88</v>
      </c>
      <c r="K153" s="17">
        <f t="shared" si="38"/>
        <v>145.43</v>
      </c>
    </row>
    <row r="154" spans="1:11" x14ac:dyDescent="0.3">
      <c r="A154" s="15">
        <f t="shared" si="39"/>
        <v>21</v>
      </c>
      <c r="B154" s="49" t="s">
        <v>80</v>
      </c>
      <c r="C154" s="15" t="s">
        <v>646</v>
      </c>
      <c r="D154" s="50">
        <f t="shared" si="34"/>
        <v>0.13500000000000001</v>
      </c>
      <c r="E154" s="51">
        <f>+VLOOKUP($B154,'1920_link'!$A$5:$D$350,2,FALSE)</f>
        <v>10.77</v>
      </c>
      <c r="F154" s="51">
        <f>+VLOOKUP($B154,'1920_link'!$A$5:$D$350,3,FALSE)</f>
        <v>98.89</v>
      </c>
      <c r="G154" s="40">
        <f>+VLOOKUP($B154,'1920_link'!$A$5:$D$350,4,FALSE)</f>
        <v>686.45</v>
      </c>
      <c r="H154" s="52">
        <f t="shared" si="35"/>
        <v>0.1440600189380144</v>
      </c>
      <c r="I154" s="50">
        <f t="shared" si="36"/>
        <v>0.12859999999999999</v>
      </c>
      <c r="J154" s="53">
        <f t="shared" si="37"/>
        <v>88.28</v>
      </c>
      <c r="K154" s="17">
        <f t="shared" si="38"/>
        <v>99.05</v>
      </c>
    </row>
    <row r="155" spans="1:11" x14ac:dyDescent="0.3">
      <c r="A155" s="15">
        <f t="shared" si="39"/>
        <v>22</v>
      </c>
      <c r="B155" s="49" t="s">
        <v>250</v>
      </c>
      <c r="C155" s="15" t="s">
        <v>731</v>
      </c>
      <c r="D155" s="50">
        <f t="shared" si="34"/>
        <v>0.1051</v>
      </c>
      <c r="E155" s="51">
        <f>+VLOOKUP($B155,'1920_link'!$A$5:$D$350,2,FALSE)</f>
        <v>0.11</v>
      </c>
      <c r="F155" s="51">
        <f>+VLOOKUP($B155,'1920_link'!$A$5:$D$350,3,FALSE)</f>
        <v>23.67</v>
      </c>
      <c r="G155" s="40">
        <f>+VLOOKUP($B155,'1920_link'!$A$5:$D$350,4,FALSE)</f>
        <v>225.29</v>
      </c>
      <c r="H155" s="52">
        <f t="shared" si="35"/>
        <v>0.10506458342580675</v>
      </c>
      <c r="I155" s="50">
        <f t="shared" si="36"/>
        <v>9.3799999999999994E-2</v>
      </c>
      <c r="J155" s="53">
        <f t="shared" si="37"/>
        <v>21.13</v>
      </c>
      <c r="K155" s="17">
        <f t="shared" si="38"/>
        <v>21.24</v>
      </c>
    </row>
    <row r="156" spans="1:11" x14ac:dyDescent="0.3">
      <c r="A156" s="15">
        <f t="shared" si="39"/>
        <v>23</v>
      </c>
      <c r="B156" s="49" t="s">
        <v>512</v>
      </c>
      <c r="C156" s="15" t="s">
        <v>862</v>
      </c>
      <c r="D156" s="50">
        <f t="shared" si="34"/>
        <v>0.13500000000000001</v>
      </c>
      <c r="E156" s="51">
        <f>+VLOOKUP($B156,'1920_link'!$A$5:$D$350,2,FALSE)</f>
        <v>12.45</v>
      </c>
      <c r="F156" s="51">
        <f>+VLOOKUP($B156,'1920_link'!$A$5:$D$350,3,FALSE)</f>
        <v>92.33</v>
      </c>
      <c r="G156" s="40">
        <f>+VLOOKUP($B156,'1920_link'!$A$5:$D$350,4,FALSE)</f>
        <v>505.2</v>
      </c>
      <c r="H156" s="52">
        <f t="shared" si="35"/>
        <v>0.18275930324623912</v>
      </c>
      <c r="I156" s="50">
        <f t="shared" si="36"/>
        <v>0.16309999999999999</v>
      </c>
      <c r="J156" s="53">
        <f t="shared" si="37"/>
        <v>82.4</v>
      </c>
      <c r="K156" s="17">
        <f t="shared" si="38"/>
        <v>94.850000000000009</v>
      </c>
    </row>
    <row r="157" spans="1:11" x14ac:dyDescent="0.3">
      <c r="A157" s="15">
        <f t="shared" si="39"/>
        <v>24</v>
      </c>
      <c r="B157" s="49" t="s">
        <v>100</v>
      </c>
      <c r="C157" s="15" t="s">
        <v>656</v>
      </c>
      <c r="D157" s="50">
        <f t="shared" si="34"/>
        <v>0.13500000000000001</v>
      </c>
      <c r="E157" s="51">
        <f>+VLOOKUP($B157,'1920_link'!$A$5:$D$350,2,FALSE)</f>
        <v>3.1100000000000003</v>
      </c>
      <c r="F157" s="51">
        <f>+VLOOKUP($B157,'1920_link'!$A$5:$D$350,3,FALSE)</f>
        <v>45.78</v>
      </c>
      <c r="G157" s="40">
        <f>+VLOOKUP($B157,'1920_link'!$A$5:$D$350,4,FALSE)</f>
        <v>265.86</v>
      </c>
      <c r="H157" s="52">
        <f t="shared" si="35"/>
        <v>0.17219589257503948</v>
      </c>
      <c r="I157" s="50">
        <f t="shared" si="36"/>
        <v>0.1537</v>
      </c>
      <c r="J157" s="53">
        <f t="shared" si="37"/>
        <v>40.86</v>
      </c>
      <c r="K157" s="17">
        <f t="shared" si="38"/>
        <v>43.97</v>
      </c>
    </row>
    <row r="158" spans="1:11" x14ac:dyDescent="0.3">
      <c r="A158" s="15">
        <f t="shared" si="39"/>
        <v>25</v>
      </c>
      <c r="B158" s="49" t="s">
        <v>260</v>
      </c>
      <c r="C158" s="15" t="s">
        <v>736</v>
      </c>
      <c r="D158" s="50">
        <f t="shared" si="34"/>
        <v>0.13500000000000001</v>
      </c>
      <c r="E158" s="51">
        <f>+VLOOKUP($B158,'1920_link'!$A$5:$D$350,2,FALSE)</f>
        <v>26.880000000000003</v>
      </c>
      <c r="F158" s="51">
        <f>+VLOOKUP($B158,'1920_link'!$A$5:$D$350,3,FALSE)</f>
        <v>178.11</v>
      </c>
      <c r="G158" s="40">
        <f>+VLOOKUP($B158,'1920_link'!$A$5:$D$350,4,FALSE)</f>
        <v>1243.7</v>
      </c>
      <c r="H158" s="52">
        <f t="shared" si="35"/>
        <v>0.14320977727747849</v>
      </c>
      <c r="I158" s="50">
        <f t="shared" si="36"/>
        <v>0.1278</v>
      </c>
      <c r="J158" s="53">
        <f t="shared" si="37"/>
        <v>158.94</v>
      </c>
      <c r="K158" s="17">
        <f t="shared" si="38"/>
        <v>185.82</v>
      </c>
    </row>
    <row r="159" spans="1:11" x14ac:dyDescent="0.3">
      <c r="A159" s="86">
        <f t="shared" si="39"/>
        <v>26</v>
      </c>
      <c r="B159" s="87" t="s">
        <v>244</v>
      </c>
      <c r="C159" s="86" t="s">
        <v>728</v>
      </c>
      <c r="D159" s="88">
        <f t="shared" si="34"/>
        <v>0.1328</v>
      </c>
      <c r="E159" s="89">
        <f>+VLOOKUP($B159,'1920_link'!$A$5:$D$350,2,FALSE)</f>
        <v>2.67</v>
      </c>
      <c r="F159" s="89">
        <f>+VLOOKUP($B159,'1920_link'!$A$5:$D$350,3,FALSE)</f>
        <v>9</v>
      </c>
      <c r="G159" s="19">
        <f>+VLOOKUP($B159,'1920_link'!$A$5:$D$350,4,FALSE)</f>
        <v>67.790000000000006</v>
      </c>
      <c r="H159" s="90">
        <f t="shared" si="35"/>
        <v>0.13276294438707772</v>
      </c>
      <c r="I159" s="88">
        <f t="shared" si="36"/>
        <v>0.11849999999999999</v>
      </c>
      <c r="J159" s="91">
        <f t="shared" ref="J159" si="40">ROUND(IF($H$251&gt;0.135,I159*G159,F159),2)</f>
        <v>9</v>
      </c>
      <c r="K159" s="26">
        <f t="shared" si="38"/>
        <v>11.67</v>
      </c>
    </row>
    <row r="160" spans="1:11" x14ac:dyDescent="0.3">
      <c r="A160" s="45"/>
      <c r="B160" s="54" t="s">
        <v>2</v>
      </c>
      <c r="C160" s="45" t="s">
        <v>988</v>
      </c>
      <c r="D160" s="55">
        <f>SUMPRODUCT(D134:D159,G134:G159)/G160</f>
        <v>0.12975350097862678</v>
      </c>
      <c r="E160" s="56">
        <f>SUM(E134:E159)</f>
        <v>233.97000000000003</v>
      </c>
      <c r="F160" s="56">
        <f>SUM(F134:F159)</f>
        <v>1448.8899999999999</v>
      </c>
      <c r="G160" s="56">
        <f>SUM(G134:G159)</f>
        <v>9579.7500000000018</v>
      </c>
      <c r="H160" s="57">
        <f>+F160/G160</f>
        <v>0.15124507424515249</v>
      </c>
      <c r="I160" s="47">
        <f>SUMPRODUCT(G134:G159,I134:I159)/G160</f>
        <v>0.13500359769305043</v>
      </c>
      <c r="J160" s="58">
        <f>SUM(J134:J159)</f>
        <v>1294.24</v>
      </c>
      <c r="K160" s="56">
        <f>SUM(K134:K159)</f>
        <v>1528.21</v>
      </c>
    </row>
    <row r="162" spans="1:24" ht="18" x14ac:dyDescent="0.35">
      <c r="B162" s="95" t="s">
        <v>1026</v>
      </c>
      <c r="C162" s="96"/>
      <c r="D162" s="96"/>
      <c r="E162" s="96"/>
      <c r="F162" s="96"/>
      <c r="G162" s="96"/>
      <c r="H162" s="96"/>
      <c r="I162" s="96"/>
      <c r="J162" s="96"/>
      <c r="K162" s="96"/>
    </row>
    <row r="163" spans="1:24" ht="28.8" x14ac:dyDescent="0.3">
      <c r="A163" s="45"/>
      <c r="B163" s="63" t="s">
        <v>933</v>
      </c>
      <c r="C163" s="63" t="s">
        <v>982</v>
      </c>
      <c r="D163" s="64" t="s">
        <v>939</v>
      </c>
      <c r="E163" s="65" t="s">
        <v>936</v>
      </c>
      <c r="F163" s="65" t="s">
        <v>937</v>
      </c>
      <c r="G163" s="64" t="s">
        <v>938</v>
      </c>
      <c r="H163" s="64" t="s">
        <v>942</v>
      </c>
      <c r="I163" s="64" t="s">
        <v>940</v>
      </c>
      <c r="J163" s="64" t="s">
        <v>941</v>
      </c>
      <c r="K163" s="66" t="s">
        <v>920</v>
      </c>
    </row>
    <row r="164" spans="1:24" x14ac:dyDescent="0.3">
      <c r="A164" s="79">
        <v>1</v>
      </c>
      <c r="B164" s="80" t="s">
        <v>248</v>
      </c>
      <c r="C164" s="79" t="s">
        <v>730</v>
      </c>
      <c r="D164" s="81">
        <f>ROUND(IF(H164&gt;0.135,0.135,H164),4)</f>
        <v>8.1299999999999997E-2</v>
      </c>
      <c r="E164" s="82">
        <f>+VLOOKUP($B164,'1819_link'!$A$5:$D$351,2,FALSE)</f>
        <v>0</v>
      </c>
      <c r="F164" s="82">
        <f>+VLOOKUP($B164,'1819_link'!$A$5:$D$351,3,FALSE)</f>
        <v>7</v>
      </c>
      <c r="G164" s="83">
        <f>+VLOOKUP($B164,'1819_link'!$A$5:$D$351,4,FALSE)</f>
        <v>86.1</v>
      </c>
      <c r="H164" s="84">
        <f>+F164/G164</f>
        <v>8.1300813008130093E-2</v>
      </c>
      <c r="I164" s="81">
        <f>ROUND(IF($H$190&gt;0.135,0.135/$H$190*H164,H164),4)</f>
        <v>7.4099999999999999E-2</v>
      </c>
      <c r="J164" s="85">
        <f>ROUND(IF($H$190&gt;0.135,I164*G164,F164),2)</f>
        <v>6.38</v>
      </c>
      <c r="K164" s="25">
        <f>+J164+E164</f>
        <v>6.38</v>
      </c>
    </row>
    <row r="165" spans="1:24" x14ac:dyDescent="0.3">
      <c r="A165" s="15">
        <f>+A164+1</f>
        <v>2</v>
      </c>
      <c r="B165" s="49" t="s">
        <v>74</v>
      </c>
      <c r="C165" s="15" t="s">
        <v>643</v>
      </c>
      <c r="D165" s="50">
        <f t="shared" ref="D165:D189" si="41">ROUND(IF(H165&gt;0.135,0.135,H165),4)</f>
        <v>0.11940000000000001</v>
      </c>
      <c r="E165" s="51">
        <f>+VLOOKUP($B165,'1819_link'!$A$5:$D$351,2,FALSE)</f>
        <v>9.4499999999999993</v>
      </c>
      <c r="F165" s="51">
        <f>+VLOOKUP($B165,'1819_link'!$A$5:$D$351,3,FALSE)</f>
        <v>46</v>
      </c>
      <c r="G165" s="40">
        <f>+VLOOKUP($B165,'1819_link'!$A$5:$D$351,4,FALSE)</f>
        <v>385.2</v>
      </c>
      <c r="H165" s="52">
        <f t="shared" ref="H165:H189" si="42">+F165/G165</f>
        <v>0.11941848390446522</v>
      </c>
      <c r="I165" s="50">
        <f t="shared" ref="I165:I189" si="43">ROUND(IF($H$190&gt;0.135,0.135/$H$190*H165,H165),4)</f>
        <v>0.10879999999999999</v>
      </c>
      <c r="J165" s="53">
        <f t="shared" ref="J165:J189" si="44">ROUND(IF($H$190&gt;0.135,I165*G165,F165),2)</f>
        <v>41.91</v>
      </c>
      <c r="K165" s="17">
        <f t="shared" ref="K165:K189" si="45">+J165+E165</f>
        <v>51.36</v>
      </c>
    </row>
    <row r="166" spans="1:24" ht="15.6" x14ac:dyDescent="0.3">
      <c r="A166" s="15">
        <f t="shared" ref="A166:A189" si="46">+A165+1</f>
        <v>3</v>
      </c>
      <c r="B166" s="49" t="s">
        <v>514</v>
      </c>
      <c r="C166" s="15" t="s">
        <v>863</v>
      </c>
      <c r="D166" s="50">
        <f t="shared" si="41"/>
        <v>0.13500000000000001</v>
      </c>
      <c r="E166" s="51">
        <f>+VLOOKUP($B166,'1819_link'!$A$5:$D$351,2,FALSE)</f>
        <v>0</v>
      </c>
      <c r="F166" s="51">
        <f>+VLOOKUP($B166,'1819_link'!$A$5:$D$351,3,FALSE)</f>
        <v>3.89</v>
      </c>
      <c r="G166" s="40">
        <f>+VLOOKUP($B166,'1819_link'!$A$5:$D$351,4,FALSE)</f>
        <v>14.3</v>
      </c>
      <c r="H166" s="52">
        <f t="shared" si="42"/>
        <v>0.27202797202797202</v>
      </c>
      <c r="I166" s="50">
        <f t="shared" si="43"/>
        <v>0.24779999999999999</v>
      </c>
      <c r="J166" s="53">
        <f t="shared" si="44"/>
        <v>3.54</v>
      </c>
      <c r="K166" s="17">
        <f t="shared" si="45"/>
        <v>3.54</v>
      </c>
      <c r="Q166" s="233" t="s">
        <v>1015</v>
      </c>
      <c r="R166" s="233" t="s">
        <v>1016</v>
      </c>
      <c r="S166" s="234" t="s">
        <v>1017</v>
      </c>
      <c r="T166" s="234" t="s">
        <v>1018</v>
      </c>
      <c r="U166" s="231" t="s">
        <v>1021</v>
      </c>
      <c r="V166" s="231" t="s">
        <v>1022</v>
      </c>
      <c r="W166" s="231" t="s">
        <v>1023</v>
      </c>
      <c r="X166" s="231" t="s">
        <v>1038</v>
      </c>
    </row>
    <row r="167" spans="1:24" ht="15.6" x14ac:dyDescent="0.3">
      <c r="A167" s="15">
        <f t="shared" si="46"/>
        <v>4</v>
      </c>
      <c r="B167" s="49" t="s">
        <v>252</v>
      </c>
      <c r="C167" s="15" t="s">
        <v>732</v>
      </c>
      <c r="D167" s="50">
        <f t="shared" si="41"/>
        <v>0.1157</v>
      </c>
      <c r="E167" s="51">
        <f>+VLOOKUP($B167,'1819_link'!$A$5:$D$351,2,FALSE)</f>
        <v>1.33</v>
      </c>
      <c r="F167" s="51">
        <f>+VLOOKUP($B167,'1819_link'!$A$5:$D$351,3,FALSE)</f>
        <v>9.2200000000000006</v>
      </c>
      <c r="G167" s="40">
        <f>+VLOOKUP($B167,'1819_link'!$A$5:$D$351,4,FALSE)</f>
        <v>79.660000000000011</v>
      </c>
      <c r="H167" s="52">
        <f t="shared" si="42"/>
        <v>0.11574190308812451</v>
      </c>
      <c r="I167" s="50">
        <f t="shared" si="43"/>
        <v>0.10539999999999999</v>
      </c>
      <c r="J167" s="53">
        <f t="shared" si="44"/>
        <v>8.4</v>
      </c>
      <c r="K167" s="17">
        <f t="shared" si="45"/>
        <v>9.73</v>
      </c>
      <c r="M167" s="245" t="s">
        <v>84</v>
      </c>
      <c r="N167" s="232" t="s">
        <v>85</v>
      </c>
      <c r="O167" s="235" t="s">
        <v>54</v>
      </c>
      <c r="P167" s="232" t="s">
        <v>55</v>
      </c>
      <c r="Q167" s="236">
        <v>2</v>
      </c>
      <c r="R167" s="236">
        <v>1</v>
      </c>
      <c r="S167" s="237">
        <v>1</v>
      </c>
      <c r="T167" s="237">
        <v>1</v>
      </c>
      <c r="U167" s="232">
        <v>1</v>
      </c>
      <c r="V167" s="232">
        <v>1</v>
      </c>
      <c r="W167" s="232">
        <v>1</v>
      </c>
      <c r="X167" s="232">
        <v>1</v>
      </c>
    </row>
    <row r="168" spans="1:24" ht="15.6" x14ac:dyDescent="0.3">
      <c r="A168" s="15">
        <f t="shared" si="46"/>
        <v>5</v>
      </c>
      <c r="B168" s="49" t="s">
        <v>258</v>
      </c>
      <c r="C168" s="15" t="s">
        <v>735</v>
      </c>
      <c r="D168" s="50">
        <f t="shared" si="41"/>
        <v>0.1231</v>
      </c>
      <c r="E168" s="51">
        <f>+VLOOKUP($B168,'1819_link'!$A$5:$D$351,2,FALSE)</f>
        <v>19.89</v>
      </c>
      <c r="F168" s="51">
        <f>+VLOOKUP($B168,'1819_link'!$A$5:$D$351,3,FALSE)</f>
        <v>116.11</v>
      </c>
      <c r="G168" s="40">
        <f>+VLOOKUP($B168,'1819_link'!$A$5:$D$351,4,FALSE)</f>
        <v>943.34</v>
      </c>
      <c r="H168" s="52">
        <f t="shared" si="42"/>
        <v>0.12308393580257383</v>
      </c>
      <c r="I168" s="50">
        <f t="shared" si="43"/>
        <v>0.11210000000000001</v>
      </c>
      <c r="J168" s="53">
        <f t="shared" si="44"/>
        <v>105.75</v>
      </c>
      <c r="K168" s="17">
        <f t="shared" si="45"/>
        <v>125.64</v>
      </c>
      <c r="M168" s="245" t="s">
        <v>260</v>
      </c>
      <c r="N168" s="232" t="s">
        <v>261</v>
      </c>
      <c r="O168" s="235" t="s">
        <v>54</v>
      </c>
      <c r="P168" s="232" t="s">
        <v>55</v>
      </c>
      <c r="Q168" s="236">
        <v>1</v>
      </c>
      <c r="R168" s="236">
        <v>1</v>
      </c>
      <c r="S168" s="237">
        <v>1</v>
      </c>
      <c r="T168" s="237">
        <v>1</v>
      </c>
      <c r="U168" s="232">
        <v>1</v>
      </c>
      <c r="V168" s="232">
        <v>1</v>
      </c>
      <c r="W168" s="232">
        <v>1</v>
      </c>
      <c r="X168" s="232">
        <v>1</v>
      </c>
    </row>
    <row r="169" spans="1:24" x14ac:dyDescent="0.3">
      <c r="A169" s="15">
        <f t="shared" si="46"/>
        <v>6</v>
      </c>
      <c r="B169" s="49" t="s">
        <v>60</v>
      </c>
      <c r="C169" s="15" t="s">
        <v>636</v>
      </c>
      <c r="D169" s="50">
        <f t="shared" si="41"/>
        <v>8.9099999999999999E-2</v>
      </c>
      <c r="E169" s="51">
        <f>+VLOOKUP($B169,'1819_link'!$A$5:$D$351,2,FALSE)</f>
        <v>0</v>
      </c>
      <c r="F169" s="51">
        <f>+VLOOKUP($B169,'1819_link'!$A$5:$D$351,3,FALSE)</f>
        <v>14.33</v>
      </c>
      <c r="G169" s="40">
        <f>+VLOOKUP($B169,'1819_link'!$A$5:$D$351,4,FALSE)</f>
        <v>160.9</v>
      </c>
      <c r="H169" s="52">
        <f t="shared" si="42"/>
        <v>8.9061528899937847E-2</v>
      </c>
      <c r="I169" s="50">
        <f t="shared" si="43"/>
        <v>8.1100000000000005E-2</v>
      </c>
      <c r="J169" s="53">
        <f t="shared" si="44"/>
        <v>13.05</v>
      </c>
      <c r="K169" s="17">
        <f t="shared" si="45"/>
        <v>13.05</v>
      </c>
    </row>
    <row r="170" spans="1:24" x14ac:dyDescent="0.3">
      <c r="A170" s="15">
        <f t="shared" si="46"/>
        <v>7</v>
      </c>
      <c r="B170" s="49" t="s">
        <v>118</v>
      </c>
      <c r="C170" s="15" t="s">
        <v>665</v>
      </c>
      <c r="D170" s="50">
        <f t="shared" si="41"/>
        <v>0.1056</v>
      </c>
      <c r="E170" s="51">
        <f>+VLOOKUP($B170,'1819_link'!$A$5:$D$351,2,FALSE)</f>
        <v>0.78</v>
      </c>
      <c r="F170" s="51">
        <f>+VLOOKUP($B170,'1819_link'!$A$5:$D$351,3,FALSE)</f>
        <v>4.67</v>
      </c>
      <c r="G170" s="40">
        <f>+VLOOKUP($B170,'1819_link'!$A$5:$D$351,4,FALSE)</f>
        <v>44.22</v>
      </c>
      <c r="H170" s="52">
        <f t="shared" si="42"/>
        <v>0.10560832202623248</v>
      </c>
      <c r="I170" s="50">
        <f t="shared" si="43"/>
        <v>9.6199999999999994E-2</v>
      </c>
      <c r="J170" s="53">
        <f t="shared" si="44"/>
        <v>4.25</v>
      </c>
      <c r="K170" s="17">
        <f t="shared" si="45"/>
        <v>5.03</v>
      </c>
    </row>
    <row r="171" spans="1:24" x14ac:dyDescent="0.3">
      <c r="A171" s="15">
        <f t="shared" si="46"/>
        <v>8</v>
      </c>
      <c r="B171" s="49" t="s">
        <v>84</v>
      </c>
      <c r="C171" s="15" t="s">
        <v>648</v>
      </c>
      <c r="D171" s="50">
        <f t="shared" si="41"/>
        <v>0.13500000000000001</v>
      </c>
      <c r="E171" s="51">
        <f>+VLOOKUP($B171,'1819_link'!$A$5:$D$351,2,FALSE)</f>
        <v>29</v>
      </c>
      <c r="F171" s="51">
        <f>+VLOOKUP($B171,'1819_link'!$A$5:$D$351,3,FALSE)</f>
        <v>172.11</v>
      </c>
      <c r="G171" s="40">
        <f>+VLOOKUP($B171,'1819_link'!$A$5:$D$351,4,FALSE)</f>
        <v>1022.64</v>
      </c>
      <c r="H171" s="52">
        <f t="shared" si="42"/>
        <v>0.16829969490729876</v>
      </c>
      <c r="I171" s="50">
        <f t="shared" si="43"/>
        <v>0.15329999999999999</v>
      </c>
      <c r="J171" s="53">
        <f t="shared" si="44"/>
        <v>156.77000000000001</v>
      </c>
      <c r="K171" s="17">
        <f t="shared" si="45"/>
        <v>185.77</v>
      </c>
    </row>
    <row r="172" spans="1:24" x14ac:dyDescent="0.3">
      <c r="A172" s="244">
        <f t="shared" si="46"/>
        <v>9</v>
      </c>
      <c r="B172" s="49" t="s">
        <v>254</v>
      </c>
      <c r="C172" s="15" t="s">
        <v>733</v>
      </c>
      <c r="D172" s="50">
        <f t="shared" si="41"/>
        <v>0.1079</v>
      </c>
      <c r="E172" s="51">
        <f>+VLOOKUP($B172,'1819_link'!$A$5:$D$351,2,FALSE)</f>
        <v>1.33</v>
      </c>
      <c r="F172" s="51">
        <f>+VLOOKUP($B172,'1819_link'!$A$5:$D$351,3,FALSE)</f>
        <v>9.33</v>
      </c>
      <c r="G172" s="40">
        <f>+VLOOKUP($B172,'1819_link'!$A$5:$D$351,4,FALSE)</f>
        <v>86.5</v>
      </c>
      <c r="H172" s="52">
        <f t="shared" si="42"/>
        <v>0.10786127167630058</v>
      </c>
      <c r="I172" s="50">
        <f t="shared" si="43"/>
        <v>9.8299999999999998E-2</v>
      </c>
      <c r="J172" s="53">
        <f t="shared" si="44"/>
        <v>8.5</v>
      </c>
      <c r="K172" s="17">
        <f t="shared" si="45"/>
        <v>9.83</v>
      </c>
    </row>
    <row r="173" spans="1:24" x14ac:dyDescent="0.3">
      <c r="A173" s="15">
        <f t="shared" si="46"/>
        <v>10</v>
      </c>
      <c r="B173" s="49" t="s">
        <v>156</v>
      </c>
      <c r="C173" s="15" t="s">
        <v>924</v>
      </c>
      <c r="D173" s="50">
        <f t="shared" si="41"/>
        <v>0.13500000000000001</v>
      </c>
      <c r="E173" s="51">
        <f>+VLOOKUP($B173,'1819_link'!$A$5:$D$351,2,FALSE)</f>
        <v>5.33</v>
      </c>
      <c r="F173" s="51">
        <f>+VLOOKUP($B173,'1819_link'!$A$5:$D$351,3,FALSE)</f>
        <v>31.67</v>
      </c>
      <c r="G173" s="40">
        <f>+VLOOKUP($B173,'1819_link'!$A$5:$D$351,4,FALSE)</f>
        <v>178.21</v>
      </c>
      <c r="H173" s="52">
        <f t="shared" si="42"/>
        <v>0.17771168845743784</v>
      </c>
      <c r="I173" s="50">
        <f t="shared" si="43"/>
        <v>0.16189999999999999</v>
      </c>
      <c r="J173" s="53">
        <f t="shared" si="44"/>
        <v>28.85</v>
      </c>
      <c r="K173" s="17">
        <f t="shared" si="45"/>
        <v>34.18</v>
      </c>
    </row>
    <row r="174" spans="1:24" x14ac:dyDescent="0.3">
      <c r="A174" s="15">
        <f t="shared" si="46"/>
        <v>11</v>
      </c>
      <c r="B174" s="49" t="s">
        <v>262</v>
      </c>
      <c r="C174" s="15" t="s">
        <v>737</v>
      </c>
      <c r="D174" s="50">
        <f t="shared" si="41"/>
        <v>0.13089999999999999</v>
      </c>
      <c r="E174" s="51">
        <f>+VLOOKUP($B174,'1819_link'!$A$5:$D$351,2,FALSE)</f>
        <v>7.4399999999999995</v>
      </c>
      <c r="F174" s="51">
        <f>+VLOOKUP($B174,'1819_link'!$A$5:$D$351,3,FALSE)</f>
        <v>32.11</v>
      </c>
      <c r="G174" s="40">
        <f>+VLOOKUP($B174,'1819_link'!$A$5:$D$351,4,FALSE)</f>
        <v>245.25</v>
      </c>
      <c r="H174" s="52">
        <f t="shared" si="42"/>
        <v>0.130927624872579</v>
      </c>
      <c r="I174" s="50">
        <f t="shared" si="43"/>
        <v>0.1193</v>
      </c>
      <c r="J174" s="53">
        <f t="shared" si="44"/>
        <v>29.26</v>
      </c>
      <c r="K174" s="17">
        <f t="shared" si="45"/>
        <v>36.700000000000003</v>
      </c>
    </row>
    <row r="175" spans="1:24" x14ac:dyDescent="0.3">
      <c r="A175" s="15">
        <f t="shared" si="46"/>
        <v>12</v>
      </c>
      <c r="B175" s="49" t="s">
        <v>332</v>
      </c>
      <c r="C175" s="15" t="s">
        <v>772</v>
      </c>
      <c r="D175" s="50">
        <f t="shared" si="41"/>
        <v>0.10879999999999999</v>
      </c>
      <c r="E175" s="51">
        <f>+VLOOKUP($B175,'1819_link'!$A$5:$D$351,2,FALSE)</f>
        <v>8.5500000000000007</v>
      </c>
      <c r="F175" s="51">
        <f>+VLOOKUP($B175,'1819_link'!$A$5:$D$351,3,FALSE)</f>
        <v>75.22</v>
      </c>
      <c r="G175" s="40">
        <f>+VLOOKUP($B175,'1819_link'!$A$5:$D$351,4,FALSE)</f>
        <v>691.61</v>
      </c>
      <c r="H175" s="52">
        <f t="shared" si="42"/>
        <v>0.10876071774555024</v>
      </c>
      <c r="I175" s="50">
        <f t="shared" si="43"/>
        <v>9.9099999999999994E-2</v>
      </c>
      <c r="J175" s="53">
        <f t="shared" si="44"/>
        <v>68.540000000000006</v>
      </c>
      <c r="K175" s="17">
        <f t="shared" si="45"/>
        <v>77.09</v>
      </c>
    </row>
    <row r="176" spans="1:24" x14ac:dyDescent="0.3">
      <c r="A176" s="15">
        <f t="shared" si="46"/>
        <v>13</v>
      </c>
      <c r="B176" s="49" t="s">
        <v>412</v>
      </c>
      <c r="C176" s="15" t="s">
        <v>812</v>
      </c>
      <c r="D176" s="50">
        <f t="shared" si="41"/>
        <v>0.13500000000000001</v>
      </c>
      <c r="E176" s="51">
        <f>+VLOOKUP($B176,'1819_link'!$A$5:$D$351,2,FALSE)</f>
        <v>2.11</v>
      </c>
      <c r="F176" s="51">
        <f>+VLOOKUP($B176,'1819_link'!$A$5:$D$351,3,FALSE)</f>
        <v>8</v>
      </c>
      <c r="G176" s="40">
        <f>+VLOOKUP($B176,'1819_link'!$A$5:$D$351,4,FALSE)</f>
        <v>43.22</v>
      </c>
      <c r="H176" s="52">
        <f t="shared" si="42"/>
        <v>0.18509949097639983</v>
      </c>
      <c r="I176" s="50">
        <f t="shared" si="43"/>
        <v>0.1686</v>
      </c>
      <c r="J176" s="53">
        <f t="shared" si="44"/>
        <v>7.29</v>
      </c>
      <c r="K176" s="17">
        <f t="shared" si="45"/>
        <v>9.4</v>
      </c>
    </row>
    <row r="177" spans="1:11" x14ac:dyDescent="0.3">
      <c r="A177" s="15">
        <f t="shared" si="46"/>
        <v>14</v>
      </c>
      <c r="B177" s="49" t="s">
        <v>410</v>
      </c>
      <c r="C177" s="15" t="s">
        <v>811</v>
      </c>
      <c r="D177" s="50">
        <f t="shared" si="41"/>
        <v>0.13500000000000001</v>
      </c>
      <c r="E177" s="51">
        <f>+VLOOKUP($B177,'1819_link'!$A$5:$D$351,2,FALSE)</f>
        <v>0</v>
      </c>
      <c r="F177" s="51">
        <f>+VLOOKUP($B177,'1819_link'!$A$5:$D$351,3,FALSE)</f>
        <v>8.89</v>
      </c>
      <c r="G177" s="40">
        <f>+VLOOKUP($B177,'1819_link'!$A$5:$D$351,4,FALSE)</f>
        <v>63.5</v>
      </c>
      <c r="H177" s="52">
        <f t="shared" si="42"/>
        <v>0.14000000000000001</v>
      </c>
      <c r="I177" s="50">
        <f t="shared" si="43"/>
        <v>0.1275</v>
      </c>
      <c r="J177" s="53">
        <f t="shared" si="44"/>
        <v>8.1</v>
      </c>
      <c r="K177" s="17">
        <f t="shared" si="45"/>
        <v>8.1</v>
      </c>
    </row>
    <row r="178" spans="1:11" x14ac:dyDescent="0.3">
      <c r="A178" s="15">
        <f t="shared" si="46"/>
        <v>15</v>
      </c>
      <c r="B178" s="49" t="s">
        <v>344</v>
      </c>
      <c r="C178" s="15" t="s">
        <v>778</v>
      </c>
      <c r="D178" s="50">
        <f t="shared" si="41"/>
        <v>0.13009999999999999</v>
      </c>
      <c r="E178" s="51">
        <f>+VLOOKUP($B178,'1819_link'!$A$5:$D$351,2,FALSE)</f>
        <v>3.89</v>
      </c>
      <c r="F178" s="51">
        <f>+VLOOKUP($B178,'1819_link'!$A$5:$D$351,3,FALSE)</f>
        <v>43.22</v>
      </c>
      <c r="G178" s="40">
        <f>+VLOOKUP($B178,'1819_link'!$A$5:$D$351,4,FALSE)</f>
        <v>332.25</v>
      </c>
      <c r="H178" s="52">
        <f t="shared" si="42"/>
        <v>0.13008276899924756</v>
      </c>
      <c r="I178" s="50">
        <f t="shared" si="43"/>
        <v>0.11849999999999999</v>
      </c>
      <c r="J178" s="53">
        <f t="shared" si="44"/>
        <v>39.369999999999997</v>
      </c>
      <c r="K178" s="17">
        <f t="shared" si="45"/>
        <v>43.26</v>
      </c>
    </row>
    <row r="179" spans="1:11" x14ac:dyDescent="0.3">
      <c r="A179" s="15">
        <f t="shared" si="46"/>
        <v>16</v>
      </c>
      <c r="B179" s="49" t="s">
        <v>338</v>
      </c>
      <c r="C179" s="15" t="s">
        <v>775</v>
      </c>
      <c r="D179" s="50">
        <f t="shared" si="41"/>
        <v>0.13500000000000001</v>
      </c>
      <c r="E179" s="51">
        <f>+VLOOKUP($B179,'1819_link'!$A$5:$D$351,2,FALSE)</f>
        <v>32.67</v>
      </c>
      <c r="F179" s="51">
        <f>+VLOOKUP($B179,'1819_link'!$A$5:$D$351,3,FALSE)</f>
        <v>214.22</v>
      </c>
      <c r="G179" s="40">
        <f>+VLOOKUP($B179,'1819_link'!$A$5:$D$351,4,FALSE)</f>
        <v>1025.8799999999999</v>
      </c>
      <c r="H179" s="52">
        <f t="shared" si="42"/>
        <v>0.20881584590790347</v>
      </c>
      <c r="I179" s="50">
        <f t="shared" si="43"/>
        <v>0.19020000000000001</v>
      </c>
      <c r="J179" s="53">
        <f t="shared" si="44"/>
        <v>195.12</v>
      </c>
      <c r="K179" s="17">
        <f t="shared" si="45"/>
        <v>227.79000000000002</v>
      </c>
    </row>
    <row r="180" spans="1:11" x14ac:dyDescent="0.3">
      <c r="A180" s="15">
        <f t="shared" si="46"/>
        <v>17</v>
      </c>
      <c r="B180" s="49" t="s">
        <v>90</v>
      </c>
      <c r="C180" s="15" t="s">
        <v>651</v>
      </c>
      <c r="D180" s="50">
        <f t="shared" si="41"/>
        <v>9.0499999999999997E-2</v>
      </c>
      <c r="E180" s="51">
        <f>+VLOOKUP($B180,'1819_link'!$A$5:$D$351,2,FALSE)</f>
        <v>6</v>
      </c>
      <c r="F180" s="51">
        <f>+VLOOKUP($B180,'1819_link'!$A$5:$D$351,3,FALSE)</f>
        <v>15.89</v>
      </c>
      <c r="G180" s="40">
        <f>+VLOOKUP($B180,'1819_link'!$A$5:$D$351,4,FALSE)</f>
        <v>175.6</v>
      </c>
      <c r="H180" s="52">
        <f t="shared" si="42"/>
        <v>9.048974943052393E-2</v>
      </c>
      <c r="I180" s="50">
        <f t="shared" si="43"/>
        <v>8.2400000000000001E-2</v>
      </c>
      <c r="J180" s="53">
        <f t="shared" si="44"/>
        <v>14.47</v>
      </c>
      <c r="K180" s="17">
        <f t="shared" si="45"/>
        <v>20.47</v>
      </c>
    </row>
    <row r="181" spans="1:11" x14ac:dyDescent="0.3">
      <c r="A181" s="15">
        <f t="shared" si="46"/>
        <v>18</v>
      </c>
      <c r="B181" s="49" t="s">
        <v>256</v>
      </c>
      <c r="C181" s="15" t="s">
        <v>734</v>
      </c>
      <c r="D181" s="50">
        <f t="shared" si="41"/>
        <v>0.10589999999999999</v>
      </c>
      <c r="E181" s="51">
        <f>+VLOOKUP($B181,'1819_link'!$A$5:$D$351,2,FALSE)</f>
        <v>0.78</v>
      </c>
      <c r="F181" s="51">
        <f>+VLOOKUP($B181,'1819_link'!$A$5:$D$351,3,FALSE)</f>
        <v>2.33</v>
      </c>
      <c r="G181" s="40">
        <f>+VLOOKUP($B181,'1819_link'!$A$5:$D$351,4,FALSE)</f>
        <v>22</v>
      </c>
      <c r="H181" s="52">
        <f t="shared" si="42"/>
        <v>0.10590909090909091</v>
      </c>
      <c r="I181" s="50">
        <f t="shared" si="43"/>
        <v>9.6500000000000002E-2</v>
      </c>
      <c r="J181" s="53">
        <f t="shared" si="44"/>
        <v>2.12</v>
      </c>
      <c r="K181" s="17">
        <f t="shared" si="45"/>
        <v>2.9000000000000004</v>
      </c>
    </row>
    <row r="182" spans="1:11" x14ac:dyDescent="0.3">
      <c r="A182" s="15">
        <f t="shared" si="46"/>
        <v>19</v>
      </c>
      <c r="B182" s="49" t="s">
        <v>408</v>
      </c>
      <c r="C182" s="15" t="s">
        <v>810</v>
      </c>
      <c r="D182" s="50">
        <f t="shared" si="41"/>
        <v>0.13500000000000001</v>
      </c>
      <c r="E182" s="51">
        <f>+VLOOKUP($B182,'1819_link'!$A$5:$D$351,2,FALSE)</f>
        <v>0.78</v>
      </c>
      <c r="F182" s="51">
        <f>+VLOOKUP($B182,'1819_link'!$A$5:$D$351,3,FALSE)</f>
        <v>15</v>
      </c>
      <c r="G182" s="40">
        <f>+VLOOKUP($B182,'1819_link'!$A$5:$D$351,4,FALSE)</f>
        <v>82.73</v>
      </c>
      <c r="H182" s="52">
        <f t="shared" si="42"/>
        <v>0.18131270397679197</v>
      </c>
      <c r="I182" s="50">
        <f t="shared" si="43"/>
        <v>0.16520000000000001</v>
      </c>
      <c r="J182" s="53">
        <f t="shared" si="44"/>
        <v>13.67</v>
      </c>
      <c r="K182" s="17">
        <f t="shared" si="45"/>
        <v>14.45</v>
      </c>
    </row>
    <row r="183" spans="1:11" x14ac:dyDescent="0.3">
      <c r="A183" s="15">
        <f t="shared" si="46"/>
        <v>20</v>
      </c>
      <c r="B183" s="49" t="s">
        <v>414</v>
      </c>
      <c r="C183" s="15" t="s">
        <v>813</v>
      </c>
      <c r="D183" s="50">
        <f t="shared" si="41"/>
        <v>0.13500000000000001</v>
      </c>
      <c r="E183" s="51">
        <f>+VLOOKUP($B183,'1819_link'!$A$5:$D$351,2,FALSE)</f>
        <v>26.659999999999997</v>
      </c>
      <c r="F183" s="51">
        <f>+VLOOKUP($B183,'1819_link'!$A$5:$D$351,3,FALSE)</f>
        <v>138.66999999999999</v>
      </c>
      <c r="G183" s="40">
        <f>+VLOOKUP($B183,'1819_link'!$A$5:$D$351,4,FALSE)</f>
        <v>906.62</v>
      </c>
      <c r="H183" s="52">
        <f t="shared" si="42"/>
        <v>0.15295272550793054</v>
      </c>
      <c r="I183" s="50">
        <f t="shared" si="43"/>
        <v>0.13930000000000001</v>
      </c>
      <c r="J183" s="53">
        <f t="shared" si="44"/>
        <v>126.29</v>
      </c>
      <c r="K183" s="17">
        <f t="shared" si="45"/>
        <v>152.94999999999999</v>
      </c>
    </row>
    <row r="184" spans="1:11" x14ac:dyDescent="0.3">
      <c r="A184" s="15">
        <f t="shared" si="46"/>
        <v>21</v>
      </c>
      <c r="B184" s="49" t="s">
        <v>80</v>
      </c>
      <c r="C184" s="15" t="s">
        <v>646</v>
      </c>
      <c r="D184" s="50">
        <f t="shared" si="41"/>
        <v>0.1336</v>
      </c>
      <c r="E184" s="51">
        <f>+VLOOKUP($B184,'1819_link'!$A$5:$D$351,2,FALSE)</f>
        <v>13.889999999999999</v>
      </c>
      <c r="F184" s="51">
        <f>+VLOOKUP($B184,'1819_link'!$A$5:$D$351,3,FALSE)</f>
        <v>90.78</v>
      </c>
      <c r="G184" s="40">
        <f>+VLOOKUP($B184,'1819_link'!$A$5:$D$351,4,FALSE)</f>
        <v>679.28</v>
      </c>
      <c r="H184" s="52">
        <f t="shared" si="42"/>
        <v>0.13364150276763634</v>
      </c>
      <c r="I184" s="50">
        <f t="shared" si="43"/>
        <v>0.1217</v>
      </c>
      <c r="J184" s="53">
        <f t="shared" si="44"/>
        <v>82.67</v>
      </c>
      <c r="K184" s="17">
        <f t="shared" si="45"/>
        <v>96.56</v>
      </c>
    </row>
    <row r="185" spans="1:11" x14ac:dyDescent="0.3">
      <c r="A185" s="15">
        <f t="shared" si="46"/>
        <v>22</v>
      </c>
      <c r="B185" s="49" t="s">
        <v>250</v>
      </c>
      <c r="C185" s="15" t="s">
        <v>731</v>
      </c>
      <c r="D185" s="50">
        <f t="shared" si="41"/>
        <v>0.1004</v>
      </c>
      <c r="E185" s="51">
        <f>+VLOOKUP($B185,'1819_link'!$A$5:$D$351,2,FALSE)</f>
        <v>0</v>
      </c>
      <c r="F185" s="51">
        <f>+VLOOKUP($B185,'1819_link'!$A$5:$D$351,3,FALSE)</f>
        <v>23.33</v>
      </c>
      <c r="G185" s="40">
        <f>+VLOOKUP($B185,'1819_link'!$A$5:$D$351,4,FALSE)</f>
        <v>232.41</v>
      </c>
      <c r="H185" s="52">
        <f t="shared" si="42"/>
        <v>0.10038294393528677</v>
      </c>
      <c r="I185" s="50">
        <f t="shared" si="43"/>
        <v>9.1399999999999995E-2</v>
      </c>
      <c r="J185" s="53">
        <f t="shared" si="44"/>
        <v>21.24</v>
      </c>
      <c r="K185" s="17">
        <f t="shared" si="45"/>
        <v>21.24</v>
      </c>
    </row>
    <row r="186" spans="1:11" x14ac:dyDescent="0.3">
      <c r="A186" s="15">
        <f t="shared" si="46"/>
        <v>23</v>
      </c>
      <c r="B186" s="49" t="s">
        <v>512</v>
      </c>
      <c r="C186" s="15" t="s">
        <v>862</v>
      </c>
      <c r="D186" s="50">
        <f t="shared" si="41"/>
        <v>0.13500000000000001</v>
      </c>
      <c r="E186" s="51">
        <f>+VLOOKUP($B186,'1819_link'!$A$5:$D$351,2,FALSE)</f>
        <v>7.1199999999999992</v>
      </c>
      <c r="F186" s="51">
        <f>+VLOOKUP($B186,'1819_link'!$A$5:$D$351,3,FALSE)</f>
        <v>93.67</v>
      </c>
      <c r="G186" s="40">
        <f>+VLOOKUP($B186,'1819_link'!$A$5:$D$351,4,FALSE)</f>
        <v>505.81</v>
      </c>
      <c r="H186" s="52">
        <f t="shared" si="42"/>
        <v>0.18518811411399538</v>
      </c>
      <c r="I186" s="50">
        <f t="shared" si="43"/>
        <v>0.16869999999999999</v>
      </c>
      <c r="J186" s="53">
        <f t="shared" si="44"/>
        <v>85.33</v>
      </c>
      <c r="K186" s="17">
        <f t="shared" si="45"/>
        <v>92.45</v>
      </c>
    </row>
    <row r="187" spans="1:11" x14ac:dyDescent="0.3">
      <c r="A187" s="15">
        <f t="shared" si="46"/>
        <v>24</v>
      </c>
      <c r="B187" s="49" t="s">
        <v>100</v>
      </c>
      <c r="C187" s="15" t="s">
        <v>656</v>
      </c>
      <c r="D187" s="50">
        <f t="shared" si="41"/>
        <v>0.13500000000000001</v>
      </c>
      <c r="E187" s="51">
        <f>+VLOOKUP($B187,'1819_link'!$A$5:$D$351,2,FALSE)</f>
        <v>2.67</v>
      </c>
      <c r="F187" s="51">
        <f>+VLOOKUP($B187,'1819_link'!$A$5:$D$351,3,FALSE)</f>
        <v>50.33</v>
      </c>
      <c r="G187" s="40">
        <f>+VLOOKUP($B187,'1819_link'!$A$5:$D$351,4,FALSE)</f>
        <v>280.19</v>
      </c>
      <c r="H187" s="52">
        <f t="shared" si="42"/>
        <v>0.17962810949712696</v>
      </c>
      <c r="I187" s="50">
        <f t="shared" si="43"/>
        <v>0.1636</v>
      </c>
      <c r="J187" s="53">
        <f t="shared" si="44"/>
        <v>45.84</v>
      </c>
      <c r="K187" s="17">
        <f t="shared" si="45"/>
        <v>48.510000000000005</v>
      </c>
    </row>
    <row r="188" spans="1:11" x14ac:dyDescent="0.3">
      <c r="A188" s="15">
        <f t="shared" si="46"/>
        <v>25</v>
      </c>
      <c r="B188" s="49" t="s">
        <v>260</v>
      </c>
      <c r="C188" s="15" t="s">
        <v>736</v>
      </c>
      <c r="D188" s="50">
        <f t="shared" si="41"/>
        <v>0.13500000000000001</v>
      </c>
      <c r="E188" s="51">
        <f>+VLOOKUP($B188,'1819_link'!$A$5:$D$351,2,FALSE)</f>
        <v>33</v>
      </c>
      <c r="F188" s="51">
        <f>+VLOOKUP($B188,'1819_link'!$A$5:$D$351,3,FALSE)</f>
        <v>189.44</v>
      </c>
      <c r="G188" s="40">
        <f>+VLOOKUP($B188,'1819_link'!$A$5:$D$351,4,FALSE)</f>
        <v>1269.0899999999999</v>
      </c>
      <c r="H188" s="52">
        <f t="shared" si="42"/>
        <v>0.14927231323231607</v>
      </c>
      <c r="I188" s="50">
        <f t="shared" si="43"/>
        <v>0.13600000000000001</v>
      </c>
      <c r="J188" s="53">
        <f t="shared" si="44"/>
        <v>172.6</v>
      </c>
      <c r="K188" s="17">
        <f t="shared" si="45"/>
        <v>205.6</v>
      </c>
    </row>
    <row r="189" spans="1:11" x14ac:dyDescent="0.3">
      <c r="A189" s="86">
        <f t="shared" si="46"/>
        <v>26</v>
      </c>
      <c r="B189" s="87" t="s">
        <v>244</v>
      </c>
      <c r="C189" s="86" t="s">
        <v>728</v>
      </c>
      <c r="D189" s="88">
        <f t="shared" si="41"/>
        <v>0.13500000000000001</v>
      </c>
      <c r="E189" s="89">
        <f>+VLOOKUP($B189,'1819_link'!$A$5:$D$351,2,FALSE)</f>
        <v>2.44</v>
      </c>
      <c r="F189" s="89">
        <f>+VLOOKUP($B189,'1819_link'!$A$5:$D$351,3,FALSE)</f>
        <v>10.89</v>
      </c>
      <c r="G189" s="19">
        <f>+VLOOKUP($B189,'1819_link'!$A$5:$D$351,4,FALSE)</f>
        <v>67.39</v>
      </c>
      <c r="H189" s="90">
        <f t="shared" si="42"/>
        <v>0.16159667606469805</v>
      </c>
      <c r="I189" s="88">
        <f t="shared" si="43"/>
        <v>0.1472</v>
      </c>
      <c r="J189" s="91">
        <f t="shared" si="44"/>
        <v>9.92</v>
      </c>
      <c r="K189" s="26">
        <f t="shared" si="45"/>
        <v>12.36</v>
      </c>
    </row>
    <row r="190" spans="1:11" x14ac:dyDescent="0.3">
      <c r="A190" s="45"/>
      <c r="B190" s="54" t="s">
        <v>2</v>
      </c>
      <c r="C190" s="45" t="s">
        <v>988</v>
      </c>
      <c r="D190" s="55">
        <f>SUMPRODUCT(D164:D189,G164:G189)/G190</f>
        <v>0.12745358825424205</v>
      </c>
      <c r="E190" s="56">
        <f>SUM(E164:E189)</f>
        <v>215.10999999999996</v>
      </c>
      <c r="F190" s="56">
        <f>SUM(F164:F189)</f>
        <v>1426.3200000000002</v>
      </c>
      <c r="G190" s="56">
        <f>SUM(G164:G189)</f>
        <v>9623.9</v>
      </c>
      <c r="H190" s="57">
        <f>+F190/G190</f>
        <v>0.14820602874094704</v>
      </c>
      <c r="I190" s="47">
        <f>SUMPRODUCT(G164:G189,I164:I189)/G190</f>
        <v>0.13500018215068735</v>
      </c>
      <c r="J190" s="58">
        <f>SUM(J164:J189)</f>
        <v>1299.2299999999998</v>
      </c>
      <c r="K190" s="56">
        <f>SUM(K164:K189)</f>
        <v>1514.3399999999997</v>
      </c>
    </row>
    <row r="192" spans="1:11" ht="30" customHeight="1" x14ac:dyDescent="0.35">
      <c r="B192" s="97" t="s">
        <v>976</v>
      </c>
      <c r="C192" s="74"/>
      <c r="D192" s="74"/>
      <c r="E192" s="293" t="s">
        <v>1011</v>
      </c>
      <c r="F192" s="293"/>
      <c r="G192" s="74"/>
      <c r="H192" s="74"/>
      <c r="I192" s="74"/>
      <c r="J192" s="74"/>
    </row>
    <row r="193" spans="1:23" ht="28.8" x14ac:dyDescent="0.3">
      <c r="B193" s="41" t="s">
        <v>933</v>
      </c>
      <c r="C193" s="41" t="s">
        <v>982</v>
      </c>
      <c r="D193" s="42" t="s">
        <v>939</v>
      </c>
      <c r="E193" s="229" t="s">
        <v>936</v>
      </c>
      <c r="F193" s="42" t="s">
        <v>937</v>
      </c>
      <c r="G193" s="42" t="s">
        <v>938</v>
      </c>
      <c r="H193" s="42" t="s">
        <v>942</v>
      </c>
      <c r="I193" s="42" t="s">
        <v>940</v>
      </c>
      <c r="J193" s="42" t="s">
        <v>941</v>
      </c>
      <c r="K193" s="75" t="s">
        <v>983</v>
      </c>
      <c r="M193" s="231" t="s">
        <v>1020</v>
      </c>
      <c r="N193" s="232"/>
      <c r="O193" s="231" t="s">
        <v>1019</v>
      </c>
      <c r="P193" s="232"/>
      <c r="Q193" s="233" t="s">
        <v>1015</v>
      </c>
      <c r="R193" s="233" t="s">
        <v>1016</v>
      </c>
      <c r="S193" s="234" t="s">
        <v>1017</v>
      </c>
      <c r="T193" s="234" t="s">
        <v>1018</v>
      </c>
      <c r="U193" s="231" t="s">
        <v>1021</v>
      </c>
      <c r="V193" s="231" t="s">
        <v>1022</v>
      </c>
      <c r="W193" s="231" t="s">
        <v>1023</v>
      </c>
    </row>
    <row r="194" spans="1:23" ht="15.6" x14ac:dyDescent="0.3">
      <c r="A194" s="79">
        <v>1</v>
      </c>
      <c r="B194" s="80" t="s">
        <v>248</v>
      </c>
      <c r="C194" s="79" t="s">
        <v>730</v>
      </c>
      <c r="D194" s="81">
        <f>ROUND(IF(H194&gt;0.135,0.135,H194),4)</f>
        <v>0.10050000000000001</v>
      </c>
      <c r="E194" s="51">
        <f>+VLOOKUP($B194,'1718_link'!$A$5:$D$351,2,FALSE)</f>
        <v>0.77</v>
      </c>
      <c r="F194" s="82">
        <f>+VLOOKUP($B194,'1718_link'!$A$5:$D$351,3,FALSE)</f>
        <v>9.11</v>
      </c>
      <c r="G194" s="83">
        <f>+VLOOKUP($B194,'1718_link'!$A$5:$D$351,4,FALSE)</f>
        <v>90.62</v>
      </c>
      <c r="H194" s="84">
        <f>+F194/G194</f>
        <v>0.10052968439638048</v>
      </c>
      <c r="I194" s="81">
        <f t="shared" ref="I194:I195" si="47">ROUND(IF($H$220&gt;0.135,0.135/$H$220*H194,H194),4)</f>
        <v>9.6600000000000005E-2</v>
      </c>
      <c r="J194" s="85">
        <f>ROUND(IF($H$220&gt;0.135,I194*G194,F194),2)</f>
        <v>8.75</v>
      </c>
      <c r="K194" s="25">
        <f>+J194+E194</f>
        <v>9.52</v>
      </c>
      <c r="L194" s="17"/>
      <c r="M194" s="235" t="s">
        <v>60</v>
      </c>
      <c r="N194" s="232" t="s">
        <v>1013</v>
      </c>
      <c r="O194" s="235" t="s">
        <v>64</v>
      </c>
      <c r="P194" s="232" t="s">
        <v>1014</v>
      </c>
      <c r="Q194" s="236">
        <v>1</v>
      </c>
      <c r="R194" s="236">
        <v>1</v>
      </c>
      <c r="S194" s="237">
        <v>1</v>
      </c>
      <c r="T194" s="237">
        <v>1</v>
      </c>
      <c r="U194" s="232">
        <v>1</v>
      </c>
      <c r="V194" s="232">
        <v>1</v>
      </c>
      <c r="W194" s="232"/>
    </row>
    <row r="195" spans="1:23" ht="15.6" x14ac:dyDescent="0.3">
      <c r="A195" s="15">
        <f>+A194+1</f>
        <v>2</v>
      </c>
      <c r="B195" s="49" t="s">
        <v>74</v>
      </c>
      <c r="C195" s="15" t="s">
        <v>643</v>
      </c>
      <c r="D195" s="50">
        <f t="shared" ref="D195:D219" si="48">ROUND(IF(H195&gt;0.135,0.135,H195),4)</f>
        <v>0.12230000000000001</v>
      </c>
      <c r="E195" s="51">
        <f>+VLOOKUP($B195,'1718_link'!$A$5:$D$351,2,FALSE)</f>
        <v>13.22</v>
      </c>
      <c r="F195" s="51">
        <f>+VLOOKUP($B195,'1718_link'!$A$5:$D$351,3,FALSE)</f>
        <v>49.11</v>
      </c>
      <c r="G195" s="40">
        <f>+VLOOKUP($B195,'1718_link'!$A$5:$D$351,4,FALSE)</f>
        <v>401.43</v>
      </c>
      <c r="H195" s="52">
        <f t="shared" ref="H195:H219" si="49">+F195/G195</f>
        <v>0.12233764292653762</v>
      </c>
      <c r="I195" s="50">
        <f t="shared" si="47"/>
        <v>0.11749999999999999</v>
      </c>
      <c r="J195" s="53">
        <f t="shared" ref="J195:J219" si="50">ROUND(IF($H$220&gt;0.135,I195*G195,F195),2)</f>
        <v>47.17</v>
      </c>
      <c r="K195" s="17">
        <f t="shared" ref="K195:K219" si="51">+J195+E195</f>
        <v>60.39</v>
      </c>
      <c r="L195" s="17"/>
      <c r="M195" s="235" t="s">
        <v>84</v>
      </c>
      <c r="N195" s="232" t="s">
        <v>85</v>
      </c>
      <c r="O195" s="235" t="s">
        <v>54</v>
      </c>
      <c r="P195" s="232" t="s">
        <v>55</v>
      </c>
      <c r="Q195" s="236"/>
      <c r="R195" s="236"/>
      <c r="S195" s="237">
        <v>1</v>
      </c>
      <c r="T195" s="237">
        <v>1</v>
      </c>
      <c r="U195" s="232">
        <v>1</v>
      </c>
      <c r="V195" s="232">
        <v>1</v>
      </c>
      <c r="W195" s="232">
        <v>1</v>
      </c>
    </row>
    <row r="196" spans="1:23" ht="15.6" x14ac:dyDescent="0.3">
      <c r="A196" s="15">
        <f t="shared" ref="A196:A219" si="52">+A195+1</f>
        <v>3</v>
      </c>
      <c r="B196" s="49" t="s">
        <v>514</v>
      </c>
      <c r="C196" s="15" t="s">
        <v>863</v>
      </c>
      <c r="D196" s="50">
        <f t="shared" si="48"/>
        <v>0.13500000000000001</v>
      </c>
      <c r="E196" s="51">
        <f>+VLOOKUP($B196,'1718_link'!$A$5:$D$351,2,FALSE)</f>
        <v>0</v>
      </c>
      <c r="F196" s="51">
        <f>+VLOOKUP($B196,'1718_link'!$A$5:$D$351,3,FALSE)</f>
        <v>4.33</v>
      </c>
      <c r="G196" s="40">
        <f>+VLOOKUP($B196,'1718_link'!$A$5:$D$351,4,FALSE)</f>
        <v>17.399999999999999</v>
      </c>
      <c r="H196" s="52">
        <f t="shared" si="49"/>
        <v>0.24885057471264371</v>
      </c>
      <c r="I196" s="50">
        <f>ROUND(IF($H$220&gt;0.135,0.135/$H$220*H196,H196),4)</f>
        <v>0.23899999999999999</v>
      </c>
      <c r="J196" s="53">
        <f t="shared" si="50"/>
        <v>4.16</v>
      </c>
      <c r="K196" s="17">
        <f t="shared" si="51"/>
        <v>4.16</v>
      </c>
      <c r="L196" s="17"/>
      <c r="M196" s="235" t="s">
        <v>260</v>
      </c>
      <c r="N196" s="232" t="s">
        <v>261</v>
      </c>
      <c r="O196" s="235" t="s">
        <v>54</v>
      </c>
      <c r="P196" s="232" t="s">
        <v>55</v>
      </c>
      <c r="Q196" s="236"/>
      <c r="R196" s="236"/>
      <c r="S196" s="237"/>
      <c r="T196" s="237">
        <v>1</v>
      </c>
      <c r="U196" s="232">
        <v>1</v>
      </c>
      <c r="V196" s="232">
        <v>1</v>
      </c>
      <c r="W196" s="232">
        <v>1</v>
      </c>
    </row>
    <row r="197" spans="1:23" x14ac:dyDescent="0.3">
      <c r="A197" s="15">
        <f t="shared" si="52"/>
        <v>4</v>
      </c>
      <c r="B197" s="49" t="s">
        <v>252</v>
      </c>
      <c r="C197" s="15" t="s">
        <v>732</v>
      </c>
      <c r="D197" s="50">
        <f t="shared" si="48"/>
        <v>0.1065</v>
      </c>
      <c r="E197" s="51">
        <f>+VLOOKUP($B197,'1718_link'!$A$5:$D$351,2,FALSE)</f>
        <v>1</v>
      </c>
      <c r="F197" s="51">
        <f>+VLOOKUP($B197,'1718_link'!$A$5:$D$351,3,FALSE)</f>
        <v>8.11</v>
      </c>
      <c r="G197" s="40">
        <f>+VLOOKUP($B197,'1718_link'!$A$5:$D$351,4,FALSE)</f>
        <v>76.12</v>
      </c>
      <c r="H197" s="52">
        <f t="shared" si="49"/>
        <v>0.10654230162900681</v>
      </c>
      <c r="I197" s="50">
        <f t="shared" ref="I197:I219" si="53">ROUND(IF($H$220&gt;0.135,0.135/$H$220*H197,H197),4)</f>
        <v>0.1023</v>
      </c>
      <c r="J197" s="53">
        <f t="shared" si="50"/>
        <v>7.79</v>
      </c>
      <c r="K197" s="17">
        <f t="shared" si="51"/>
        <v>8.7899999999999991</v>
      </c>
      <c r="L197" s="17"/>
    </row>
    <row r="198" spans="1:23" ht="15.6" x14ac:dyDescent="0.3">
      <c r="A198" s="15">
        <f t="shared" si="52"/>
        <v>5</v>
      </c>
      <c r="B198" s="49" t="s">
        <v>258</v>
      </c>
      <c r="C198" s="15" t="s">
        <v>735</v>
      </c>
      <c r="D198" s="50">
        <f t="shared" si="48"/>
        <v>0.1101</v>
      </c>
      <c r="E198" s="51">
        <f>+VLOOKUP($B198,'1718_link'!$A$5:$D$351,2,FALSE)</f>
        <v>18.559999999999999</v>
      </c>
      <c r="F198" s="51">
        <f>+VLOOKUP($B198,'1718_link'!$A$5:$D$351,3,FALSE)</f>
        <v>105.78</v>
      </c>
      <c r="G198" s="40">
        <f>+VLOOKUP($B198,'1718_link'!$A$5:$D$351,4,FALSE)</f>
        <v>960.74</v>
      </c>
      <c r="H198" s="52">
        <f t="shared" si="49"/>
        <v>0.11010262922330703</v>
      </c>
      <c r="I198" s="50">
        <f t="shared" si="53"/>
        <v>0.10580000000000001</v>
      </c>
      <c r="J198" s="53">
        <f t="shared" si="50"/>
        <v>101.65</v>
      </c>
      <c r="K198" s="17">
        <f t="shared" si="51"/>
        <v>120.21000000000001</v>
      </c>
      <c r="L198"/>
      <c r="Q198" s="10"/>
      <c r="R198" s="10"/>
    </row>
    <row r="199" spans="1:23" ht="15.6" x14ac:dyDescent="0.3">
      <c r="A199" s="15">
        <f t="shared" si="52"/>
        <v>6</v>
      </c>
      <c r="B199" s="49" t="s">
        <v>60</v>
      </c>
      <c r="C199" s="15" t="s">
        <v>636</v>
      </c>
      <c r="D199" s="50">
        <f t="shared" si="48"/>
        <v>0.1246</v>
      </c>
      <c r="E199" s="51">
        <f>+VLOOKUP($B199,'1718_link'!$A$5:$D$351,2,FALSE)</f>
        <v>0.22</v>
      </c>
      <c r="F199" s="51">
        <f>+VLOOKUP($B199,'1718_link'!$A$5:$D$351,3,FALSE)</f>
        <v>19.559999999999999</v>
      </c>
      <c r="G199" s="40">
        <f>+VLOOKUP($B199,'1718_link'!$A$5:$D$351,4,FALSE)</f>
        <v>157</v>
      </c>
      <c r="H199" s="52">
        <f t="shared" si="49"/>
        <v>0.12458598726114649</v>
      </c>
      <c r="I199" s="50">
        <f t="shared" si="53"/>
        <v>0.1197</v>
      </c>
      <c r="J199" s="53">
        <f t="shared" si="50"/>
        <v>18.79</v>
      </c>
      <c r="K199" s="17">
        <f t="shared" si="51"/>
        <v>19.009999999999998</v>
      </c>
      <c r="L199"/>
      <c r="Q199" s="10"/>
      <c r="R199" s="10"/>
    </row>
    <row r="200" spans="1:23" ht="15.6" x14ac:dyDescent="0.3">
      <c r="A200" s="15">
        <f t="shared" si="52"/>
        <v>7</v>
      </c>
      <c r="B200" s="49" t="s">
        <v>118</v>
      </c>
      <c r="C200" s="15" t="s">
        <v>665</v>
      </c>
      <c r="D200" s="50">
        <f t="shared" si="48"/>
        <v>8.9700000000000002E-2</v>
      </c>
      <c r="E200" s="51">
        <f>+VLOOKUP($B200,'1718_link'!$A$5:$D$351,2,FALSE)</f>
        <v>2</v>
      </c>
      <c r="F200" s="51">
        <f>+VLOOKUP($B200,'1718_link'!$A$5:$D$351,3,FALSE)</f>
        <v>4</v>
      </c>
      <c r="G200" s="40">
        <f>+VLOOKUP($B200,'1718_link'!$A$5:$D$351,4,FALSE)</f>
        <v>44.6</v>
      </c>
      <c r="H200" s="52">
        <f t="shared" si="49"/>
        <v>8.9686098654708515E-2</v>
      </c>
      <c r="I200" s="50">
        <f t="shared" si="53"/>
        <v>8.6099999999999996E-2</v>
      </c>
      <c r="J200" s="53">
        <f t="shared" si="50"/>
        <v>3.84</v>
      </c>
      <c r="K200" s="17">
        <f t="shared" si="51"/>
        <v>5.84</v>
      </c>
      <c r="L200"/>
      <c r="Q200" s="10"/>
      <c r="R200" s="10"/>
    </row>
    <row r="201" spans="1:23" ht="15.6" x14ac:dyDescent="0.3">
      <c r="A201" s="15">
        <f t="shared" si="52"/>
        <v>8</v>
      </c>
      <c r="B201" s="49" t="s">
        <v>84</v>
      </c>
      <c r="C201" s="15" t="s">
        <v>648</v>
      </c>
      <c r="D201" s="50">
        <f t="shared" si="48"/>
        <v>0.13500000000000001</v>
      </c>
      <c r="E201" s="51">
        <f>+VLOOKUP($B201,'1718_link'!$A$5:$D$351,2,FALSE)</f>
        <v>18</v>
      </c>
      <c r="F201" s="51">
        <f>+VLOOKUP($B201,'1718_link'!$A$5:$D$351,3,FALSE)</f>
        <v>144.22</v>
      </c>
      <c r="G201" s="40">
        <f>+VLOOKUP($B201,'1718_link'!$A$5:$D$351,4,FALSE)</f>
        <v>1022.2800000000001</v>
      </c>
      <c r="H201" s="52">
        <f t="shared" si="49"/>
        <v>0.14107680870211683</v>
      </c>
      <c r="I201" s="50">
        <f t="shared" si="53"/>
        <v>0.13550000000000001</v>
      </c>
      <c r="J201" s="53">
        <f t="shared" si="50"/>
        <v>138.52000000000001</v>
      </c>
      <c r="K201" s="17">
        <f t="shared" si="51"/>
        <v>156.52000000000001</v>
      </c>
      <c r="L201"/>
      <c r="M201" s="10"/>
      <c r="N201" s="10"/>
      <c r="O201" s="10"/>
      <c r="P201" s="10"/>
      <c r="Q201" s="10"/>
      <c r="R201" s="10"/>
    </row>
    <row r="202" spans="1:23" ht="15.6" x14ac:dyDescent="0.3">
      <c r="A202" s="15">
        <f t="shared" si="52"/>
        <v>9</v>
      </c>
      <c r="B202" s="49" t="s">
        <v>254</v>
      </c>
      <c r="C202" s="15" t="s">
        <v>733</v>
      </c>
      <c r="D202" s="50">
        <f t="shared" si="48"/>
        <v>0.10780000000000001</v>
      </c>
      <c r="E202" s="51">
        <f>+VLOOKUP($B202,'1718_link'!$A$5:$D$351,2,FALSE)</f>
        <v>2.89</v>
      </c>
      <c r="F202" s="51">
        <f>+VLOOKUP($B202,'1718_link'!$A$5:$D$351,3,FALSE)</f>
        <v>7.67</v>
      </c>
      <c r="G202" s="40">
        <f>+VLOOKUP($B202,'1718_link'!$A$5:$D$351,4,FALSE)</f>
        <v>71.169999999999987</v>
      </c>
      <c r="H202" s="52">
        <f t="shared" si="49"/>
        <v>0.10777012786286358</v>
      </c>
      <c r="I202" s="50">
        <f t="shared" si="53"/>
        <v>0.10349999999999999</v>
      </c>
      <c r="J202" s="53">
        <f t="shared" si="50"/>
        <v>7.37</v>
      </c>
      <c r="K202" s="17">
        <f t="shared" si="51"/>
        <v>10.26</v>
      </c>
      <c r="L202"/>
      <c r="M202" s="10"/>
      <c r="N202" s="10"/>
      <c r="O202" s="10"/>
      <c r="P202" s="10"/>
      <c r="Q202" s="10"/>
      <c r="R202" s="10"/>
    </row>
    <row r="203" spans="1:23" ht="15.6" x14ac:dyDescent="0.3">
      <c r="A203" s="15">
        <f t="shared" si="52"/>
        <v>10</v>
      </c>
      <c r="B203" s="49" t="s">
        <v>156</v>
      </c>
      <c r="C203" s="15" t="s">
        <v>924</v>
      </c>
      <c r="D203" s="50">
        <f t="shared" si="48"/>
        <v>0.13500000000000001</v>
      </c>
      <c r="E203" s="51">
        <f>+VLOOKUP($B203,'1718_link'!$A$5:$D$351,2,FALSE)</f>
        <v>1.4400000000000002</v>
      </c>
      <c r="F203" s="51">
        <f>+VLOOKUP($B203,'1718_link'!$A$5:$D$351,3,FALSE)</f>
        <v>26</v>
      </c>
      <c r="G203" s="40">
        <f>+VLOOKUP($B203,'1718_link'!$A$5:$D$351,4,FALSE)</f>
        <v>171.4</v>
      </c>
      <c r="H203" s="52">
        <f t="shared" si="49"/>
        <v>0.15169194865810967</v>
      </c>
      <c r="I203" s="50">
        <f t="shared" si="53"/>
        <v>0.1457</v>
      </c>
      <c r="J203" s="53">
        <f t="shared" si="50"/>
        <v>24.97</v>
      </c>
      <c r="K203" s="17">
        <f t="shared" si="51"/>
        <v>26.41</v>
      </c>
      <c r="L203"/>
      <c r="M203" s="10"/>
      <c r="N203" s="10"/>
      <c r="O203" s="10"/>
      <c r="P203" s="10"/>
      <c r="Q203" s="10"/>
      <c r="R203" s="10"/>
    </row>
    <row r="204" spans="1:23" ht="15.6" x14ac:dyDescent="0.3">
      <c r="A204" s="15">
        <f t="shared" si="52"/>
        <v>11</v>
      </c>
      <c r="B204" s="49" t="s">
        <v>262</v>
      </c>
      <c r="C204" s="15" t="s">
        <v>737</v>
      </c>
      <c r="D204" s="50">
        <f t="shared" si="48"/>
        <v>0.1203</v>
      </c>
      <c r="E204" s="51">
        <f>+VLOOKUP($B204,'1718_link'!$A$5:$D$351,2,FALSE)</f>
        <v>4</v>
      </c>
      <c r="F204" s="51">
        <f>+VLOOKUP($B204,'1718_link'!$A$5:$D$351,3,FALSE)</f>
        <v>29.33</v>
      </c>
      <c r="G204" s="40">
        <f>+VLOOKUP($B204,'1718_link'!$A$5:$D$351,4,FALSE)</f>
        <v>243.89</v>
      </c>
      <c r="H204" s="52">
        <f t="shared" si="49"/>
        <v>0.12025913321579401</v>
      </c>
      <c r="I204" s="50">
        <f t="shared" si="53"/>
        <v>0.11550000000000001</v>
      </c>
      <c r="J204" s="53">
        <f t="shared" si="50"/>
        <v>28.17</v>
      </c>
      <c r="K204" s="17">
        <f t="shared" si="51"/>
        <v>32.17</v>
      </c>
      <c r="L204" s="17"/>
      <c r="M204" s="10"/>
      <c r="N204" s="10"/>
      <c r="O204" s="10"/>
      <c r="P204" s="10"/>
      <c r="Q204" s="10"/>
      <c r="R204" s="10"/>
    </row>
    <row r="205" spans="1:23" ht="15.6" x14ac:dyDescent="0.3">
      <c r="A205" s="15">
        <f t="shared" si="52"/>
        <v>12</v>
      </c>
      <c r="B205" s="49" t="s">
        <v>332</v>
      </c>
      <c r="C205" s="15" t="s">
        <v>772</v>
      </c>
      <c r="D205" s="50">
        <f t="shared" si="48"/>
        <v>0.1268</v>
      </c>
      <c r="E205" s="51">
        <f>+VLOOKUP($B205,'1718_link'!$A$5:$D$351,2,FALSE)</f>
        <v>7.66</v>
      </c>
      <c r="F205" s="51">
        <f>+VLOOKUP($B205,'1718_link'!$A$5:$D$351,3,FALSE)</f>
        <v>81.56</v>
      </c>
      <c r="G205" s="40">
        <f>+VLOOKUP($B205,'1718_link'!$A$5:$D$351,4,FALSE)</f>
        <v>643.47</v>
      </c>
      <c r="H205" s="52">
        <f t="shared" si="49"/>
        <v>0.12675027584813589</v>
      </c>
      <c r="I205" s="50">
        <f t="shared" si="53"/>
        <v>0.12180000000000001</v>
      </c>
      <c r="J205" s="53">
        <f t="shared" si="50"/>
        <v>78.37</v>
      </c>
      <c r="K205" s="17">
        <f t="shared" si="51"/>
        <v>86.03</v>
      </c>
      <c r="L205" s="17"/>
      <c r="M205" s="10"/>
      <c r="N205" s="10"/>
      <c r="O205" s="10"/>
      <c r="P205" s="10"/>
      <c r="Q205" s="10"/>
      <c r="R205" s="10"/>
    </row>
    <row r="206" spans="1:23" ht="15.6" x14ac:dyDescent="0.3">
      <c r="A206" s="15">
        <f t="shared" si="52"/>
        <v>13</v>
      </c>
      <c r="B206" s="49" t="s">
        <v>412</v>
      </c>
      <c r="C206" s="15" t="s">
        <v>812</v>
      </c>
      <c r="D206" s="50">
        <f t="shared" si="48"/>
        <v>0.13500000000000001</v>
      </c>
      <c r="E206" s="51">
        <f>+VLOOKUP($B206,'1718_link'!$A$5:$D$351,2,FALSE)</f>
        <v>3</v>
      </c>
      <c r="F206" s="51">
        <f>+VLOOKUP($B206,'1718_link'!$A$5:$D$351,3,FALSE)</f>
        <v>5</v>
      </c>
      <c r="G206" s="40">
        <f>+VLOOKUP($B206,'1718_link'!$A$5:$D$351,4,FALSE)</f>
        <v>29.78</v>
      </c>
      <c r="H206" s="52">
        <f t="shared" si="49"/>
        <v>0.16789791806581597</v>
      </c>
      <c r="I206" s="50">
        <f t="shared" si="53"/>
        <v>0.1613</v>
      </c>
      <c r="J206" s="53">
        <f t="shared" si="50"/>
        <v>4.8</v>
      </c>
      <c r="K206" s="17">
        <f t="shared" si="51"/>
        <v>7.8</v>
      </c>
      <c r="L206" s="17"/>
      <c r="M206" s="10"/>
      <c r="N206" s="10"/>
      <c r="O206" s="10"/>
      <c r="P206" s="10"/>
      <c r="Q206" s="10"/>
      <c r="R206" s="10"/>
    </row>
    <row r="207" spans="1:23" ht="15.6" x14ac:dyDescent="0.3">
      <c r="A207" s="15">
        <f t="shared" si="52"/>
        <v>14</v>
      </c>
      <c r="B207" s="49" t="s">
        <v>410</v>
      </c>
      <c r="C207" s="15" t="s">
        <v>811</v>
      </c>
      <c r="D207" s="50">
        <f t="shared" si="48"/>
        <v>0.1085</v>
      </c>
      <c r="E207" s="51">
        <f>+VLOOKUP($B207,'1718_link'!$A$5:$D$351,2,FALSE)</f>
        <v>1</v>
      </c>
      <c r="F207" s="51">
        <f>+VLOOKUP($B207,'1718_link'!$A$5:$D$351,3,FALSE)</f>
        <v>6.89</v>
      </c>
      <c r="G207" s="40">
        <f>+VLOOKUP($B207,'1718_link'!$A$5:$D$351,4,FALSE)</f>
        <v>63.5</v>
      </c>
      <c r="H207" s="52">
        <f t="shared" si="49"/>
        <v>0.10850393700787402</v>
      </c>
      <c r="I207" s="50">
        <f t="shared" si="53"/>
        <v>0.1042</v>
      </c>
      <c r="J207" s="53">
        <f t="shared" si="50"/>
        <v>6.62</v>
      </c>
      <c r="K207" s="17">
        <f t="shared" si="51"/>
        <v>7.62</v>
      </c>
      <c r="L207" s="17"/>
      <c r="M207" s="10"/>
      <c r="N207" s="10"/>
      <c r="O207" s="10"/>
      <c r="P207" s="10"/>
      <c r="Q207" s="10"/>
      <c r="R207" s="10"/>
    </row>
    <row r="208" spans="1:23" ht="15.6" x14ac:dyDescent="0.3">
      <c r="A208" s="15">
        <f t="shared" si="52"/>
        <v>15</v>
      </c>
      <c r="B208" s="49" t="s">
        <v>344</v>
      </c>
      <c r="C208" s="15" t="s">
        <v>778</v>
      </c>
      <c r="D208" s="50">
        <f t="shared" si="48"/>
        <v>0.12089999999999999</v>
      </c>
      <c r="E208" s="51">
        <f>+VLOOKUP($B208,'1718_link'!$A$5:$D$351,2,FALSE)</f>
        <v>4.4400000000000004</v>
      </c>
      <c r="F208" s="51">
        <f>+VLOOKUP($B208,'1718_link'!$A$5:$D$351,3,FALSE)</f>
        <v>43.22</v>
      </c>
      <c r="G208" s="40">
        <f>+VLOOKUP($B208,'1718_link'!$A$5:$D$351,4,FALSE)</f>
        <v>357.47</v>
      </c>
      <c r="H208" s="52">
        <f t="shared" si="49"/>
        <v>0.1209052507902761</v>
      </c>
      <c r="I208" s="50">
        <f t="shared" si="53"/>
        <v>0.11609999999999999</v>
      </c>
      <c r="J208" s="53">
        <f t="shared" si="50"/>
        <v>41.5</v>
      </c>
      <c r="K208" s="17">
        <f t="shared" si="51"/>
        <v>45.94</v>
      </c>
      <c r="L208" s="17"/>
      <c r="M208" s="10"/>
      <c r="N208" s="10"/>
      <c r="O208" s="10"/>
      <c r="P208" s="10"/>
      <c r="Q208" s="10"/>
      <c r="R208" s="10"/>
    </row>
    <row r="209" spans="1:18" ht="15.6" x14ac:dyDescent="0.3">
      <c r="A209" s="15">
        <f t="shared" si="52"/>
        <v>16</v>
      </c>
      <c r="B209" s="49" t="s">
        <v>338</v>
      </c>
      <c r="C209" s="15" t="s">
        <v>775</v>
      </c>
      <c r="D209" s="50">
        <f t="shared" si="48"/>
        <v>0.13500000000000001</v>
      </c>
      <c r="E209" s="51">
        <f>+VLOOKUP($B209,'1718_link'!$A$5:$D$351,2,FALSE)</f>
        <v>32.11</v>
      </c>
      <c r="F209" s="51">
        <f>+VLOOKUP($B209,'1718_link'!$A$5:$D$351,3,FALSE)</f>
        <v>193.56</v>
      </c>
      <c r="G209" s="40">
        <f>+VLOOKUP($B209,'1718_link'!$A$5:$D$351,4,FALSE)</f>
        <v>1025.1399999999999</v>
      </c>
      <c r="H209" s="52">
        <f t="shared" si="49"/>
        <v>0.18881323526542718</v>
      </c>
      <c r="I209" s="50">
        <f t="shared" si="53"/>
        <v>0.18140000000000001</v>
      </c>
      <c r="J209" s="53">
        <f t="shared" si="50"/>
        <v>185.96</v>
      </c>
      <c r="K209" s="17">
        <f t="shared" si="51"/>
        <v>218.07</v>
      </c>
      <c r="L209" s="17"/>
      <c r="M209" s="10"/>
      <c r="N209" s="10"/>
      <c r="O209" s="10"/>
      <c r="P209" s="10"/>
      <c r="Q209" s="10"/>
      <c r="R209" s="10"/>
    </row>
    <row r="210" spans="1:18" ht="15.6" x14ac:dyDescent="0.3">
      <c r="A210" s="15">
        <f t="shared" si="52"/>
        <v>17</v>
      </c>
      <c r="B210" s="49" t="s">
        <v>90</v>
      </c>
      <c r="C210" s="15" t="s">
        <v>651</v>
      </c>
      <c r="D210" s="50">
        <f t="shared" si="48"/>
        <v>0.10349999999999999</v>
      </c>
      <c r="E210" s="51">
        <f>+VLOOKUP($B210,'1718_link'!$A$5:$D$351,2,FALSE)</f>
        <v>8.4499999999999993</v>
      </c>
      <c r="F210" s="51">
        <f>+VLOOKUP($B210,'1718_link'!$A$5:$D$351,3,FALSE)</f>
        <v>18.329999999999998</v>
      </c>
      <c r="G210" s="40">
        <f>+VLOOKUP($B210,'1718_link'!$A$5:$D$351,4,FALSE)</f>
        <v>177.1</v>
      </c>
      <c r="H210" s="52">
        <f t="shared" si="49"/>
        <v>0.10350084697910784</v>
      </c>
      <c r="I210" s="50">
        <f t="shared" si="53"/>
        <v>9.9400000000000002E-2</v>
      </c>
      <c r="J210" s="53">
        <f t="shared" si="50"/>
        <v>17.600000000000001</v>
      </c>
      <c r="K210" s="17">
        <f t="shared" si="51"/>
        <v>26.05</v>
      </c>
      <c r="L210" s="17"/>
      <c r="M210" s="10"/>
      <c r="N210" s="10"/>
      <c r="O210" s="10"/>
      <c r="P210" s="10"/>
      <c r="Q210" s="10"/>
      <c r="R210" s="10"/>
    </row>
    <row r="211" spans="1:18" ht="15.6" x14ac:dyDescent="0.3">
      <c r="A211" s="15">
        <f t="shared" si="52"/>
        <v>18</v>
      </c>
      <c r="B211" s="49" t="s">
        <v>256</v>
      </c>
      <c r="C211" s="15" t="s">
        <v>734</v>
      </c>
      <c r="D211" s="50">
        <f t="shared" si="48"/>
        <v>2.7300000000000001E-2</v>
      </c>
      <c r="E211" s="51">
        <f>+VLOOKUP($B211,'1718_link'!$A$5:$D$351,2,FALSE)</f>
        <v>0</v>
      </c>
      <c r="F211" s="51">
        <f>+VLOOKUP($B211,'1718_link'!$A$5:$D$351,3,FALSE)</f>
        <v>0.67</v>
      </c>
      <c r="G211" s="40">
        <f>+VLOOKUP($B211,'1718_link'!$A$5:$D$351,4,FALSE)</f>
        <v>24.5</v>
      </c>
      <c r="H211" s="52">
        <f t="shared" si="49"/>
        <v>2.7346938775510206E-2</v>
      </c>
      <c r="I211" s="50">
        <f t="shared" si="53"/>
        <v>2.63E-2</v>
      </c>
      <c r="J211" s="53">
        <f t="shared" si="50"/>
        <v>0.64</v>
      </c>
      <c r="K211" s="17">
        <f t="shared" si="51"/>
        <v>0.64</v>
      </c>
      <c r="L211" s="17"/>
      <c r="M211" s="10"/>
      <c r="N211" s="10"/>
      <c r="O211" s="10"/>
      <c r="P211" s="10"/>
      <c r="Q211" s="10"/>
      <c r="R211" s="10"/>
    </row>
    <row r="212" spans="1:18" x14ac:dyDescent="0.3">
      <c r="A212" s="15">
        <f t="shared" si="52"/>
        <v>19</v>
      </c>
      <c r="B212" s="49" t="s">
        <v>408</v>
      </c>
      <c r="C212" s="15" t="s">
        <v>810</v>
      </c>
      <c r="D212" s="50">
        <f t="shared" si="48"/>
        <v>0.13500000000000001</v>
      </c>
      <c r="E212" s="51">
        <f>+VLOOKUP($B212,'1718_link'!$A$5:$D$351,2,FALSE)</f>
        <v>0.56000000000000005</v>
      </c>
      <c r="F212" s="51">
        <f>+VLOOKUP($B212,'1718_link'!$A$5:$D$351,3,FALSE)</f>
        <v>12.67</v>
      </c>
      <c r="G212" s="40">
        <f>+VLOOKUP($B212,'1718_link'!$A$5:$D$351,4,FALSE)</f>
        <v>86.5</v>
      </c>
      <c r="H212" s="52">
        <f t="shared" si="49"/>
        <v>0.14647398843930637</v>
      </c>
      <c r="I212" s="50">
        <f t="shared" si="53"/>
        <v>0.14069999999999999</v>
      </c>
      <c r="J212" s="53">
        <f t="shared" si="50"/>
        <v>12.17</v>
      </c>
      <c r="K212" s="17">
        <f t="shared" si="51"/>
        <v>12.73</v>
      </c>
      <c r="L212" s="17"/>
      <c r="M212" s="17"/>
      <c r="N212" s="40"/>
      <c r="O212" s="40"/>
      <c r="P212" s="17"/>
      <c r="Q212" s="17"/>
    </row>
    <row r="213" spans="1:18" x14ac:dyDescent="0.3">
      <c r="A213" s="15">
        <f t="shared" si="52"/>
        <v>20</v>
      </c>
      <c r="B213" s="49" t="s">
        <v>414</v>
      </c>
      <c r="C213" s="15" t="s">
        <v>813</v>
      </c>
      <c r="D213" s="50">
        <f t="shared" si="48"/>
        <v>0.13500000000000001</v>
      </c>
      <c r="E213" s="51">
        <f>+VLOOKUP($B213,'1718_link'!$A$5:$D$351,2,FALSE)</f>
        <v>24.22</v>
      </c>
      <c r="F213" s="51">
        <f>+VLOOKUP($B213,'1718_link'!$A$5:$D$351,3,FALSE)</f>
        <v>137.88999999999999</v>
      </c>
      <c r="G213" s="40">
        <f>+VLOOKUP($B213,'1718_link'!$A$5:$D$351,4,FALSE)</f>
        <v>882.68</v>
      </c>
      <c r="H213" s="52">
        <f t="shared" si="49"/>
        <v>0.15621742873974712</v>
      </c>
      <c r="I213" s="50">
        <f t="shared" si="53"/>
        <v>0.15010000000000001</v>
      </c>
      <c r="J213" s="53">
        <f t="shared" si="50"/>
        <v>132.49</v>
      </c>
      <c r="K213" s="17">
        <f t="shared" si="51"/>
        <v>156.71</v>
      </c>
      <c r="L213" s="17"/>
    </row>
    <row r="214" spans="1:18" x14ac:dyDescent="0.3">
      <c r="A214" s="15">
        <f t="shared" si="52"/>
        <v>21</v>
      </c>
      <c r="B214" s="49" t="s">
        <v>80</v>
      </c>
      <c r="C214" s="15" t="s">
        <v>646</v>
      </c>
      <c r="D214" s="50">
        <f t="shared" si="48"/>
        <v>0.11600000000000001</v>
      </c>
      <c r="E214" s="51">
        <f>+VLOOKUP($B214,'1718_link'!$A$5:$D$351,2,FALSE)</f>
        <v>11.88</v>
      </c>
      <c r="F214" s="51">
        <f>+VLOOKUP($B214,'1718_link'!$A$5:$D$351,3,FALSE)</f>
        <v>79.33</v>
      </c>
      <c r="G214" s="40">
        <f>+VLOOKUP($B214,'1718_link'!$A$5:$D$351,4,FALSE)</f>
        <v>683.71</v>
      </c>
      <c r="H214" s="52">
        <f t="shared" si="49"/>
        <v>0.11602872562928726</v>
      </c>
      <c r="I214" s="50">
        <f t="shared" si="53"/>
        <v>0.1115</v>
      </c>
      <c r="J214" s="53">
        <f t="shared" si="50"/>
        <v>76.23</v>
      </c>
      <c r="K214" s="17">
        <f t="shared" si="51"/>
        <v>88.11</v>
      </c>
      <c r="L214" s="17"/>
    </row>
    <row r="215" spans="1:18" x14ac:dyDescent="0.3">
      <c r="A215" s="15">
        <f t="shared" si="52"/>
        <v>22</v>
      </c>
      <c r="B215" s="49" t="s">
        <v>250</v>
      </c>
      <c r="C215" s="15" t="s">
        <v>731</v>
      </c>
      <c r="D215" s="50">
        <f t="shared" si="48"/>
        <v>0.1159</v>
      </c>
      <c r="E215" s="51">
        <f>+VLOOKUP($B215,'1718_link'!$A$5:$D$351,2,FALSE)</f>
        <v>0.33</v>
      </c>
      <c r="F215" s="51">
        <f>+VLOOKUP($B215,'1718_link'!$A$5:$D$351,3,FALSE)</f>
        <v>27.89</v>
      </c>
      <c r="G215" s="40">
        <f>+VLOOKUP($B215,'1718_link'!$A$5:$D$351,4,FALSE)</f>
        <v>240.68</v>
      </c>
      <c r="H215" s="52">
        <f t="shared" si="49"/>
        <v>0.11588000664783114</v>
      </c>
      <c r="I215" s="50">
        <f t="shared" si="53"/>
        <v>0.1113</v>
      </c>
      <c r="J215" s="53">
        <f t="shared" si="50"/>
        <v>26.79</v>
      </c>
      <c r="K215" s="17">
        <f t="shared" si="51"/>
        <v>27.119999999999997</v>
      </c>
      <c r="L215" s="17"/>
    </row>
    <row r="216" spans="1:18" x14ac:dyDescent="0.3">
      <c r="A216" s="15">
        <f t="shared" si="52"/>
        <v>23</v>
      </c>
      <c r="B216" s="49" t="s">
        <v>512</v>
      </c>
      <c r="C216" s="15" t="s">
        <v>862</v>
      </c>
      <c r="D216" s="50">
        <f t="shared" si="48"/>
        <v>0.13500000000000001</v>
      </c>
      <c r="E216" s="51">
        <f>+VLOOKUP($B216,'1718_link'!$A$5:$D$351,2,FALSE)</f>
        <v>6.34</v>
      </c>
      <c r="F216" s="51">
        <f>+VLOOKUP($B216,'1718_link'!$A$5:$D$351,3,FALSE)</f>
        <v>96</v>
      </c>
      <c r="G216" s="40">
        <f>+VLOOKUP($B216,'1718_link'!$A$5:$D$351,4,FALSE)</f>
        <v>483.31</v>
      </c>
      <c r="H216" s="52">
        <f t="shared" si="49"/>
        <v>0.19863027870310981</v>
      </c>
      <c r="I216" s="50">
        <f t="shared" si="53"/>
        <v>0.1908</v>
      </c>
      <c r="J216" s="53">
        <f t="shared" si="50"/>
        <v>92.22</v>
      </c>
      <c r="K216" s="17">
        <f t="shared" si="51"/>
        <v>98.56</v>
      </c>
      <c r="L216" s="17"/>
    </row>
    <row r="217" spans="1:18" x14ac:dyDescent="0.3">
      <c r="A217" s="15">
        <f t="shared" si="52"/>
        <v>24</v>
      </c>
      <c r="B217" s="49" t="s">
        <v>100</v>
      </c>
      <c r="C217" s="15" t="s">
        <v>656</v>
      </c>
      <c r="D217" s="50">
        <f t="shared" si="48"/>
        <v>0.13500000000000001</v>
      </c>
      <c r="E217" s="51">
        <f>+VLOOKUP($B217,'1718_link'!$A$5:$D$351,2,FALSE)</f>
        <v>2</v>
      </c>
      <c r="F217" s="51">
        <f>+VLOOKUP($B217,'1718_link'!$A$5:$D$351,3,FALSE)</f>
        <v>49.67</v>
      </c>
      <c r="G217" s="40">
        <f>+VLOOKUP($B217,'1718_link'!$A$5:$D$351,4,FALSE)</f>
        <v>282.60000000000002</v>
      </c>
      <c r="H217" s="52">
        <f t="shared" si="49"/>
        <v>0.17576079263977351</v>
      </c>
      <c r="I217" s="50">
        <f t="shared" si="53"/>
        <v>0.16880000000000001</v>
      </c>
      <c r="J217" s="53">
        <f t="shared" si="50"/>
        <v>47.7</v>
      </c>
      <c r="K217" s="17">
        <f t="shared" si="51"/>
        <v>49.7</v>
      </c>
      <c r="L217" s="17"/>
      <c r="M217" s="17"/>
      <c r="N217" s="40"/>
      <c r="O217" s="40"/>
      <c r="P217" s="17"/>
      <c r="Q217" s="17"/>
    </row>
    <row r="218" spans="1:18" x14ac:dyDescent="0.3">
      <c r="A218" s="15">
        <f t="shared" si="52"/>
        <v>25</v>
      </c>
      <c r="B218" s="49" t="s">
        <v>260</v>
      </c>
      <c r="C218" s="15" t="s">
        <v>736</v>
      </c>
      <c r="D218" s="50">
        <f t="shared" si="48"/>
        <v>0.13500000000000001</v>
      </c>
      <c r="E218" s="51">
        <f>+VLOOKUP($B218,'1718_link'!$A$5:$D$351,2,FALSE)</f>
        <v>45.33</v>
      </c>
      <c r="F218" s="51">
        <f>+VLOOKUP($B218,'1718_link'!$A$5:$D$351,3,FALSE)</f>
        <v>177.11</v>
      </c>
      <c r="G218" s="40">
        <f>+VLOOKUP($B218,'1718_link'!$A$5:$D$351,4,FALSE)</f>
        <v>1272.9000000000001</v>
      </c>
      <c r="H218" s="52">
        <f t="shared" si="49"/>
        <v>0.13913897399638619</v>
      </c>
      <c r="I218" s="50">
        <f t="shared" si="53"/>
        <v>0.13370000000000001</v>
      </c>
      <c r="J218" s="53">
        <f t="shared" si="50"/>
        <v>170.19</v>
      </c>
      <c r="K218" s="17">
        <f t="shared" si="51"/>
        <v>215.51999999999998</v>
      </c>
      <c r="L218" s="17"/>
    </row>
    <row r="219" spans="1:18" x14ac:dyDescent="0.3">
      <c r="A219" s="86">
        <f t="shared" si="52"/>
        <v>26</v>
      </c>
      <c r="B219" s="87" t="s">
        <v>244</v>
      </c>
      <c r="C219" s="86" t="s">
        <v>728</v>
      </c>
      <c r="D219" s="88">
        <f t="shared" si="48"/>
        <v>0.13389999999999999</v>
      </c>
      <c r="E219" s="89">
        <f>+VLOOKUP($B219,'1718_link'!$A$5:$D$351,2,FALSE)</f>
        <v>1</v>
      </c>
      <c r="F219" s="89">
        <f>+VLOOKUP($B219,'1718_link'!$A$5:$D$351,3,FALSE)</f>
        <v>8.89</v>
      </c>
      <c r="G219" s="19">
        <f>+VLOOKUP($B219,'1718_link'!$A$5:$D$351,4,FALSE)</f>
        <v>66.36999999999999</v>
      </c>
      <c r="H219" s="90">
        <f t="shared" si="49"/>
        <v>0.13394605996685252</v>
      </c>
      <c r="I219" s="88">
        <f t="shared" si="53"/>
        <v>0.12870000000000001</v>
      </c>
      <c r="J219" s="91">
        <f t="shared" si="50"/>
        <v>8.5399999999999991</v>
      </c>
      <c r="K219" s="26">
        <f t="shared" si="51"/>
        <v>9.5399999999999991</v>
      </c>
      <c r="L219" s="17"/>
      <c r="M219" s="17"/>
      <c r="N219" s="40"/>
      <c r="O219" s="40"/>
      <c r="P219" s="17"/>
      <c r="Q219" s="17"/>
    </row>
    <row r="220" spans="1:18" x14ac:dyDescent="0.3">
      <c r="A220" s="45"/>
      <c r="B220" s="54" t="s">
        <v>2</v>
      </c>
      <c r="C220" s="45" t="s">
        <v>988</v>
      </c>
      <c r="D220" s="55">
        <f>SUMPRODUCT(D194:D219,G194:G219)/G220</f>
        <v>0.12650325384592892</v>
      </c>
      <c r="E220" s="56">
        <f>SUM(E194:E219)</f>
        <v>210.42000000000002</v>
      </c>
      <c r="F220" s="56">
        <f>SUM(F194:F219)</f>
        <v>1345.9000000000003</v>
      </c>
      <c r="G220" s="56">
        <f>SUM(G194:G219)</f>
        <v>9576.3600000000024</v>
      </c>
      <c r="H220" s="57">
        <f>+F220/G220</f>
        <v>0.14054400628213642</v>
      </c>
      <c r="I220" s="47">
        <f>SUMPRODUCT(G194:G219,I194:I219)/G220</f>
        <v>0.13502091734228872</v>
      </c>
      <c r="J220" s="58">
        <f>SUM(J194:J219)</f>
        <v>1293</v>
      </c>
      <c r="K220" s="56">
        <f>SUM(K194:K219)</f>
        <v>1503.4199999999998</v>
      </c>
      <c r="L220" s="17"/>
      <c r="M220" s="70"/>
      <c r="P220" s="17"/>
      <c r="Q220" s="17"/>
    </row>
    <row r="221" spans="1:18" x14ac:dyDescent="0.3">
      <c r="M221" s="40"/>
      <c r="N221" s="17"/>
    </row>
    <row r="222" spans="1:18" ht="18" x14ac:dyDescent="0.35">
      <c r="B222" s="95" t="s">
        <v>973</v>
      </c>
      <c r="M222" s="40"/>
      <c r="N222" s="17"/>
    </row>
    <row r="223" spans="1:18" ht="28.8" x14ac:dyDescent="0.3">
      <c r="B223" s="76" t="s">
        <v>933</v>
      </c>
      <c r="C223" s="76" t="s">
        <v>982</v>
      </c>
      <c r="D223" s="77" t="s">
        <v>939</v>
      </c>
      <c r="E223" s="77" t="s">
        <v>936</v>
      </c>
      <c r="F223" s="77" t="s">
        <v>937</v>
      </c>
      <c r="G223" s="77" t="s">
        <v>938</v>
      </c>
      <c r="H223" s="77" t="s">
        <v>942</v>
      </c>
      <c r="I223" s="77" t="s">
        <v>940</v>
      </c>
      <c r="J223" s="77" t="s">
        <v>941</v>
      </c>
      <c r="K223" s="78" t="s">
        <v>983</v>
      </c>
    </row>
    <row r="224" spans="1:18" x14ac:dyDescent="0.3">
      <c r="A224" s="79">
        <v>1</v>
      </c>
      <c r="B224" s="80" t="s">
        <v>248</v>
      </c>
      <c r="C224" s="79" t="s">
        <v>730</v>
      </c>
      <c r="D224" s="81">
        <f t="shared" ref="D224:D250" si="54">ROUND(IF(H224&gt;0.127,0.127,H224),4)</f>
        <v>6.7599999999999993E-2</v>
      </c>
      <c r="E224" s="82">
        <f>+VLOOKUP($B224,'1617_link'!$A$5:$D$351,2,FALSE)</f>
        <v>1</v>
      </c>
      <c r="F224" s="82">
        <f>+VLOOKUP($B224,'1617_link'!$A$5:$D$351,3,FALSE)</f>
        <v>6</v>
      </c>
      <c r="G224" s="83">
        <f>+VLOOKUP($B224,'1617_link'!$A$5:$D$351,4,FALSE)</f>
        <v>88.74</v>
      </c>
      <c r="H224" s="84">
        <f>+F224/G224</f>
        <v>6.7613252197430695E-2</v>
      </c>
      <c r="I224" s="81">
        <f>ROUND(IF($H$251&gt;0.127,0.127/$H$251*H224,H224),4)</f>
        <v>6.6199999999999995E-2</v>
      </c>
      <c r="J224" s="85">
        <f>ROUND(IF($H$251&gt;0.127,I224*G224,F224),2)</f>
        <v>5.87</v>
      </c>
      <c r="K224" s="25">
        <f>+J224+E224</f>
        <v>6.87</v>
      </c>
      <c r="L224" s="17"/>
      <c r="M224" s="17"/>
      <c r="N224" s="17"/>
    </row>
    <row r="225" spans="1:14" x14ac:dyDescent="0.3">
      <c r="A225" s="15">
        <f>+A224+1</f>
        <v>2</v>
      </c>
      <c r="B225" s="49" t="s">
        <v>74</v>
      </c>
      <c r="C225" s="15" t="s">
        <v>643</v>
      </c>
      <c r="D225" s="50">
        <f t="shared" si="54"/>
        <v>0.127</v>
      </c>
      <c r="E225" s="51">
        <f>+VLOOKUP($B225,'1617_link'!$A$5:$D$351,2,FALSE)</f>
        <v>11.56</v>
      </c>
      <c r="F225" s="51">
        <f>+VLOOKUP($B225,'1617_link'!$A$5:$D$351,3,FALSE)</f>
        <v>53.33</v>
      </c>
      <c r="G225" s="40">
        <f>+VLOOKUP($B225,'1617_link'!$A$5:$D$351,4,FALSE)</f>
        <v>410.7</v>
      </c>
      <c r="H225" s="52">
        <f t="shared" ref="H225:H250" si="55">+F225/G225</f>
        <v>0.12985147309471634</v>
      </c>
      <c r="I225" s="50">
        <f t="shared" ref="I225:I250" si="56">ROUND(IF($H$251&gt;0.127,0.127/$H$251*H225,H225),4)</f>
        <v>0.12709999999999999</v>
      </c>
      <c r="J225" s="53">
        <f t="shared" ref="J225:J250" si="57">ROUND(IF($H$251&gt;0.127,I225*G225,F225),2)</f>
        <v>52.2</v>
      </c>
      <c r="K225" s="17">
        <f t="shared" ref="K225:K250" si="58">+J225+E225</f>
        <v>63.760000000000005</v>
      </c>
      <c r="L225" s="17"/>
      <c r="M225" s="17"/>
      <c r="N225" s="17"/>
    </row>
    <row r="226" spans="1:14" x14ac:dyDescent="0.3">
      <c r="A226" s="15">
        <f t="shared" ref="A226:A250" si="59">+A225+1</f>
        <v>3</v>
      </c>
      <c r="B226" s="49" t="s">
        <v>514</v>
      </c>
      <c r="C226" s="15" t="s">
        <v>863</v>
      </c>
      <c r="D226" s="50">
        <f t="shared" si="54"/>
        <v>0.127</v>
      </c>
      <c r="E226" s="51">
        <f>+VLOOKUP($B226,'1617_link'!$A$5:$D$351,2,FALSE)</f>
        <v>1</v>
      </c>
      <c r="F226" s="51">
        <f>+VLOOKUP($B226,'1617_link'!$A$5:$D$351,3,FALSE)</f>
        <v>3.22</v>
      </c>
      <c r="G226" s="40">
        <f>+VLOOKUP($B226,'1617_link'!$A$5:$D$351,4,FALSE)</f>
        <v>18.7</v>
      </c>
      <c r="H226" s="52">
        <f t="shared" si="55"/>
        <v>0.17219251336898397</v>
      </c>
      <c r="I226" s="50">
        <f t="shared" si="56"/>
        <v>0.16850000000000001</v>
      </c>
      <c r="J226" s="53">
        <f t="shared" si="57"/>
        <v>3.15</v>
      </c>
      <c r="K226" s="17">
        <f t="shared" si="58"/>
        <v>4.1500000000000004</v>
      </c>
      <c r="L226" s="17"/>
      <c r="M226" s="17"/>
      <c r="N226" s="17"/>
    </row>
    <row r="227" spans="1:14" x14ac:dyDescent="0.3">
      <c r="A227" s="15">
        <f t="shared" si="59"/>
        <v>4</v>
      </c>
      <c r="B227" s="49" t="s">
        <v>252</v>
      </c>
      <c r="C227" s="15" t="s">
        <v>732</v>
      </c>
      <c r="D227" s="50">
        <f t="shared" si="54"/>
        <v>9.7900000000000001E-2</v>
      </c>
      <c r="E227" s="51">
        <f>+VLOOKUP($B227,'1617_link'!$A$5:$D$351,2,FALSE)</f>
        <v>1</v>
      </c>
      <c r="F227" s="51">
        <f>+VLOOKUP($B227,'1617_link'!$A$5:$D$351,3,FALSE)</f>
        <v>7</v>
      </c>
      <c r="G227" s="40">
        <f>+VLOOKUP($B227,'1617_link'!$A$5:$D$351,4,FALSE)</f>
        <v>71.5</v>
      </c>
      <c r="H227" s="52">
        <f t="shared" si="55"/>
        <v>9.7902097902097904E-2</v>
      </c>
      <c r="I227" s="50">
        <f t="shared" si="56"/>
        <v>9.5799999999999996E-2</v>
      </c>
      <c r="J227" s="53">
        <f t="shared" si="57"/>
        <v>6.85</v>
      </c>
      <c r="K227" s="17">
        <f t="shared" si="58"/>
        <v>7.85</v>
      </c>
      <c r="L227" s="17"/>
      <c r="M227" s="17"/>
      <c r="N227" s="17"/>
    </row>
    <row r="228" spans="1:14" x14ac:dyDescent="0.3">
      <c r="A228" s="15">
        <f t="shared" si="59"/>
        <v>5</v>
      </c>
      <c r="B228" s="49" t="s">
        <v>258</v>
      </c>
      <c r="C228" s="15" t="s">
        <v>735</v>
      </c>
      <c r="D228" s="50">
        <f t="shared" si="54"/>
        <v>0.1211</v>
      </c>
      <c r="E228" s="51">
        <f>+VLOOKUP($B228,'1617_link'!$A$5:$D$351,2,FALSE)</f>
        <v>18.89</v>
      </c>
      <c r="F228" s="51">
        <f>+VLOOKUP($B228,'1617_link'!$A$5:$D$351,3,FALSE)</f>
        <v>113.44</v>
      </c>
      <c r="G228" s="40">
        <f>+VLOOKUP($B228,'1617_link'!$A$5:$D$351,4,FALSE)</f>
        <v>936.55000000000007</v>
      </c>
      <c r="H228" s="52">
        <f t="shared" si="55"/>
        <v>0.12112540707917355</v>
      </c>
      <c r="I228" s="50">
        <f t="shared" si="56"/>
        <v>0.1186</v>
      </c>
      <c r="J228" s="53">
        <f t="shared" si="57"/>
        <v>111.07</v>
      </c>
      <c r="K228" s="17">
        <f t="shared" si="58"/>
        <v>129.95999999999998</v>
      </c>
      <c r="L228" s="17"/>
      <c r="M228" s="17"/>
      <c r="N228" s="17"/>
    </row>
    <row r="229" spans="1:14" x14ac:dyDescent="0.3">
      <c r="A229" s="15">
        <f t="shared" si="59"/>
        <v>6</v>
      </c>
      <c r="B229" s="49" t="s">
        <v>60</v>
      </c>
      <c r="C229" s="15" t="s">
        <v>636</v>
      </c>
      <c r="D229" s="50">
        <f t="shared" si="54"/>
        <v>0.11890000000000001</v>
      </c>
      <c r="E229" s="51">
        <f>+VLOOKUP($B229,'1617_link'!$A$5:$D$351,2,FALSE)</f>
        <v>0.11</v>
      </c>
      <c r="F229" s="51">
        <f>+VLOOKUP($B229,'1617_link'!$A$5:$D$351,3,FALSE)</f>
        <v>18.11</v>
      </c>
      <c r="G229" s="40">
        <f>+VLOOKUP($B229,'1617_link'!$A$5:$D$351,4,FALSE)</f>
        <v>152.30000000000001</v>
      </c>
      <c r="H229" s="52">
        <f t="shared" si="55"/>
        <v>0.11891004596191726</v>
      </c>
      <c r="I229" s="50">
        <f t="shared" si="56"/>
        <v>0.1164</v>
      </c>
      <c r="J229" s="53">
        <f t="shared" si="57"/>
        <v>17.73</v>
      </c>
      <c r="K229" s="17">
        <f t="shared" si="58"/>
        <v>17.84</v>
      </c>
      <c r="L229" s="17"/>
      <c r="M229" s="17"/>
      <c r="N229" s="17"/>
    </row>
    <row r="230" spans="1:14" x14ac:dyDescent="0.3">
      <c r="A230" s="15">
        <f t="shared" si="59"/>
        <v>7</v>
      </c>
      <c r="B230" s="49" t="s">
        <v>118</v>
      </c>
      <c r="C230" s="15" t="s">
        <v>665</v>
      </c>
      <c r="D230" s="50">
        <f t="shared" si="54"/>
        <v>0.1124</v>
      </c>
      <c r="E230" s="51">
        <f>+VLOOKUP($B230,'1617_link'!$A$5:$D$351,2,FALSE)</f>
        <v>2</v>
      </c>
      <c r="F230" s="51">
        <f>+VLOOKUP($B230,'1617_link'!$A$5:$D$351,3,FALSE)</f>
        <v>5.44</v>
      </c>
      <c r="G230" s="40">
        <f>+VLOOKUP($B230,'1617_link'!$A$5:$D$351,4,FALSE)</f>
        <v>48.4</v>
      </c>
      <c r="H230" s="52">
        <f t="shared" si="55"/>
        <v>0.11239669421487604</v>
      </c>
      <c r="I230" s="50">
        <f t="shared" si="56"/>
        <v>0.11</v>
      </c>
      <c r="J230" s="53">
        <f t="shared" si="57"/>
        <v>5.32</v>
      </c>
      <c r="K230" s="17">
        <f t="shared" si="58"/>
        <v>7.32</v>
      </c>
      <c r="L230" s="17"/>
      <c r="M230" s="17"/>
      <c r="N230" s="17"/>
    </row>
    <row r="231" spans="1:14" x14ac:dyDescent="0.3">
      <c r="A231" s="15">
        <f t="shared" si="59"/>
        <v>8</v>
      </c>
      <c r="B231" s="49" t="s">
        <v>84</v>
      </c>
      <c r="C231" s="15" t="s">
        <v>648</v>
      </c>
      <c r="D231" s="50">
        <f t="shared" si="54"/>
        <v>0.127</v>
      </c>
      <c r="E231" s="51">
        <f>+VLOOKUP($B231,'1617_link'!$A$5:$D$351,2,FALSE)</f>
        <v>11</v>
      </c>
      <c r="F231" s="51">
        <f>+VLOOKUP($B231,'1617_link'!$A$5:$D$351,3,FALSE)</f>
        <v>128.56</v>
      </c>
      <c r="G231" s="40">
        <f>+VLOOKUP($B231,'1617_link'!$A$5:$D$351,4,FALSE)</f>
        <v>945.52</v>
      </c>
      <c r="H231" s="52">
        <f t="shared" si="55"/>
        <v>0.13596750994161944</v>
      </c>
      <c r="I231" s="50">
        <f t="shared" si="56"/>
        <v>0.1331</v>
      </c>
      <c r="J231" s="53">
        <f t="shared" si="57"/>
        <v>125.85</v>
      </c>
      <c r="K231" s="17">
        <f t="shared" si="58"/>
        <v>136.85</v>
      </c>
      <c r="L231" s="17"/>
      <c r="M231" s="17"/>
      <c r="N231" s="17"/>
    </row>
    <row r="232" spans="1:14" x14ac:dyDescent="0.3">
      <c r="A232" s="15">
        <f t="shared" si="59"/>
        <v>9</v>
      </c>
      <c r="B232" s="49" t="s">
        <v>254</v>
      </c>
      <c r="C232" s="15" t="s">
        <v>733</v>
      </c>
      <c r="D232" s="50">
        <f t="shared" si="54"/>
        <v>8.1600000000000006E-2</v>
      </c>
      <c r="E232" s="51">
        <f>+VLOOKUP($B232,'1617_link'!$A$5:$D$351,2,FALSE)</f>
        <v>0.56000000000000005</v>
      </c>
      <c r="F232" s="51">
        <f>+VLOOKUP($B232,'1617_link'!$A$5:$D$351,3,FALSE)</f>
        <v>5.78</v>
      </c>
      <c r="G232" s="40">
        <f>+VLOOKUP($B232,'1617_link'!$A$5:$D$351,4,FALSE)</f>
        <v>70.850000000000009</v>
      </c>
      <c r="H232" s="52">
        <f t="shared" si="55"/>
        <v>8.1580804516584324E-2</v>
      </c>
      <c r="I232" s="50">
        <f t="shared" si="56"/>
        <v>7.9899999999999999E-2</v>
      </c>
      <c r="J232" s="53">
        <f t="shared" si="57"/>
        <v>5.66</v>
      </c>
      <c r="K232" s="17">
        <f t="shared" si="58"/>
        <v>6.2200000000000006</v>
      </c>
      <c r="L232" s="17"/>
      <c r="M232" s="17"/>
      <c r="N232" s="17"/>
    </row>
    <row r="233" spans="1:14" x14ac:dyDescent="0.3">
      <c r="A233" s="15">
        <f t="shared" si="59"/>
        <v>10</v>
      </c>
      <c r="B233" s="49" t="s">
        <v>156</v>
      </c>
      <c r="C233" s="15" t="s">
        <v>924</v>
      </c>
      <c r="D233" s="50">
        <f t="shared" si="54"/>
        <v>0.1116</v>
      </c>
      <c r="E233" s="51">
        <f>+VLOOKUP($B233,'1617_link'!$A$5:$D$351,2,FALSE)</f>
        <v>3.78</v>
      </c>
      <c r="F233" s="51">
        <f>+VLOOKUP($B233,'1617_link'!$A$5:$D$351,3,FALSE)</f>
        <v>18</v>
      </c>
      <c r="G233" s="40">
        <f>+VLOOKUP($B233,'1617_link'!$A$5:$D$351,4,FALSE)</f>
        <v>161.33000000000001</v>
      </c>
      <c r="H233" s="52">
        <f t="shared" si="55"/>
        <v>0.11157255315192462</v>
      </c>
      <c r="I233" s="50">
        <f t="shared" si="56"/>
        <v>0.10920000000000001</v>
      </c>
      <c r="J233" s="53">
        <f t="shared" si="57"/>
        <v>17.62</v>
      </c>
      <c r="K233" s="17">
        <f t="shared" si="58"/>
        <v>21.400000000000002</v>
      </c>
      <c r="L233" s="17"/>
      <c r="M233" s="17"/>
      <c r="N233" s="17"/>
    </row>
    <row r="234" spans="1:14" x14ac:dyDescent="0.3">
      <c r="A234" s="15">
        <f t="shared" si="59"/>
        <v>11</v>
      </c>
      <c r="B234" s="49" t="s">
        <v>262</v>
      </c>
      <c r="C234" s="15" t="s">
        <v>737</v>
      </c>
      <c r="D234" s="50">
        <f t="shared" si="54"/>
        <v>0.122</v>
      </c>
      <c r="E234" s="51">
        <f>+VLOOKUP($B234,'1617_link'!$A$5:$D$351,2,FALSE)</f>
        <v>10.89</v>
      </c>
      <c r="F234" s="51">
        <f>+VLOOKUP($B234,'1617_link'!$A$5:$D$351,3,FALSE)</f>
        <v>27.89</v>
      </c>
      <c r="G234" s="40">
        <f>+VLOOKUP($B234,'1617_link'!$A$5:$D$351,4,FALSE)</f>
        <v>228.59</v>
      </c>
      <c r="H234" s="52">
        <f t="shared" si="55"/>
        <v>0.12200883678201146</v>
      </c>
      <c r="I234" s="50">
        <f t="shared" si="56"/>
        <v>0.11940000000000001</v>
      </c>
      <c r="J234" s="53">
        <f t="shared" si="57"/>
        <v>27.29</v>
      </c>
      <c r="K234" s="17">
        <f t="shared" si="58"/>
        <v>38.18</v>
      </c>
      <c r="L234" s="17"/>
      <c r="M234" s="17"/>
      <c r="N234" s="17"/>
    </row>
    <row r="235" spans="1:14" x14ac:dyDescent="0.3">
      <c r="A235" s="15">
        <f t="shared" si="59"/>
        <v>12</v>
      </c>
      <c r="B235" s="49" t="s">
        <v>332</v>
      </c>
      <c r="C235" s="15" t="s">
        <v>772</v>
      </c>
      <c r="D235" s="50">
        <f t="shared" si="54"/>
        <v>0.1197</v>
      </c>
      <c r="E235" s="51">
        <f>+VLOOKUP($B235,'1617_link'!$A$5:$D$351,2,FALSE)</f>
        <v>6.7799999999999994</v>
      </c>
      <c r="F235" s="51">
        <f>+VLOOKUP($B235,'1617_link'!$A$5:$D$351,3,FALSE)</f>
        <v>73.44</v>
      </c>
      <c r="G235" s="40">
        <f>+VLOOKUP($B235,'1617_link'!$A$5:$D$351,4,FALSE)</f>
        <v>613.57999999999993</v>
      </c>
      <c r="H235" s="52">
        <f t="shared" si="55"/>
        <v>0.11969099383943416</v>
      </c>
      <c r="I235" s="50">
        <f t="shared" si="56"/>
        <v>0.1172</v>
      </c>
      <c r="J235" s="53">
        <f t="shared" si="57"/>
        <v>71.91</v>
      </c>
      <c r="K235" s="17">
        <f t="shared" si="58"/>
        <v>78.69</v>
      </c>
      <c r="L235" s="17"/>
      <c r="M235" s="17"/>
      <c r="N235" s="17"/>
    </row>
    <row r="236" spans="1:14" x14ac:dyDescent="0.3">
      <c r="A236" s="15">
        <f t="shared" si="59"/>
        <v>13</v>
      </c>
      <c r="B236" s="49" t="s">
        <v>412</v>
      </c>
      <c r="C236" s="15" t="s">
        <v>812</v>
      </c>
      <c r="D236" s="50">
        <f t="shared" si="54"/>
        <v>0.127</v>
      </c>
      <c r="E236" s="51">
        <f>+VLOOKUP($B236,'1617_link'!$A$5:$D$351,2,FALSE)</f>
        <v>1.8900000000000001</v>
      </c>
      <c r="F236" s="51">
        <f>+VLOOKUP($B236,'1617_link'!$A$5:$D$351,3,FALSE)</f>
        <v>4.78</v>
      </c>
      <c r="G236" s="40">
        <f>+VLOOKUP($B236,'1617_link'!$A$5:$D$351,4,FALSE)</f>
        <v>18.8</v>
      </c>
      <c r="H236" s="52">
        <f t="shared" si="55"/>
        <v>0.25425531914893618</v>
      </c>
      <c r="I236" s="50">
        <f t="shared" si="56"/>
        <v>0.24890000000000001</v>
      </c>
      <c r="J236" s="53">
        <f t="shared" si="57"/>
        <v>4.68</v>
      </c>
      <c r="K236" s="17">
        <f t="shared" si="58"/>
        <v>6.57</v>
      </c>
      <c r="L236" s="17"/>
      <c r="M236" s="17"/>
      <c r="N236" s="17"/>
    </row>
    <row r="237" spans="1:14" x14ac:dyDescent="0.3">
      <c r="A237" s="15">
        <f t="shared" si="59"/>
        <v>14</v>
      </c>
      <c r="B237" s="49" t="s">
        <v>410</v>
      </c>
      <c r="C237" s="15" t="s">
        <v>811</v>
      </c>
      <c r="D237" s="50">
        <f t="shared" si="54"/>
        <v>9.35E-2</v>
      </c>
      <c r="E237" s="51">
        <f>+VLOOKUP($B237,'1617_link'!$A$5:$D$351,2,FALSE)</f>
        <v>0.56000000000000005</v>
      </c>
      <c r="F237" s="51">
        <f>+VLOOKUP($B237,'1617_link'!$A$5:$D$351,3,FALSE)</f>
        <v>5.78</v>
      </c>
      <c r="G237" s="40">
        <f>+VLOOKUP($B237,'1617_link'!$A$5:$D$351,4,FALSE)</f>
        <v>61.8</v>
      </c>
      <c r="H237" s="52">
        <f t="shared" si="55"/>
        <v>9.35275080906149E-2</v>
      </c>
      <c r="I237" s="50">
        <f t="shared" si="56"/>
        <v>9.1499999999999998E-2</v>
      </c>
      <c r="J237" s="53">
        <f t="shared" si="57"/>
        <v>5.65</v>
      </c>
      <c r="K237" s="17">
        <f t="shared" si="58"/>
        <v>6.2100000000000009</v>
      </c>
      <c r="L237" s="17"/>
      <c r="M237" s="17"/>
      <c r="N237" s="17"/>
    </row>
    <row r="238" spans="1:14" x14ac:dyDescent="0.3">
      <c r="A238" s="15">
        <f t="shared" si="59"/>
        <v>15</v>
      </c>
      <c r="B238" s="49" t="s">
        <v>344</v>
      </c>
      <c r="C238" s="15" t="s">
        <v>778</v>
      </c>
      <c r="D238" s="50">
        <f t="shared" si="54"/>
        <v>0.12230000000000001</v>
      </c>
      <c r="E238" s="51">
        <f>+VLOOKUP($B238,'1617_link'!$A$5:$D$351,2,FALSE)</f>
        <v>3.89</v>
      </c>
      <c r="F238" s="51">
        <f>+VLOOKUP($B238,'1617_link'!$A$5:$D$351,3,FALSE)</f>
        <v>44</v>
      </c>
      <c r="G238" s="40">
        <f>+VLOOKUP($B238,'1617_link'!$A$5:$D$351,4,FALSE)</f>
        <v>359.78999999999996</v>
      </c>
      <c r="H238" s="52">
        <f t="shared" si="55"/>
        <v>0.1222935601322994</v>
      </c>
      <c r="I238" s="50">
        <f t="shared" si="56"/>
        <v>0.1197</v>
      </c>
      <c r="J238" s="53">
        <f t="shared" si="57"/>
        <v>43.07</v>
      </c>
      <c r="K238" s="17">
        <f t="shared" si="58"/>
        <v>46.96</v>
      </c>
      <c r="L238" s="17"/>
      <c r="M238" s="17"/>
      <c r="N238" s="17"/>
    </row>
    <row r="239" spans="1:14" x14ac:dyDescent="0.3">
      <c r="A239" s="15">
        <f t="shared" si="59"/>
        <v>16</v>
      </c>
      <c r="B239" s="49" t="s">
        <v>338</v>
      </c>
      <c r="C239" s="15" t="s">
        <v>775</v>
      </c>
      <c r="D239" s="50">
        <f t="shared" si="54"/>
        <v>0.127</v>
      </c>
      <c r="E239" s="51">
        <f>+VLOOKUP($B239,'1617_link'!$A$5:$D$351,2,FALSE)</f>
        <v>23.450000000000003</v>
      </c>
      <c r="F239" s="51">
        <f>+VLOOKUP($B239,'1617_link'!$A$5:$D$351,3,FALSE)</f>
        <v>194.56</v>
      </c>
      <c r="G239" s="40">
        <f>+VLOOKUP($B239,'1617_link'!$A$5:$D$351,4,FALSE)</f>
        <v>1028.21</v>
      </c>
      <c r="H239" s="52">
        <f t="shared" si="55"/>
        <v>0.18922204608008092</v>
      </c>
      <c r="I239" s="50">
        <f t="shared" si="56"/>
        <v>0.1852</v>
      </c>
      <c r="J239" s="53">
        <f t="shared" si="57"/>
        <v>190.42</v>
      </c>
      <c r="K239" s="17">
        <f t="shared" si="58"/>
        <v>213.87</v>
      </c>
      <c r="L239" s="17"/>
      <c r="M239" s="17"/>
      <c r="N239" s="17"/>
    </row>
    <row r="240" spans="1:14" x14ac:dyDescent="0.3">
      <c r="A240" s="15">
        <f t="shared" si="59"/>
        <v>17</v>
      </c>
      <c r="B240" s="49" t="s">
        <v>90</v>
      </c>
      <c r="C240" s="15" t="s">
        <v>651</v>
      </c>
      <c r="D240" s="50">
        <f t="shared" si="54"/>
        <v>0.12139999999999999</v>
      </c>
      <c r="E240" s="51">
        <f>+VLOOKUP($B240,'1617_link'!$A$5:$D$351,2,FALSE)</f>
        <v>6.8800000000000008</v>
      </c>
      <c r="F240" s="51">
        <f>+VLOOKUP($B240,'1617_link'!$A$5:$D$351,3,FALSE)</f>
        <v>22.11</v>
      </c>
      <c r="G240" s="40">
        <f>+VLOOKUP($B240,'1617_link'!$A$5:$D$351,4,FALSE)</f>
        <v>182.2</v>
      </c>
      <c r="H240" s="52">
        <f t="shared" si="55"/>
        <v>0.12135016465422613</v>
      </c>
      <c r="I240" s="50">
        <f t="shared" si="56"/>
        <v>0.1188</v>
      </c>
      <c r="J240" s="53">
        <f t="shared" si="57"/>
        <v>21.65</v>
      </c>
      <c r="K240" s="17">
        <f t="shared" si="58"/>
        <v>28.53</v>
      </c>
      <c r="L240" s="17"/>
      <c r="M240" s="17"/>
      <c r="N240" s="17"/>
    </row>
    <row r="241" spans="1:14" x14ac:dyDescent="0.3">
      <c r="A241" s="15">
        <f t="shared" si="59"/>
        <v>18</v>
      </c>
      <c r="B241" s="49" t="s">
        <v>70</v>
      </c>
      <c r="C241" s="15" t="s">
        <v>641</v>
      </c>
      <c r="D241" s="50">
        <f t="shared" si="54"/>
        <v>0.1003</v>
      </c>
      <c r="E241" s="51">
        <f>+VLOOKUP($B241,'1617_link'!$A$5:$D$351,2,FALSE)</f>
        <v>30.11</v>
      </c>
      <c r="F241" s="51">
        <f>+VLOOKUP($B241,'1617_link'!$A$5:$D$351,3,FALSE)</f>
        <v>279.44</v>
      </c>
      <c r="G241" s="40">
        <f>+VLOOKUP($B241,'1617_link'!$A$5:$D$351,4,FALSE)</f>
        <v>2786.2</v>
      </c>
      <c r="H241" s="52">
        <f t="shared" si="55"/>
        <v>0.10029430765917738</v>
      </c>
      <c r="I241" s="50">
        <f t="shared" si="56"/>
        <v>9.8199999999999996E-2</v>
      </c>
      <c r="J241" s="53">
        <f t="shared" si="57"/>
        <v>273.60000000000002</v>
      </c>
      <c r="K241" s="17">
        <f t="shared" si="58"/>
        <v>303.71000000000004</v>
      </c>
      <c r="L241" s="17"/>
      <c r="M241" s="17"/>
      <c r="N241" s="17"/>
    </row>
    <row r="242" spans="1:14" x14ac:dyDescent="0.3">
      <c r="A242" s="15">
        <f t="shared" si="59"/>
        <v>19</v>
      </c>
      <c r="B242" s="49" t="s">
        <v>256</v>
      </c>
      <c r="C242" s="15" t="s">
        <v>734</v>
      </c>
      <c r="D242" s="50">
        <f t="shared" si="54"/>
        <v>2.41E-2</v>
      </c>
      <c r="E242" s="51">
        <f>+VLOOKUP($B242,'1617_link'!$A$5:$D$351,2,FALSE)</f>
        <v>0</v>
      </c>
      <c r="F242" s="51">
        <f>+VLOOKUP($B242,'1617_link'!$A$5:$D$351,3,FALSE)</f>
        <v>0.67</v>
      </c>
      <c r="G242" s="40">
        <f>+VLOOKUP($B242,'1617_link'!$A$5:$D$351,4,FALSE)</f>
        <v>27.8</v>
      </c>
      <c r="H242" s="52">
        <f t="shared" si="55"/>
        <v>2.4100719424460432E-2</v>
      </c>
      <c r="I242" s="50">
        <f t="shared" si="56"/>
        <v>2.3599999999999999E-2</v>
      </c>
      <c r="J242" s="53">
        <f t="shared" si="57"/>
        <v>0.66</v>
      </c>
      <c r="K242" s="17">
        <f t="shared" si="58"/>
        <v>0.66</v>
      </c>
      <c r="L242" s="17"/>
      <c r="M242" s="17"/>
      <c r="N242" s="17"/>
    </row>
    <row r="243" spans="1:14" x14ac:dyDescent="0.3">
      <c r="A243" s="15">
        <f t="shared" si="59"/>
        <v>20</v>
      </c>
      <c r="B243" s="49" t="s">
        <v>408</v>
      </c>
      <c r="C243" s="15" t="s">
        <v>810</v>
      </c>
      <c r="D243" s="50">
        <f t="shared" si="54"/>
        <v>0.127</v>
      </c>
      <c r="E243" s="51">
        <f>+VLOOKUP($B243,'1617_link'!$A$5:$D$351,2,FALSE)</f>
        <v>0.11</v>
      </c>
      <c r="F243" s="51">
        <f>+VLOOKUP($B243,'1617_link'!$A$5:$D$351,3,FALSE)</f>
        <v>14.56</v>
      </c>
      <c r="G243" s="40">
        <f>+VLOOKUP($B243,'1617_link'!$A$5:$D$351,4,FALSE)</f>
        <v>84.9</v>
      </c>
      <c r="H243" s="52">
        <f t="shared" si="55"/>
        <v>0.17149587750294462</v>
      </c>
      <c r="I243" s="50">
        <f t="shared" si="56"/>
        <v>0.16789999999999999</v>
      </c>
      <c r="J243" s="53">
        <f t="shared" si="57"/>
        <v>14.25</v>
      </c>
      <c r="K243" s="17">
        <f t="shared" si="58"/>
        <v>14.36</v>
      </c>
      <c r="L243" s="17"/>
      <c r="M243" s="17"/>
      <c r="N243" s="17"/>
    </row>
    <row r="244" spans="1:14" x14ac:dyDescent="0.3">
      <c r="A244" s="15">
        <f t="shared" si="59"/>
        <v>21</v>
      </c>
      <c r="B244" s="49" t="s">
        <v>414</v>
      </c>
      <c r="C244" s="15" t="s">
        <v>813</v>
      </c>
      <c r="D244" s="50">
        <f t="shared" si="54"/>
        <v>0.127</v>
      </c>
      <c r="E244" s="51">
        <f>+VLOOKUP($B244,'1617_link'!$A$5:$D$351,2,FALSE)</f>
        <v>23</v>
      </c>
      <c r="F244" s="51">
        <f>+VLOOKUP($B244,'1617_link'!$A$5:$D$351,3,FALSE)</f>
        <v>140</v>
      </c>
      <c r="G244" s="40">
        <f>+VLOOKUP($B244,'1617_link'!$A$5:$D$351,4,FALSE)</f>
        <v>912.59</v>
      </c>
      <c r="H244" s="52">
        <f t="shared" si="55"/>
        <v>0.15340952673161004</v>
      </c>
      <c r="I244" s="50">
        <f t="shared" si="56"/>
        <v>0.1502</v>
      </c>
      <c r="J244" s="53">
        <f t="shared" si="57"/>
        <v>137.07</v>
      </c>
      <c r="K244" s="17">
        <f t="shared" si="58"/>
        <v>160.07</v>
      </c>
      <c r="L244" s="17"/>
      <c r="M244" s="17"/>
      <c r="N244" s="17"/>
    </row>
    <row r="245" spans="1:14" x14ac:dyDescent="0.3">
      <c r="A245" s="15">
        <f t="shared" si="59"/>
        <v>22</v>
      </c>
      <c r="B245" s="49" t="s">
        <v>80</v>
      </c>
      <c r="C245" s="15" t="s">
        <v>646</v>
      </c>
      <c r="D245" s="50">
        <f t="shared" si="54"/>
        <v>0.1062</v>
      </c>
      <c r="E245" s="51">
        <f>+VLOOKUP($B245,'1617_link'!$A$5:$D$351,2,FALSE)</f>
        <v>13.219999999999999</v>
      </c>
      <c r="F245" s="51">
        <f>+VLOOKUP($B245,'1617_link'!$A$5:$D$351,3,FALSE)</f>
        <v>69.56</v>
      </c>
      <c r="G245" s="40">
        <f>+VLOOKUP($B245,'1617_link'!$A$5:$D$351,4,FALSE)</f>
        <v>654.74</v>
      </c>
      <c r="H245" s="52">
        <f t="shared" si="55"/>
        <v>0.10624064514158292</v>
      </c>
      <c r="I245" s="50">
        <f t="shared" si="56"/>
        <v>0.104</v>
      </c>
      <c r="J245" s="53">
        <f t="shared" si="57"/>
        <v>68.09</v>
      </c>
      <c r="K245" s="17">
        <f t="shared" si="58"/>
        <v>81.31</v>
      </c>
      <c r="L245" s="17"/>
      <c r="M245" s="17"/>
      <c r="N245" s="17"/>
    </row>
    <row r="246" spans="1:14" x14ac:dyDescent="0.3">
      <c r="A246" s="15">
        <f t="shared" si="59"/>
        <v>23</v>
      </c>
      <c r="B246" s="49" t="s">
        <v>250</v>
      </c>
      <c r="C246" s="15" t="s">
        <v>731</v>
      </c>
      <c r="D246" s="50">
        <f t="shared" si="54"/>
        <v>0.1109</v>
      </c>
      <c r="E246" s="51">
        <f>+VLOOKUP($B246,'1617_link'!$A$5:$D$351,2,FALSE)</f>
        <v>1</v>
      </c>
      <c r="F246" s="51">
        <f>+VLOOKUP($B246,'1617_link'!$A$5:$D$351,3,FALSE)</f>
        <v>25.11</v>
      </c>
      <c r="G246" s="40">
        <f>+VLOOKUP($B246,'1617_link'!$A$5:$D$351,4,FALSE)</f>
        <v>226.42000000000002</v>
      </c>
      <c r="H246" s="52">
        <f t="shared" si="55"/>
        <v>0.11090009716456142</v>
      </c>
      <c r="I246" s="50">
        <f t="shared" si="56"/>
        <v>0.1086</v>
      </c>
      <c r="J246" s="53">
        <f t="shared" si="57"/>
        <v>24.59</v>
      </c>
      <c r="K246" s="17">
        <f t="shared" si="58"/>
        <v>25.59</v>
      </c>
      <c r="L246" s="17"/>
      <c r="M246" s="17"/>
      <c r="N246" s="17"/>
    </row>
    <row r="247" spans="1:14" x14ac:dyDescent="0.3">
      <c r="A247" s="15">
        <f t="shared" si="59"/>
        <v>24</v>
      </c>
      <c r="B247" s="49" t="s">
        <v>512</v>
      </c>
      <c r="C247" s="15" t="s">
        <v>862</v>
      </c>
      <c r="D247" s="50">
        <f t="shared" si="54"/>
        <v>0.127</v>
      </c>
      <c r="E247" s="51">
        <f>+VLOOKUP($B247,'1617_link'!$A$5:$D$351,2,FALSE)</f>
        <v>2.78</v>
      </c>
      <c r="F247" s="51">
        <f>+VLOOKUP($B247,'1617_link'!$A$5:$D$351,3,FALSE)</f>
        <v>84.44</v>
      </c>
      <c r="G247" s="40">
        <f>+VLOOKUP($B247,'1617_link'!$A$5:$D$351,4,FALSE)</f>
        <v>435.86</v>
      </c>
      <c r="H247" s="52">
        <f t="shared" si="55"/>
        <v>0.19373193227183039</v>
      </c>
      <c r="I247" s="50">
        <f t="shared" si="56"/>
        <v>0.18959999999999999</v>
      </c>
      <c r="J247" s="53">
        <f t="shared" si="57"/>
        <v>82.64</v>
      </c>
      <c r="K247" s="17">
        <f t="shared" si="58"/>
        <v>85.42</v>
      </c>
      <c r="L247" s="17"/>
      <c r="M247" s="17"/>
      <c r="N247" s="17"/>
    </row>
    <row r="248" spans="1:14" x14ac:dyDescent="0.3">
      <c r="A248" s="15">
        <f t="shared" si="59"/>
        <v>25</v>
      </c>
      <c r="B248" s="49" t="s">
        <v>100</v>
      </c>
      <c r="C248" s="15" t="s">
        <v>656</v>
      </c>
      <c r="D248" s="50">
        <f t="shared" si="54"/>
        <v>0.127</v>
      </c>
      <c r="E248" s="51">
        <f>+VLOOKUP($B248,'1617_link'!$A$5:$D$351,2,FALSE)</f>
        <v>1.78</v>
      </c>
      <c r="F248" s="51">
        <f>+VLOOKUP($B248,'1617_link'!$A$5:$D$351,3,FALSE)</f>
        <v>46.67</v>
      </c>
      <c r="G248" s="40">
        <f>+VLOOKUP($B248,'1617_link'!$A$5:$D$351,4,FALSE)</f>
        <v>277.8</v>
      </c>
      <c r="H248" s="52">
        <f t="shared" si="55"/>
        <v>0.16799856011519079</v>
      </c>
      <c r="I248" s="50">
        <f t="shared" si="56"/>
        <v>0.16439999999999999</v>
      </c>
      <c r="J248" s="53">
        <f t="shared" si="57"/>
        <v>45.67</v>
      </c>
      <c r="K248" s="17">
        <f t="shared" si="58"/>
        <v>47.45</v>
      </c>
      <c r="L248" s="17"/>
      <c r="M248" s="17"/>
      <c r="N248" s="17"/>
    </row>
    <row r="249" spans="1:14" x14ac:dyDescent="0.3">
      <c r="A249" s="15">
        <f t="shared" si="59"/>
        <v>26</v>
      </c>
      <c r="B249" s="49" t="s">
        <v>260</v>
      </c>
      <c r="C249" s="15" t="s">
        <v>736</v>
      </c>
      <c r="D249" s="50">
        <f t="shared" si="54"/>
        <v>0.127</v>
      </c>
      <c r="E249" s="51">
        <f>+VLOOKUP($B249,'1617_link'!$A$5:$D$351,2,FALSE)</f>
        <v>40.89</v>
      </c>
      <c r="F249" s="51">
        <f>+VLOOKUP($B249,'1617_link'!$A$5:$D$351,3,FALSE)</f>
        <v>174.89</v>
      </c>
      <c r="G249" s="40">
        <f>+VLOOKUP($B249,'1617_link'!$A$5:$D$351,4,FALSE)</f>
        <v>1259.8599999999999</v>
      </c>
      <c r="H249" s="52">
        <f t="shared" si="55"/>
        <v>0.13881701141396663</v>
      </c>
      <c r="I249" s="50">
        <f t="shared" si="56"/>
        <v>0.13589999999999999</v>
      </c>
      <c r="J249" s="53">
        <f t="shared" si="57"/>
        <v>171.21</v>
      </c>
      <c r="K249" s="17">
        <f t="shared" si="58"/>
        <v>212.10000000000002</v>
      </c>
      <c r="L249" s="17"/>
      <c r="M249" s="17"/>
      <c r="N249" s="17"/>
    </row>
    <row r="250" spans="1:14" x14ac:dyDescent="0.3">
      <c r="A250" s="86">
        <f t="shared" si="59"/>
        <v>27</v>
      </c>
      <c r="B250" s="87" t="s">
        <v>244</v>
      </c>
      <c r="C250" s="86" t="s">
        <v>728</v>
      </c>
      <c r="D250" s="88">
        <f t="shared" si="54"/>
        <v>0.1108</v>
      </c>
      <c r="E250" s="89">
        <f>+VLOOKUP($B250,'1617_link'!$A$5:$D$351,2,FALSE)</f>
        <v>0.56000000000000005</v>
      </c>
      <c r="F250" s="89">
        <f>+VLOOKUP($B250,'1617_link'!$A$5:$D$351,3,FALSE)</f>
        <v>8.89</v>
      </c>
      <c r="G250" s="19">
        <f>+VLOOKUP($B250,'1617_link'!$A$5:$D$351,4,FALSE)</f>
        <v>80.27</v>
      </c>
      <c r="H250" s="90">
        <f t="shared" si="55"/>
        <v>0.11075121465055439</v>
      </c>
      <c r="I250" s="88">
        <f t="shared" si="56"/>
        <v>0.1084</v>
      </c>
      <c r="J250" s="91">
        <f t="shared" si="57"/>
        <v>8.6999999999999993</v>
      </c>
      <c r="K250" s="26">
        <f t="shared" si="58"/>
        <v>9.26</v>
      </c>
      <c r="L250" s="17"/>
      <c r="M250" s="17"/>
      <c r="N250" s="17"/>
    </row>
    <row r="251" spans="1:14" x14ac:dyDescent="0.3">
      <c r="A251" s="45"/>
      <c r="B251" s="54" t="s">
        <v>2</v>
      </c>
      <c r="C251" s="45" t="s">
        <v>988</v>
      </c>
      <c r="D251" s="55">
        <f>SUMPRODUCT(D224:D250,G224:G250)/G251</f>
        <v>0.11656365299736497</v>
      </c>
      <c r="E251" s="56">
        <f>SUM(E224:E250)</f>
        <v>218.69000000000005</v>
      </c>
      <c r="F251" s="56">
        <f>SUM(F224:F250)</f>
        <v>1575.6699999999998</v>
      </c>
      <c r="G251" s="56">
        <f>SUM(G224:G250)</f>
        <v>12144</v>
      </c>
      <c r="H251" s="57">
        <f>+F251/G251</f>
        <v>0.1297488471673254</v>
      </c>
      <c r="I251" s="47">
        <f>SUMPRODUCT(G224:G250,I224:I250)/G251</f>
        <v>0.12701737615283268</v>
      </c>
      <c r="J251" s="58">
        <f>SUM(J224:J250)</f>
        <v>1542.47</v>
      </c>
      <c r="K251" s="56">
        <f>SUM(K224:K250)</f>
        <v>1761.16</v>
      </c>
    </row>
    <row r="252" spans="1:14" x14ac:dyDescent="0.3">
      <c r="A252" s="45"/>
      <c r="B252" s="54"/>
      <c r="C252" s="45"/>
      <c r="D252" s="47"/>
      <c r="E252" s="56"/>
      <c r="F252" s="56"/>
      <c r="G252" s="56"/>
      <c r="H252" s="57"/>
      <c r="I252" s="47"/>
      <c r="J252" s="58"/>
    </row>
    <row r="253" spans="1:14" ht="18" x14ac:dyDescent="0.35">
      <c r="B253" s="95" t="s">
        <v>966</v>
      </c>
    </row>
    <row r="254" spans="1:14" ht="28.8" x14ac:dyDescent="0.3">
      <c r="A254" s="45"/>
      <c r="B254" s="92" t="s">
        <v>933</v>
      </c>
      <c r="C254" s="92" t="s">
        <v>982</v>
      </c>
      <c r="D254" s="93" t="s">
        <v>939</v>
      </c>
      <c r="E254" s="93" t="s">
        <v>936</v>
      </c>
      <c r="F254" s="93" t="s">
        <v>937</v>
      </c>
      <c r="G254" s="93" t="s">
        <v>938</v>
      </c>
      <c r="H254" s="93" t="s">
        <v>942</v>
      </c>
      <c r="I254" s="93" t="s">
        <v>940</v>
      </c>
      <c r="J254" s="93" t="s">
        <v>941</v>
      </c>
      <c r="K254" s="94" t="s">
        <v>983</v>
      </c>
    </row>
    <row r="255" spans="1:14" x14ac:dyDescent="0.3">
      <c r="A255" s="79">
        <v>1</v>
      </c>
      <c r="B255" s="80" t="s">
        <v>248</v>
      </c>
      <c r="C255" s="79" t="s">
        <v>730</v>
      </c>
      <c r="D255" s="81">
        <f>ROUND(IF(H255&gt;0.127,0.127,H255),4)</f>
        <v>6.93E-2</v>
      </c>
      <c r="E255" s="82">
        <f>+VLOOKUP($B255,'1516_link'!$A$5:$D$351,2,FALSE)</f>
        <v>0.89</v>
      </c>
      <c r="F255" s="82">
        <f>+VLOOKUP($B255,'1516_link'!$A$5:$D$351,3,FALSE)</f>
        <v>5.56</v>
      </c>
      <c r="G255" s="83">
        <f>+VLOOKUP($B255,'1516_link'!$A$5:$D$351,4,FALSE)</f>
        <v>80.2</v>
      </c>
      <c r="H255" s="84">
        <f>+F255/G255</f>
        <v>6.9326683291770566E-2</v>
      </c>
      <c r="I255" s="81">
        <f>ROUND(IF($H$282&gt;0.127,0.127/$H$282*H255,H255),4)</f>
        <v>6.83E-2</v>
      </c>
      <c r="J255" s="85">
        <f>ROUND(IF($H$282&gt;0.127,I255*G255,F255),2)</f>
        <v>5.48</v>
      </c>
      <c r="K255" s="25">
        <f>+J255+E255</f>
        <v>6.37</v>
      </c>
    </row>
    <row r="256" spans="1:14" x14ac:dyDescent="0.3">
      <c r="A256" s="15">
        <f>+A255+1</f>
        <v>2</v>
      </c>
      <c r="B256" s="49" t="s">
        <v>74</v>
      </c>
      <c r="C256" s="15" t="s">
        <v>643</v>
      </c>
      <c r="D256" s="50">
        <f t="shared" ref="D256:D281" si="60">ROUND(IF(H256&gt;0.127,0.127,H256),4)</f>
        <v>0.127</v>
      </c>
      <c r="E256" s="51">
        <f>+VLOOKUP($B256,'1516_link'!$A$5:$D$351,2,FALSE)</f>
        <v>12.559999999999999</v>
      </c>
      <c r="F256" s="51">
        <f>+VLOOKUP($B256,'1516_link'!$A$5:$D$351,3,FALSE)</f>
        <v>52.89</v>
      </c>
      <c r="G256" s="40">
        <f>+VLOOKUP($B256,'1516_link'!$A$5:$D$351,4,FALSE)</f>
        <v>395.28999999999996</v>
      </c>
      <c r="H256" s="52">
        <f t="shared" ref="H256:H281" si="61">+F256/G256</f>
        <v>0.13380050089807485</v>
      </c>
      <c r="I256" s="50">
        <f t="shared" ref="I256:I281" si="62">ROUND(IF($H$282&gt;0.127,0.127/$H$282*H256,H256),4)</f>
        <v>0.1318</v>
      </c>
      <c r="J256" s="53">
        <f t="shared" ref="J256:J281" si="63">ROUND(IF($H$282&gt;0.127,I256*G256,F256),2)</f>
        <v>52.1</v>
      </c>
      <c r="K256" s="17">
        <f t="shared" ref="K256:K281" si="64">+J256+E256</f>
        <v>64.66</v>
      </c>
    </row>
    <row r="257" spans="1:11" x14ac:dyDescent="0.3">
      <c r="A257" s="15">
        <f t="shared" ref="A257:A281" si="65">+A256+1</f>
        <v>3</v>
      </c>
      <c r="B257" s="49" t="s">
        <v>514</v>
      </c>
      <c r="C257" s="15" t="s">
        <v>863</v>
      </c>
      <c r="D257" s="50">
        <f t="shared" si="60"/>
        <v>0.1071</v>
      </c>
      <c r="E257" s="51">
        <f>+VLOOKUP($B257,'1516_link'!$A$5:$D$351,2,FALSE)</f>
        <v>1</v>
      </c>
      <c r="F257" s="51">
        <f>+VLOOKUP($B257,'1516_link'!$A$5:$D$351,3,FALSE)</f>
        <v>3</v>
      </c>
      <c r="G257" s="40">
        <f>+VLOOKUP($B257,'1516_link'!$A$5:$D$351,4,FALSE)</f>
        <v>28</v>
      </c>
      <c r="H257" s="52">
        <f t="shared" si="61"/>
        <v>0.10714285714285714</v>
      </c>
      <c r="I257" s="50">
        <f t="shared" si="62"/>
        <v>0.1056</v>
      </c>
      <c r="J257" s="53">
        <f t="shared" si="63"/>
        <v>2.96</v>
      </c>
      <c r="K257" s="17">
        <f t="shared" si="64"/>
        <v>3.96</v>
      </c>
    </row>
    <row r="258" spans="1:11" x14ac:dyDescent="0.3">
      <c r="A258" s="15">
        <f t="shared" si="65"/>
        <v>4</v>
      </c>
      <c r="B258" s="49" t="s">
        <v>252</v>
      </c>
      <c r="C258" s="15" t="s">
        <v>732</v>
      </c>
      <c r="D258" s="50">
        <f t="shared" si="60"/>
        <v>8.2000000000000003E-2</v>
      </c>
      <c r="E258" s="51">
        <f>+VLOOKUP($B258,'1516_link'!$A$5:$D$351,2,FALSE)</f>
        <v>0</v>
      </c>
      <c r="F258" s="51">
        <f>+VLOOKUP($B258,'1516_link'!$A$5:$D$351,3,FALSE)</f>
        <v>5.44</v>
      </c>
      <c r="G258" s="40">
        <f>+VLOOKUP($B258,'1516_link'!$A$5:$D$351,4,FALSE)</f>
        <v>66.34</v>
      </c>
      <c r="H258" s="52">
        <f t="shared" si="61"/>
        <v>8.2001808863430808E-2</v>
      </c>
      <c r="I258" s="50">
        <f t="shared" si="62"/>
        <v>8.0799999999999997E-2</v>
      </c>
      <c r="J258" s="53">
        <f t="shared" si="63"/>
        <v>5.36</v>
      </c>
      <c r="K258" s="17">
        <f t="shared" si="64"/>
        <v>5.36</v>
      </c>
    </row>
    <row r="259" spans="1:11" x14ac:dyDescent="0.3">
      <c r="A259" s="15">
        <f t="shared" si="65"/>
        <v>5</v>
      </c>
      <c r="B259" s="49" t="s">
        <v>258</v>
      </c>
      <c r="C259" s="15" t="s">
        <v>735</v>
      </c>
      <c r="D259" s="50">
        <f t="shared" si="60"/>
        <v>0.1118</v>
      </c>
      <c r="E259" s="51">
        <f>+VLOOKUP($B259,'1516_link'!$A$5:$D$351,2,FALSE)</f>
        <v>20.22</v>
      </c>
      <c r="F259" s="51">
        <f>+VLOOKUP($B259,'1516_link'!$A$5:$D$351,3,FALSE)</f>
        <v>102.44</v>
      </c>
      <c r="G259" s="40">
        <f>+VLOOKUP($B259,'1516_link'!$A$5:$D$351,4,FALSE)</f>
        <v>915.88</v>
      </c>
      <c r="H259" s="52">
        <f t="shared" si="61"/>
        <v>0.11184871380530201</v>
      </c>
      <c r="I259" s="50">
        <f t="shared" si="62"/>
        <v>0.11020000000000001</v>
      </c>
      <c r="J259" s="53">
        <f t="shared" si="63"/>
        <v>100.93</v>
      </c>
      <c r="K259" s="17">
        <f t="shared" si="64"/>
        <v>121.15</v>
      </c>
    </row>
    <row r="260" spans="1:11" x14ac:dyDescent="0.3">
      <c r="A260" s="15">
        <f t="shared" si="65"/>
        <v>6</v>
      </c>
      <c r="B260" s="49" t="s">
        <v>60</v>
      </c>
      <c r="C260" s="15" t="s">
        <v>636</v>
      </c>
      <c r="D260" s="50">
        <f t="shared" si="60"/>
        <v>0.127</v>
      </c>
      <c r="E260" s="51">
        <f>+VLOOKUP($B260,'1516_link'!$A$5:$D$351,2,FALSE)</f>
        <v>0.11</v>
      </c>
      <c r="F260" s="51">
        <f>+VLOOKUP($B260,'1516_link'!$A$5:$D$351,3,FALSE)</f>
        <v>20.56</v>
      </c>
      <c r="G260" s="40">
        <f>+VLOOKUP($B260,'1516_link'!$A$5:$D$351,4,FALSE)</f>
        <v>158.80000000000001</v>
      </c>
      <c r="H260" s="52">
        <f t="shared" si="61"/>
        <v>0.12947103274559194</v>
      </c>
      <c r="I260" s="50">
        <f t="shared" si="62"/>
        <v>0.12759999999999999</v>
      </c>
      <c r="J260" s="53">
        <f t="shared" si="63"/>
        <v>20.260000000000002</v>
      </c>
      <c r="K260" s="17">
        <f t="shared" si="64"/>
        <v>20.37</v>
      </c>
    </row>
    <row r="261" spans="1:11" x14ac:dyDescent="0.3">
      <c r="A261" s="15">
        <f t="shared" si="65"/>
        <v>7</v>
      </c>
      <c r="B261" s="49" t="s">
        <v>118</v>
      </c>
      <c r="C261" s="15" t="s">
        <v>665</v>
      </c>
      <c r="D261" s="50">
        <f t="shared" si="60"/>
        <v>0.1157</v>
      </c>
      <c r="E261" s="51">
        <f>+VLOOKUP($B261,'1516_link'!$A$5:$D$351,2,FALSE)</f>
        <v>1.55</v>
      </c>
      <c r="F261" s="51">
        <f>+VLOOKUP($B261,'1516_link'!$A$5:$D$351,3,FALSE)</f>
        <v>5.44</v>
      </c>
      <c r="G261" s="40">
        <f>+VLOOKUP($B261,'1516_link'!$A$5:$D$351,4,FALSE)</f>
        <v>47</v>
      </c>
      <c r="H261" s="52">
        <f t="shared" si="61"/>
        <v>0.11574468085106383</v>
      </c>
      <c r="I261" s="50">
        <f t="shared" si="62"/>
        <v>0.114</v>
      </c>
      <c r="J261" s="53">
        <f t="shared" si="63"/>
        <v>5.36</v>
      </c>
      <c r="K261" s="17">
        <f t="shared" si="64"/>
        <v>6.91</v>
      </c>
    </row>
    <row r="262" spans="1:11" x14ac:dyDescent="0.3">
      <c r="A262" s="15">
        <f t="shared" si="65"/>
        <v>8</v>
      </c>
      <c r="B262" s="49" t="s">
        <v>84</v>
      </c>
      <c r="C262" s="15" t="s">
        <v>648</v>
      </c>
      <c r="D262" s="50">
        <f t="shared" si="60"/>
        <v>0.115</v>
      </c>
      <c r="E262" s="51">
        <f>+VLOOKUP($B262,'1516_link'!$A$5:$D$351,2,FALSE)</f>
        <v>11.11</v>
      </c>
      <c r="F262" s="51">
        <f>+VLOOKUP($B262,'1516_link'!$A$5:$D$351,3,FALSE)</f>
        <v>106</v>
      </c>
      <c r="G262" s="40">
        <f>+VLOOKUP($B262,'1516_link'!$A$5:$D$351,4,FALSE)</f>
        <v>921.5</v>
      </c>
      <c r="H262" s="52">
        <f t="shared" si="61"/>
        <v>0.11502984264785676</v>
      </c>
      <c r="I262" s="50">
        <f t="shared" si="62"/>
        <v>0.1133</v>
      </c>
      <c r="J262" s="53">
        <f t="shared" si="63"/>
        <v>104.41</v>
      </c>
      <c r="K262" s="17">
        <f t="shared" si="64"/>
        <v>115.52</v>
      </c>
    </row>
    <row r="263" spans="1:11" x14ac:dyDescent="0.3">
      <c r="A263" s="15">
        <f t="shared" si="65"/>
        <v>9</v>
      </c>
      <c r="B263" s="49" t="s">
        <v>254</v>
      </c>
      <c r="C263" s="15" t="s">
        <v>733</v>
      </c>
      <c r="D263" s="50">
        <f t="shared" si="60"/>
        <v>0.10780000000000001</v>
      </c>
      <c r="E263" s="51">
        <f>+VLOOKUP($B263,'1516_link'!$A$5:$D$351,2,FALSE)</f>
        <v>0.44</v>
      </c>
      <c r="F263" s="51">
        <f>+VLOOKUP($B263,'1516_link'!$A$5:$D$351,3,FALSE)</f>
        <v>7.44</v>
      </c>
      <c r="G263" s="40">
        <f>+VLOOKUP($B263,'1516_link'!$A$5:$D$351,4,FALSE)</f>
        <v>69.010000000000005</v>
      </c>
      <c r="H263" s="52">
        <f t="shared" si="61"/>
        <v>0.10781046225184755</v>
      </c>
      <c r="I263" s="50">
        <f t="shared" si="62"/>
        <v>0.1062</v>
      </c>
      <c r="J263" s="53">
        <f t="shared" si="63"/>
        <v>7.33</v>
      </c>
      <c r="K263" s="17">
        <f t="shared" si="64"/>
        <v>7.7700000000000005</v>
      </c>
    </row>
    <row r="264" spans="1:11" x14ac:dyDescent="0.3">
      <c r="A264" s="15">
        <f t="shared" si="65"/>
        <v>10</v>
      </c>
      <c r="B264" s="49" t="s">
        <v>156</v>
      </c>
      <c r="C264" s="15" t="s">
        <v>924</v>
      </c>
      <c r="D264" s="50">
        <f t="shared" si="60"/>
        <v>9.6500000000000002E-2</v>
      </c>
      <c r="E264" s="51">
        <f>+VLOOKUP($B264,'1516_link'!$A$5:$D$351,2,FALSE)</f>
        <v>5</v>
      </c>
      <c r="F264" s="51">
        <f>+VLOOKUP($B264,'1516_link'!$A$5:$D$351,3,FALSE)</f>
        <v>16.22</v>
      </c>
      <c r="G264" s="40">
        <f>+VLOOKUP($B264,'1516_link'!$A$5:$D$351,4,FALSE)</f>
        <v>168.04</v>
      </c>
      <c r="H264" s="52">
        <f t="shared" si="61"/>
        <v>9.6524636991192569E-2</v>
      </c>
      <c r="I264" s="50">
        <f t="shared" si="62"/>
        <v>9.5100000000000004E-2</v>
      </c>
      <c r="J264" s="53">
        <f t="shared" si="63"/>
        <v>15.98</v>
      </c>
      <c r="K264" s="17">
        <f t="shared" si="64"/>
        <v>20.98</v>
      </c>
    </row>
    <row r="265" spans="1:11" x14ac:dyDescent="0.3">
      <c r="A265" s="15">
        <f t="shared" si="65"/>
        <v>11</v>
      </c>
      <c r="B265" s="49" t="s">
        <v>262</v>
      </c>
      <c r="C265" s="15" t="s">
        <v>737</v>
      </c>
      <c r="D265" s="50">
        <f t="shared" si="60"/>
        <v>0.127</v>
      </c>
      <c r="E265" s="51">
        <f>+VLOOKUP($B265,'1516_link'!$A$5:$D$351,2,FALSE)</f>
        <v>13.440000000000001</v>
      </c>
      <c r="F265" s="51">
        <f>+VLOOKUP($B265,'1516_link'!$A$5:$D$351,3,FALSE)</f>
        <v>30.56</v>
      </c>
      <c r="G265" s="40">
        <f>+VLOOKUP($B265,'1516_link'!$A$5:$D$351,4,FALSE)</f>
        <v>240.53</v>
      </c>
      <c r="H265" s="52">
        <f t="shared" si="61"/>
        <v>0.12705275849166422</v>
      </c>
      <c r="I265" s="50">
        <f t="shared" si="62"/>
        <v>0.12520000000000001</v>
      </c>
      <c r="J265" s="53">
        <f t="shared" si="63"/>
        <v>30.11</v>
      </c>
      <c r="K265" s="17">
        <f t="shared" si="64"/>
        <v>43.55</v>
      </c>
    </row>
    <row r="266" spans="1:11" x14ac:dyDescent="0.3">
      <c r="A266" s="15">
        <f t="shared" si="65"/>
        <v>12</v>
      </c>
      <c r="B266" s="49" t="s">
        <v>332</v>
      </c>
      <c r="C266" s="15" t="s">
        <v>772</v>
      </c>
      <c r="D266" s="50">
        <f t="shared" si="60"/>
        <v>0.1042</v>
      </c>
      <c r="E266" s="51">
        <f>+VLOOKUP($B266,'1516_link'!$A$5:$D$351,2,FALSE)</f>
        <v>7</v>
      </c>
      <c r="F266" s="51">
        <f>+VLOOKUP($B266,'1516_link'!$A$5:$D$351,3,FALSE)</f>
        <v>62.11</v>
      </c>
      <c r="G266" s="40">
        <f>+VLOOKUP($B266,'1516_link'!$A$5:$D$351,4,FALSE)</f>
        <v>596.20000000000005</v>
      </c>
      <c r="H266" s="52">
        <f t="shared" si="61"/>
        <v>0.10417645085541763</v>
      </c>
      <c r="I266" s="50">
        <f t="shared" si="62"/>
        <v>0.1026</v>
      </c>
      <c r="J266" s="53">
        <f t="shared" si="63"/>
        <v>61.17</v>
      </c>
      <c r="K266" s="17">
        <f t="shared" si="64"/>
        <v>68.17</v>
      </c>
    </row>
    <row r="267" spans="1:11" x14ac:dyDescent="0.3">
      <c r="A267" s="15">
        <f t="shared" si="65"/>
        <v>13</v>
      </c>
      <c r="B267" s="49" t="s">
        <v>412</v>
      </c>
      <c r="C267" s="15" t="s">
        <v>812</v>
      </c>
      <c r="D267" s="50">
        <f t="shared" si="60"/>
        <v>0.127</v>
      </c>
      <c r="E267" s="51">
        <f>+VLOOKUP($B267,'1516_link'!$A$5:$D$351,2,FALSE)</f>
        <v>0.11</v>
      </c>
      <c r="F267" s="51">
        <f>+VLOOKUP($B267,'1516_link'!$A$5:$D$351,3,FALSE)</f>
        <v>4.33</v>
      </c>
      <c r="G267" s="40">
        <f>+VLOOKUP($B267,'1516_link'!$A$5:$D$351,4,FALSE)</f>
        <v>20.14</v>
      </c>
      <c r="H267" s="52">
        <f t="shared" si="61"/>
        <v>0.21499503475670306</v>
      </c>
      <c r="I267" s="50">
        <f t="shared" si="62"/>
        <v>0.21179999999999999</v>
      </c>
      <c r="J267" s="53">
        <f t="shared" si="63"/>
        <v>4.2699999999999996</v>
      </c>
      <c r="K267" s="17">
        <f t="shared" si="64"/>
        <v>4.38</v>
      </c>
    </row>
    <row r="268" spans="1:11" x14ac:dyDescent="0.3">
      <c r="A268" s="15">
        <f t="shared" si="65"/>
        <v>14</v>
      </c>
      <c r="B268" s="49" t="s">
        <v>410</v>
      </c>
      <c r="C268" s="15" t="s">
        <v>811</v>
      </c>
      <c r="D268" s="50">
        <f t="shared" si="60"/>
        <v>4.4299999999999999E-2</v>
      </c>
      <c r="E268" s="51">
        <f>+VLOOKUP($B268,'1516_link'!$A$5:$D$351,2,FALSE)</f>
        <v>0.11</v>
      </c>
      <c r="F268" s="51">
        <f>+VLOOKUP($B268,'1516_link'!$A$5:$D$351,3,FALSE)</f>
        <v>2.33</v>
      </c>
      <c r="G268" s="40">
        <f>+VLOOKUP($B268,'1516_link'!$A$5:$D$351,4,FALSE)</f>
        <v>52.65</v>
      </c>
      <c r="H268" s="52">
        <f t="shared" si="61"/>
        <v>4.4254510921177589E-2</v>
      </c>
      <c r="I268" s="50">
        <f t="shared" si="62"/>
        <v>4.36E-2</v>
      </c>
      <c r="J268" s="53">
        <f t="shared" si="63"/>
        <v>2.2999999999999998</v>
      </c>
      <c r="K268" s="17">
        <f t="shared" si="64"/>
        <v>2.4099999999999997</v>
      </c>
    </row>
    <row r="269" spans="1:11" x14ac:dyDescent="0.3">
      <c r="A269" s="15">
        <f t="shared" si="65"/>
        <v>15</v>
      </c>
      <c r="B269" s="49" t="s">
        <v>344</v>
      </c>
      <c r="C269" s="15" t="s">
        <v>778</v>
      </c>
      <c r="D269" s="50">
        <f t="shared" si="60"/>
        <v>0.127</v>
      </c>
      <c r="E269" s="51">
        <f>+VLOOKUP($B269,'1516_link'!$A$5:$D$351,2,FALSE)</f>
        <v>2.66</v>
      </c>
      <c r="F269" s="51">
        <f>+VLOOKUP($B269,'1516_link'!$A$5:$D$351,3,FALSE)</f>
        <v>46</v>
      </c>
      <c r="G269" s="40">
        <f>+VLOOKUP($B269,'1516_link'!$A$5:$D$351,4,FALSE)</f>
        <v>346.89</v>
      </c>
      <c r="H269" s="52">
        <f t="shared" si="61"/>
        <v>0.13260687826112025</v>
      </c>
      <c r="I269" s="50">
        <f t="shared" si="62"/>
        <v>0.13070000000000001</v>
      </c>
      <c r="J269" s="53">
        <f t="shared" si="63"/>
        <v>45.34</v>
      </c>
      <c r="K269" s="17">
        <f t="shared" si="64"/>
        <v>48</v>
      </c>
    </row>
    <row r="270" spans="1:11" x14ac:dyDescent="0.3">
      <c r="A270" s="15">
        <f t="shared" si="65"/>
        <v>16</v>
      </c>
      <c r="B270" s="49" t="s">
        <v>338</v>
      </c>
      <c r="C270" s="15" t="s">
        <v>775</v>
      </c>
      <c r="D270" s="50">
        <f t="shared" si="60"/>
        <v>0.127</v>
      </c>
      <c r="E270" s="51">
        <f>+VLOOKUP($B270,'1516_link'!$A$5:$D$351,2,FALSE)</f>
        <v>25.340000000000003</v>
      </c>
      <c r="F270" s="51">
        <f>+VLOOKUP($B270,'1516_link'!$A$5:$D$351,3,FALSE)</f>
        <v>187.44</v>
      </c>
      <c r="G270" s="40">
        <f>+VLOOKUP($B270,'1516_link'!$A$5:$D$351,4,FALSE)</f>
        <v>996.95999999999992</v>
      </c>
      <c r="H270" s="52">
        <f t="shared" si="61"/>
        <v>0.18801155512758788</v>
      </c>
      <c r="I270" s="50">
        <f t="shared" si="62"/>
        <v>0.18529999999999999</v>
      </c>
      <c r="J270" s="53">
        <f t="shared" si="63"/>
        <v>184.74</v>
      </c>
      <c r="K270" s="17">
        <f t="shared" si="64"/>
        <v>210.08</v>
      </c>
    </row>
    <row r="271" spans="1:11" x14ac:dyDescent="0.3">
      <c r="A271" s="15">
        <f t="shared" si="65"/>
        <v>17</v>
      </c>
      <c r="B271" s="49" t="s">
        <v>90</v>
      </c>
      <c r="C271" s="15" t="s">
        <v>651</v>
      </c>
      <c r="D271" s="50">
        <f t="shared" si="60"/>
        <v>0.127</v>
      </c>
      <c r="E271" s="51">
        <f>+VLOOKUP($B271,'1516_link'!$A$5:$D$351,2,FALSE)</f>
        <v>8.44</v>
      </c>
      <c r="F271" s="51">
        <f>+VLOOKUP($B271,'1516_link'!$A$5:$D$351,3,FALSE)</f>
        <v>19.559999999999999</v>
      </c>
      <c r="G271" s="40">
        <f>+VLOOKUP($B271,'1516_link'!$A$5:$D$351,4,FALSE)</f>
        <v>152.94999999999999</v>
      </c>
      <c r="H271" s="52">
        <f t="shared" si="61"/>
        <v>0.12788492971559334</v>
      </c>
      <c r="I271" s="50">
        <f t="shared" si="62"/>
        <v>0.126</v>
      </c>
      <c r="J271" s="53">
        <f t="shared" si="63"/>
        <v>19.27</v>
      </c>
      <c r="K271" s="17">
        <f t="shared" si="64"/>
        <v>27.71</v>
      </c>
    </row>
    <row r="272" spans="1:11" x14ac:dyDescent="0.3">
      <c r="A272" s="15">
        <f t="shared" si="65"/>
        <v>18</v>
      </c>
      <c r="B272" s="49" t="s">
        <v>70</v>
      </c>
      <c r="C272" s="15" t="s">
        <v>641</v>
      </c>
      <c r="D272" s="50">
        <f t="shared" si="60"/>
        <v>0.108</v>
      </c>
      <c r="E272" s="51">
        <f>+VLOOKUP($B272,'1516_link'!$A$5:$D$351,2,FALSE)</f>
        <v>34.33</v>
      </c>
      <c r="F272" s="51">
        <f>+VLOOKUP($B272,'1516_link'!$A$5:$D$351,3,FALSE)</f>
        <v>264.55999999999995</v>
      </c>
      <c r="G272" s="40">
        <f>+VLOOKUP($B272,'1516_link'!$A$5:$D$351,4,FALSE)</f>
        <v>2448.5</v>
      </c>
      <c r="H272" s="52">
        <f t="shared" si="61"/>
        <v>0.10804982642434141</v>
      </c>
      <c r="I272" s="50">
        <f t="shared" si="62"/>
        <v>0.1065</v>
      </c>
      <c r="J272" s="53">
        <f t="shared" si="63"/>
        <v>260.77</v>
      </c>
      <c r="K272" s="17">
        <f t="shared" si="64"/>
        <v>295.09999999999997</v>
      </c>
    </row>
    <row r="273" spans="1:11" x14ac:dyDescent="0.3">
      <c r="A273" s="15">
        <f t="shared" si="65"/>
        <v>19</v>
      </c>
      <c r="B273" s="49" t="s">
        <v>256</v>
      </c>
      <c r="C273" s="15" t="s">
        <v>734</v>
      </c>
      <c r="D273" s="50">
        <f t="shared" si="60"/>
        <v>0</v>
      </c>
      <c r="E273" s="51">
        <f>+VLOOKUP($B273,'1516_link'!$A$5:$D$351,2,FALSE)</f>
        <v>0</v>
      </c>
      <c r="F273" s="51">
        <f>+VLOOKUP($B273,'1516_link'!$A$5:$D$351,3,FALSE)</f>
        <v>0</v>
      </c>
      <c r="G273" s="40">
        <f>+VLOOKUP($B273,'1516_link'!$A$5:$D$351,4,FALSE)</f>
        <v>26.1</v>
      </c>
      <c r="H273" s="52">
        <f t="shared" si="61"/>
        <v>0</v>
      </c>
      <c r="I273" s="50">
        <f t="shared" si="62"/>
        <v>0</v>
      </c>
      <c r="J273" s="53">
        <f t="shared" si="63"/>
        <v>0</v>
      </c>
      <c r="K273" s="17">
        <f t="shared" si="64"/>
        <v>0</v>
      </c>
    </row>
    <row r="274" spans="1:11" x14ac:dyDescent="0.3">
      <c r="A274" s="15">
        <f t="shared" si="65"/>
        <v>20</v>
      </c>
      <c r="B274" s="49" t="s">
        <v>408</v>
      </c>
      <c r="C274" s="15" t="s">
        <v>810</v>
      </c>
      <c r="D274" s="50">
        <f t="shared" si="60"/>
        <v>0.11940000000000001</v>
      </c>
      <c r="E274" s="51">
        <f>+VLOOKUP($B274,'1516_link'!$A$5:$D$351,2,FALSE)</f>
        <v>0</v>
      </c>
      <c r="F274" s="51">
        <f>+VLOOKUP($B274,'1516_link'!$A$5:$D$351,3,FALSE)</f>
        <v>8.7799999999999994</v>
      </c>
      <c r="G274" s="40">
        <f>+VLOOKUP($B274,'1516_link'!$A$5:$D$351,4,FALSE)</f>
        <v>73.56</v>
      </c>
      <c r="H274" s="52">
        <f t="shared" si="61"/>
        <v>0.11935834692767808</v>
      </c>
      <c r="I274" s="50">
        <f t="shared" si="62"/>
        <v>0.1176</v>
      </c>
      <c r="J274" s="53">
        <f t="shared" si="63"/>
        <v>8.65</v>
      </c>
      <c r="K274" s="17">
        <f t="shared" si="64"/>
        <v>8.65</v>
      </c>
    </row>
    <row r="275" spans="1:11" x14ac:dyDescent="0.3">
      <c r="A275" s="15">
        <f t="shared" si="65"/>
        <v>21</v>
      </c>
      <c r="B275" s="49" t="s">
        <v>414</v>
      </c>
      <c r="C275" s="15" t="s">
        <v>813</v>
      </c>
      <c r="D275" s="50">
        <f t="shared" si="60"/>
        <v>0.127</v>
      </c>
      <c r="E275" s="51">
        <f>+VLOOKUP($B275,'1516_link'!$A$5:$D$351,2,FALSE)</f>
        <v>26.11</v>
      </c>
      <c r="F275" s="51">
        <f>+VLOOKUP($B275,'1516_link'!$A$5:$D$351,3,FALSE)</f>
        <v>134.22</v>
      </c>
      <c r="G275" s="40">
        <f>+VLOOKUP($B275,'1516_link'!$A$5:$D$351,4,FALSE)</f>
        <v>893.92</v>
      </c>
      <c r="H275" s="52">
        <f t="shared" si="61"/>
        <v>0.1501476642205119</v>
      </c>
      <c r="I275" s="50">
        <f t="shared" si="62"/>
        <v>0.1479</v>
      </c>
      <c r="J275" s="53">
        <f t="shared" si="63"/>
        <v>132.21</v>
      </c>
      <c r="K275" s="17">
        <f t="shared" si="64"/>
        <v>158.32</v>
      </c>
    </row>
    <row r="276" spans="1:11" x14ac:dyDescent="0.3">
      <c r="A276" s="15">
        <f t="shared" si="65"/>
        <v>22</v>
      </c>
      <c r="B276" s="49" t="s">
        <v>80</v>
      </c>
      <c r="C276" s="15" t="s">
        <v>646</v>
      </c>
      <c r="D276" s="50">
        <f t="shared" si="60"/>
        <v>0.10589999999999999</v>
      </c>
      <c r="E276" s="51">
        <f>+VLOOKUP($B276,'1516_link'!$A$5:$D$351,2,FALSE)</f>
        <v>13.559999999999999</v>
      </c>
      <c r="F276" s="51">
        <f>+VLOOKUP($B276,'1516_link'!$A$5:$D$351,3,FALSE)</f>
        <v>66.89</v>
      </c>
      <c r="G276" s="40">
        <f>+VLOOKUP($B276,'1516_link'!$A$5:$D$351,4,FALSE)</f>
        <v>631.67000000000007</v>
      </c>
      <c r="H276" s="52">
        <f t="shared" si="61"/>
        <v>0.10589390029604065</v>
      </c>
      <c r="I276" s="50">
        <f t="shared" si="62"/>
        <v>0.1043</v>
      </c>
      <c r="J276" s="53">
        <f t="shared" si="63"/>
        <v>65.88</v>
      </c>
      <c r="K276" s="17">
        <f t="shared" si="64"/>
        <v>79.44</v>
      </c>
    </row>
    <row r="277" spans="1:11" x14ac:dyDescent="0.3">
      <c r="A277" s="15">
        <f t="shared" si="65"/>
        <v>23</v>
      </c>
      <c r="B277" s="49" t="s">
        <v>250</v>
      </c>
      <c r="C277" s="15" t="s">
        <v>731</v>
      </c>
      <c r="D277" s="50">
        <f t="shared" si="60"/>
        <v>0.127</v>
      </c>
      <c r="E277" s="51">
        <f>+VLOOKUP($B277,'1516_link'!$A$5:$D$351,2,FALSE)</f>
        <v>0.11</v>
      </c>
      <c r="F277" s="51">
        <f>+VLOOKUP($B277,'1516_link'!$A$5:$D$351,3,FALSE)</f>
        <v>29.67</v>
      </c>
      <c r="G277" s="40">
        <f>+VLOOKUP($B277,'1516_link'!$A$5:$D$351,4,FALSE)</f>
        <v>216.11</v>
      </c>
      <c r="H277" s="52">
        <f t="shared" si="61"/>
        <v>0.13729119429919948</v>
      </c>
      <c r="I277" s="50">
        <f t="shared" si="62"/>
        <v>0.1353</v>
      </c>
      <c r="J277" s="53">
        <f t="shared" si="63"/>
        <v>29.24</v>
      </c>
      <c r="K277" s="17">
        <f t="shared" si="64"/>
        <v>29.349999999999998</v>
      </c>
    </row>
    <row r="278" spans="1:11" x14ac:dyDescent="0.3">
      <c r="A278" s="15">
        <f t="shared" si="65"/>
        <v>24</v>
      </c>
      <c r="B278" s="49" t="s">
        <v>512</v>
      </c>
      <c r="C278" s="15" t="s">
        <v>862</v>
      </c>
      <c r="D278" s="50">
        <f t="shared" si="60"/>
        <v>0.127</v>
      </c>
      <c r="E278" s="51">
        <f>+VLOOKUP($B278,'1516_link'!$A$5:$D$351,2,FALSE)</f>
        <v>7.34</v>
      </c>
      <c r="F278" s="51">
        <f>+VLOOKUP($B278,'1516_link'!$A$5:$D$351,3,FALSE)</f>
        <v>83.44</v>
      </c>
      <c r="G278" s="40">
        <f>+VLOOKUP($B278,'1516_link'!$A$5:$D$351,4,FALSE)</f>
        <v>454.51000000000005</v>
      </c>
      <c r="H278" s="52">
        <f t="shared" si="61"/>
        <v>0.1835823194209148</v>
      </c>
      <c r="I278" s="50">
        <f t="shared" si="62"/>
        <v>0.18090000000000001</v>
      </c>
      <c r="J278" s="53">
        <f t="shared" si="63"/>
        <v>82.22</v>
      </c>
      <c r="K278" s="17">
        <f t="shared" si="64"/>
        <v>89.56</v>
      </c>
    </row>
    <row r="279" spans="1:11" x14ac:dyDescent="0.3">
      <c r="A279" s="15">
        <f t="shared" si="65"/>
        <v>25</v>
      </c>
      <c r="B279" s="49" t="s">
        <v>100</v>
      </c>
      <c r="C279" s="15" t="s">
        <v>656</v>
      </c>
      <c r="D279" s="50">
        <f t="shared" si="60"/>
        <v>0.127</v>
      </c>
      <c r="E279" s="51">
        <f>+VLOOKUP($B279,'1516_link'!$A$5:$D$351,2,FALSE)</f>
        <v>0.78</v>
      </c>
      <c r="F279" s="51">
        <f>+VLOOKUP($B279,'1516_link'!$A$5:$D$351,3,FALSE)</f>
        <v>42.67</v>
      </c>
      <c r="G279" s="40">
        <f>+VLOOKUP($B279,'1516_link'!$A$5:$D$351,4,FALSE)</f>
        <v>269.19</v>
      </c>
      <c r="H279" s="52">
        <f t="shared" si="61"/>
        <v>0.158512574761321</v>
      </c>
      <c r="I279" s="50">
        <f t="shared" si="62"/>
        <v>0.15620000000000001</v>
      </c>
      <c r="J279" s="53">
        <f t="shared" si="63"/>
        <v>42.05</v>
      </c>
      <c r="K279" s="17">
        <f t="shared" si="64"/>
        <v>42.83</v>
      </c>
    </row>
    <row r="280" spans="1:11" x14ac:dyDescent="0.3">
      <c r="A280" s="15">
        <f t="shared" si="65"/>
        <v>26</v>
      </c>
      <c r="B280" s="49" t="s">
        <v>260</v>
      </c>
      <c r="C280" s="15" t="s">
        <v>736</v>
      </c>
      <c r="D280" s="50">
        <f t="shared" si="60"/>
        <v>0.127</v>
      </c>
      <c r="E280" s="51">
        <f>+VLOOKUP($B280,'1516_link'!$A$5:$D$351,2,FALSE)</f>
        <v>32.11</v>
      </c>
      <c r="F280" s="51">
        <f>+VLOOKUP($B280,'1516_link'!$A$5:$D$351,3,FALSE)</f>
        <v>178.10999999999999</v>
      </c>
      <c r="G280" s="40">
        <f>+VLOOKUP($B280,'1516_link'!$A$5:$D$351,4,FALSE)</f>
        <v>1253.8300000000002</v>
      </c>
      <c r="H280" s="52">
        <f t="shared" si="61"/>
        <v>0.14205275037285753</v>
      </c>
      <c r="I280" s="50">
        <f t="shared" si="62"/>
        <v>0.14000000000000001</v>
      </c>
      <c r="J280" s="53">
        <f t="shared" si="63"/>
        <v>175.54</v>
      </c>
      <c r="K280" s="17">
        <f t="shared" si="64"/>
        <v>207.64999999999998</v>
      </c>
    </row>
    <row r="281" spans="1:11" x14ac:dyDescent="0.3">
      <c r="A281" s="86">
        <f t="shared" si="65"/>
        <v>27</v>
      </c>
      <c r="B281" s="87" t="s">
        <v>244</v>
      </c>
      <c r="C281" s="86" t="s">
        <v>728</v>
      </c>
      <c r="D281" s="88">
        <f t="shared" si="60"/>
        <v>0.12429999999999999</v>
      </c>
      <c r="E281" s="89">
        <f>+VLOOKUP($B281,'1516_link'!$A$5:$D$351,2,FALSE)</f>
        <v>1</v>
      </c>
      <c r="F281" s="89">
        <f>+VLOOKUP($B281,'1516_link'!$A$5:$D$351,3,FALSE)</f>
        <v>9.56</v>
      </c>
      <c r="G281" s="19">
        <f>+VLOOKUP($B281,'1516_link'!$A$5:$D$351,4,FALSE)</f>
        <v>76.900000000000006</v>
      </c>
      <c r="H281" s="90">
        <f t="shared" si="61"/>
        <v>0.12431729518855657</v>
      </c>
      <c r="I281" s="88">
        <f t="shared" si="62"/>
        <v>0.1225</v>
      </c>
      <c r="J281" s="91">
        <f t="shared" si="63"/>
        <v>9.42</v>
      </c>
      <c r="K281" s="26">
        <f t="shared" si="64"/>
        <v>10.42</v>
      </c>
    </row>
    <row r="282" spans="1:11" x14ac:dyDescent="0.3">
      <c r="A282" s="45"/>
      <c r="B282" s="54" t="s">
        <v>2</v>
      </c>
      <c r="C282" s="45" t="s">
        <v>988</v>
      </c>
      <c r="D282" s="55">
        <f>SUMPRODUCT(D255:D281,G255:G281)/G282</f>
        <v>0.11648255867980035</v>
      </c>
      <c r="E282" s="56">
        <f>SUM(E255:E281)</f>
        <v>225.32000000000005</v>
      </c>
      <c r="F282" s="56">
        <f>SUM(F255:F281)</f>
        <v>1495.22</v>
      </c>
      <c r="G282" s="56">
        <f>SUM(G255:G281)</f>
        <v>11600.670000000002</v>
      </c>
      <c r="H282" s="57">
        <f>+F282/G282</f>
        <v>0.12889083130543319</v>
      </c>
      <c r="I282" s="47">
        <f>SUMPRODUCT(G255:G281,I255:I281)/G282</f>
        <v>0.12700362392861789</v>
      </c>
      <c r="J282" s="58">
        <f>SUM(J255:J281)</f>
        <v>1473.3500000000001</v>
      </c>
      <c r="K282" s="58">
        <f>SUM(K255:K281)</f>
        <v>1698.67</v>
      </c>
    </row>
    <row r="284" spans="1:11" ht="18" x14ac:dyDescent="0.35">
      <c r="B284" s="95" t="s">
        <v>955</v>
      </c>
      <c r="C284" s="96"/>
      <c r="D284" s="96"/>
      <c r="E284" s="96"/>
      <c r="F284" s="96"/>
      <c r="G284" s="96"/>
      <c r="H284" s="96"/>
      <c r="I284" s="96"/>
      <c r="J284" s="96"/>
      <c r="K284" s="96"/>
    </row>
    <row r="285" spans="1:11" ht="28.8" x14ac:dyDescent="0.3">
      <c r="A285" s="45"/>
      <c r="B285" s="59" t="s">
        <v>933</v>
      </c>
      <c r="C285" s="59" t="s">
        <v>982</v>
      </c>
      <c r="D285" s="60" t="s">
        <v>939</v>
      </c>
      <c r="E285" s="61" t="s">
        <v>936</v>
      </c>
      <c r="F285" s="61" t="s">
        <v>937</v>
      </c>
      <c r="G285" s="60" t="s">
        <v>938</v>
      </c>
      <c r="H285" s="60" t="s">
        <v>942</v>
      </c>
      <c r="I285" s="60" t="s">
        <v>940</v>
      </c>
      <c r="J285" s="60" t="s">
        <v>941</v>
      </c>
      <c r="K285" s="62" t="s">
        <v>920</v>
      </c>
    </row>
    <row r="286" spans="1:11" x14ac:dyDescent="0.3">
      <c r="A286" s="79">
        <v>1</v>
      </c>
      <c r="B286" s="80" t="s">
        <v>248</v>
      </c>
      <c r="C286" s="79" t="s">
        <v>730</v>
      </c>
      <c r="D286" s="81">
        <f>ROUND(IF(H286&gt;0.127,0.127,H286),4)</f>
        <v>4.41E-2</v>
      </c>
      <c r="E286" s="82">
        <f>+VLOOKUP($B286,'1415_link'!$A$5:$D$310,2,FALSE)</f>
        <v>0</v>
      </c>
      <c r="F286" s="82">
        <f>+VLOOKUP($B286,'1415_link'!$A$5:$D$310,3,FALSE)</f>
        <v>3.33</v>
      </c>
      <c r="G286" s="83">
        <f>+VLOOKUP($B286,'1415_link'!$A$5:$D$310,4,FALSE)</f>
        <v>75.45</v>
      </c>
      <c r="H286" s="84">
        <f>+F286/G286</f>
        <v>4.4135188866799201E-2</v>
      </c>
      <c r="I286" s="81">
        <f>ROUND(IF($H$314&gt;0.127,0.127/$H$314*H286,H286),4)</f>
        <v>4.36E-2</v>
      </c>
      <c r="J286" s="85">
        <f>ROUND(IF($H$314&gt;0.127,I286*G286,F286),2)</f>
        <v>3.29</v>
      </c>
      <c r="K286" s="25">
        <f>+J286+E286</f>
        <v>3.29</v>
      </c>
    </row>
    <row r="287" spans="1:11" x14ac:dyDescent="0.3">
      <c r="A287" s="15">
        <f>+A286+1</f>
        <v>2</v>
      </c>
      <c r="B287" s="49" t="s">
        <v>74</v>
      </c>
      <c r="C287" s="15" t="s">
        <v>643</v>
      </c>
      <c r="D287" s="50">
        <f t="shared" ref="D287:D313" si="66">ROUND(IF(H287&gt;0.127,0.127,H287),4)</f>
        <v>0.127</v>
      </c>
      <c r="E287" s="51">
        <f>+VLOOKUP($B287,'1415_link'!$A$5:$D$310,2,FALSE)</f>
        <v>11.78</v>
      </c>
      <c r="F287" s="51">
        <f>+VLOOKUP($B287,'1415_link'!$A$5:$D$310,3,FALSE)</f>
        <v>55.11</v>
      </c>
      <c r="G287" s="40">
        <f>+VLOOKUP($B287,'1415_link'!$A$5:$D$310,4,FALSE)</f>
        <v>426.53000000000003</v>
      </c>
      <c r="H287" s="52">
        <f t="shared" ref="H287:H313" si="67">+F287/G287</f>
        <v>0.12920544862026118</v>
      </c>
      <c r="I287" s="50">
        <f t="shared" ref="I287:I313" si="68">ROUND(IF($H$314&gt;0.127,0.127/$H$314*H287,H287),4)</f>
        <v>0.12759999999999999</v>
      </c>
      <c r="J287" s="53">
        <f t="shared" ref="J287:J313" si="69">ROUND(IF($H$314&gt;0.127,I287*G287,F287),2)</f>
        <v>54.43</v>
      </c>
      <c r="K287" s="17">
        <f t="shared" ref="K287:K313" si="70">+J287+E287</f>
        <v>66.209999999999994</v>
      </c>
    </row>
    <row r="288" spans="1:11" x14ac:dyDescent="0.3">
      <c r="A288" s="15">
        <f t="shared" ref="A288:A313" si="71">+A287+1</f>
        <v>3</v>
      </c>
      <c r="B288" s="49" t="s">
        <v>514</v>
      </c>
      <c r="C288" s="15" t="s">
        <v>863</v>
      </c>
      <c r="D288" s="50">
        <f t="shared" si="66"/>
        <v>0.127</v>
      </c>
      <c r="E288" s="51">
        <f>+VLOOKUP($B288,'1415_link'!$A$5:$D$310,2,FALSE)</f>
        <v>2.33</v>
      </c>
      <c r="F288" s="51">
        <f>+VLOOKUP($B288,'1415_link'!$A$5:$D$310,3,FALSE)</f>
        <v>4</v>
      </c>
      <c r="G288" s="40">
        <f>+VLOOKUP($B288,'1415_link'!$A$5:$D$310,4,FALSE)</f>
        <v>22.9</v>
      </c>
      <c r="H288" s="52">
        <f t="shared" si="67"/>
        <v>0.17467248908296945</v>
      </c>
      <c r="I288" s="50">
        <f t="shared" si="68"/>
        <v>0.1724</v>
      </c>
      <c r="J288" s="53">
        <f t="shared" si="69"/>
        <v>3.95</v>
      </c>
      <c r="K288" s="17">
        <f t="shared" si="70"/>
        <v>6.28</v>
      </c>
    </row>
    <row r="289" spans="1:11" x14ac:dyDescent="0.3">
      <c r="A289" s="15">
        <f t="shared" si="71"/>
        <v>4</v>
      </c>
      <c r="B289" s="49" t="s">
        <v>252</v>
      </c>
      <c r="C289" s="15" t="s">
        <v>732</v>
      </c>
      <c r="D289" s="50">
        <f t="shared" si="66"/>
        <v>0.127</v>
      </c>
      <c r="E289" s="51">
        <f>+VLOOKUP($B289,'1415_link'!$A$5:$D$310,2,FALSE)</f>
        <v>0</v>
      </c>
      <c r="F289" s="51">
        <f>+VLOOKUP($B289,'1415_link'!$A$5:$D$310,3,FALSE)</f>
        <v>9.44</v>
      </c>
      <c r="G289" s="40">
        <f>+VLOOKUP($B289,'1415_link'!$A$5:$D$310,4,FALSE)</f>
        <v>64.42</v>
      </c>
      <c r="H289" s="52">
        <f t="shared" si="67"/>
        <v>0.14653834212977335</v>
      </c>
      <c r="I289" s="50">
        <f t="shared" si="68"/>
        <v>0.1447</v>
      </c>
      <c r="J289" s="53">
        <f t="shared" si="69"/>
        <v>9.32</v>
      </c>
      <c r="K289" s="17">
        <f t="shared" si="70"/>
        <v>9.32</v>
      </c>
    </row>
    <row r="290" spans="1:11" x14ac:dyDescent="0.3">
      <c r="A290" s="15">
        <f t="shared" si="71"/>
        <v>5</v>
      </c>
      <c r="B290" s="49" t="s">
        <v>258</v>
      </c>
      <c r="C290" s="15" t="s">
        <v>735</v>
      </c>
      <c r="D290" s="50">
        <f t="shared" si="66"/>
        <v>0.1216</v>
      </c>
      <c r="E290" s="51">
        <f>+VLOOKUP($B290,'1415_link'!$A$5:$D$310,2,FALSE)</f>
        <v>17.89</v>
      </c>
      <c r="F290" s="51">
        <f>+VLOOKUP($B290,'1415_link'!$A$5:$D$310,3,FALSE)</f>
        <v>110.33</v>
      </c>
      <c r="G290" s="40">
        <f>+VLOOKUP($B290,'1415_link'!$A$5:$D$310,4,FALSE)</f>
        <v>907.56</v>
      </c>
      <c r="H290" s="52">
        <f t="shared" si="67"/>
        <v>0.12156772004054829</v>
      </c>
      <c r="I290" s="50">
        <f t="shared" si="68"/>
        <v>0.12</v>
      </c>
      <c r="J290" s="53">
        <f t="shared" si="69"/>
        <v>108.91</v>
      </c>
      <c r="K290" s="17">
        <f t="shared" si="70"/>
        <v>126.8</v>
      </c>
    </row>
    <row r="291" spans="1:11" x14ac:dyDescent="0.3">
      <c r="A291" s="15">
        <f t="shared" si="71"/>
        <v>6</v>
      </c>
      <c r="B291" s="49" t="s">
        <v>60</v>
      </c>
      <c r="C291" s="15" t="s">
        <v>636</v>
      </c>
      <c r="D291" s="50">
        <f t="shared" si="66"/>
        <v>0.1178</v>
      </c>
      <c r="E291" s="51">
        <f>+VLOOKUP($B291,'1415_link'!$A$5:$D$310,2,FALSE)</f>
        <v>0</v>
      </c>
      <c r="F291" s="51">
        <f>+VLOOKUP($B291,'1415_link'!$A$5:$D$310,3,FALSE)</f>
        <v>16</v>
      </c>
      <c r="G291" s="40">
        <f>+VLOOKUP($B291,'1415_link'!$A$5:$D$310,4,FALSE)</f>
        <v>135.80000000000001</v>
      </c>
      <c r="H291" s="52">
        <f t="shared" si="67"/>
        <v>0.117820324005891</v>
      </c>
      <c r="I291" s="50">
        <f t="shared" si="68"/>
        <v>0.1163</v>
      </c>
      <c r="J291" s="53">
        <f t="shared" si="69"/>
        <v>15.79</v>
      </c>
      <c r="K291" s="17">
        <f t="shared" si="70"/>
        <v>15.79</v>
      </c>
    </row>
    <row r="292" spans="1:11" x14ac:dyDescent="0.3">
      <c r="A292" s="15">
        <f t="shared" si="71"/>
        <v>7</v>
      </c>
      <c r="B292" s="49" t="s">
        <v>118</v>
      </c>
      <c r="C292" s="15" t="s">
        <v>665</v>
      </c>
      <c r="D292" s="50">
        <f t="shared" si="66"/>
        <v>7.1499999999999994E-2</v>
      </c>
      <c r="E292" s="51">
        <f>+VLOOKUP($B292,'1415_link'!$A$5:$D$310,2,FALSE)</f>
        <v>4</v>
      </c>
      <c r="F292" s="51">
        <f>+VLOOKUP($B292,'1415_link'!$A$5:$D$310,3,FALSE)</f>
        <v>3.33</v>
      </c>
      <c r="G292" s="40">
        <f>+VLOOKUP($B292,'1415_link'!$A$5:$D$310,4,FALSE)</f>
        <v>46.6</v>
      </c>
      <c r="H292" s="52">
        <f t="shared" si="67"/>
        <v>7.1459227467811165E-2</v>
      </c>
      <c r="I292" s="50">
        <f t="shared" si="68"/>
        <v>7.0499999999999993E-2</v>
      </c>
      <c r="J292" s="53">
        <f t="shared" si="69"/>
        <v>3.29</v>
      </c>
      <c r="K292" s="17">
        <f t="shared" si="70"/>
        <v>7.29</v>
      </c>
    </row>
    <row r="293" spans="1:11" x14ac:dyDescent="0.3">
      <c r="A293" s="15">
        <f t="shared" si="71"/>
        <v>8</v>
      </c>
      <c r="B293" s="49" t="s">
        <v>84</v>
      </c>
      <c r="C293" s="15" t="s">
        <v>648</v>
      </c>
      <c r="D293" s="50">
        <f t="shared" si="66"/>
        <v>9.69E-2</v>
      </c>
      <c r="E293" s="51">
        <f>+VLOOKUP($B293,'1415_link'!$A$5:$D$310,2,FALSE)</f>
        <v>12.780000000000001</v>
      </c>
      <c r="F293" s="51">
        <f>+VLOOKUP($B293,'1415_link'!$A$5:$D$310,3,FALSE)</f>
        <v>86.78</v>
      </c>
      <c r="G293" s="40">
        <f>+VLOOKUP($B293,'1415_link'!$A$5:$D$310,4,FALSE)</f>
        <v>895.94</v>
      </c>
      <c r="H293" s="52">
        <f t="shared" si="67"/>
        <v>9.6859164676205992E-2</v>
      </c>
      <c r="I293" s="50">
        <f t="shared" si="68"/>
        <v>9.5600000000000004E-2</v>
      </c>
      <c r="J293" s="53">
        <f t="shared" si="69"/>
        <v>85.65</v>
      </c>
      <c r="K293" s="17">
        <f t="shared" si="70"/>
        <v>98.43</v>
      </c>
    </row>
    <row r="294" spans="1:11" x14ac:dyDescent="0.3">
      <c r="A294" s="15">
        <f t="shared" si="71"/>
        <v>9</v>
      </c>
      <c r="B294" s="49" t="s">
        <v>254</v>
      </c>
      <c r="C294" s="15" t="s">
        <v>733</v>
      </c>
      <c r="D294" s="50">
        <f t="shared" si="66"/>
        <v>0.127</v>
      </c>
      <c r="E294" s="51">
        <f>+VLOOKUP($B294,'1415_link'!$A$5:$D$310,2,FALSE)</f>
        <v>0.67</v>
      </c>
      <c r="F294" s="51">
        <f>+VLOOKUP($B294,'1415_link'!$A$5:$D$310,3,FALSE)</f>
        <v>12.44</v>
      </c>
      <c r="G294" s="40">
        <f>+VLOOKUP($B294,'1415_link'!$A$5:$D$310,4,FALSE)</f>
        <v>78.260000000000005</v>
      </c>
      <c r="H294" s="52">
        <f t="shared" si="67"/>
        <v>0.15895732174801941</v>
      </c>
      <c r="I294" s="50">
        <f t="shared" si="68"/>
        <v>0.15690000000000001</v>
      </c>
      <c r="J294" s="53">
        <f t="shared" si="69"/>
        <v>12.28</v>
      </c>
      <c r="K294" s="17">
        <f t="shared" si="70"/>
        <v>12.95</v>
      </c>
    </row>
    <row r="295" spans="1:11" x14ac:dyDescent="0.3">
      <c r="A295" s="15">
        <f t="shared" si="71"/>
        <v>10</v>
      </c>
      <c r="B295" s="49" t="s">
        <v>58</v>
      </c>
      <c r="C295" s="15" t="s">
        <v>635</v>
      </c>
      <c r="D295" s="50">
        <f t="shared" si="66"/>
        <v>0.10920000000000001</v>
      </c>
      <c r="E295" s="51">
        <f>+VLOOKUP($B295,'1415_link'!$A$5:$D$310,2,FALSE)</f>
        <v>12.33</v>
      </c>
      <c r="F295" s="51">
        <f>+VLOOKUP($B295,'1415_link'!$A$5:$D$310,3,FALSE)</f>
        <v>170.22000000000003</v>
      </c>
      <c r="G295" s="40">
        <f>+VLOOKUP($B295,'1415_link'!$A$5:$D$310,4,FALSE)</f>
        <v>1558.75</v>
      </c>
      <c r="H295" s="52">
        <f t="shared" si="67"/>
        <v>0.10920288692862873</v>
      </c>
      <c r="I295" s="50">
        <f t="shared" si="68"/>
        <v>0.10780000000000001</v>
      </c>
      <c r="J295" s="53">
        <f t="shared" si="69"/>
        <v>168.03</v>
      </c>
      <c r="K295" s="17">
        <f t="shared" si="70"/>
        <v>180.36</v>
      </c>
    </row>
    <row r="296" spans="1:11" x14ac:dyDescent="0.3">
      <c r="A296" s="15">
        <f t="shared" si="71"/>
        <v>11</v>
      </c>
      <c r="B296" s="49" t="s">
        <v>156</v>
      </c>
      <c r="C296" s="15" t="s">
        <v>924</v>
      </c>
      <c r="D296" s="50">
        <f t="shared" si="66"/>
        <v>0.127</v>
      </c>
      <c r="E296" s="51">
        <f>+VLOOKUP($B296,'1415_link'!$A$5:$D$310,2,FALSE)</f>
        <v>3.22</v>
      </c>
      <c r="F296" s="51">
        <f>+VLOOKUP($B296,'1415_link'!$A$5:$D$310,3,FALSE)</f>
        <v>21.22</v>
      </c>
      <c r="G296" s="40">
        <f>+VLOOKUP($B296,'1415_link'!$A$5:$D$310,4,FALSE)</f>
        <v>164.7</v>
      </c>
      <c r="H296" s="52">
        <f t="shared" si="67"/>
        <v>0.12884031572556162</v>
      </c>
      <c r="I296" s="50">
        <f t="shared" si="68"/>
        <v>0.12720000000000001</v>
      </c>
      <c r="J296" s="53">
        <f t="shared" si="69"/>
        <v>20.95</v>
      </c>
      <c r="K296" s="17">
        <f t="shared" si="70"/>
        <v>24.169999999999998</v>
      </c>
    </row>
    <row r="297" spans="1:11" x14ac:dyDescent="0.3">
      <c r="A297" s="15">
        <f t="shared" si="71"/>
        <v>12</v>
      </c>
      <c r="B297" s="49" t="s">
        <v>262</v>
      </c>
      <c r="C297" s="15" t="s">
        <v>737</v>
      </c>
      <c r="D297" s="50">
        <f t="shared" si="66"/>
        <v>0.127</v>
      </c>
      <c r="E297" s="51">
        <f>+VLOOKUP($B297,'1415_link'!$A$5:$D$310,2,FALSE)</f>
        <v>6.66</v>
      </c>
      <c r="F297" s="51">
        <f>+VLOOKUP($B297,'1415_link'!$A$5:$D$310,3,FALSE)</f>
        <v>39</v>
      </c>
      <c r="G297" s="40">
        <f>+VLOOKUP($B297,'1415_link'!$A$5:$D$310,4,FALSE)</f>
        <v>233.92</v>
      </c>
      <c r="H297" s="52">
        <f t="shared" si="67"/>
        <v>0.16672366621067033</v>
      </c>
      <c r="I297" s="50">
        <f t="shared" si="68"/>
        <v>0.1646</v>
      </c>
      <c r="J297" s="53">
        <f t="shared" si="69"/>
        <v>38.5</v>
      </c>
      <c r="K297" s="17">
        <f t="shared" si="70"/>
        <v>45.16</v>
      </c>
    </row>
    <row r="298" spans="1:11" x14ac:dyDescent="0.3">
      <c r="A298" s="15">
        <f t="shared" si="71"/>
        <v>13</v>
      </c>
      <c r="B298" s="49" t="s">
        <v>332</v>
      </c>
      <c r="C298" s="15" t="s">
        <v>772</v>
      </c>
      <c r="D298" s="50">
        <f t="shared" si="66"/>
        <v>9.06E-2</v>
      </c>
      <c r="E298" s="51">
        <f>+VLOOKUP($B298,'1415_link'!$A$5:$D$310,2,FALSE)</f>
        <v>12.66</v>
      </c>
      <c r="F298" s="51">
        <f>+VLOOKUP($B298,'1415_link'!$A$5:$D$310,3,FALSE)</f>
        <v>53.67</v>
      </c>
      <c r="G298" s="40">
        <f>+VLOOKUP($B298,'1415_link'!$A$5:$D$310,4,FALSE)</f>
        <v>592.13000000000011</v>
      </c>
      <c r="H298" s="52">
        <f t="shared" si="67"/>
        <v>9.0638879975681E-2</v>
      </c>
      <c r="I298" s="50">
        <f t="shared" si="68"/>
        <v>8.9499999999999996E-2</v>
      </c>
      <c r="J298" s="53">
        <f t="shared" si="69"/>
        <v>53</v>
      </c>
      <c r="K298" s="17">
        <f t="shared" si="70"/>
        <v>65.66</v>
      </c>
    </row>
    <row r="299" spans="1:11" x14ac:dyDescent="0.3">
      <c r="A299" s="15">
        <f t="shared" si="71"/>
        <v>14</v>
      </c>
      <c r="B299" s="49" t="s">
        <v>412</v>
      </c>
      <c r="C299" s="15" t="s">
        <v>812</v>
      </c>
      <c r="D299" s="50">
        <f t="shared" si="66"/>
        <v>0.127</v>
      </c>
      <c r="E299" s="51">
        <f>+VLOOKUP($B299,'1415_link'!$A$5:$D$310,2,FALSE)</f>
        <v>0</v>
      </c>
      <c r="F299" s="51">
        <f>+VLOOKUP($B299,'1415_link'!$A$5:$D$310,3,FALSE)</f>
        <v>5.44</v>
      </c>
      <c r="G299" s="40">
        <f>+VLOOKUP($B299,'1415_link'!$A$5:$D$310,4,FALSE)</f>
        <v>19.79</v>
      </c>
      <c r="H299" s="52">
        <f t="shared" si="67"/>
        <v>0.27488630621526028</v>
      </c>
      <c r="I299" s="50">
        <f t="shared" si="68"/>
        <v>0.27139999999999997</v>
      </c>
      <c r="J299" s="53">
        <f t="shared" si="69"/>
        <v>5.37</v>
      </c>
      <c r="K299" s="17">
        <f t="shared" si="70"/>
        <v>5.37</v>
      </c>
    </row>
    <row r="300" spans="1:11" x14ac:dyDescent="0.3">
      <c r="A300" s="15">
        <f t="shared" si="71"/>
        <v>15</v>
      </c>
      <c r="B300" s="49" t="s">
        <v>410</v>
      </c>
      <c r="C300" s="15" t="s">
        <v>811</v>
      </c>
      <c r="D300" s="50">
        <f t="shared" si="66"/>
        <v>3.2899999999999999E-2</v>
      </c>
      <c r="E300" s="51">
        <f>+VLOOKUP($B300,'1415_link'!$A$5:$D$310,2,FALSE)</f>
        <v>0</v>
      </c>
      <c r="F300" s="51">
        <f>+VLOOKUP($B300,'1415_link'!$A$5:$D$310,3,FALSE)</f>
        <v>1.89</v>
      </c>
      <c r="G300" s="40">
        <f>+VLOOKUP($B300,'1415_link'!$A$5:$D$310,4,FALSE)</f>
        <v>57.45</v>
      </c>
      <c r="H300" s="52">
        <f t="shared" si="67"/>
        <v>3.2898172323759786E-2</v>
      </c>
      <c r="I300" s="50">
        <f t="shared" si="68"/>
        <v>3.2500000000000001E-2</v>
      </c>
      <c r="J300" s="53">
        <f t="shared" si="69"/>
        <v>1.87</v>
      </c>
      <c r="K300" s="17">
        <f t="shared" si="70"/>
        <v>1.87</v>
      </c>
    </row>
    <row r="301" spans="1:11" x14ac:dyDescent="0.3">
      <c r="A301" s="15">
        <f t="shared" si="71"/>
        <v>16</v>
      </c>
      <c r="B301" s="49" t="s">
        <v>344</v>
      </c>
      <c r="C301" s="15" t="s">
        <v>778</v>
      </c>
      <c r="D301" s="50">
        <f t="shared" si="66"/>
        <v>0.127</v>
      </c>
      <c r="E301" s="51">
        <f>+VLOOKUP($B301,'1415_link'!$A$5:$D$310,2,FALSE)</f>
        <v>4.4399999999999995</v>
      </c>
      <c r="F301" s="51">
        <f>+VLOOKUP($B301,'1415_link'!$A$5:$D$310,3,FALSE)</f>
        <v>43.22</v>
      </c>
      <c r="G301" s="40">
        <f>+VLOOKUP($B301,'1415_link'!$A$5:$D$310,4,FALSE)</f>
        <v>324.88</v>
      </c>
      <c r="H301" s="52">
        <f t="shared" si="67"/>
        <v>0.13303373553311992</v>
      </c>
      <c r="I301" s="50">
        <f t="shared" si="68"/>
        <v>0.1313</v>
      </c>
      <c r="J301" s="53">
        <f t="shared" si="69"/>
        <v>42.66</v>
      </c>
      <c r="K301" s="17">
        <f t="shared" si="70"/>
        <v>47.099999999999994</v>
      </c>
    </row>
    <row r="302" spans="1:11" x14ac:dyDescent="0.3">
      <c r="A302" s="15">
        <f t="shared" si="71"/>
        <v>17</v>
      </c>
      <c r="B302" s="49" t="s">
        <v>338</v>
      </c>
      <c r="C302" s="15" t="s">
        <v>775</v>
      </c>
      <c r="D302" s="50">
        <f t="shared" si="66"/>
        <v>0.127</v>
      </c>
      <c r="E302" s="51">
        <f>+VLOOKUP($B302,'1415_link'!$A$5:$D$310,2,FALSE)</f>
        <v>35</v>
      </c>
      <c r="F302" s="51">
        <f>+VLOOKUP($B302,'1415_link'!$A$5:$D$310,3,FALSE)</f>
        <v>171.67</v>
      </c>
      <c r="G302" s="40">
        <f>+VLOOKUP($B302,'1415_link'!$A$5:$D$310,4,FALSE)</f>
        <v>975.3900000000001</v>
      </c>
      <c r="H302" s="52">
        <f t="shared" si="67"/>
        <v>0.17600139431406922</v>
      </c>
      <c r="I302" s="50">
        <f t="shared" si="68"/>
        <v>0.17380000000000001</v>
      </c>
      <c r="J302" s="53">
        <f t="shared" si="69"/>
        <v>169.52</v>
      </c>
      <c r="K302" s="17">
        <f t="shared" si="70"/>
        <v>204.52</v>
      </c>
    </row>
    <row r="303" spans="1:11" x14ac:dyDescent="0.3">
      <c r="A303" s="15">
        <f t="shared" si="71"/>
        <v>18</v>
      </c>
      <c r="B303" s="49" t="s">
        <v>90</v>
      </c>
      <c r="C303" s="15" t="s">
        <v>651</v>
      </c>
      <c r="D303" s="50">
        <f t="shared" si="66"/>
        <v>0.12509999999999999</v>
      </c>
      <c r="E303" s="51">
        <f>+VLOOKUP($B303,'1415_link'!$A$5:$D$310,2,FALSE)</f>
        <v>6.1099999999999994</v>
      </c>
      <c r="F303" s="51">
        <f>+VLOOKUP($B303,'1415_link'!$A$5:$D$310,3,FALSE)</f>
        <v>21.78</v>
      </c>
      <c r="G303" s="40">
        <f>+VLOOKUP($B303,'1415_link'!$A$5:$D$310,4,FALSE)</f>
        <v>174.07</v>
      </c>
      <c r="H303" s="52">
        <f t="shared" si="67"/>
        <v>0.12512207732521399</v>
      </c>
      <c r="I303" s="50">
        <f t="shared" si="68"/>
        <v>0.1235</v>
      </c>
      <c r="J303" s="53">
        <f t="shared" si="69"/>
        <v>21.5</v>
      </c>
      <c r="K303" s="17">
        <f t="shared" si="70"/>
        <v>27.61</v>
      </c>
    </row>
    <row r="304" spans="1:11" x14ac:dyDescent="0.3">
      <c r="A304" s="15">
        <f t="shared" si="71"/>
        <v>19</v>
      </c>
      <c r="B304" s="49" t="s">
        <v>70</v>
      </c>
      <c r="C304" s="15" t="s">
        <v>641</v>
      </c>
      <c r="D304" s="50">
        <f t="shared" si="66"/>
        <v>0.1096</v>
      </c>
      <c r="E304" s="51">
        <f>+VLOOKUP($B304,'1415_link'!$A$5:$D$310,2,FALSE)</f>
        <v>29.33</v>
      </c>
      <c r="F304" s="51">
        <f>+VLOOKUP($B304,'1415_link'!$A$5:$D$310,3,FALSE)</f>
        <v>244.77</v>
      </c>
      <c r="G304" s="40">
        <f>+VLOOKUP($B304,'1415_link'!$A$5:$D$310,4,FALSE)</f>
        <v>2233.3199999999997</v>
      </c>
      <c r="H304" s="52">
        <f t="shared" si="67"/>
        <v>0.10959916178604054</v>
      </c>
      <c r="I304" s="50">
        <f t="shared" si="68"/>
        <v>0.1082</v>
      </c>
      <c r="J304" s="53">
        <f t="shared" si="69"/>
        <v>241.65</v>
      </c>
      <c r="K304" s="17">
        <f t="shared" si="70"/>
        <v>270.98</v>
      </c>
    </row>
    <row r="305" spans="1:11" x14ac:dyDescent="0.3">
      <c r="A305" s="15">
        <f t="shared" si="71"/>
        <v>20</v>
      </c>
      <c r="B305" s="49" t="s">
        <v>256</v>
      </c>
      <c r="C305" s="15" t="s">
        <v>734</v>
      </c>
      <c r="D305" s="50">
        <f t="shared" si="66"/>
        <v>0</v>
      </c>
      <c r="E305" s="51">
        <f>+VLOOKUP($B305,'1415_link'!$A$5:$D$310,2,FALSE)</f>
        <v>1.22</v>
      </c>
      <c r="F305" s="51">
        <f>+VLOOKUP($B305,'1415_link'!$A$5:$D$310,3,FALSE)</f>
        <v>0</v>
      </c>
      <c r="G305" s="40">
        <f>+VLOOKUP($B305,'1415_link'!$A$5:$D$310,4,FALSE)</f>
        <v>27.4</v>
      </c>
      <c r="H305" s="52">
        <f t="shared" si="67"/>
        <v>0</v>
      </c>
      <c r="I305" s="50">
        <f t="shared" si="68"/>
        <v>0</v>
      </c>
      <c r="J305" s="53">
        <f t="shared" si="69"/>
        <v>0</v>
      </c>
      <c r="K305" s="17">
        <f t="shared" si="70"/>
        <v>1.22</v>
      </c>
    </row>
    <row r="306" spans="1:11" x14ac:dyDescent="0.3">
      <c r="A306" s="15">
        <f t="shared" si="71"/>
        <v>21</v>
      </c>
      <c r="B306" s="49" t="s">
        <v>408</v>
      </c>
      <c r="C306" s="15" t="s">
        <v>810</v>
      </c>
      <c r="D306" s="50">
        <f t="shared" si="66"/>
        <v>0.127</v>
      </c>
      <c r="E306" s="51">
        <f>+VLOOKUP($B306,'1415_link'!$A$5:$D$310,2,FALSE)</f>
        <v>0</v>
      </c>
      <c r="F306" s="51">
        <f>+VLOOKUP($B306,'1415_link'!$A$5:$D$310,3,FALSE)</f>
        <v>11.78</v>
      </c>
      <c r="G306" s="40">
        <f>+VLOOKUP($B306,'1415_link'!$A$5:$D$310,4,FALSE)</f>
        <v>82.9</v>
      </c>
      <c r="H306" s="52">
        <f t="shared" si="67"/>
        <v>0.14209891435464414</v>
      </c>
      <c r="I306" s="50">
        <f t="shared" si="68"/>
        <v>0.14030000000000001</v>
      </c>
      <c r="J306" s="53">
        <f t="shared" si="69"/>
        <v>11.63</v>
      </c>
      <c r="K306" s="17">
        <f t="shared" si="70"/>
        <v>11.63</v>
      </c>
    </row>
    <row r="307" spans="1:11" x14ac:dyDescent="0.3">
      <c r="A307" s="15">
        <f t="shared" si="71"/>
        <v>22</v>
      </c>
      <c r="B307" s="49" t="s">
        <v>414</v>
      </c>
      <c r="C307" s="15" t="s">
        <v>813</v>
      </c>
      <c r="D307" s="50">
        <f t="shared" si="66"/>
        <v>0.127</v>
      </c>
      <c r="E307" s="51">
        <f>+VLOOKUP($B307,'1415_link'!$A$5:$D$310,2,FALSE)</f>
        <v>29.77</v>
      </c>
      <c r="F307" s="51">
        <f>+VLOOKUP($B307,'1415_link'!$A$5:$D$310,3,FALSE)</f>
        <v>141.78</v>
      </c>
      <c r="G307" s="40">
        <f>+VLOOKUP($B307,'1415_link'!$A$5:$D$310,4,FALSE)</f>
        <v>888.55</v>
      </c>
      <c r="H307" s="52">
        <f t="shared" si="67"/>
        <v>0.15956333352090485</v>
      </c>
      <c r="I307" s="50">
        <f t="shared" si="68"/>
        <v>0.1575</v>
      </c>
      <c r="J307" s="53">
        <f t="shared" si="69"/>
        <v>139.94999999999999</v>
      </c>
      <c r="K307" s="17">
        <f t="shared" si="70"/>
        <v>169.72</v>
      </c>
    </row>
    <row r="308" spans="1:11" x14ac:dyDescent="0.3">
      <c r="A308" s="15">
        <f t="shared" si="71"/>
        <v>23</v>
      </c>
      <c r="B308" s="49" t="s">
        <v>80</v>
      </c>
      <c r="C308" s="15" t="s">
        <v>646</v>
      </c>
      <c r="D308" s="50">
        <f t="shared" si="66"/>
        <v>0.1109</v>
      </c>
      <c r="E308" s="51">
        <f>+VLOOKUP($B308,'1415_link'!$A$5:$D$310,2,FALSE)</f>
        <v>12.33</v>
      </c>
      <c r="F308" s="51">
        <f>+VLOOKUP($B308,'1415_link'!$A$5:$D$310,3,FALSE)</f>
        <v>65.11</v>
      </c>
      <c r="G308" s="40">
        <f>+VLOOKUP($B308,'1415_link'!$A$5:$D$310,4,FALSE)</f>
        <v>587.08999999999992</v>
      </c>
      <c r="H308" s="52">
        <f t="shared" si="67"/>
        <v>0.11090292800081761</v>
      </c>
      <c r="I308" s="50">
        <f t="shared" si="68"/>
        <v>0.1095</v>
      </c>
      <c r="J308" s="53">
        <f t="shared" si="69"/>
        <v>64.290000000000006</v>
      </c>
      <c r="K308" s="17">
        <f t="shared" si="70"/>
        <v>76.62</v>
      </c>
    </row>
    <row r="309" spans="1:11" x14ac:dyDescent="0.3">
      <c r="A309" s="15">
        <f t="shared" si="71"/>
        <v>24</v>
      </c>
      <c r="B309" s="49" t="s">
        <v>250</v>
      </c>
      <c r="C309" s="15" t="s">
        <v>731</v>
      </c>
      <c r="D309" s="50">
        <f t="shared" si="66"/>
        <v>0.12189999999999999</v>
      </c>
      <c r="E309" s="51">
        <f>+VLOOKUP($B309,'1415_link'!$A$5:$D$310,2,FALSE)</f>
        <v>0.33</v>
      </c>
      <c r="F309" s="51">
        <f>+VLOOKUP($B309,'1415_link'!$A$5:$D$310,3,FALSE)</f>
        <v>26.44</v>
      </c>
      <c r="G309" s="40">
        <f>+VLOOKUP($B309,'1415_link'!$A$5:$D$310,4,FALSE)</f>
        <v>216.87</v>
      </c>
      <c r="H309" s="52">
        <f t="shared" si="67"/>
        <v>0.12191635542029788</v>
      </c>
      <c r="I309" s="50">
        <f t="shared" si="68"/>
        <v>0.12039999999999999</v>
      </c>
      <c r="J309" s="53">
        <f t="shared" si="69"/>
        <v>26.11</v>
      </c>
      <c r="K309" s="17">
        <f t="shared" si="70"/>
        <v>26.439999999999998</v>
      </c>
    </row>
    <row r="310" spans="1:11" x14ac:dyDescent="0.3">
      <c r="A310" s="15">
        <f t="shared" si="71"/>
        <v>25</v>
      </c>
      <c r="B310" s="49" t="s">
        <v>512</v>
      </c>
      <c r="C310" s="15" t="s">
        <v>862</v>
      </c>
      <c r="D310" s="50">
        <f t="shared" si="66"/>
        <v>0.127</v>
      </c>
      <c r="E310" s="51">
        <f>+VLOOKUP($B310,'1415_link'!$A$5:$D$310,2,FALSE)</f>
        <v>6.11</v>
      </c>
      <c r="F310" s="51">
        <f>+VLOOKUP($B310,'1415_link'!$A$5:$D$310,3,FALSE)</f>
        <v>86.44</v>
      </c>
      <c r="G310" s="40">
        <f>+VLOOKUP($B310,'1415_link'!$A$5:$D$310,4,FALSE)</f>
        <v>457.73999999999995</v>
      </c>
      <c r="H310" s="52">
        <f t="shared" si="67"/>
        <v>0.18884082667016211</v>
      </c>
      <c r="I310" s="50">
        <f>ROUND(IF($H$314&gt;0.127,0.127/$H$314*H310,H310),4)</f>
        <v>0.18640000000000001</v>
      </c>
      <c r="J310" s="53">
        <f>ROUND(IF($H$314&gt;0.127,I310*G310,F310),2)</f>
        <v>85.32</v>
      </c>
      <c r="K310" s="17">
        <f t="shared" si="70"/>
        <v>91.429999999999993</v>
      </c>
    </row>
    <row r="311" spans="1:11" x14ac:dyDescent="0.3">
      <c r="A311" s="15">
        <f t="shared" si="71"/>
        <v>26</v>
      </c>
      <c r="B311" s="49" t="s">
        <v>100</v>
      </c>
      <c r="C311" s="15" t="s">
        <v>656</v>
      </c>
      <c r="D311" s="50">
        <f t="shared" si="66"/>
        <v>0.127</v>
      </c>
      <c r="E311" s="51">
        <f>+VLOOKUP($B311,'1415_link'!$A$5:$D$310,2,FALSE)</f>
        <v>3.5500000000000003</v>
      </c>
      <c r="F311" s="51">
        <f>+VLOOKUP($B311,'1415_link'!$A$5:$D$310,3,FALSE)</f>
        <v>39.11</v>
      </c>
      <c r="G311" s="40">
        <f>+VLOOKUP($B311,'1415_link'!$A$5:$D$310,4,FALSE)</f>
        <v>266.04000000000002</v>
      </c>
      <c r="H311" s="52">
        <f t="shared" si="67"/>
        <v>0.14700796872650729</v>
      </c>
      <c r="I311" s="50">
        <f t="shared" si="68"/>
        <v>0.14510000000000001</v>
      </c>
      <c r="J311" s="53">
        <f t="shared" si="69"/>
        <v>38.6</v>
      </c>
      <c r="K311" s="17">
        <f t="shared" si="70"/>
        <v>42.15</v>
      </c>
    </row>
    <row r="312" spans="1:11" x14ac:dyDescent="0.3">
      <c r="A312" s="15">
        <f t="shared" si="71"/>
        <v>27</v>
      </c>
      <c r="B312" s="49" t="s">
        <v>260</v>
      </c>
      <c r="C312" s="15" t="s">
        <v>736</v>
      </c>
      <c r="D312" s="50">
        <f t="shared" si="66"/>
        <v>0.127</v>
      </c>
      <c r="E312" s="51">
        <f>+VLOOKUP($B312,'1415_link'!$A$5:$D$310,2,FALSE)</f>
        <v>32.880000000000003</v>
      </c>
      <c r="F312" s="51">
        <f>+VLOOKUP($B312,'1415_link'!$A$5:$D$310,3,FALSE)</f>
        <v>192.22</v>
      </c>
      <c r="G312" s="40">
        <f>+VLOOKUP($B312,'1415_link'!$A$5:$D$310,4,FALSE)</f>
        <v>1230.1000000000001</v>
      </c>
      <c r="H312" s="52">
        <f t="shared" si="67"/>
        <v>0.15626371839687828</v>
      </c>
      <c r="I312" s="50">
        <f t="shared" si="68"/>
        <v>0.15429999999999999</v>
      </c>
      <c r="J312" s="53">
        <f t="shared" si="69"/>
        <v>189.8</v>
      </c>
      <c r="K312" s="17">
        <f t="shared" si="70"/>
        <v>222.68</v>
      </c>
    </row>
    <row r="313" spans="1:11" x14ac:dyDescent="0.3">
      <c r="A313" s="86">
        <f t="shared" si="71"/>
        <v>28</v>
      </c>
      <c r="B313" s="87" t="s">
        <v>244</v>
      </c>
      <c r="C313" s="86" t="s">
        <v>728</v>
      </c>
      <c r="D313" s="88">
        <f t="shared" si="66"/>
        <v>0.127</v>
      </c>
      <c r="E313" s="89">
        <f>+VLOOKUP($B313,'1415_link'!$A$5:$D$310,2,FALSE)</f>
        <v>1</v>
      </c>
      <c r="F313" s="89">
        <f>+VLOOKUP($B313,'1415_link'!$A$5:$D$310,3,FALSE)</f>
        <v>14</v>
      </c>
      <c r="G313" s="19">
        <f>+VLOOKUP($B313,'1415_link'!$A$5:$D$310,4,FALSE)</f>
        <v>85.62</v>
      </c>
      <c r="H313" s="90">
        <f t="shared" si="67"/>
        <v>0.16351319785096938</v>
      </c>
      <c r="I313" s="88">
        <f t="shared" si="68"/>
        <v>0.16139999999999999</v>
      </c>
      <c r="J313" s="91">
        <f t="shared" si="69"/>
        <v>13.82</v>
      </c>
      <c r="K313" s="26">
        <f t="shared" si="70"/>
        <v>14.82</v>
      </c>
    </row>
    <row r="314" spans="1:11" x14ac:dyDescent="0.3">
      <c r="A314" s="45"/>
      <c r="B314" s="54" t="s">
        <v>2</v>
      </c>
      <c r="C314" s="45" t="s">
        <v>988</v>
      </c>
      <c r="D314" s="55">
        <f>SUMPRODUCT(D286:D313,G286:G313)/G314</f>
        <v>0.11531715425438634</v>
      </c>
      <c r="E314" s="56">
        <f>SUM(E286:E313)</f>
        <v>246.39000000000004</v>
      </c>
      <c r="F314" s="56">
        <f>SUM(F286:F313)</f>
        <v>1650.52</v>
      </c>
      <c r="G314" s="56">
        <f>SUM(G286:G313)</f>
        <v>12830.170000000002</v>
      </c>
      <c r="H314" s="57">
        <f>+F314/G314</f>
        <v>0.12864365787826659</v>
      </c>
      <c r="I314" s="47">
        <f>SUMPRODUCT(G286:G313,I286:I313)/G314</f>
        <v>0.12700279099965159</v>
      </c>
      <c r="J314" s="58">
        <f>SUM(J286:J313)</f>
        <v>1629.4799999999996</v>
      </c>
      <c r="K314" s="58">
        <f>SUM(K286:K313)</f>
        <v>1875.8700000000001</v>
      </c>
    </row>
    <row r="316" spans="1:11" ht="18" x14ac:dyDescent="0.35">
      <c r="B316" s="95" t="s">
        <v>947</v>
      </c>
      <c r="C316" s="96"/>
      <c r="D316" s="96"/>
      <c r="E316" s="96"/>
      <c r="F316" s="96"/>
      <c r="G316" s="96"/>
      <c r="H316" s="96"/>
      <c r="I316" s="96"/>
      <c r="J316" s="96"/>
      <c r="K316" s="96"/>
    </row>
    <row r="317" spans="1:11" ht="28.8" x14ac:dyDescent="0.3">
      <c r="A317" s="45"/>
      <c r="B317" s="63" t="s">
        <v>933</v>
      </c>
      <c r="C317" s="63" t="s">
        <v>982</v>
      </c>
      <c r="D317" s="64" t="s">
        <v>939</v>
      </c>
      <c r="E317" s="65" t="s">
        <v>936</v>
      </c>
      <c r="F317" s="65" t="s">
        <v>937</v>
      </c>
      <c r="G317" s="64" t="s">
        <v>938</v>
      </c>
      <c r="H317" s="64" t="s">
        <v>942</v>
      </c>
      <c r="I317" s="64" t="s">
        <v>940</v>
      </c>
      <c r="J317" s="64" t="s">
        <v>941</v>
      </c>
      <c r="K317" s="66" t="s">
        <v>920</v>
      </c>
    </row>
    <row r="318" spans="1:11" x14ac:dyDescent="0.3">
      <c r="A318" s="79">
        <v>1</v>
      </c>
      <c r="B318" s="80" t="s">
        <v>248</v>
      </c>
      <c r="C318" s="79" t="s">
        <v>730</v>
      </c>
      <c r="D318" s="81">
        <f t="shared" ref="D318:D345" si="72">ROUND(IF(H318&gt;0.127,0.127,H318),4)</f>
        <v>4.2500000000000003E-2</v>
      </c>
      <c r="E318" s="82">
        <f>+VLOOKUP($B318,'1314_link'!$A$5:$D$310,2,FALSE)</f>
        <v>0</v>
      </c>
      <c r="F318" s="82">
        <f>+VLOOKUP($B318,'1314_link'!$A$5:$D$310,3,FALSE)</f>
        <v>3.11</v>
      </c>
      <c r="G318" s="83">
        <f>+VLOOKUP($B318,'1314_link'!$A$5:$D$310,4,FALSE)</f>
        <v>73.099999999999994</v>
      </c>
      <c r="H318" s="84">
        <f t="shared" ref="H318:H345" si="73">+F318/G318</f>
        <v>4.2544459644322845E-2</v>
      </c>
      <c r="I318" s="81">
        <f>ROUND(IF($H$346&gt;0.127,0.127/$H$346*H318,H318),4)</f>
        <v>4.1200000000000001E-2</v>
      </c>
      <c r="J318" s="85">
        <f>ROUND(IF($H$346&gt;0.127,I318*G318,F318),2)</f>
        <v>3.01</v>
      </c>
      <c r="K318" s="25">
        <f>+J318+E318</f>
        <v>3.01</v>
      </c>
    </row>
    <row r="319" spans="1:11" x14ac:dyDescent="0.3">
      <c r="A319" s="15">
        <f>+A318+1</f>
        <v>2</v>
      </c>
      <c r="B319" s="49" t="s">
        <v>74</v>
      </c>
      <c r="C319" s="15" t="s">
        <v>643</v>
      </c>
      <c r="D319" s="50">
        <f t="shared" si="72"/>
        <v>0.127</v>
      </c>
      <c r="E319" s="51">
        <f>+VLOOKUP($B319,'1314_link'!$A$5:$D$310,2,FALSE)</f>
        <v>10.220000000000001</v>
      </c>
      <c r="F319" s="51">
        <f>+VLOOKUP($B319,'1314_link'!$A$5:$D$310,3,FALSE)</f>
        <v>61.11</v>
      </c>
      <c r="G319" s="40">
        <f>+VLOOKUP($B319,'1314_link'!$A$5:$D$310,4,FALSE)</f>
        <v>428.78</v>
      </c>
      <c r="H319" s="52">
        <f t="shared" si="73"/>
        <v>0.1425206399552218</v>
      </c>
      <c r="I319" s="50">
        <f t="shared" ref="I319:I345" si="74">ROUND(IF($H$346&gt;0.127,0.127/$H$346*H319,H319),4)</f>
        <v>0.13800000000000001</v>
      </c>
      <c r="J319" s="53">
        <f t="shared" ref="J319:J345" si="75">ROUND(IF($H$346&gt;0.127,I319*G319,F319),2)</f>
        <v>59.17</v>
      </c>
      <c r="K319" s="17">
        <f t="shared" ref="K319:K345" si="76">+J319+E319</f>
        <v>69.39</v>
      </c>
    </row>
    <row r="320" spans="1:11" x14ac:dyDescent="0.3">
      <c r="A320" s="15">
        <f t="shared" ref="A320:A345" si="77">+A319+1</f>
        <v>3</v>
      </c>
      <c r="B320" s="49" t="s">
        <v>514</v>
      </c>
      <c r="C320" s="15" t="s">
        <v>863</v>
      </c>
      <c r="D320" s="50">
        <f t="shared" si="72"/>
        <v>0.127</v>
      </c>
      <c r="E320" s="51">
        <f>+VLOOKUP($B320,'1314_link'!$A$5:$D$310,2,FALSE)</f>
        <v>0.22</v>
      </c>
      <c r="F320" s="51">
        <f>+VLOOKUP($B320,'1314_link'!$A$5:$D$310,3,FALSE)</f>
        <v>4.8899999999999997</v>
      </c>
      <c r="G320" s="40">
        <f>+VLOOKUP($B320,'1314_link'!$A$5:$D$310,4,FALSE)</f>
        <v>27.6</v>
      </c>
      <c r="H320" s="52">
        <f t="shared" si="73"/>
        <v>0.17717391304347824</v>
      </c>
      <c r="I320" s="50">
        <f t="shared" si="74"/>
        <v>0.17150000000000001</v>
      </c>
      <c r="J320" s="53">
        <f t="shared" si="75"/>
        <v>4.7300000000000004</v>
      </c>
      <c r="K320" s="17">
        <f t="shared" si="76"/>
        <v>4.95</v>
      </c>
    </row>
    <row r="321" spans="1:11" x14ac:dyDescent="0.3">
      <c r="A321" s="15">
        <f t="shared" si="77"/>
        <v>4</v>
      </c>
      <c r="B321" s="49" t="s">
        <v>252</v>
      </c>
      <c r="C321" s="15" t="s">
        <v>732</v>
      </c>
      <c r="D321" s="50">
        <f t="shared" si="72"/>
        <v>0.127</v>
      </c>
      <c r="E321" s="51">
        <f>+VLOOKUP($B321,'1314_link'!$A$5:$D$310,2,FALSE)</f>
        <v>2</v>
      </c>
      <c r="F321" s="51">
        <f>+VLOOKUP($B321,'1314_link'!$A$5:$D$310,3,FALSE)</f>
        <v>11.78</v>
      </c>
      <c r="G321" s="40">
        <f>+VLOOKUP($B321,'1314_link'!$A$5:$D$310,4,FALSE)</f>
        <v>66.060000000000016</v>
      </c>
      <c r="H321" s="52">
        <f t="shared" si="73"/>
        <v>0.17832273690584313</v>
      </c>
      <c r="I321" s="50">
        <f t="shared" si="74"/>
        <v>0.1726</v>
      </c>
      <c r="J321" s="53">
        <f t="shared" si="75"/>
        <v>11.4</v>
      </c>
      <c r="K321" s="17">
        <f t="shared" si="76"/>
        <v>13.4</v>
      </c>
    </row>
    <row r="322" spans="1:11" x14ac:dyDescent="0.3">
      <c r="A322" s="15">
        <f t="shared" si="77"/>
        <v>5</v>
      </c>
      <c r="B322" s="49" t="s">
        <v>258</v>
      </c>
      <c r="C322" s="15" t="s">
        <v>735</v>
      </c>
      <c r="D322" s="50">
        <f t="shared" si="72"/>
        <v>0.127</v>
      </c>
      <c r="E322" s="51">
        <f>+VLOOKUP($B322,'1314_link'!$A$5:$D$310,2,FALSE)</f>
        <v>17</v>
      </c>
      <c r="F322" s="51">
        <f>+VLOOKUP($B322,'1314_link'!$A$5:$D$310,3,FALSE)</f>
        <v>122.67</v>
      </c>
      <c r="G322" s="40">
        <f>+VLOOKUP($B322,'1314_link'!$A$5:$D$310,4,FALSE)</f>
        <v>931.95</v>
      </c>
      <c r="H322" s="52">
        <f t="shared" si="73"/>
        <v>0.13162723322066633</v>
      </c>
      <c r="I322" s="50">
        <f t="shared" si="74"/>
        <v>0.12740000000000001</v>
      </c>
      <c r="J322" s="53">
        <f t="shared" si="75"/>
        <v>118.73</v>
      </c>
      <c r="K322" s="17">
        <f t="shared" si="76"/>
        <v>135.73000000000002</v>
      </c>
    </row>
    <row r="323" spans="1:11" x14ac:dyDescent="0.3">
      <c r="A323" s="15">
        <f t="shared" si="77"/>
        <v>6</v>
      </c>
      <c r="B323" s="49" t="s">
        <v>60</v>
      </c>
      <c r="C323" s="15" t="s">
        <v>636</v>
      </c>
      <c r="D323" s="50">
        <f t="shared" si="72"/>
        <v>9.8599999999999993E-2</v>
      </c>
      <c r="E323" s="51">
        <f>+VLOOKUP($B323,'1314_link'!$A$5:$D$310,2,FALSE)</f>
        <v>0</v>
      </c>
      <c r="F323" s="51">
        <f>+VLOOKUP($B323,'1314_link'!$A$5:$D$310,3,FALSE)</f>
        <v>13.56</v>
      </c>
      <c r="G323" s="40">
        <f>+VLOOKUP($B323,'1314_link'!$A$5:$D$310,4,FALSE)</f>
        <v>137.5</v>
      </c>
      <c r="H323" s="52">
        <f t="shared" si="73"/>
        <v>9.8618181818181827E-2</v>
      </c>
      <c r="I323" s="50">
        <f t="shared" si="74"/>
        <v>9.5500000000000002E-2</v>
      </c>
      <c r="J323" s="53">
        <f t="shared" si="75"/>
        <v>13.13</v>
      </c>
      <c r="K323" s="17">
        <f t="shared" si="76"/>
        <v>13.13</v>
      </c>
    </row>
    <row r="324" spans="1:11" x14ac:dyDescent="0.3">
      <c r="A324" s="15">
        <f t="shared" si="77"/>
        <v>7</v>
      </c>
      <c r="B324" s="49" t="s">
        <v>118</v>
      </c>
      <c r="C324" s="15" t="s">
        <v>665</v>
      </c>
      <c r="D324" s="50">
        <f t="shared" si="72"/>
        <v>0.1188</v>
      </c>
      <c r="E324" s="51">
        <f>+VLOOKUP($B324,'1314_link'!$A$5:$D$310,2,FALSE)</f>
        <v>3.4499999999999997</v>
      </c>
      <c r="F324" s="51">
        <f>+VLOOKUP($B324,'1314_link'!$A$5:$D$310,3,FALSE)</f>
        <v>6</v>
      </c>
      <c r="G324" s="40">
        <f>+VLOOKUP($B324,'1314_link'!$A$5:$D$310,4,FALSE)</f>
        <v>50.5</v>
      </c>
      <c r="H324" s="52">
        <f t="shared" si="73"/>
        <v>0.11881188118811881</v>
      </c>
      <c r="I324" s="50">
        <f t="shared" si="74"/>
        <v>0.115</v>
      </c>
      <c r="J324" s="53">
        <f t="shared" si="75"/>
        <v>5.81</v>
      </c>
      <c r="K324" s="17">
        <f t="shared" si="76"/>
        <v>9.26</v>
      </c>
    </row>
    <row r="325" spans="1:11" x14ac:dyDescent="0.3">
      <c r="A325" s="15">
        <f t="shared" si="77"/>
        <v>8</v>
      </c>
      <c r="B325" s="49" t="s">
        <v>84</v>
      </c>
      <c r="C325" s="15" t="s">
        <v>648</v>
      </c>
      <c r="D325" s="50">
        <f t="shared" si="72"/>
        <v>0.1081</v>
      </c>
      <c r="E325" s="51">
        <f>+VLOOKUP($B325,'1314_link'!$A$5:$D$310,2,FALSE)</f>
        <v>14</v>
      </c>
      <c r="F325" s="51">
        <f>+VLOOKUP($B325,'1314_link'!$A$5:$D$310,3,FALSE)</f>
        <v>97</v>
      </c>
      <c r="G325" s="40">
        <f>+VLOOKUP($B325,'1314_link'!$A$5:$D$310,4,FALSE)</f>
        <v>897.56</v>
      </c>
      <c r="H325" s="52">
        <f t="shared" si="73"/>
        <v>0.10807076964214092</v>
      </c>
      <c r="I325" s="50">
        <f t="shared" si="74"/>
        <v>0.1046</v>
      </c>
      <c r="J325" s="53">
        <f t="shared" si="75"/>
        <v>93.88</v>
      </c>
      <c r="K325" s="17">
        <f t="shared" si="76"/>
        <v>107.88</v>
      </c>
    </row>
    <row r="326" spans="1:11" x14ac:dyDescent="0.3">
      <c r="A326" s="15">
        <f t="shared" si="77"/>
        <v>9</v>
      </c>
      <c r="B326" s="49" t="s">
        <v>254</v>
      </c>
      <c r="C326" s="15" t="s">
        <v>733</v>
      </c>
      <c r="D326" s="50">
        <f t="shared" si="72"/>
        <v>0.127</v>
      </c>
      <c r="E326" s="51">
        <f>+VLOOKUP($B326,'1314_link'!$A$5:$D$310,2,FALSE)</f>
        <v>0</v>
      </c>
      <c r="F326" s="51">
        <f>+VLOOKUP($B326,'1314_link'!$A$5:$D$310,3,FALSE)</f>
        <v>15.56</v>
      </c>
      <c r="G326" s="40">
        <f>+VLOOKUP($B326,'1314_link'!$A$5:$D$310,4,FALSE)</f>
        <v>90.42</v>
      </c>
      <c r="H326" s="52">
        <f t="shared" si="73"/>
        <v>0.17208582172085821</v>
      </c>
      <c r="I326" s="50">
        <f t="shared" si="74"/>
        <v>0.1666</v>
      </c>
      <c r="J326" s="53">
        <f t="shared" si="75"/>
        <v>15.06</v>
      </c>
      <c r="K326" s="17">
        <f t="shared" si="76"/>
        <v>15.06</v>
      </c>
    </row>
    <row r="327" spans="1:11" x14ac:dyDescent="0.3">
      <c r="A327" s="15">
        <f t="shared" si="77"/>
        <v>10</v>
      </c>
      <c r="B327" s="49" t="s">
        <v>58</v>
      </c>
      <c r="C327" s="15" t="s">
        <v>635</v>
      </c>
      <c r="D327" s="50">
        <f t="shared" si="72"/>
        <v>0.1109</v>
      </c>
      <c r="E327" s="51">
        <f>+VLOOKUP($B327,'1314_link'!$A$5:$D$310,2,FALSE)</f>
        <v>19.439999999999998</v>
      </c>
      <c r="F327" s="51">
        <f>+VLOOKUP($B327,'1314_link'!$A$5:$D$310,3,FALSE)</f>
        <v>174.11</v>
      </c>
      <c r="G327" s="40">
        <f>+VLOOKUP($B327,'1314_link'!$A$5:$D$310,4,FALSE)</f>
        <v>1569.31</v>
      </c>
      <c r="H327" s="52">
        <f t="shared" si="73"/>
        <v>0.11094684925221913</v>
      </c>
      <c r="I327" s="50">
        <f t="shared" si="74"/>
        <v>0.1074</v>
      </c>
      <c r="J327" s="53">
        <f t="shared" si="75"/>
        <v>168.54</v>
      </c>
      <c r="K327" s="17">
        <f t="shared" si="76"/>
        <v>187.98</v>
      </c>
    </row>
    <row r="328" spans="1:11" x14ac:dyDescent="0.3">
      <c r="A328" s="15">
        <f t="shared" si="77"/>
        <v>11</v>
      </c>
      <c r="B328" s="49" t="s">
        <v>156</v>
      </c>
      <c r="C328" s="15" t="s">
        <v>924</v>
      </c>
      <c r="D328" s="50">
        <f t="shared" si="72"/>
        <v>0.12570000000000001</v>
      </c>
      <c r="E328" s="51">
        <f>+VLOOKUP($B328,'1314_link'!$A$5:$D$310,2,FALSE)</f>
        <v>2.33</v>
      </c>
      <c r="F328" s="51">
        <f>+VLOOKUP($B328,'1314_link'!$A$5:$D$310,3,FALSE)</f>
        <v>20.56</v>
      </c>
      <c r="G328" s="40">
        <f>+VLOOKUP($B328,'1314_link'!$A$5:$D$310,4,FALSE)</f>
        <v>163.57999999999998</v>
      </c>
      <c r="H328" s="52">
        <f t="shared" si="73"/>
        <v>0.12568773688715001</v>
      </c>
      <c r="I328" s="50">
        <f t="shared" si="74"/>
        <v>0.1217</v>
      </c>
      <c r="J328" s="53">
        <f t="shared" si="75"/>
        <v>19.91</v>
      </c>
      <c r="K328" s="17">
        <f t="shared" si="76"/>
        <v>22.240000000000002</v>
      </c>
    </row>
    <row r="329" spans="1:11" x14ac:dyDescent="0.3">
      <c r="A329" s="15">
        <f t="shared" si="77"/>
        <v>12</v>
      </c>
      <c r="B329" s="49" t="s">
        <v>262</v>
      </c>
      <c r="C329" s="15" t="s">
        <v>737</v>
      </c>
      <c r="D329" s="50">
        <f t="shared" si="72"/>
        <v>0.127</v>
      </c>
      <c r="E329" s="51">
        <f>+VLOOKUP($B329,'1314_link'!$A$5:$D$310,2,FALSE)</f>
        <v>6.34</v>
      </c>
      <c r="F329" s="51">
        <f>+VLOOKUP($B329,'1314_link'!$A$5:$D$310,3,FALSE)</f>
        <v>39.78</v>
      </c>
      <c r="G329" s="40">
        <f>+VLOOKUP($B329,'1314_link'!$A$5:$D$310,4,FALSE)</f>
        <v>218.91</v>
      </c>
      <c r="H329" s="52">
        <f t="shared" si="73"/>
        <v>0.18171851445799644</v>
      </c>
      <c r="I329" s="50">
        <f t="shared" si="74"/>
        <v>0.1759</v>
      </c>
      <c r="J329" s="53">
        <f t="shared" si="75"/>
        <v>38.51</v>
      </c>
      <c r="K329" s="17">
        <f t="shared" si="76"/>
        <v>44.849999999999994</v>
      </c>
    </row>
    <row r="330" spans="1:11" x14ac:dyDescent="0.3">
      <c r="A330" s="15">
        <f t="shared" si="77"/>
        <v>13</v>
      </c>
      <c r="B330" s="49" t="s">
        <v>332</v>
      </c>
      <c r="C330" s="15" t="s">
        <v>772</v>
      </c>
      <c r="D330" s="50">
        <f t="shared" si="72"/>
        <v>9.5500000000000002E-2</v>
      </c>
      <c r="E330" s="51">
        <f>+VLOOKUP($B330,'1314_link'!$A$5:$D$310,2,FALSE)</f>
        <v>11.549999999999999</v>
      </c>
      <c r="F330" s="51">
        <f>+VLOOKUP($B330,'1314_link'!$A$5:$D$310,3,FALSE)</f>
        <v>55.89</v>
      </c>
      <c r="G330" s="40">
        <f>+VLOOKUP($B330,'1314_link'!$A$5:$D$310,4,FALSE)</f>
        <v>584.93000000000006</v>
      </c>
      <c r="H330" s="52">
        <f t="shared" si="73"/>
        <v>9.5549894859213919E-2</v>
      </c>
      <c r="I330" s="50">
        <f t="shared" si="74"/>
        <v>9.2499999999999999E-2</v>
      </c>
      <c r="J330" s="53">
        <f t="shared" si="75"/>
        <v>54.11</v>
      </c>
      <c r="K330" s="17">
        <f t="shared" si="76"/>
        <v>65.66</v>
      </c>
    </row>
    <row r="331" spans="1:11" x14ac:dyDescent="0.3">
      <c r="A331" s="15">
        <f t="shared" si="77"/>
        <v>14</v>
      </c>
      <c r="B331" s="49" t="s">
        <v>412</v>
      </c>
      <c r="C331" s="15" t="s">
        <v>812</v>
      </c>
      <c r="D331" s="50">
        <f t="shared" si="72"/>
        <v>7.7899999999999997E-2</v>
      </c>
      <c r="E331" s="51">
        <f>+VLOOKUP($B331,'1314_link'!$A$5:$D$310,2,FALSE)</f>
        <v>0.67</v>
      </c>
      <c r="F331" s="51">
        <f>+VLOOKUP($B331,'1314_link'!$A$5:$D$310,3,FALSE)</f>
        <v>1.78</v>
      </c>
      <c r="G331" s="40">
        <f>+VLOOKUP($B331,'1314_link'!$A$5:$D$310,4,FALSE)</f>
        <v>22.85</v>
      </c>
      <c r="H331" s="52">
        <f t="shared" si="73"/>
        <v>7.7899343544857766E-2</v>
      </c>
      <c r="I331" s="50">
        <f t="shared" si="74"/>
        <v>7.5399999999999995E-2</v>
      </c>
      <c r="J331" s="53">
        <f t="shared" si="75"/>
        <v>1.72</v>
      </c>
      <c r="K331" s="17">
        <f t="shared" si="76"/>
        <v>2.39</v>
      </c>
    </row>
    <row r="332" spans="1:11" x14ac:dyDescent="0.3">
      <c r="A332" s="15">
        <f t="shared" si="77"/>
        <v>15</v>
      </c>
      <c r="B332" s="49" t="s">
        <v>410</v>
      </c>
      <c r="C332" s="15" t="s">
        <v>811</v>
      </c>
      <c r="D332" s="50">
        <f t="shared" si="72"/>
        <v>6.4199999999999993E-2</v>
      </c>
      <c r="E332" s="51">
        <f>+VLOOKUP($B332,'1314_link'!$A$5:$D$310,2,FALSE)</f>
        <v>0</v>
      </c>
      <c r="F332" s="51">
        <f>+VLOOKUP($B332,'1314_link'!$A$5:$D$310,3,FALSE)</f>
        <v>3.78</v>
      </c>
      <c r="G332" s="40">
        <f>+VLOOKUP($B332,'1314_link'!$A$5:$D$310,4,FALSE)</f>
        <v>58.85</v>
      </c>
      <c r="H332" s="52">
        <f t="shared" si="73"/>
        <v>6.4231096006796939E-2</v>
      </c>
      <c r="I332" s="50">
        <f t="shared" si="74"/>
        <v>6.2199999999999998E-2</v>
      </c>
      <c r="J332" s="53">
        <f t="shared" si="75"/>
        <v>3.66</v>
      </c>
      <c r="K332" s="17">
        <f t="shared" si="76"/>
        <v>3.66</v>
      </c>
    </row>
    <row r="333" spans="1:11" x14ac:dyDescent="0.3">
      <c r="A333" s="15">
        <f t="shared" si="77"/>
        <v>16</v>
      </c>
      <c r="B333" s="49" t="s">
        <v>344</v>
      </c>
      <c r="C333" s="15" t="s">
        <v>778</v>
      </c>
      <c r="D333" s="50">
        <f t="shared" si="72"/>
        <v>8.77E-2</v>
      </c>
      <c r="E333" s="51">
        <f>+VLOOKUP($B333,'1314_link'!$A$5:$D$310,2,FALSE)</f>
        <v>1.78</v>
      </c>
      <c r="F333" s="51">
        <f>+VLOOKUP($B333,'1314_link'!$A$5:$D$310,3,FALSE)</f>
        <v>44.33</v>
      </c>
      <c r="G333" s="40">
        <f>+VLOOKUP($B333,'1314_link'!$A$5:$D$310,4,FALSE)</f>
        <v>505.53</v>
      </c>
      <c r="H333" s="52">
        <f t="shared" si="73"/>
        <v>8.7690146974462452E-2</v>
      </c>
      <c r="I333" s="50">
        <f t="shared" si="74"/>
        <v>8.4900000000000003E-2</v>
      </c>
      <c r="J333" s="53">
        <f t="shared" si="75"/>
        <v>42.92</v>
      </c>
      <c r="K333" s="17">
        <f t="shared" si="76"/>
        <v>44.7</v>
      </c>
    </row>
    <row r="334" spans="1:11" x14ac:dyDescent="0.3">
      <c r="A334" s="15">
        <f t="shared" si="77"/>
        <v>17</v>
      </c>
      <c r="B334" s="49" t="s">
        <v>338</v>
      </c>
      <c r="C334" s="15" t="s">
        <v>775</v>
      </c>
      <c r="D334" s="50">
        <f t="shared" si="72"/>
        <v>0.127</v>
      </c>
      <c r="E334" s="51">
        <f>+VLOOKUP($B334,'1314_link'!$A$5:$D$310,2,FALSE)</f>
        <v>31.880000000000003</v>
      </c>
      <c r="F334" s="51">
        <f>+VLOOKUP($B334,'1314_link'!$A$5:$D$310,3,FALSE)</f>
        <v>156.88999999999999</v>
      </c>
      <c r="G334" s="40">
        <f>+VLOOKUP($B334,'1314_link'!$A$5:$D$310,4,FALSE)</f>
        <v>941.29</v>
      </c>
      <c r="H334" s="52">
        <f t="shared" si="73"/>
        <v>0.1666755197654283</v>
      </c>
      <c r="I334" s="50">
        <f t="shared" si="74"/>
        <v>0.16139999999999999</v>
      </c>
      <c r="J334" s="53">
        <f t="shared" si="75"/>
        <v>151.91999999999999</v>
      </c>
      <c r="K334" s="17">
        <f t="shared" si="76"/>
        <v>183.79999999999998</v>
      </c>
    </row>
    <row r="335" spans="1:11" x14ac:dyDescent="0.3">
      <c r="A335" s="15">
        <f t="shared" si="77"/>
        <v>18</v>
      </c>
      <c r="B335" s="49" t="s">
        <v>90</v>
      </c>
      <c r="C335" s="15" t="s">
        <v>651</v>
      </c>
      <c r="D335" s="50">
        <f t="shared" si="72"/>
        <v>0.127</v>
      </c>
      <c r="E335" s="51">
        <f>+VLOOKUP($B335,'1314_link'!$A$5:$D$310,2,FALSE)</f>
        <v>6.89</v>
      </c>
      <c r="F335" s="51">
        <f>+VLOOKUP($B335,'1314_link'!$A$5:$D$310,3,FALSE)</f>
        <v>20.329999999999998</v>
      </c>
      <c r="G335" s="40">
        <f>+VLOOKUP($B335,'1314_link'!$A$5:$D$310,4,FALSE)</f>
        <v>158.19999999999999</v>
      </c>
      <c r="H335" s="52">
        <f t="shared" si="73"/>
        <v>0.12850821744627053</v>
      </c>
      <c r="I335" s="50">
        <f t="shared" si="74"/>
        <v>0.1244</v>
      </c>
      <c r="J335" s="53">
        <f t="shared" si="75"/>
        <v>19.68</v>
      </c>
      <c r="K335" s="17">
        <f t="shared" si="76"/>
        <v>26.57</v>
      </c>
    </row>
    <row r="336" spans="1:11" x14ac:dyDescent="0.3">
      <c r="A336" s="15">
        <f t="shared" si="77"/>
        <v>19</v>
      </c>
      <c r="B336" s="49" t="s">
        <v>70</v>
      </c>
      <c r="C336" s="15" t="s">
        <v>641</v>
      </c>
      <c r="D336" s="50">
        <f t="shared" si="72"/>
        <v>0.10780000000000001</v>
      </c>
      <c r="E336" s="51">
        <f>+VLOOKUP($B336,'1314_link'!$A$5:$D$310,2,FALSE)</f>
        <v>26.23</v>
      </c>
      <c r="F336" s="51">
        <f>+VLOOKUP($B336,'1314_link'!$A$5:$D$310,3,FALSE)</f>
        <v>225.89</v>
      </c>
      <c r="G336" s="40">
        <f>+VLOOKUP($B336,'1314_link'!$A$5:$D$310,4,FALSE)</f>
        <v>2094.7199999999998</v>
      </c>
      <c r="H336" s="52">
        <f t="shared" si="73"/>
        <v>0.10783780171096853</v>
      </c>
      <c r="I336" s="50">
        <f t="shared" si="74"/>
        <v>0.10440000000000001</v>
      </c>
      <c r="J336" s="53">
        <f t="shared" si="75"/>
        <v>218.69</v>
      </c>
      <c r="K336" s="17">
        <f t="shared" si="76"/>
        <v>244.92</v>
      </c>
    </row>
    <row r="337" spans="1:11" x14ac:dyDescent="0.3">
      <c r="A337" s="15">
        <f t="shared" si="77"/>
        <v>20</v>
      </c>
      <c r="B337" s="49" t="s">
        <v>256</v>
      </c>
      <c r="C337" s="15" t="s">
        <v>734</v>
      </c>
      <c r="D337" s="50">
        <f t="shared" si="72"/>
        <v>0</v>
      </c>
      <c r="E337" s="51">
        <f>+VLOOKUP($B337,'1314_link'!$A$5:$D$310,2,FALSE)</f>
        <v>0.67</v>
      </c>
      <c r="F337" s="51">
        <f>+VLOOKUP($B337,'1314_link'!$A$5:$D$310,3,FALSE)</f>
        <v>0</v>
      </c>
      <c r="G337" s="40">
        <f>+VLOOKUP($B337,'1314_link'!$A$5:$D$310,4,FALSE)</f>
        <v>26.9</v>
      </c>
      <c r="H337" s="52">
        <f t="shared" si="73"/>
        <v>0</v>
      </c>
      <c r="I337" s="50">
        <f t="shared" si="74"/>
        <v>0</v>
      </c>
      <c r="J337" s="53">
        <f t="shared" si="75"/>
        <v>0</v>
      </c>
      <c r="K337" s="17">
        <f t="shared" si="76"/>
        <v>0.67</v>
      </c>
    </row>
    <row r="338" spans="1:11" x14ac:dyDescent="0.3">
      <c r="A338" s="15">
        <f t="shared" si="77"/>
        <v>21</v>
      </c>
      <c r="B338" s="49" t="s">
        <v>408</v>
      </c>
      <c r="C338" s="15" t="s">
        <v>810</v>
      </c>
      <c r="D338" s="50">
        <f t="shared" si="72"/>
        <v>0.1196</v>
      </c>
      <c r="E338" s="51">
        <f>+VLOOKUP($B338,'1314_link'!$A$5:$D$310,2,FALSE)</f>
        <v>0.67</v>
      </c>
      <c r="F338" s="51">
        <f>+VLOOKUP($B338,'1314_link'!$A$5:$D$310,3,FALSE)</f>
        <v>9.2200000000000006</v>
      </c>
      <c r="G338" s="40">
        <f>+VLOOKUP($B338,'1314_link'!$A$5:$D$310,4,FALSE)</f>
        <v>77.099999999999994</v>
      </c>
      <c r="H338" s="52">
        <f t="shared" si="73"/>
        <v>0.11958495460440988</v>
      </c>
      <c r="I338" s="50">
        <f t="shared" si="74"/>
        <v>0.1158</v>
      </c>
      <c r="J338" s="53">
        <f t="shared" si="75"/>
        <v>8.93</v>
      </c>
      <c r="K338" s="17">
        <f t="shared" si="76"/>
        <v>9.6</v>
      </c>
    </row>
    <row r="339" spans="1:11" x14ac:dyDescent="0.3">
      <c r="A339" s="15">
        <f t="shared" si="77"/>
        <v>22</v>
      </c>
      <c r="B339" s="49" t="s">
        <v>414</v>
      </c>
      <c r="C339" s="15" t="s">
        <v>813</v>
      </c>
      <c r="D339" s="50">
        <f t="shared" si="72"/>
        <v>0.127</v>
      </c>
      <c r="E339" s="51">
        <f>+VLOOKUP($B339,'1314_link'!$A$5:$D$310,2,FALSE)</f>
        <v>37.78</v>
      </c>
      <c r="F339" s="51">
        <f>+VLOOKUP($B339,'1314_link'!$A$5:$D$310,3,FALSE)</f>
        <v>143.78</v>
      </c>
      <c r="G339" s="40">
        <f>+VLOOKUP($B339,'1314_link'!$A$5:$D$310,4,FALSE)</f>
        <v>901.62</v>
      </c>
      <c r="H339" s="52">
        <f t="shared" si="73"/>
        <v>0.1594685122335352</v>
      </c>
      <c r="I339" s="50">
        <f t="shared" si="74"/>
        <v>0.15440000000000001</v>
      </c>
      <c r="J339" s="53">
        <f t="shared" si="75"/>
        <v>139.21</v>
      </c>
      <c r="K339" s="17">
        <f t="shared" si="76"/>
        <v>176.99</v>
      </c>
    </row>
    <row r="340" spans="1:11" x14ac:dyDescent="0.3">
      <c r="A340" s="15">
        <f t="shared" si="77"/>
        <v>23</v>
      </c>
      <c r="B340" s="49" t="s">
        <v>80</v>
      </c>
      <c r="C340" s="15" t="s">
        <v>646</v>
      </c>
      <c r="D340" s="50">
        <f t="shared" si="72"/>
        <v>0.11609999999999999</v>
      </c>
      <c r="E340" s="51">
        <f>+VLOOKUP($B340,'1314_link'!$A$5:$D$310,2,FALSE)</f>
        <v>11.55</v>
      </c>
      <c r="F340" s="51">
        <f>+VLOOKUP($B340,'1314_link'!$A$5:$D$310,3,FALSE)</f>
        <v>67.55</v>
      </c>
      <c r="G340" s="40">
        <f>+VLOOKUP($B340,'1314_link'!$A$5:$D$310,4,FALSE)</f>
        <v>581.68999999999994</v>
      </c>
      <c r="H340" s="52">
        <f t="shared" si="73"/>
        <v>0.11612714676202102</v>
      </c>
      <c r="I340" s="50">
        <f t="shared" si="74"/>
        <v>0.1124</v>
      </c>
      <c r="J340" s="53">
        <f t="shared" si="75"/>
        <v>65.38</v>
      </c>
      <c r="K340" s="17">
        <f t="shared" si="76"/>
        <v>76.929999999999993</v>
      </c>
    </row>
    <row r="341" spans="1:11" x14ac:dyDescent="0.3">
      <c r="A341" s="15">
        <f t="shared" si="77"/>
        <v>24</v>
      </c>
      <c r="B341" s="49" t="s">
        <v>250</v>
      </c>
      <c r="C341" s="15" t="s">
        <v>731</v>
      </c>
      <c r="D341" s="50">
        <f t="shared" si="72"/>
        <v>0.127</v>
      </c>
      <c r="E341" s="51">
        <f>+VLOOKUP($B341,'1314_link'!$A$5:$D$310,2,FALSE)</f>
        <v>2.1100000000000003</v>
      </c>
      <c r="F341" s="51">
        <f>+VLOOKUP($B341,'1314_link'!$A$5:$D$310,3,FALSE)</f>
        <v>29.89</v>
      </c>
      <c r="G341" s="40">
        <f>+VLOOKUP($B341,'1314_link'!$A$5:$D$310,4,FALSE)</f>
        <v>198.74</v>
      </c>
      <c r="H341" s="52">
        <f t="shared" si="73"/>
        <v>0.15039750427694476</v>
      </c>
      <c r="I341" s="50">
        <f t="shared" si="74"/>
        <v>0.14560000000000001</v>
      </c>
      <c r="J341" s="53">
        <f t="shared" si="75"/>
        <v>28.94</v>
      </c>
      <c r="K341" s="17">
        <f t="shared" si="76"/>
        <v>31.05</v>
      </c>
    </row>
    <row r="342" spans="1:11" x14ac:dyDescent="0.3">
      <c r="A342" s="15">
        <f t="shared" si="77"/>
        <v>25</v>
      </c>
      <c r="B342" s="49" t="s">
        <v>512</v>
      </c>
      <c r="C342" s="15" t="s">
        <v>862</v>
      </c>
      <c r="D342" s="50">
        <f t="shared" si="72"/>
        <v>0.127</v>
      </c>
      <c r="E342" s="51">
        <f>+VLOOKUP($B342,'1314_link'!$A$5:$D$310,2,FALSE)</f>
        <v>7.55</v>
      </c>
      <c r="F342" s="51">
        <f>+VLOOKUP($B342,'1314_link'!$A$5:$D$310,3,FALSE)</f>
        <v>79.22</v>
      </c>
      <c r="G342" s="40">
        <f>+VLOOKUP($B342,'1314_link'!$A$5:$D$310,4,FALSE)</f>
        <v>408.78000000000003</v>
      </c>
      <c r="H342" s="52">
        <f t="shared" si="73"/>
        <v>0.19379617398111451</v>
      </c>
      <c r="I342" s="50">
        <f t="shared" si="74"/>
        <v>0.18759999999999999</v>
      </c>
      <c r="J342" s="53">
        <f t="shared" si="75"/>
        <v>76.69</v>
      </c>
      <c r="K342" s="17">
        <f t="shared" si="76"/>
        <v>84.24</v>
      </c>
    </row>
    <row r="343" spans="1:11" x14ac:dyDescent="0.3">
      <c r="A343" s="15">
        <f t="shared" si="77"/>
        <v>26</v>
      </c>
      <c r="B343" s="49" t="s">
        <v>100</v>
      </c>
      <c r="C343" s="15" t="s">
        <v>656</v>
      </c>
      <c r="D343" s="50">
        <f t="shared" si="72"/>
        <v>0.127</v>
      </c>
      <c r="E343" s="51">
        <f>+VLOOKUP($B343,'1314_link'!$A$5:$D$310,2,FALSE)</f>
        <v>4.2200000000000006</v>
      </c>
      <c r="F343" s="51">
        <f>+VLOOKUP($B343,'1314_link'!$A$5:$D$310,3,FALSE)</f>
        <v>44.78</v>
      </c>
      <c r="G343" s="40">
        <f>+VLOOKUP($B343,'1314_link'!$A$5:$D$310,4,FALSE)</f>
        <v>273.21000000000004</v>
      </c>
      <c r="H343" s="52">
        <f t="shared" si="73"/>
        <v>0.16390322462574575</v>
      </c>
      <c r="I343" s="50">
        <f t="shared" si="74"/>
        <v>0.15870000000000001</v>
      </c>
      <c r="J343" s="53">
        <f t="shared" si="75"/>
        <v>43.36</v>
      </c>
      <c r="K343" s="17">
        <f t="shared" si="76"/>
        <v>47.58</v>
      </c>
    </row>
    <row r="344" spans="1:11" x14ac:dyDescent="0.3">
      <c r="A344" s="15">
        <f t="shared" si="77"/>
        <v>27</v>
      </c>
      <c r="B344" s="49" t="s">
        <v>260</v>
      </c>
      <c r="C344" s="15" t="s">
        <v>736</v>
      </c>
      <c r="D344" s="50">
        <f t="shared" si="72"/>
        <v>0.127</v>
      </c>
      <c r="E344" s="51">
        <f>+VLOOKUP($B344,'1314_link'!$A$5:$D$310,2,FALSE)</f>
        <v>37.67</v>
      </c>
      <c r="F344" s="51">
        <f>+VLOOKUP($B344,'1314_link'!$A$5:$D$310,3,FALSE)</f>
        <v>208.67</v>
      </c>
      <c r="G344" s="40">
        <f>+VLOOKUP($B344,'1314_link'!$A$5:$D$310,4,FALSE)</f>
        <v>1243.76</v>
      </c>
      <c r="H344" s="52">
        <f t="shared" si="73"/>
        <v>0.16777352543899143</v>
      </c>
      <c r="I344" s="50">
        <f t="shared" si="74"/>
        <v>0.16239999999999999</v>
      </c>
      <c r="J344" s="53">
        <f t="shared" si="75"/>
        <v>201.99</v>
      </c>
      <c r="K344" s="17">
        <f t="shared" si="76"/>
        <v>239.66000000000003</v>
      </c>
    </row>
    <row r="345" spans="1:11" x14ac:dyDescent="0.3">
      <c r="A345" s="86">
        <f t="shared" si="77"/>
        <v>28</v>
      </c>
      <c r="B345" s="87" t="s">
        <v>244</v>
      </c>
      <c r="C345" s="86" t="s">
        <v>728</v>
      </c>
      <c r="D345" s="88">
        <f t="shared" si="72"/>
        <v>0.127</v>
      </c>
      <c r="E345" s="89">
        <f>+VLOOKUP($B345,'1314_link'!$A$5:$D$310,2,FALSE)</f>
        <v>2</v>
      </c>
      <c r="F345" s="89">
        <f>+VLOOKUP($B345,'1314_link'!$A$5:$D$310,3,FALSE)</f>
        <v>18.329999999999998</v>
      </c>
      <c r="G345" s="19">
        <f>+VLOOKUP($B345,'1314_link'!$A$5:$D$310,4,FALSE)</f>
        <v>77.38</v>
      </c>
      <c r="H345" s="90">
        <f t="shared" si="73"/>
        <v>0.23688291548203669</v>
      </c>
      <c r="I345" s="88">
        <f t="shared" si="74"/>
        <v>0.2293</v>
      </c>
      <c r="J345" s="91">
        <f t="shared" si="75"/>
        <v>17.739999999999998</v>
      </c>
      <c r="K345" s="26">
        <f t="shared" si="76"/>
        <v>19.739999999999998</v>
      </c>
    </row>
    <row r="346" spans="1:11" x14ac:dyDescent="0.3">
      <c r="A346" s="45"/>
      <c r="B346" s="54" t="s">
        <v>2</v>
      </c>
      <c r="C346" s="45" t="s">
        <v>988</v>
      </c>
      <c r="D346" s="55">
        <f>SUMPRODUCT(D318:D345,G318:G345)/G346</f>
        <v>0.1155569617713776</v>
      </c>
      <c r="E346" s="56">
        <f>SUM(E318:E345)</f>
        <v>258.22000000000003</v>
      </c>
      <c r="F346" s="56">
        <f>SUM(F318:F345)</f>
        <v>1680.46</v>
      </c>
      <c r="G346" s="56">
        <f>SUM(G318:G345)</f>
        <v>12810.820000000003</v>
      </c>
      <c r="H346" s="57">
        <f>+F346/G346</f>
        <v>0.13117505358751427</v>
      </c>
      <c r="I346" s="47">
        <f>SUMPRODUCT(G318:G345,I318:I345)/G346</f>
        <v>0.12698864319380018</v>
      </c>
      <c r="J346" s="58">
        <f>SUM(J318:J345)</f>
        <v>1626.82</v>
      </c>
      <c r="K346" s="58">
        <f>SUM(K318:K345)</f>
        <v>1885.04</v>
      </c>
    </row>
    <row r="347" spans="1:11" x14ac:dyDescent="0.3">
      <c r="A347" s="45"/>
      <c r="B347" s="54"/>
      <c r="C347" s="45"/>
      <c r="D347" s="47"/>
      <c r="E347" s="56"/>
      <c r="F347" s="56"/>
      <c r="G347" s="56"/>
      <c r="H347" s="57"/>
      <c r="I347" s="47"/>
      <c r="J347" s="58"/>
    </row>
    <row r="348" spans="1:11" ht="18" x14ac:dyDescent="0.35">
      <c r="B348" s="95" t="s">
        <v>945</v>
      </c>
      <c r="C348" s="96"/>
      <c r="D348" s="96"/>
      <c r="E348" s="96"/>
      <c r="F348" s="96"/>
      <c r="G348" s="96"/>
      <c r="H348" s="96"/>
      <c r="I348" s="96"/>
      <c r="J348" s="96"/>
      <c r="K348" s="96"/>
    </row>
    <row r="349" spans="1:11" ht="28.8" x14ac:dyDescent="0.3">
      <c r="A349" s="45"/>
      <c r="B349" s="98" t="s">
        <v>933</v>
      </c>
      <c r="C349" s="98" t="s">
        <v>982</v>
      </c>
      <c r="D349" s="99" t="s">
        <v>939</v>
      </c>
      <c r="E349" s="100" t="s">
        <v>936</v>
      </c>
      <c r="F349" s="100" t="s">
        <v>937</v>
      </c>
      <c r="G349" s="99" t="s">
        <v>938</v>
      </c>
      <c r="H349" s="99" t="s">
        <v>942</v>
      </c>
      <c r="I349" s="99" t="s">
        <v>940</v>
      </c>
      <c r="J349" s="99" t="s">
        <v>941</v>
      </c>
      <c r="K349" s="48" t="s">
        <v>920</v>
      </c>
    </row>
    <row r="350" spans="1:11" x14ac:dyDescent="0.3">
      <c r="A350" s="79">
        <v>1</v>
      </c>
      <c r="B350" s="80" t="s">
        <v>248</v>
      </c>
      <c r="C350" s="79" t="s">
        <v>730</v>
      </c>
      <c r="D350" s="81">
        <f>ROUND(IF(H350&gt;0.127,0.127,H350),4)</f>
        <v>0.1052</v>
      </c>
      <c r="E350" s="82">
        <f>+VLOOKUP($B350,'1213_link'!$A$5:$D$310,2,FALSE)</f>
        <v>0.11</v>
      </c>
      <c r="F350" s="82">
        <f>+VLOOKUP($B350,'1213_link'!$A$5:$D$310,3,FALSE)</f>
        <v>8.11</v>
      </c>
      <c r="G350" s="83">
        <f>+VLOOKUP($B350,'1213_link'!$A$5:$D$310,4,FALSE)</f>
        <v>77.099999999999994</v>
      </c>
      <c r="H350" s="84">
        <f>+F350/G350</f>
        <v>0.10518806744487678</v>
      </c>
      <c r="I350" s="81">
        <f>ROUND(IF($H$379&gt;0.127,0.127/$H$379*H350,H350),4)</f>
        <v>9.9699999999999997E-2</v>
      </c>
      <c r="J350" s="85">
        <f>ROUND(IF($H$379&gt;0.127,I350*G350,F350),2)</f>
        <v>7.69</v>
      </c>
      <c r="K350" s="25">
        <f>+J350+E350</f>
        <v>7.8000000000000007</v>
      </c>
    </row>
    <row r="351" spans="1:11" x14ac:dyDescent="0.3">
      <c r="A351" s="15">
        <f>+A350+1</f>
        <v>2</v>
      </c>
      <c r="B351" s="49" t="s">
        <v>74</v>
      </c>
      <c r="C351" s="15" t="s">
        <v>643</v>
      </c>
      <c r="D351" s="50">
        <f t="shared" ref="D351:D377" si="78">ROUND(IF(H351&gt;0.127,0.127,H351),4)</f>
        <v>0.127</v>
      </c>
      <c r="E351" s="51">
        <f>+VLOOKUP($B351,'1213_link'!$A$5:$D$310,2,FALSE)</f>
        <v>11.11</v>
      </c>
      <c r="F351" s="51">
        <f>+VLOOKUP($B351,'1213_link'!$A$5:$D$310,3,FALSE)</f>
        <v>63.11</v>
      </c>
      <c r="G351" s="40">
        <f>+VLOOKUP($B351,'1213_link'!$A$5:$D$310,4,FALSE)</f>
        <v>437.1</v>
      </c>
      <c r="H351" s="52">
        <f t="shared" ref="H351:H378" si="79">+F351/G351</f>
        <v>0.14438343628460307</v>
      </c>
      <c r="I351" s="50">
        <f t="shared" ref="I351:I378" si="80">ROUND(IF($H$379&gt;0.127,0.127/$H$379*H351,H351),4)</f>
        <v>0.13689999999999999</v>
      </c>
      <c r="J351" s="53">
        <f t="shared" ref="J351:J378" si="81">ROUND(IF($H$379&gt;0.127,I351*G351,F351),2)</f>
        <v>59.84</v>
      </c>
      <c r="K351" s="17">
        <f t="shared" ref="K351:K378" si="82">+J351+E351</f>
        <v>70.95</v>
      </c>
    </row>
    <row r="352" spans="1:11" x14ac:dyDescent="0.3">
      <c r="A352" s="15">
        <f t="shared" ref="A352:A378" si="83">+A351+1</f>
        <v>3</v>
      </c>
      <c r="B352" s="49" t="s">
        <v>514</v>
      </c>
      <c r="C352" s="15" t="s">
        <v>863</v>
      </c>
      <c r="D352" s="50">
        <f t="shared" si="78"/>
        <v>0.127</v>
      </c>
      <c r="E352" s="51">
        <f>+VLOOKUP($B352,'1213_link'!$A$5:$D$310,2,FALSE)</f>
        <v>0.55000000000000004</v>
      </c>
      <c r="F352" s="51">
        <f>+VLOOKUP($B352,'1213_link'!$A$5:$D$310,3,FALSE)</f>
        <v>8.89</v>
      </c>
      <c r="G352" s="40">
        <f>+VLOOKUP($B352,'1213_link'!$A$5:$D$310,4,FALSE)</f>
        <v>32</v>
      </c>
      <c r="H352" s="52">
        <f t="shared" si="79"/>
        <v>0.27781250000000002</v>
      </c>
      <c r="I352" s="50">
        <f t="shared" si="80"/>
        <v>0.26340000000000002</v>
      </c>
      <c r="J352" s="53">
        <f t="shared" si="81"/>
        <v>8.43</v>
      </c>
      <c r="K352" s="17">
        <f t="shared" si="82"/>
        <v>8.98</v>
      </c>
    </row>
    <row r="353" spans="1:11" x14ac:dyDescent="0.3">
      <c r="A353" s="15">
        <f t="shared" si="83"/>
        <v>4</v>
      </c>
      <c r="B353" s="49" t="s">
        <v>252</v>
      </c>
      <c r="C353" s="15" t="s">
        <v>732</v>
      </c>
      <c r="D353" s="50">
        <f t="shared" si="78"/>
        <v>0.127</v>
      </c>
      <c r="E353" s="51">
        <f>+VLOOKUP($B353,'1213_link'!$A$5:$D$310,2,FALSE)</f>
        <v>1.33</v>
      </c>
      <c r="F353" s="51">
        <f>+VLOOKUP($B353,'1213_link'!$A$5:$D$310,3,FALSE)</f>
        <v>12.22</v>
      </c>
      <c r="G353" s="40">
        <f>+VLOOKUP($B353,'1213_link'!$A$5:$D$310,4,FALSE)</f>
        <v>61.410000000000004</v>
      </c>
      <c r="H353" s="52">
        <f t="shared" si="79"/>
        <v>0.19899039244422731</v>
      </c>
      <c r="I353" s="50">
        <f t="shared" si="80"/>
        <v>0.18859999999999999</v>
      </c>
      <c r="J353" s="53">
        <f t="shared" si="81"/>
        <v>11.58</v>
      </c>
      <c r="K353" s="17">
        <f t="shared" si="82"/>
        <v>12.91</v>
      </c>
    </row>
    <row r="354" spans="1:11" x14ac:dyDescent="0.3">
      <c r="A354" s="15">
        <f t="shared" si="83"/>
        <v>5</v>
      </c>
      <c r="B354" s="49" t="s">
        <v>258</v>
      </c>
      <c r="C354" s="15" t="s">
        <v>735</v>
      </c>
      <c r="D354" s="50">
        <f t="shared" si="78"/>
        <v>0.127</v>
      </c>
      <c r="E354" s="51">
        <f>+VLOOKUP($B354,'1213_link'!$A$5:$D$310,2,FALSE)</f>
        <v>18.22</v>
      </c>
      <c r="F354" s="51">
        <f>+VLOOKUP($B354,'1213_link'!$A$5:$D$310,3,FALSE)</f>
        <v>129.56</v>
      </c>
      <c r="G354" s="40">
        <f>+VLOOKUP($B354,'1213_link'!$A$5:$D$310,4,FALSE)</f>
        <v>948.74</v>
      </c>
      <c r="H354" s="52">
        <f t="shared" si="79"/>
        <v>0.1365600691443388</v>
      </c>
      <c r="I354" s="50">
        <f t="shared" si="80"/>
        <v>0.1295</v>
      </c>
      <c r="J354" s="53">
        <f t="shared" si="81"/>
        <v>122.86</v>
      </c>
      <c r="K354" s="17">
        <f t="shared" si="82"/>
        <v>141.07999999999998</v>
      </c>
    </row>
    <row r="355" spans="1:11" x14ac:dyDescent="0.3">
      <c r="A355" s="15">
        <f t="shared" si="83"/>
        <v>6</v>
      </c>
      <c r="B355" s="49" t="s">
        <v>60</v>
      </c>
      <c r="C355" s="15" t="s">
        <v>636</v>
      </c>
      <c r="D355" s="50">
        <f t="shared" si="78"/>
        <v>0.1137</v>
      </c>
      <c r="E355" s="51">
        <f>+VLOOKUP($B355,'1213_link'!$A$5:$D$310,2,FALSE)</f>
        <v>0.44</v>
      </c>
      <c r="F355" s="51">
        <f>+VLOOKUP($B355,'1213_link'!$A$5:$D$310,3,FALSE)</f>
        <v>16.89</v>
      </c>
      <c r="G355" s="40">
        <f>+VLOOKUP($B355,'1213_link'!$A$5:$D$310,4,FALSE)</f>
        <v>148.6</v>
      </c>
      <c r="H355" s="52">
        <f t="shared" si="79"/>
        <v>0.11366083445491253</v>
      </c>
      <c r="I355" s="50">
        <f t="shared" si="80"/>
        <v>0.10780000000000001</v>
      </c>
      <c r="J355" s="53">
        <f t="shared" si="81"/>
        <v>16.02</v>
      </c>
      <c r="K355" s="17">
        <f t="shared" si="82"/>
        <v>16.46</v>
      </c>
    </row>
    <row r="356" spans="1:11" x14ac:dyDescent="0.3">
      <c r="A356" s="15">
        <f t="shared" si="83"/>
        <v>7</v>
      </c>
      <c r="B356" s="49" t="s">
        <v>56</v>
      </c>
      <c r="C356" s="15" t="s">
        <v>634</v>
      </c>
      <c r="D356" s="50">
        <f t="shared" si="78"/>
        <v>0.1017</v>
      </c>
      <c r="E356" s="51">
        <f>+VLOOKUP($B356,'1213_link'!$A$5:$D$310,2,FALSE)</f>
        <v>21.439999999999998</v>
      </c>
      <c r="F356" s="51">
        <f>+VLOOKUP($B356,'1213_link'!$A$5:$D$310,3,FALSE)</f>
        <v>186.33999999999997</v>
      </c>
      <c r="G356" s="40">
        <f>+VLOOKUP($B356,'1213_link'!$A$5:$D$310,4,FALSE)</f>
        <v>1832.53</v>
      </c>
      <c r="H356" s="52">
        <f t="shared" si="79"/>
        <v>0.10168455632377095</v>
      </c>
      <c r="I356" s="50">
        <f t="shared" si="80"/>
        <v>9.64E-2</v>
      </c>
      <c r="J356" s="53">
        <f t="shared" si="81"/>
        <v>176.66</v>
      </c>
      <c r="K356" s="17">
        <f t="shared" si="82"/>
        <v>198.1</v>
      </c>
    </row>
    <row r="357" spans="1:11" x14ac:dyDescent="0.3">
      <c r="A357" s="15">
        <f t="shared" si="83"/>
        <v>8</v>
      </c>
      <c r="B357" s="49" t="s">
        <v>118</v>
      </c>
      <c r="C357" s="15" t="s">
        <v>665</v>
      </c>
      <c r="D357" s="50">
        <f t="shared" si="78"/>
        <v>0.127</v>
      </c>
      <c r="E357" s="51">
        <f>+VLOOKUP($B357,'1213_link'!$A$5:$D$310,2,FALSE)</f>
        <v>1</v>
      </c>
      <c r="F357" s="51">
        <f>+VLOOKUP($B357,'1213_link'!$A$5:$D$310,3,FALSE)</f>
        <v>7.22</v>
      </c>
      <c r="G357" s="40">
        <f>+VLOOKUP($B357,'1213_link'!$A$5:$D$310,4,FALSE)</f>
        <v>53</v>
      </c>
      <c r="H357" s="52">
        <f t="shared" si="79"/>
        <v>0.13622641509433961</v>
      </c>
      <c r="I357" s="50">
        <f t="shared" si="80"/>
        <v>0.12909999999999999</v>
      </c>
      <c r="J357" s="53">
        <f t="shared" si="81"/>
        <v>6.84</v>
      </c>
      <c r="K357" s="17">
        <f t="shared" si="82"/>
        <v>7.84</v>
      </c>
    </row>
    <row r="358" spans="1:11" x14ac:dyDescent="0.3">
      <c r="A358" s="15">
        <f t="shared" si="83"/>
        <v>9</v>
      </c>
      <c r="B358" s="49" t="s">
        <v>84</v>
      </c>
      <c r="C358" s="15" t="s">
        <v>648</v>
      </c>
      <c r="D358" s="50">
        <f t="shared" si="78"/>
        <v>0.1234</v>
      </c>
      <c r="E358" s="51">
        <f>+VLOOKUP($B358,'1213_link'!$A$5:$D$310,2,FALSE)</f>
        <v>15.559999999999999</v>
      </c>
      <c r="F358" s="51">
        <f>+VLOOKUP($B358,'1213_link'!$A$5:$D$310,3,FALSE)</f>
        <v>114.78</v>
      </c>
      <c r="G358" s="40">
        <f>+VLOOKUP($B358,'1213_link'!$A$5:$D$310,4,FALSE)</f>
        <v>930.39</v>
      </c>
      <c r="H358" s="52">
        <f t="shared" si="79"/>
        <v>0.12336762003030988</v>
      </c>
      <c r="I358" s="50">
        <f t="shared" si="80"/>
        <v>0.11700000000000001</v>
      </c>
      <c r="J358" s="53">
        <f t="shared" si="81"/>
        <v>108.86</v>
      </c>
      <c r="K358" s="17">
        <f t="shared" si="82"/>
        <v>124.42</v>
      </c>
    </row>
    <row r="359" spans="1:11" x14ac:dyDescent="0.3">
      <c r="A359" s="15">
        <f t="shared" si="83"/>
        <v>10</v>
      </c>
      <c r="B359" s="49" t="s">
        <v>254</v>
      </c>
      <c r="C359" s="15" t="s">
        <v>733</v>
      </c>
      <c r="D359" s="50">
        <f t="shared" si="78"/>
        <v>0.127</v>
      </c>
      <c r="E359" s="51">
        <f>+VLOOKUP($B359,'1213_link'!$A$5:$D$310,2,FALSE)</f>
        <v>2</v>
      </c>
      <c r="F359" s="51">
        <f>+VLOOKUP($B359,'1213_link'!$A$5:$D$310,3,FALSE)</f>
        <v>18.559999999999999</v>
      </c>
      <c r="G359" s="40">
        <f>+VLOOKUP($B359,'1213_link'!$A$5:$D$310,4,FALSE)</f>
        <v>95.57</v>
      </c>
      <c r="H359" s="52">
        <f t="shared" si="79"/>
        <v>0.19420320184158207</v>
      </c>
      <c r="I359" s="50">
        <f t="shared" si="80"/>
        <v>0.18410000000000001</v>
      </c>
      <c r="J359" s="53">
        <f t="shared" si="81"/>
        <v>17.59</v>
      </c>
      <c r="K359" s="17">
        <f t="shared" si="82"/>
        <v>19.59</v>
      </c>
    </row>
    <row r="360" spans="1:11" x14ac:dyDescent="0.3">
      <c r="A360" s="15">
        <f t="shared" si="83"/>
        <v>11</v>
      </c>
      <c r="B360" s="49" t="s">
        <v>58</v>
      </c>
      <c r="C360" s="15" t="s">
        <v>635</v>
      </c>
      <c r="D360" s="50">
        <f t="shared" si="78"/>
        <v>0.1148</v>
      </c>
      <c r="E360" s="51">
        <f>+VLOOKUP($B360,'1213_link'!$A$5:$D$310,2,FALSE)</f>
        <v>19.45</v>
      </c>
      <c r="F360" s="51">
        <f>+VLOOKUP($B360,'1213_link'!$A$5:$D$310,3,FALSE)</f>
        <v>175.33999999999997</v>
      </c>
      <c r="G360" s="40">
        <f>+VLOOKUP($B360,'1213_link'!$A$5:$D$310,4,FALSE)</f>
        <v>1527.93</v>
      </c>
      <c r="H360" s="52">
        <f t="shared" si="79"/>
        <v>0.11475656607305307</v>
      </c>
      <c r="I360" s="50">
        <f t="shared" si="80"/>
        <v>0.10879999999999999</v>
      </c>
      <c r="J360" s="53">
        <f t="shared" si="81"/>
        <v>166.24</v>
      </c>
      <c r="K360" s="17">
        <f t="shared" si="82"/>
        <v>185.69</v>
      </c>
    </row>
    <row r="361" spans="1:11" x14ac:dyDescent="0.3">
      <c r="A361" s="15">
        <f t="shared" si="83"/>
        <v>12</v>
      </c>
      <c r="B361" s="49" t="s">
        <v>156</v>
      </c>
      <c r="C361" s="15" t="s">
        <v>924</v>
      </c>
      <c r="D361" s="50">
        <f t="shared" si="78"/>
        <v>0.127</v>
      </c>
      <c r="E361" s="51">
        <f>+VLOOKUP($B361,'1213_link'!$A$5:$D$310,2,FALSE)</f>
        <v>1.56</v>
      </c>
      <c r="F361" s="51">
        <f>+VLOOKUP($B361,'1213_link'!$A$5:$D$310,3,FALSE)</f>
        <v>22.89</v>
      </c>
      <c r="G361" s="40">
        <f>+VLOOKUP($B361,'1213_link'!$A$5:$D$310,4,FALSE)</f>
        <v>157.47999999999999</v>
      </c>
      <c r="H361" s="52">
        <f t="shared" si="79"/>
        <v>0.14535179070358142</v>
      </c>
      <c r="I361" s="50">
        <f t="shared" si="80"/>
        <v>0.13780000000000001</v>
      </c>
      <c r="J361" s="53">
        <f t="shared" si="81"/>
        <v>21.7</v>
      </c>
      <c r="K361" s="17">
        <f t="shared" si="82"/>
        <v>23.259999999999998</v>
      </c>
    </row>
    <row r="362" spans="1:11" x14ac:dyDescent="0.3">
      <c r="A362" s="15">
        <f t="shared" si="83"/>
        <v>13</v>
      </c>
      <c r="B362" s="49" t="s">
        <v>262</v>
      </c>
      <c r="C362" s="15" t="s">
        <v>737</v>
      </c>
      <c r="D362" s="50">
        <f t="shared" si="78"/>
        <v>0.127</v>
      </c>
      <c r="E362" s="51">
        <f>+VLOOKUP($B362,'1213_link'!$A$5:$D$310,2,FALSE)</f>
        <v>2.56</v>
      </c>
      <c r="F362" s="51">
        <f>+VLOOKUP($B362,'1213_link'!$A$5:$D$310,3,FALSE)</f>
        <v>51.44</v>
      </c>
      <c r="G362" s="40">
        <f>+VLOOKUP($B362,'1213_link'!$A$5:$D$310,4,FALSE)</f>
        <v>264.20999999999998</v>
      </c>
      <c r="H362" s="52">
        <f t="shared" si="79"/>
        <v>0.19469361492751977</v>
      </c>
      <c r="I362" s="50">
        <f t="shared" si="80"/>
        <v>0.18459999999999999</v>
      </c>
      <c r="J362" s="53">
        <f t="shared" si="81"/>
        <v>48.77</v>
      </c>
      <c r="K362" s="17">
        <f t="shared" si="82"/>
        <v>51.330000000000005</v>
      </c>
    </row>
    <row r="363" spans="1:11" x14ac:dyDescent="0.3">
      <c r="A363" s="15">
        <f t="shared" si="83"/>
        <v>14</v>
      </c>
      <c r="B363" s="49" t="s">
        <v>332</v>
      </c>
      <c r="C363" s="15" t="s">
        <v>772</v>
      </c>
      <c r="D363" s="50">
        <f t="shared" si="78"/>
        <v>0.1075</v>
      </c>
      <c r="E363" s="51">
        <f>+VLOOKUP($B363,'1213_link'!$A$5:$D$310,2,FALSE)</f>
        <v>9.77</v>
      </c>
      <c r="F363" s="51">
        <f>+VLOOKUP($B363,'1213_link'!$A$5:$D$310,3,FALSE)</f>
        <v>59.78</v>
      </c>
      <c r="G363" s="40">
        <f>+VLOOKUP($B363,'1213_link'!$A$5:$D$310,4,FALSE)</f>
        <v>556.2399999999999</v>
      </c>
      <c r="H363" s="52">
        <f t="shared" si="79"/>
        <v>0.10747159499496622</v>
      </c>
      <c r="I363" s="50">
        <f t="shared" si="80"/>
        <v>0.1019</v>
      </c>
      <c r="J363" s="53">
        <f t="shared" si="81"/>
        <v>56.68</v>
      </c>
      <c r="K363" s="17">
        <f t="shared" si="82"/>
        <v>66.45</v>
      </c>
    </row>
    <row r="364" spans="1:11" x14ac:dyDescent="0.3">
      <c r="A364" s="15">
        <f t="shared" si="83"/>
        <v>15</v>
      </c>
      <c r="B364" s="49" t="s">
        <v>412</v>
      </c>
      <c r="C364" s="15" t="s">
        <v>812</v>
      </c>
      <c r="D364" s="50">
        <f t="shared" si="78"/>
        <v>7.9299999999999995E-2</v>
      </c>
      <c r="E364" s="51">
        <f>+VLOOKUP($B364,'1213_link'!$A$5:$D$310,2,FALSE)</f>
        <v>0.56000000000000005</v>
      </c>
      <c r="F364" s="51">
        <f>+VLOOKUP($B364,'1213_link'!$A$5:$D$310,3,FALSE)</f>
        <v>2.11</v>
      </c>
      <c r="G364" s="40">
        <f>+VLOOKUP($B364,'1213_link'!$A$5:$D$310,4,FALSE)</f>
        <v>26.6</v>
      </c>
      <c r="H364" s="52">
        <f t="shared" si="79"/>
        <v>7.9323308270676685E-2</v>
      </c>
      <c r="I364" s="50">
        <f t="shared" si="80"/>
        <v>7.5200000000000003E-2</v>
      </c>
      <c r="J364" s="53">
        <f t="shared" si="81"/>
        <v>2</v>
      </c>
      <c r="K364" s="17">
        <f t="shared" si="82"/>
        <v>2.56</v>
      </c>
    </row>
    <row r="365" spans="1:11" x14ac:dyDescent="0.3">
      <c r="A365" s="15">
        <f t="shared" si="83"/>
        <v>16</v>
      </c>
      <c r="B365" s="49" t="s">
        <v>410</v>
      </c>
      <c r="C365" s="15" t="s">
        <v>811</v>
      </c>
      <c r="D365" s="50">
        <f t="shared" si="78"/>
        <v>2.9499999999999998E-2</v>
      </c>
      <c r="E365" s="51">
        <f>+VLOOKUP($B365,'1213_link'!$A$5:$D$310,2,FALSE)</f>
        <v>0.22</v>
      </c>
      <c r="F365" s="51">
        <f>+VLOOKUP($B365,'1213_link'!$A$5:$D$310,3,FALSE)</f>
        <v>1.22</v>
      </c>
      <c r="G365" s="40">
        <f>+VLOOKUP($B365,'1213_link'!$A$5:$D$310,4,FALSE)</f>
        <v>41.35</v>
      </c>
      <c r="H365" s="52">
        <f t="shared" si="79"/>
        <v>2.9504232164449817E-2</v>
      </c>
      <c r="I365" s="50">
        <f t="shared" si="80"/>
        <v>2.8000000000000001E-2</v>
      </c>
      <c r="J365" s="53">
        <f t="shared" si="81"/>
        <v>1.1599999999999999</v>
      </c>
      <c r="K365" s="17">
        <f t="shared" si="82"/>
        <v>1.38</v>
      </c>
    </row>
    <row r="366" spans="1:11" x14ac:dyDescent="0.3">
      <c r="A366" s="15">
        <f t="shared" si="83"/>
        <v>17</v>
      </c>
      <c r="B366" s="49" t="s">
        <v>344</v>
      </c>
      <c r="C366" s="15" t="s">
        <v>778</v>
      </c>
      <c r="D366" s="50">
        <f t="shared" si="78"/>
        <v>8.8700000000000001E-2</v>
      </c>
      <c r="E366" s="51">
        <f>+VLOOKUP($B366,'1213_link'!$A$5:$D$310,2,FALSE)</f>
        <v>2.7800000000000002</v>
      </c>
      <c r="F366" s="51">
        <f>+VLOOKUP($B366,'1213_link'!$A$5:$D$310,3,FALSE)</f>
        <v>47.78</v>
      </c>
      <c r="G366" s="40">
        <f>+VLOOKUP($B366,'1213_link'!$A$5:$D$310,4,FALSE)</f>
        <v>538.91</v>
      </c>
      <c r="H366" s="52">
        <f t="shared" si="79"/>
        <v>8.8660444230019855E-2</v>
      </c>
      <c r="I366" s="50">
        <f t="shared" si="80"/>
        <v>8.4099999999999994E-2</v>
      </c>
      <c r="J366" s="53">
        <f t="shared" si="81"/>
        <v>45.32</v>
      </c>
      <c r="K366" s="17">
        <f t="shared" si="82"/>
        <v>48.1</v>
      </c>
    </row>
    <row r="367" spans="1:11" x14ac:dyDescent="0.3">
      <c r="A367" s="15">
        <f t="shared" si="83"/>
        <v>18</v>
      </c>
      <c r="B367" s="49" t="s">
        <v>338</v>
      </c>
      <c r="C367" s="15" t="s">
        <v>775</v>
      </c>
      <c r="D367" s="50">
        <f t="shared" si="78"/>
        <v>0.127</v>
      </c>
      <c r="E367" s="51">
        <f>+VLOOKUP($B367,'1213_link'!$A$5:$D$310,2,FALSE)</f>
        <v>39</v>
      </c>
      <c r="F367" s="51">
        <f>+VLOOKUP($B367,'1213_link'!$A$5:$D$310,3,FALSE)</f>
        <v>163.11000000000001</v>
      </c>
      <c r="G367" s="40">
        <f>+VLOOKUP($B367,'1213_link'!$A$5:$D$310,4,FALSE)</f>
        <v>904.94</v>
      </c>
      <c r="H367" s="52">
        <f t="shared" si="79"/>
        <v>0.18024399407695538</v>
      </c>
      <c r="I367" s="50">
        <f t="shared" si="80"/>
        <v>0.1709</v>
      </c>
      <c r="J367" s="53">
        <f t="shared" si="81"/>
        <v>154.65</v>
      </c>
      <c r="K367" s="17">
        <f t="shared" si="82"/>
        <v>193.65</v>
      </c>
    </row>
    <row r="368" spans="1:11" x14ac:dyDescent="0.3">
      <c r="A368" s="15">
        <f t="shared" si="83"/>
        <v>19</v>
      </c>
      <c r="B368" s="49" t="s">
        <v>90</v>
      </c>
      <c r="C368" s="15" t="s">
        <v>651</v>
      </c>
      <c r="D368" s="50">
        <f t="shared" si="78"/>
        <v>0.107</v>
      </c>
      <c r="E368" s="51">
        <f>+VLOOKUP($B368,'1213_link'!$A$5:$D$310,2,FALSE)</f>
        <v>6.11</v>
      </c>
      <c r="F368" s="51">
        <f>+VLOOKUP($B368,'1213_link'!$A$5:$D$310,3,FALSE)</f>
        <v>19.22</v>
      </c>
      <c r="G368" s="40">
        <f>+VLOOKUP($B368,'1213_link'!$A$5:$D$310,4,FALSE)</f>
        <v>179.7</v>
      </c>
      <c r="H368" s="52">
        <f t="shared" si="79"/>
        <v>0.10695603784084586</v>
      </c>
      <c r="I368" s="50">
        <f t="shared" si="80"/>
        <v>0.1014</v>
      </c>
      <c r="J368" s="53">
        <f t="shared" si="81"/>
        <v>18.22</v>
      </c>
      <c r="K368" s="17">
        <f t="shared" si="82"/>
        <v>24.33</v>
      </c>
    </row>
    <row r="369" spans="1:11" x14ac:dyDescent="0.3">
      <c r="A369" s="15">
        <f t="shared" si="83"/>
        <v>20</v>
      </c>
      <c r="B369" s="49" t="s">
        <v>70</v>
      </c>
      <c r="C369" s="15" t="s">
        <v>641</v>
      </c>
      <c r="D369" s="50">
        <f t="shared" si="78"/>
        <v>0.1179</v>
      </c>
      <c r="E369" s="51">
        <f>+VLOOKUP($B369,'1213_link'!$A$5:$D$310,2,FALSE)</f>
        <v>25.34</v>
      </c>
      <c r="F369" s="51">
        <f>+VLOOKUP($B369,'1213_link'!$A$5:$D$310,3,FALSE)</f>
        <v>245.67</v>
      </c>
      <c r="G369" s="40">
        <f>+VLOOKUP($B369,'1213_link'!$A$5:$D$310,4,FALSE)</f>
        <v>2084.59</v>
      </c>
      <c r="H369" s="52">
        <f t="shared" si="79"/>
        <v>0.11785051257081727</v>
      </c>
      <c r="I369" s="50">
        <f t="shared" si="80"/>
        <v>0.11169999999999999</v>
      </c>
      <c r="J369" s="53">
        <f t="shared" si="81"/>
        <v>232.85</v>
      </c>
      <c r="K369" s="17">
        <f t="shared" si="82"/>
        <v>258.19</v>
      </c>
    </row>
    <row r="370" spans="1:11" x14ac:dyDescent="0.3">
      <c r="A370" s="15">
        <f t="shared" si="83"/>
        <v>21</v>
      </c>
      <c r="B370" s="49" t="s">
        <v>256</v>
      </c>
      <c r="C370" s="15" t="s">
        <v>734</v>
      </c>
      <c r="D370" s="50">
        <f t="shared" si="78"/>
        <v>1.17E-2</v>
      </c>
      <c r="E370" s="51">
        <f>+VLOOKUP($B370,'1213_link'!$A$5:$D$310,2,FALSE)</f>
        <v>0</v>
      </c>
      <c r="F370" s="51">
        <f>+VLOOKUP($B370,'1213_link'!$A$5:$D$310,3,FALSE)</f>
        <v>0.33</v>
      </c>
      <c r="G370" s="40">
        <f>+VLOOKUP($B370,'1213_link'!$A$5:$D$310,4,FALSE)</f>
        <v>28.3</v>
      </c>
      <c r="H370" s="52">
        <f t="shared" si="79"/>
        <v>1.1660777385159011E-2</v>
      </c>
      <c r="I370" s="50">
        <f t="shared" si="80"/>
        <v>1.11E-2</v>
      </c>
      <c r="J370" s="53">
        <f t="shared" si="81"/>
        <v>0.31</v>
      </c>
      <c r="K370" s="17">
        <f t="shared" si="82"/>
        <v>0.31</v>
      </c>
    </row>
    <row r="371" spans="1:11" x14ac:dyDescent="0.3">
      <c r="A371" s="15">
        <f t="shared" si="83"/>
        <v>22</v>
      </c>
      <c r="B371" s="49" t="s">
        <v>408</v>
      </c>
      <c r="C371" s="15" t="s">
        <v>810</v>
      </c>
      <c r="D371" s="50">
        <f t="shared" si="78"/>
        <v>0.1016</v>
      </c>
      <c r="E371" s="51">
        <f>+VLOOKUP($B371,'1213_link'!$A$5:$D$310,2,FALSE)</f>
        <v>0</v>
      </c>
      <c r="F371" s="51">
        <f>+VLOOKUP($B371,'1213_link'!$A$5:$D$310,3,FALSE)</f>
        <v>7.56</v>
      </c>
      <c r="G371" s="40">
        <f>+VLOOKUP($B371,'1213_link'!$A$5:$D$310,4,FALSE)</f>
        <v>74.400000000000006</v>
      </c>
      <c r="H371" s="52">
        <f t="shared" si="79"/>
        <v>0.10161290322580643</v>
      </c>
      <c r="I371" s="50">
        <f t="shared" si="80"/>
        <v>9.6299999999999997E-2</v>
      </c>
      <c r="J371" s="53">
        <f t="shared" si="81"/>
        <v>7.16</v>
      </c>
      <c r="K371" s="17">
        <f t="shared" si="82"/>
        <v>7.16</v>
      </c>
    </row>
    <row r="372" spans="1:11" x14ac:dyDescent="0.3">
      <c r="A372" s="15">
        <f t="shared" si="83"/>
        <v>23</v>
      </c>
      <c r="B372" s="49" t="s">
        <v>414</v>
      </c>
      <c r="C372" s="15" t="s">
        <v>813</v>
      </c>
      <c r="D372" s="50">
        <f t="shared" si="78"/>
        <v>0.127</v>
      </c>
      <c r="E372" s="51">
        <f>+VLOOKUP($B372,'1213_link'!$A$5:$D$310,2,FALSE)</f>
        <v>41</v>
      </c>
      <c r="F372" s="51">
        <f>+VLOOKUP($B372,'1213_link'!$A$5:$D$310,3,FALSE)</f>
        <v>135.78</v>
      </c>
      <c r="G372" s="40">
        <f>+VLOOKUP($B372,'1213_link'!$A$5:$D$310,4,FALSE)</f>
        <v>969.45000000000016</v>
      </c>
      <c r="H372" s="52">
        <f t="shared" si="79"/>
        <v>0.14005879622466344</v>
      </c>
      <c r="I372" s="50">
        <f t="shared" si="80"/>
        <v>0.1328</v>
      </c>
      <c r="J372" s="53">
        <f t="shared" si="81"/>
        <v>128.74</v>
      </c>
      <c r="K372" s="17">
        <f t="shared" si="82"/>
        <v>169.74</v>
      </c>
    </row>
    <row r="373" spans="1:11" x14ac:dyDescent="0.3">
      <c r="A373" s="15">
        <f t="shared" si="83"/>
        <v>24</v>
      </c>
      <c r="B373" s="49" t="s">
        <v>80</v>
      </c>
      <c r="C373" s="15" t="s">
        <v>646</v>
      </c>
      <c r="D373" s="50">
        <f t="shared" si="78"/>
        <v>0.127</v>
      </c>
      <c r="E373" s="51">
        <f>+VLOOKUP($B373,'1213_link'!$A$5:$D$310,2,FALSE)</f>
        <v>10.44</v>
      </c>
      <c r="F373" s="51">
        <f>+VLOOKUP($B373,'1213_link'!$A$5:$D$310,3,FALSE)</f>
        <v>75.89</v>
      </c>
      <c r="G373" s="40">
        <f>+VLOOKUP($B373,'1213_link'!$A$5:$D$310,4,FALSE)</f>
        <v>573.14</v>
      </c>
      <c r="H373" s="52">
        <f t="shared" si="79"/>
        <v>0.13241092926684581</v>
      </c>
      <c r="I373" s="50">
        <f t="shared" si="80"/>
        <v>0.1255</v>
      </c>
      <c r="J373" s="53">
        <f t="shared" si="81"/>
        <v>71.930000000000007</v>
      </c>
      <c r="K373" s="17">
        <f t="shared" si="82"/>
        <v>82.37</v>
      </c>
    </row>
    <row r="374" spans="1:11" x14ac:dyDescent="0.3">
      <c r="A374" s="15">
        <f t="shared" si="83"/>
        <v>25</v>
      </c>
      <c r="B374" s="49" t="s">
        <v>250</v>
      </c>
      <c r="C374" s="15" t="s">
        <v>731</v>
      </c>
      <c r="D374" s="50">
        <f t="shared" si="78"/>
        <v>0.127</v>
      </c>
      <c r="E374" s="51">
        <f>+VLOOKUP($B374,'1213_link'!$A$5:$D$310,2,FALSE)</f>
        <v>1</v>
      </c>
      <c r="F374" s="51">
        <f>+VLOOKUP($B374,'1213_link'!$A$5:$D$310,3,FALSE)</f>
        <v>34.11</v>
      </c>
      <c r="G374" s="40">
        <f>+VLOOKUP($B374,'1213_link'!$A$5:$D$310,4,FALSE)</f>
        <v>206.57</v>
      </c>
      <c r="H374" s="52">
        <f t="shared" si="79"/>
        <v>0.16512562327540301</v>
      </c>
      <c r="I374" s="50">
        <f t="shared" si="80"/>
        <v>0.1565</v>
      </c>
      <c r="J374" s="53">
        <f t="shared" si="81"/>
        <v>32.33</v>
      </c>
      <c r="K374" s="17">
        <f t="shared" si="82"/>
        <v>33.33</v>
      </c>
    </row>
    <row r="375" spans="1:11" x14ac:dyDescent="0.3">
      <c r="A375" s="15">
        <f t="shared" si="83"/>
        <v>26</v>
      </c>
      <c r="B375" s="49" t="s">
        <v>512</v>
      </c>
      <c r="C375" s="15" t="s">
        <v>862</v>
      </c>
      <c r="D375" s="50">
        <f t="shared" si="78"/>
        <v>0.127</v>
      </c>
      <c r="E375" s="51">
        <f>+VLOOKUP($B375,'1213_link'!$A$5:$D$310,2,FALSE)</f>
        <v>3.44</v>
      </c>
      <c r="F375" s="51">
        <f>+VLOOKUP($B375,'1213_link'!$A$5:$D$310,3,FALSE)</f>
        <v>86.89</v>
      </c>
      <c r="G375" s="40">
        <f>+VLOOKUP($B375,'1213_link'!$A$5:$D$310,4,FALSE)</f>
        <v>417.32</v>
      </c>
      <c r="H375" s="52">
        <f t="shared" si="79"/>
        <v>0.20820952746094126</v>
      </c>
      <c r="I375" s="50">
        <f>ROUND(IF($H$379&gt;0.127,0.127/$H$379*H375,H375),4)</f>
        <v>0.19739999999999999</v>
      </c>
      <c r="J375" s="53">
        <f t="shared" si="81"/>
        <v>82.38</v>
      </c>
      <c r="K375" s="17">
        <f t="shared" si="82"/>
        <v>85.82</v>
      </c>
    </row>
    <row r="376" spans="1:11" x14ac:dyDescent="0.3">
      <c r="A376" s="15">
        <f t="shared" si="83"/>
        <v>27</v>
      </c>
      <c r="B376" s="49" t="s">
        <v>100</v>
      </c>
      <c r="C376" s="15" t="s">
        <v>656</v>
      </c>
      <c r="D376" s="50">
        <f t="shared" si="78"/>
        <v>0.127</v>
      </c>
      <c r="E376" s="51">
        <f>+VLOOKUP($B376,'1213_link'!$A$5:$D$310,2,FALSE)</f>
        <v>2.44</v>
      </c>
      <c r="F376" s="51">
        <f>+VLOOKUP($B376,'1213_link'!$A$5:$D$310,3,FALSE)</f>
        <v>50.44</v>
      </c>
      <c r="G376" s="40">
        <f>+VLOOKUP($B376,'1213_link'!$A$5:$D$310,4,FALSE)</f>
        <v>268.20000000000005</v>
      </c>
      <c r="H376" s="52">
        <f t="shared" si="79"/>
        <v>0.1880686055182699</v>
      </c>
      <c r="I376" s="50">
        <f t="shared" si="80"/>
        <v>0.17829999999999999</v>
      </c>
      <c r="J376" s="53">
        <f t="shared" si="81"/>
        <v>47.82</v>
      </c>
      <c r="K376" s="17">
        <f t="shared" si="82"/>
        <v>50.26</v>
      </c>
    </row>
    <row r="377" spans="1:11" x14ac:dyDescent="0.3">
      <c r="A377" s="15">
        <f t="shared" si="83"/>
        <v>28</v>
      </c>
      <c r="B377" s="49" t="s">
        <v>260</v>
      </c>
      <c r="C377" s="15" t="s">
        <v>736</v>
      </c>
      <c r="D377" s="50">
        <f t="shared" si="78"/>
        <v>0.127</v>
      </c>
      <c r="E377" s="51">
        <f>+VLOOKUP($B377,'1213_link'!$A$5:$D$310,2,FALSE)</f>
        <v>34</v>
      </c>
      <c r="F377" s="51">
        <f>+VLOOKUP($B377,'1213_link'!$A$5:$D$310,3,FALSE)</f>
        <v>208.55</v>
      </c>
      <c r="G377" s="40">
        <f>+VLOOKUP($B377,'1213_link'!$A$5:$D$310,4,FALSE)</f>
        <v>1226.47</v>
      </c>
      <c r="H377" s="52">
        <f t="shared" si="79"/>
        <v>0.17004084894045512</v>
      </c>
      <c r="I377" s="50">
        <f t="shared" si="80"/>
        <v>0.16120000000000001</v>
      </c>
      <c r="J377" s="53">
        <f t="shared" si="81"/>
        <v>197.71</v>
      </c>
      <c r="K377" s="17">
        <f t="shared" si="82"/>
        <v>231.71</v>
      </c>
    </row>
    <row r="378" spans="1:11" x14ac:dyDescent="0.3">
      <c r="A378" s="86">
        <f t="shared" si="83"/>
        <v>29</v>
      </c>
      <c r="B378" s="87" t="s">
        <v>244</v>
      </c>
      <c r="C378" s="86" t="s">
        <v>728</v>
      </c>
      <c r="D378" s="88">
        <f>ROUND(IF(H378&gt;0.127,0.127,H378),4)</f>
        <v>0.127</v>
      </c>
      <c r="E378" s="89">
        <f>+VLOOKUP($B378,'1213_link'!$A$5:$D$310,2,FALSE)</f>
        <v>4.1100000000000003</v>
      </c>
      <c r="F378" s="89">
        <f>+VLOOKUP($B378,'1213_link'!$A$5:$D$310,3,FALSE)</f>
        <v>21.44</v>
      </c>
      <c r="G378" s="19">
        <f>+VLOOKUP($B378,'1213_link'!$A$5:$D$310,4,FALSE)</f>
        <v>82.23</v>
      </c>
      <c r="H378" s="90">
        <f t="shared" si="79"/>
        <v>0.26073209291013011</v>
      </c>
      <c r="I378" s="88">
        <f t="shared" si="80"/>
        <v>0.2472</v>
      </c>
      <c r="J378" s="91">
        <f t="shared" si="81"/>
        <v>20.329999999999998</v>
      </c>
      <c r="K378" s="26">
        <f t="shared" si="82"/>
        <v>24.439999999999998</v>
      </c>
    </row>
    <row r="379" spans="1:11" x14ac:dyDescent="0.3">
      <c r="A379" s="45"/>
      <c r="B379" s="54" t="s">
        <v>2</v>
      </c>
      <c r="C379" s="45" t="s">
        <v>988</v>
      </c>
      <c r="D379" s="55">
        <f>SUMPRODUCT(D350:D378,G350:G378)/G379</f>
        <v>0.11774132769777416</v>
      </c>
      <c r="E379" s="56">
        <f>SUM(E350:E378)</f>
        <v>275.54000000000008</v>
      </c>
      <c r="F379" s="56">
        <f>SUM(F350:F378)</f>
        <v>1975.23</v>
      </c>
      <c r="G379" s="56">
        <f>SUM(G350:G378)</f>
        <v>14744.47</v>
      </c>
      <c r="H379" s="57">
        <f>+F379/G379</f>
        <v>0.13396412349850487</v>
      </c>
      <c r="I379" s="47">
        <f>SUMPRODUCT(G350:G378,I350:I378)/G379</f>
        <v>0.12700874415967475</v>
      </c>
      <c r="J379" s="58">
        <f>SUM(J350:J378)</f>
        <v>1872.6699999999998</v>
      </c>
      <c r="K379" s="58">
        <f>SUM(K350:K378)</f>
        <v>2148.21</v>
      </c>
    </row>
    <row r="381" spans="1:11" ht="18" x14ac:dyDescent="0.35">
      <c r="B381" s="95" t="s">
        <v>944</v>
      </c>
      <c r="C381" s="96"/>
      <c r="D381" s="96"/>
      <c r="E381" s="96"/>
      <c r="F381" s="96"/>
      <c r="G381" s="96"/>
      <c r="H381" s="96"/>
      <c r="I381" s="67"/>
      <c r="J381" s="67"/>
    </row>
    <row r="382" spans="1:11" ht="28.8" x14ac:dyDescent="0.3">
      <c r="A382" s="45"/>
      <c r="B382" s="101" t="s">
        <v>933</v>
      </c>
      <c r="C382" s="101" t="s">
        <v>982</v>
      </c>
      <c r="D382" s="102" t="s">
        <v>939</v>
      </c>
      <c r="E382" s="103" t="s">
        <v>936</v>
      </c>
      <c r="F382" s="103" t="s">
        <v>937</v>
      </c>
      <c r="G382" s="102" t="s">
        <v>938</v>
      </c>
      <c r="H382" s="102" t="s">
        <v>942</v>
      </c>
      <c r="I382" s="102" t="s">
        <v>940</v>
      </c>
      <c r="J382" s="102" t="s">
        <v>941</v>
      </c>
      <c r="K382" s="104" t="s">
        <v>920</v>
      </c>
    </row>
    <row r="383" spans="1:11" x14ac:dyDescent="0.3">
      <c r="A383" s="79">
        <v>1</v>
      </c>
      <c r="B383" s="80" t="s">
        <v>248</v>
      </c>
      <c r="C383" s="79" t="s">
        <v>730</v>
      </c>
      <c r="D383" s="81">
        <f>ROUND(IF(H383&gt;0.127,0.127,H383),4)</f>
        <v>8.6699999999999999E-2</v>
      </c>
      <c r="E383" s="83">
        <f>+VLOOKUP($B383,'1112_link'!$A$5:$D$310,2,FALSE)</f>
        <v>1</v>
      </c>
      <c r="F383" s="83">
        <f>+VLOOKUP($B383,'1112_link'!$A$5:$D$310,3,FALSE)</f>
        <v>6.89</v>
      </c>
      <c r="G383" s="83">
        <f>+VLOOKUP($B383,'1112_link'!$A$5:$D$310,4,FALSE)</f>
        <v>79.45</v>
      </c>
      <c r="H383" s="84">
        <f>+F383/G383</f>
        <v>8.6721208307111386E-2</v>
      </c>
      <c r="I383" s="81">
        <f>ROUND(IF($H$412&gt;0.127,0.127/$H$412*H383,H383),4)</f>
        <v>8.4199999999999997E-2</v>
      </c>
      <c r="J383" s="85">
        <f>ROUND(IF($H$412&gt;0.127,I383*G383,F383),2)</f>
        <v>6.69</v>
      </c>
      <c r="K383" s="25">
        <f>+J383+E383</f>
        <v>7.69</v>
      </c>
    </row>
    <row r="384" spans="1:11" x14ac:dyDescent="0.3">
      <c r="A384" s="15">
        <f>+A383+1</f>
        <v>2</v>
      </c>
      <c r="B384" s="49" t="s">
        <v>74</v>
      </c>
      <c r="C384" s="15" t="s">
        <v>643</v>
      </c>
      <c r="D384" s="50">
        <f t="shared" ref="D384:D411" si="84">ROUND(IF(H384&gt;0.127,0.127,H384),4)</f>
        <v>0.127</v>
      </c>
      <c r="E384" s="40">
        <f>+VLOOKUP($B384,'1112_link'!$A$5:$D$310,2,FALSE)</f>
        <v>7.78</v>
      </c>
      <c r="F384" s="40">
        <f>+VLOOKUP($B384,'1112_link'!$A$5:$D$310,3,FALSE)</f>
        <v>62</v>
      </c>
      <c r="G384" s="40">
        <f>+VLOOKUP($B384,'1112_link'!$A$5:$D$310,4,FALSE)</f>
        <v>447.66</v>
      </c>
      <c r="H384" s="52">
        <f t="shared" ref="H384:H412" si="85">+F384/G384</f>
        <v>0.13849796720725549</v>
      </c>
      <c r="I384" s="50">
        <f t="shared" ref="I384:I411" si="86">ROUND(IF($H$412&gt;0.127,0.127/$H$412*H384,H384),4)</f>
        <v>0.13450000000000001</v>
      </c>
      <c r="J384" s="53">
        <f t="shared" ref="J384:J411" si="87">ROUND(IF($H$412&gt;0.127,I384*G384,F384),2)</f>
        <v>60.21</v>
      </c>
      <c r="K384" s="17">
        <f>+J384+E384</f>
        <v>67.989999999999995</v>
      </c>
    </row>
    <row r="385" spans="1:11" x14ac:dyDescent="0.3">
      <c r="A385" s="15">
        <f t="shared" ref="A385:A411" si="88">+A384+1</f>
        <v>3</v>
      </c>
      <c r="B385" s="49" t="s">
        <v>514</v>
      </c>
      <c r="C385" s="15" t="s">
        <v>863</v>
      </c>
      <c r="D385" s="50">
        <f t="shared" si="84"/>
        <v>0.127</v>
      </c>
      <c r="E385" s="40">
        <f>+VLOOKUP($B385,'1112_link'!$A$5:$D$310,2,FALSE)</f>
        <v>0.89</v>
      </c>
      <c r="F385" s="40">
        <f>+VLOOKUP($B385,'1112_link'!$A$5:$D$310,3,FALSE)</f>
        <v>8.44</v>
      </c>
      <c r="G385" s="40">
        <f>+VLOOKUP($B385,'1112_link'!$A$5:$D$310,4,FALSE)</f>
        <v>23.45</v>
      </c>
      <c r="H385" s="52">
        <f t="shared" si="85"/>
        <v>0.35991471215351811</v>
      </c>
      <c r="I385" s="50">
        <f t="shared" si="86"/>
        <v>0.34949999999999998</v>
      </c>
      <c r="J385" s="53">
        <f t="shared" si="87"/>
        <v>8.1999999999999993</v>
      </c>
      <c r="K385" s="17">
        <f t="shared" ref="K385:K411" si="89">+J385+E385</f>
        <v>9.09</v>
      </c>
    </row>
    <row r="386" spans="1:11" x14ac:dyDescent="0.3">
      <c r="A386" s="15">
        <f t="shared" si="88"/>
        <v>4</v>
      </c>
      <c r="B386" s="49" t="s">
        <v>252</v>
      </c>
      <c r="C386" s="15" t="s">
        <v>732</v>
      </c>
      <c r="D386" s="50">
        <f t="shared" si="84"/>
        <v>0.127</v>
      </c>
      <c r="E386" s="40">
        <f>+VLOOKUP($B386,'1112_link'!$A$5:$D$310,2,FALSE)</f>
        <v>1.1100000000000001</v>
      </c>
      <c r="F386" s="40">
        <f>+VLOOKUP($B386,'1112_link'!$A$5:$D$310,3,FALSE)</f>
        <v>16.78</v>
      </c>
      <c r="G386" s="40">
        <f>+VLOOKUP($B386,'1112_link'!$A$5:$D$310,4,FALSE)</f>
        <v>65.789999999999992</v>
      </c>
      <c r="H386" s="52">
        <f t="shared" si="85"/>
        <v>0.2550539595683235</v>
      </c>
      <c r="I386" s="50">
        <f t="shared" si="86"/>
        <v>0.2477</v>
      </c>
      <c r="J386" s="53">
        <f t="shared" si="87"/>
        <v>16.3</v>
      </c>
      <c r="K386" s="17">
        <f t="shared" si="89"/>
        <v>17.41</v>
      </c>
    </row>
    <row r="387" spans="1:11" x14ac:dyDescent="0.3">
      <c r="A387" s="15">
        <f t="shared" si="88"/>
        <v>5</v>
      </c>
      <c r="B387" s="49" t="s">
        <v>258</v>
      </c>
      <c r="C387" s="15" t="s">
        <v>735</v>
      </c>
      <c r="D387" s="50">
        <f t="shared" si="84"/>
        <v>0.12620000000000001</v>
      </c>
      <c r="E387" s="40">
        <f>+VLOOKUP($B387,'1112_link'!$A$5:$D$310,2,FALSE)</f>
        <v>21.11</v>
      </c>
      <c r="F387" s="40">
        <f>+VLOOKUP($B387,'1112_link'!$A$5:$D$310,3,FALSE)</f>
        <v>124.56</v>
      </c>
      <c r="G387" s="40">
        <f>+VLOOKUP($B387,'1112_link'!$A$5:$D$310,4,FALSE)</f>
        <v>986.96</v>
      </c>
      <c r="H387" s="52">
        <f t="shared" si="85"/>
        <v>0.12620572262300397</v>
      </c>
      <c r="I387" s="50">
        <f t="shared" si="86"/>
        <v>0.1226</v>
      </c>
      <c r="J387" s="53">
        <f t="shared" si="87"/>
        <v>121</v>
      </c>
      <c r="K387" s="17">
        <f t="shared" si="89"/>
        <v>142.11000000000001</v>
      </c>
    </row>
    <row r="388" spans="1:11" x14ac:dyDescent="0.3">
      <c r="A388" s="15">
        <f t="shared" si="88"/>
        <v>6</v>
      </c>
      <c r="B388" s="49" t="s">
        <v>60</v>
      </c>
      <c r="C388" s="15" t="s">
        <v>636</v>
      </c>
      <c r="D388" s="50">
        <f t="shared" si="84"/>
        <v>0.1072</v>
      </c>
      <c r="E388" s="40">
        <f>+VLOOKUP($B388,'1112_link'!$A$5:$D$310,2,FALSE)</f>
        <v>0.33</v>
      </c>
      <c r="F388" s="40">
        <f>+VLOOKUP($B388,'1112_link'!$A$5:$D$310,3,FALSE)</f>
        <v>15.56</v>
      </c>
      <c r="G388" s="40">
        <f>+VLOOKUP($B388,'1112_link'!$A$5:$D$310,4,FALSE)</f>
        <v>145.19999999999999</v>
      </c>
      <c r="H388" s="52">
        <f t="shared" si="85"/>
        <v>0.10716253443526172</v>
      </c>
      <c r="I388" s="50">
        <f t="shared" si="86"/>
        <v>0.1041</v>
      </c>
      <c r="J388" s="53">
        <f t="shared" si="87"/>
        <v>15.12</v>
      </c>
      <c r="K388" s="17">
        <f t="shared" si="89"/>
        <v>15.45</v>
      </c>
    </row>
    <row r="389" spans="1:11" x14ac:dyDescent="0.3">
      <c r="A389" s="15">
        <f t="shared" si="88"/>
        <v>7</v>
      </c>
      <c r="B389" s="49" t="s">
        <v>56</v>
      </c>
      <c r="C389" s="15" t="s">
        <v>634</v>
      </c>
      <c r="D389" s="50">
        <f t="shared" si="84"/>
        <v>0.10340000000000001</v>
      </c>
      <c r="E389" s="40">
        <f>+VLOOKUP($B389,'1112_link'!$A$5:$D$310,2,FALSE)</f>
        <v>21.330000000000002</v>
      </c>
      <c r="F389" s="40">
        <f>+VLOOKUP($B389,'1112_link'!$A$5:$D$310,3,FALSE)</f>
        <v>196.23</v>
      </c>
      <c r="G389" s="40">
        <f>+VLOOKUP($B389,'1112_link'!$A$5:$D$310,4,FALSE)</f>
        <v>1898.05</v>
      </c>
      <c r="H389" s="52">
        <f t="shared" si="85"/>
        <v>0.10338505308079345</v>
      </c>
      <c r="I389" s="50">
        <f t="shared" si="86"/>
        <v>0.1004</v>
      </c>
      <c r="J389" s="53">
        <f t="shared" si="87"/>
        <v>190.56</v>
      </c>
      <c r="K389" s="17">
        <f t="shared" si="89"/>
        <v>211.89000000000001</v>
      </c>
    </row>
    <row r="390" spans="1:11" x14ac:dyDescent="0.3">
      <c r="A390" s="15">
        <f t="shared" si="88"/>
        <v>8</v>
      </c>
      <c r="B390" s="49" t="s">
        <v>118</v>
      </c>
      <c r="C390" s="15" t="s">
        <v>665</v>
      </c>
      <c r="D390" s="50">
        <f t="shared" si="84"/>
        <v>0.127</v>
      </c>
      <c r="E390" s="40">
        <f>+VLOOKUP($B390,'1112_link'!$A$5:$D$310,2,FALSE)</f>
        <v>0.22</v>
      </c>
      <c r="F390" s="40">
        <f>+VLOOKUP($B390,'1112_link'!$A$5:$D$310,3,FALSE)</f>
        <v>7.78</v>
      </c>
      <c r="G390" s="40">
        <f>+VLOOKUP($B390,'1112_link'!$A$5:$D$310,4,FALSE)</f>
        <v>53.95</v>
      </c>
      <c r="H390" s="52">
        <f t="shared" si="85"/>
        <v>0.14420759962928636</v>
      </c>
      <c r="I390" s="50">
        <f t="shared" si="86"/>
        <v>0.14000000000000001</v>
      </c>
      <c r="J390" s="53">
        <f t="shared" si="87"/>
        <v>7.55</v>
      </c>
      <c r="K390" s="17">
        <f t="shared" si="89"/>
        <v>7.77</v>
      </c>
    </row>
    <row r="391" spans="1:11" x14ac:dyDescent="0.3">
      <c r="A391" s="15">
        <f t="shared" si="88"/>
        <v>9</v>
      </c>
      <c r="B391" s="49" t="s">
        <v>84</v>
      </c>
      <c r="C391" s="15" t="s">
        <v>648</v>
      </c>
      <c r="D391" s="50">
        <f t="shared" si="84"/>
        <v>0.12280000000000001</v>
      </c>
      <c r="E391" s="40">
        <f>+VLOOKUP($B391,'1112_link'!$A$5:$D$310,2,FALSE)</f>
        <v>10</v>
      </c>
      <c r="F391" s="40">
        <f>+VLOOKUP($B391,'1112_link'!$A$5:$D$310,3,FALSE)</f>
        <v>116.89</v>
      </c>
      <c r="G391" s="40">
        <f>+VLOOKUP($B391,'1112_link'!$A$5:$D$310,4,FALSE)</f>
        <v>951.83000000000015</v>
      </c>
      <c r="H391" s="52">
        <f t="shared" si="85"/>
        <v>0.12280554300662931</v>
      </c>
      <c r="I391" s="50">
        <f t="shared" si="86"/>
        <v>0.1193</v>
      </c>
      <c r="J391" s="53">
        <f t="shared" si="87"/>
        <v>113.55</v>
      </c>
      <c r="K391" s="17">
        <f t="shared" si="89"/>
        <v>123.55</v>
      </c>
    </row>
    <row r="392" spans="1:11" x14ac:dyDescent="0.3">
      <c r="A392" s="15">
        <f t="shared" si="88"/>
        <v>10</v>
      </c>
      <c r="B392" s="49" t="s">
        <v>254</v>
      </c>
      <c r="C392" s="15" t="s">
        <v>733</v>
      </c>
      <c r="D392" s="50">
        <f t="shared" si="84"/>
        <v>0.127</v>
      </c>
      <c r="E392" s="40">
        <f>+VLOOKUP($B392,'1112_link'!$A$5:$D$310,2,FALSE)</f>
        <v>0.33</v>
      </c>
      <c r="F392" s="40">
        <f>+VLOOKUP($B392,'1112_link'!$A$5:$D$310,3,FALSE)</f>
        <v>16.89</v>
      </c>
      <c r="G392" s="40">
        <f>+VLOOKUP($B392,'1112_link'!$A$5:$D$310,4,FALSE)</f>
        <v>97.27</v>
      </c>
      <c r="H392" s="52">
        <f t="shared" si="85"/>
        <v>0.17364038244062918</v>
      </c>
      <c r="I392" s="50">
        <f t="shared" si="86"/>
        <v>0.1686</v>
      </c>
      <c r="J392" s="53">
        <f t="shared" si="87"/>
        <v>16.399999999999999</v>
      </c>
      <c r="K392" s="17">
        <f t="shared" si="89"/>
        <v>16.729999999999997</v>
      </c>
    </row>
    <row r="393" spans="1:11" x14ac:dyDescent="0.3">
      <c r="A393" s="15">
        <f t="shared" si="88"/>
        <v>11</v>
      </c>
      <c r="B393" s="49" t="s">
        <v>58</v>
      </c>
      <c r="C393" s="15" t="s">
        <v>635</v>
      </c>
      <c r="D393" s="50">
        <f t="shared" si="84"/>
        <v>0.1085</v>
      </c>
      <c r="E393" s="40">
        <f>+VLOOKUP($B393,'1112_link'!$A$5:$D$310,2,FALSE)</f>
        <v>21.11</v>
      </c>
      <c r="F393" s="40">
        <f>+VLOOKUP($B393,'1112_link'!$A$5:$D$310,3,FALSE)</f>
        <v>164.67000000000002</v>
      </c>
      <c r="G393" s="40">
        <f>+VLOOKUP($B393,'1112_link'!$A$5:$D$310,4,FALSE)</f>
        <v>1518.2100000000003</v>
      </c>
      <c r="H393" s="52">
        <f t="shared" si="85"/>
        <v>0.10846325607129448</v>
      </c>
      <c r="I393" s="50">
        <f t="shared" si="86"/>
        <v>0.1053</v>
      </c>
      <c r="J393" s="53">
        <f t="shared" si="87"/>
        <v>159.87</v>
      </c>
      <c r="K393" s="17">
        <f t="shared" si="89"/>
        <v>180.98000000000002</v>
      </c>
    </row>
    <row r="394" spans="1:11" x14ac:dyDescent="0.3">
      <c r="A394" s="15">
        <f t="shared" si="88"/>
        <v>12</v>
      </c>
      <c r="B394" s="49" t="s">
        <v>156</v>
      </c>
      <c r="C394" s="15" t="s">
        <v>924</v>
      </c>
      <c r="D394" s="50">
        <f t="shared" si="84"/>
        <v>0.127</v>
      </c>
      <c r="E394" s="40">
        <f>+VLOOKUP($B394,'1112_link'!$A$5:$D$310,2,FALSE)</f>
        <v>0.11</v>
      </c>
      <c r="F394" s="40">
        <f>+VLOOKUP($B394,'1112_link'!$A$5:$D$310,3,FALSE)</f>
        <v>22.33</v>
      </c>
      <c r="G394" s="40">
        <f>+VLOOKUP($B394,'1112_link'!$A$5:$D$310,4,FALSE)</f>
        <v>170.08</v>
      </c>
      <c r="H394" s="52">
        <f t="shared" si="85"/>
        <v>0.13129115710253997</v>
      </c>
      <c r="I394" s="50">
        <f t="shared" si="86"/>
        <v>0.1275</v>
      </c>
      <c r="J394" s="53">
        <f t="shared" si="87"/>
        <v>21.69</v>
      </c>
      <c r="K394" s="17">
        <f t="shared" si="89"/>
        <v>21.8</v>
      </c>
    </row>
    <row r="395" spans="1:11" x14ac:dyDescent="0.3">
      <c r="A395" s="15">
        <f t="shared" si="88"/>
        <v>13</v>
      </c>
      <c r="B395" s="49" t="s">
        <v>262</v>
      </c>
      <c r="C395" s="15" t="s">
        <v>737</v>
      </c>
      <c r="D395" s="50">
        <f t="shared" si="84"/>
        <v>0.127</v>
      </c>
      <c r="E395" s="40">
        <f>+VLOOKUP($B395,'1112_link'!$A$5:$D$310,2,FALSE)</f>
        <v>4.8900000000000006</v>
      </c>
      <c r="F395" s="40">
        <f>+VLOOKUP($B395,'1112_link'!$A$5:$D$310,3,FALSE)</f>
        <v>55.22</v>
      </c>
      <c r="G395" s="40">
        <f>+VLOOKUP($B395,'1112_link'!$A$5:$D$310,4,FALSE)</f>
        <v>295.59999999999997</v>
      </c>
      <c r="H395" s="52">
        <f t="shared" si="85"/>
        <v>0.18680649526387011</v>
      </c>
      <c r="I395" s="50">
        <f t="shared" si="86"/>
        <v>0.18140000000000001</v>
      </c>
      <c r="J395" s="53">
        <f t="shared" si="87"/>
        <v>53.62</v>
      </c>
      <c r="K395" s="17">
        <f t="shared" si="89"/>
        <v>58.51</v>
      </c>
    </row>
    <row r="396" spans="1:11" x14ac:dyDescent="0.3">
      <c r="A396" s="15">
        <f t="shared" si="88"/>
        <v>14</v>
      </c>
      <c r="B396" s="49" t="s">
        <v>332</v>
      </c>
      <c r="C396" s="15" t="s">
        <v>772</v>
      </c>
      <c r="D396" s="50">
        <f t="shared" si="84"/>
        <v>0.1014</v>
      </c>
      <c r="E396" s="40">
        <f>+VLOOKUP($B396,'1112_link'!$A$5:$D$310,2,FALSE)</f>
        <v>12</v>
      </c>
      <c r="F396" s="40">
        <f>+VLOOKUP($B396,'1112_link'!$A$5:$D$310,3,FALSE)</f>
        <v>55</v>
      </c>
      <c r="G396" s="40">
        <f>+VLOOKUP($B396,'1112_link'!$A$5:$D$310,4,FALSE)</f>
        <v>542.53</v>
      </c>
      <c r="H396" s="52">
        <f t="shared" si="85"/>
        <v>0.10137688238438428</v>
      </c>
      <c r="I396" s="50">
        <f t="shared" si="86"/>
        <v>9.8400000000000001E-2</v>
      </c>
      <c r="J396" s="53">
        <f t="shared" si="87"/>
        <v>53.38</v>
      </c>
      <c r="K396" s="17">
        <f t="shared" si="89"/>
        <v>65.38</v>
      </c>
    </row>
    <row r="397" spans="1:11" x14ac:dyDescent="0.3">
      <c r="A397" s="15">
        <f t="shared" si="88"/>
        <v>15</v>
      </c>
      <c r="B397" s="49" t="s">
        <v>412</v>
      </c>
      <c r="C397" s="15" t="s">
        <v>812</v>
      </c>
      <c r="D397" s="50">
        <f t="shared" si="84"/>
        <v>0.127</v>
      </c>
      <c r="E397" s="40">
        <f>+VLOOKUP($B397,'1112_link'!$A$5:$D$310,2,FALSE)</f>
        <v>0</v>
      </c>
      <c r="F397" s="40">
        <f>+VLOOKUP($B397,'1112_link'!$A$5:$D$310,3,FALSE)</f>
        <v>9.44</v>
      </c>
      <c r="G397" s="40">
        <f>+VLOOKUP($B397,'1112_link'!$A$5:$D$310,4,FALSE)</f>
        <v>56.05</v>
      </c>
      <c r="H397" s="52">
        <f t="shared" si="85"/>
        <v>0.16842105263157894</v>
      </c>
      <c r="I397" s="50">
        <f t="shared" si="86"/>
        <v>0.16350000000000001</v>
      </c>
      <c r="J397" s="53">
        <f t="shared" si="87"/>
        <v>9.16</v>
      </c>
      <c r="K397" s="17">
        <f t="shared" si="89"/>
        <v>9.16</v>
      </c>
    </row>
    <row r="398" spans="1:11" x14ac:dyDescent="0.3">
      <c r="A398" s="15">
        <f t="shared" si="88"/>
        <v>16</v>
      </c>
      <c r="B398" s="49" t="s">
        <v>410</v>
      </c>
      <c r="C398" s="15" t="s">
        <v>811</v>
      </c>
      <c r="D398" s="50">
        <f t="shared" si="84"/>
        <v>2.4E-2</v>
      </c>
      <c r="E398" s="40">
        <f>+VLOOKUP($B398,'1112_link'!$A$5:$D$310,2,FALSE)</f>
        <v>2</v>
      </c>
      <c r="F398" s="40">
        <f>+VLOOKUP($B398,'1112_link'!$A$5:$D$310,3,FALSE)</f>
        <v>1.22</v>
      </c>
      <c r="G398" s="40">
        <f>+VLOOKUP($B398,'1112_link'!$A$5:$D$310,4,FALSE)</f>
        <v>50.75</v>
      </c>
      <c r="H398" s="52">
        <f t="shared" si="85"/>
        <v>2.4039408866995075E-2</v>
      </c>
      <c r="I398" s="50">
        <f t="shared" si="86"/>
        <v>2.3300000000000001E-2</v>
      </c>
      <c r="J398" s="53">
        <f t="shared" si="87"/>
        <v>1.18</v>
      </c>
      <c r="K398" s="17">
        <f t="shared" si="89"/>
        <v>3.1799999999999997</v>
      </c>
    </row>
    <row r="399" spans="1:11" x14ac:dyDescent="0.3">
      <c r="A399" s="15">
        <f t="shared" si="88"/>
        <v>17</v>
      </c>
      <c r="B399" s="49" t="s">
        <v>344</v>
      </c>
      <c r="C399" s="15" t="s">
        <v>778</v>
      </c>
      <c r="D399" s="50">
        <f t="shared" si="84"/>
        <v>9.3299999999999994E-2</v>
      </c>
      <c r="E399" s="40">
        <f>+VLOOKUP($B399,'1112_link'!$A$5:$D$310,2,FALSE)</f>
        <v>8.2200000000000006</v>
      </c>
      <c r="F399" s="40">
        <f>+VLOOKUP($B399,'1112_link'!$A$5:$D$310,3,FALSE)</f>
        <v>50.22</v>
      </c>
      <c r="G399" s="40">
        <f>+VLOOKUP($B399,'1112_link'!$A$5:$D$310,4,FALSE)</f>
        <v>538.42000000000007</v>
      </c>
      <c r="H399" s="52">
        <f t="shared" si="85"/>
        <v>9.3272909624456724E-2</v>
      </c>
      <c r="I399" s="50">
        <f t="shared" si="86"/>
        <v>9.06E-2</v>
      </c>
      <c r="J399" s="53">
        <f t="shared" si="87"/>
        <v>48.78</v>
      </c>
      <c r="K399" s="17">
        <f t="shared" si="89"/>
        <v>57</v>
      </c>
    </row>
    <row r="400" spans="1:11" x14ac:dyDescent="0.3">
      <c r="A400" s="15">
        <f t="shared" si="88"/>
        <v>18</v>
      </c>
      <c r="B400" s="49" t="s">
        <v>338</v>
      </c>
      <c r="C400" s="15" t="s">
        <v>775</v>
      </c>
      <c r="D400" s="50">
        <f t="shared" si="84"/>
        <v>0.127</v>
      </c>
      <c r="E400" s="40">
        <f>+VLOOKUP($B400,'1112_link'!$A$5:$D$310,2,FALSE)</f>
        <v>37.67</v>
      </c>
      <c r="F400" s="40">
        <f>+VLOOKUP($B400,'1112_link'!$A$5:$D$310,3,FALSE)</f>
        <v>161.11000000000001</v>
      </c>
      <c r="G400" s="40">
        <f>+VLOOKUP($B400,'1112_link'!$A$5:$D$310,4,FALSE)</f>
        <v>903.0100000000001</v>
      </c>
      <c r="H400" s="52">
        <f t="shared" si="85"/>
        <v>0.17841441401534866</v>
      </c>
      <c r="I400" s="50">
        <f t="shared" si="86"/>
        <v>0.17330000000000001</v>
      </c>
      <c r="J400" s="53">
        <f t="shared" si="87"/>
        <v>156.49</v>
      </c>
      <c r="K400" s="17">
        <f t="shared" si="89"/>
        <v>194.16000000000003</v>
      </c>
    </row>
    <row r="401" spans="1:11" x14ac:dyDescent="0.3">
      <c r="A401" s="15">
        <f t="shared" si="88"/>
        <v>19</v>
      </c>
      <c r="B401" s="49" t="s">
        <v>90</v>
      </c>
      <c r="C401" s="15" t="s">
        <v>651</v>
      </c>
      <c r="D401" s="50">
        <f t="shared" si="84"/>
        <v>9.4799999999999995E-2</v>
      </c>
      <c r="E401" s="40">
        <f>+VLOOKUP($B401,'1112_link'!$A$5:$D$310,2,FALSE)</f>
        <v>7</v>
      </c>
      <c r="F401" s="40">
        <f>+VLOOKUP($B401,'1112_link'!$A$5:$D$310,3,FALSE)</f>
        <v>17.22</v>
      </c>
      <c r="G401" s="40">
        <f>+VLOOKUP($B401,'1112_link'!$A$5:$D$310,4,FALSE)</f>
        <v>181.7</v>
      </c>
      <c r="H401" s="52">
        <f t="shared" si="85"/>
        <v>9.4771601541001657E-2</v>
      </c>
      <c r="I401" s="50">
        <f t="shared" si="86"/>
        <v>9.1999999999999998E-2</v>
      </c>
      <c r="J401" s="53">
        <f t="shared" si="87"/>
        <v>16.72</v>
      </c>
      <c r="K401" s="17">
        <f t="shared" si="89"/>
        <v>23.72</v>
      </c>
    </row>
    <row r="402" spans="1:11" x14ac:dyDescent="0.3">
      <c r="A402" s="15">
        <f t="shared" si="88"/>
        <v>20</v>
      </c>
      <c r="B402" s="49" t="s">
        <v>70</v>
      </c>
      <c r="C402" s="15" t="s">
        <v>641</v>
      </c>
      <c r="D402" s="50">
        <f t="shared" si="84"/>
        <v>0.12</v>
      </c>
      <c r="E402" s="40">
        <f>+VLOOKUP($B402,'1112_link'!$A$5:$D$310,2,FALSE)</f>
        <v>22.67</v>
      </c>
      <c r="F402" s="40">
        <f>+VLOOKUP($B402,'1112_link'!$A$5:$D$310,3,FALSE)</f>
        <v>255.45</v>
      </c>
      <c r="G402" s="40">
        <f>+VLOOKUP($B402,'1112_link'!$A$5:$D$310,4,FALSE)</f>
        <v>2128.87</v>
      </c>
      <c r="H402" s="52">
        <f t="shared" si="85"/>
        <v>0.119993235848126</v>
      </c>
      <c r="I402" s="50">
        <f t="shared" si="86"/>
        <v>0.11650000000000001</v>
      </c>
      <c r="J402" s="53">
        <f t="shared" si="87"/>
        <v>248.01</v>
      </c>
      <c r="K402" s="17">
        <f t="shared" si="89"/>
        <v>270.68</v>
      </c>
    </row>
    <row r="403" spans="1:11" x14ac:dyDescent="0.3">
      <c r="A403" s="15">
        <f t="shared" si="88"/>
        <v>21</v>
      </c>
      <c r="B403" s="49" t="s">
        <v>256</v>
      </c>
      <c r="C403" s="15" t="s">
        <v>734</v>
      </c>
      <c r="D403" s="50">
        <f t="shared" si="84"/>
        <v>0</v>
      </c>
      <c r="E403" s="40">
        <f>+VLOOKUP($B403,'1112_link'!$A$5:$D$310,2,FALSE)</f>
        <v>0</v>
      </c>
      <c r="F403" s="40">
        <f>+VLOOKUP($B403,'1112_link'!$A$5:$D$310,3,FALSE)</f>
        <v>0</v>
      </c>
      <c r="G403" s="40">
        <f>+VLOOKUP($B403,'1112_link'!$A$5:$D$310,4,FALSE)</f>
        <v>29.3</v>
      </c>
      <c r="H403" s="52">
        <f t="shared" si="85"/>
        <v>0</v>
      </c>
      <c r="I403" s="50">
        <f t="shared" si="86"/>
        <v>0</v>
      </c>
      <c r="J403" s="53">
        <f t="shared" si="87"/>
        <v>0</v>
      </c>
      <c r="K403" s="17">
        <f t="shared" si="89"/>
        <v>0</v>
      </c>
    </row>
    <row r="404" spans="1:11" x14ac:dyDescent="0.3">
      <c r="A404" s="15">
        <f t="shared" si="88"/>
        <v>22</v>
      </c>
      <c r="B404" s="49" t="s">
        <v>408</v>
      </c>
      <c r="C404" s="15" t="s">
        <v>810</v>
      </c>
      <c r="D404" s="50">
        <f t="shared" si="84"/>
        <v>0.127</v>
      </c>
      <c r="E404" s="40">
        <f>+VLOOKUP($B404,'1112_link'!$A$5:$D$310,2,FALSE)</f>
        <v>1</v>
      </c>
      <c r="F404" s="40">
        <f>+VLOOKUP($B404,'1112_link'!$A$5:$D$310,3,FALSE)</f>
        <v>7.33</v>
      </c>
      <c r="G404" s="40">
        <f>+VLOOKUP($B404,'1112_link'!$A$5:$D$310,4,FALSE)</f>
        <v>56.5</v>
      </c>
      <c r="H404" s="52">
        <f t="shared" si="85"/>
        <v>0.12973451327433627</v>
      </c>
      <c r="I404" s="50">
        <f t="shared" si="86"/>
        <v>0.126</v>
      </c>
      <c r="J404" s="53">
        <f t="shared" si="87"/>
        <v>7.12</v>
      </c>
      <c r="K404" s="17">
        <f t="shared" si="89"/>
        <v>8.120000000000001</v>
      </c>
    </row>
    <row r="405" spans="1:11" x14ac:dyDescent="0.3">
      <c r="A405" s="15">
        <f t="shared" si="88"/>
        <v>23</v>
      </c>
      <c r="B405" s="49" t="s">
        <v>414</v>
      </c>
      <c r="C405" s="15" t="s">
        <v>813</v>
      </c>
      <c r="D405" s="50">
        <f t="shared" si="84"/>
        <v>0.127</v>
      </c>
      <c r="E405" s="40">
        <f>+VLOOKUP($B405,'1112_link'!$A$5:$D$310,2,FALSE)</f>
        <v>41.45</v>
      </c>
      <c r="F405" s="40">
        <f>+VLOOKUP($B405,'1112_link'!$A$5:$D$310,3,FALSE)</f>
        <v>133.66999999999999</v>
      </c>
      <c r="G405" s="40">
        <f>+VLOOKUP($B405,'1112_link'!$A$5:$D$310,4,FALSE)</f>
        <v>1037.8699999999999</v>
      </c>
      <c r="H405" s="52">
        <f t="shared" si="85"/>
        <v>0.1287926233535992</v>
      </c>
      <c r="I405" s="50">
        <f t="shared" si="86"/>
        <v>0.12509999999999999</v>
      </c>
      <c r="J405" s="53">
        <f t="shared" si="87"/>
        <v>129.84</v>
      </c>
      <c r="K405" s="17">
        <f t="shared" si="89"/>
        <v>171.29000000000002</v>
      </c>
    </row>
    <row r="406" spans="1:11" x14ac:dyDescent="0.3">
      <c r="A406" s="15">
        <f t="shared" si="88"/>
        <v>24</v>
      </c>
      <c r="B406" s="49" t="s">
        <v>80</v>
      </c>
      <c r="C406" s="15" t="s">
        <v>646</v>
      </c>
      <c r="D406" s="50">
        <f t="shared" si="84"/>
        <v>0.127</v>
      </c>
      <c r="E406" s="40">
        <f>+VLOOKUP($B406,'1112_link'!$A$5:$D$310,2,FALSE)</f>
        <v>8.2200000000000006</v>
      </c>
      <c r="F406" s="40">
        <f>+VLOOKUP($B406,'1112_link'!$A$5:$D$310,3,FALSE)</f>
        <v>76.78</v>
      </c>
      <c r="G406" s="40">
        <f>+VLOOKUP($B406,'1112_link'!$A$5:$D$310,4,FALSE)</f>
        <v>594.55999999999995</v>
      </c>
      <c r="H406" s="52">
        <f t="shared" si="85"/>
        <v>0.12913751345532831</v>
      </c>
      <c r="I406" s="50">
        <f t="shared" si="86"/>
        <v>0.12540000000000001</v>
      </c>
      <c r="J406" s="53">
        <f t="shared" si="87"/>
        <v>74.56</v>
      </c>
      <c r="K406" s="17">
        <f t="shared" si="89"/>
        <v>82.78</v>
      </c>
    </row>
    <row r="407" spans="1:11" x14ac:dyDescent="0.3">
      <c r="A407" s="15">
        <f t="shared" si="88"/>
        <v>25</v>
      </c>
      <c r="B407" s="49" t="s">
        <v>250</v>
      </c>
      <c r="C407" s="15" t="s">
        <v>731</v>
      </c>
      <c r="D407" s="50">
        <f t="shared" si="84"/>
        <v>0.127</v>
      </c>
      <c r="E407" s="40">
        <f>+VLOOKUP($B407,'1112_link'!$A$5:$D$310,2,FALSE)</f>
        <v>2</v>
      </c>
      <c r="F407" s="40">
        <f>+VLOOKUP($B407,'1112_link'!$A$5:$D$310,3,FALSE)</f>
        <v>35</v>
      </c>
      <c r="G407" s="40">
        <f>+VLOOKUP($B407,'1112_link'!$A$5:$D$310,4,FALSE)</f>
        <v>200.85</v>
      </c>
      <c r="H407" s="52">
        <f t="shared" si="85"/>
        <v>0.17425939756036843</v>
      </c>
      <c r="I407" s="50">
        <f t="shared" si="86"/>
        <v>0.16919999999999999</v>
      </c>
      <c r="J407" s="53">
        <f t="shared" si="87"/>
        <v>33.979999999999997</v>
      </c>
      <c r="K407" s="17">
        <f t="shared" si="89"/>
        <v>35.979999999999997</v>
      </c>
    </row>
    <row r="408" spans="1:11" x14ac:dyDescent="0.3">
      <c r="A408" s="15">
        <f t="shared" si="88"/>
        <v>26</v>
      </c>
      <c r="B408" s="49" t="s">
        <v>512</v>
      </c>
      <c r="C408" s="15" t="s">
        <v>862</v>
      </c>
      <c r="D408" s="50">
        <f t="shared" si="84"/>
        <v>0.127</v>
      </c>
      <c r="E408" s="40">
        <f>+VLOOKUP($B408,'1112_link'!$A$5:$D$310,2,FALSE)</f>
        <v>2.7800000000000002</v>
      </c>
      <c r="F408" s="40">
        <f>+VLOOKUP($B408,'1112_link'!$A$5:$D$310,3,FALSE)</f>
        <v>89.11</v>
      </c>
      <c r="G408" s="40">
        <f>+VLOOKUP($B408,'1112_link'!$A$5:$D$310,4,FALSE)</f>
        <v>440.91</v>
      </c>
      <c r="H408" s="52">
        <f t="shared" si="85"/>
        <v>0.20210473792837538</v>
      </c>
      <c r="I408" s="50">
        <f t="shared" si="86"/>
        <v>0.1963</v>
      </c>
      <c r="J408" s="53">
        <f t="shared" si="87"/>
        <v>86.55</v>
      </c>
      <c r="K408" s="17">
        <f t="shared" si="89"/>
        <v>89.33</v>
      </c>
    </row>
    <row r="409" spans="1:11" x14ac:dyDescent="0.3">
      <c r="A409" s="15">
        <f t="shared" si="88"/>
        <v>27</v>
      </c>
      <c r="B409" s="49" t="s">
        <v>100</v>
      </c>
      <c r="C409" s="15" t="s">
        <v>656</v>
      </c>
      <c r="D409" s="50">
        <f t="shared" si="84"/>
        <v>0.127</v>
      </c>
      <c r="E409" s="40">
        <f>+VLOOKUP($B409,'1112_link'!$A$5:$D$310,2,FALSE)</f>
        <v>1.4400000000000002</v>
      </c>
      <c r="F409" s="40">
        <f>+VLOOKUP($B409,'1112_link'!$A$5:$D$310,3,FALSE)</f>
        <v>48.67</v>
      </c>
      <c r="G409" s="40">
        <f>+VLOOKUP($B409,'1112_link'!$A$5:$D$310,4,FALSE)</f>
        <v>270.99</v>
      </c>
      <c r="H409" s="52">
        <f t="shared" si="85"/>
        <v>0.17960072327392154</v>
      </c>
      <c r="I409" s="50">
        <f t="shared" si="86"/>
        <v>0.1744</v>
      </c>
      <c r="J409" s="53">
        <f t="shared" si="87"/>
        <v>47.26</v>
      </c>
      <c r="K409" s="17">
        <f t="shared" si="89"/>
        <v>48.699999999999996</v>
      </c>
    </row>
    <row r="410" spans="1:11" x14ac:dyDescent="0.3">
      <c r="A410" s="15">
        <f t="shared" si="88"/>
        <v>28</v>
      </c>
      <c r="B410" s="49" t="s">
        <v>260</v>
      </c>
      <c r="C410" s="15" t="s">
        <v>736</v>
      </c>
      <c r="D410" s="50">
        <f t="shared" si="84"/>
        <v>0.127</v>
      </c>
      <c r="E410" s="40">
        <f>+VLOOKUP($B410,'1112_link'!$A$5:$D$310,2,FALSE)</f>
        <v>32</v>
      </c>
      <c r="F410" s="40">
        <f>+VLOOKUP($B410,'1112_link'!$A$5:$D$310,3,FALSE)</f>
        <v>197.22</v>
      </c>
      <c r="G410" s="40">
        <f>+VLOOKUP($B410,'1112_link'!$A$5:$D$310,4,FALSE)</f>
        <v>1181.1199999999999</v>
      </c>
      <c r="H410" s="52">
        <f t="shared" si="85"/>
        <v>0.16697710647521</v>
      </c>
      <c r="I410" s="50">
        <f t="shared" si="86"/>
        <v>0.16209999999999999</v>
      </c>
      <c r="J410" s="53">
        <f t="shared" si="87"/>
        <v>191.46</v>
      </c>
      <c r="K410" s="17">
        <f t="shared" si="89"/>
        <v>223.46</v>
      </c>
    </row>
    <row r="411" spans="1:11" x14ac:dyDescent="0.3">
      <c r="A411" s="86">
        <f t="shared" si="88"/>
        <v>29</v>
      </c>
      <c r="B411" s="87" t="s">
        <v>244</v>
      </c>
      <c r="C411" s="86" t="s">
        <v>728</v>
      </c>
      <c r="D411" s="88">
        <f t="shared" si="84"/>
        <v>0.127</v>
      </c>
      <c r="E411" s="19">
        <f>+VLOOKUP($B411,'1112_link'!$A$5:$D$310,2,FALSE)</f>
        <v>2.67</v>
      </c>
      <c r="F411" s="19">
        <f>+VLOOKUP($B411,'1112_link'!$A$5:$D$310,3,FALSE)</f>
        <v>12.22</v>
      </c>
      <c r="G411" s="19">
        <f>+VLOOKUP($B411,'1112_link'!$A$5:$D$310,4,FALSE)</f>
        <v>69.400000000000006</v>
      </c>
      <c r="H411" s="90">
        <f t="shared" si="85"/>
        <v>0.1760806916426513</v>
      </c>
      <c r="I411" s="88">
        <f t="shared" si="86"/>
        <v>0.17100000000000001</v>
      </c>
      <c r="J411" s="91">
        <f t="shared" si="87"/>
        <v>11.87</v>
      </c>
      <c r="K411" s="26">
        <f t="shared" si="89"/>
        <v>14.54</v>
      </c>
    </row>
    <row r="412" spans="1:11" x14ac:dyDescent="0.3">
      <c r="A412" s="45"/>
      <c r="B412" s="54" t="s">
        <v>2</v>
      </c>
      <c r="C412" s="45" t="s">
        <v>988</v>
      </c>
      <c r="D412" s="55">
        <f>SUMPRODUCT(D383:D411,G383:G411)/G412</f>
        <v>0.11731190603829297</v>
      </c>
      <c r="E412" s="56">
        <f>SUM(E383:E411)</f>
        <v>271.33</v>
      </c>
      <c r="F412" s="56">
        <f>SUM(F383:F411)</f>
        <v>1963.9000000000003</v>
      </c>
      <c r="G412" s="56">
        <f>SUM(G383:G411)</f>
        <v>15016.33</v>
      </c>
      <c r="H412" s="57">
        <f t="shared" si="85"/>
        <v>0.13078428617378549</v>
      </c>
      <c r="I412" s="47">
        <f>SUMPRODUCT(G383:G411,I383:I411)/G412</f>
        <v>0.12700330986332878</v>
      </c>
      <c r="J412" s="58">
        <f>SUM(J383:J411)</f>
        <v>1907.1199999999997</v>
      </c>
      <c r="K412" s="58">
        <f>SUM(K383:K411)</f>
        <v>2178.4499999999998</v>
      </c>
    </row>
    <row r="414" spans="1:11" ht="18" x14ac:dyDescent="0.35">
      <c r="B414" s="95" t="s">
        <v>943</v>
      </c>
    </row>
    <row r="415" spans="1:11" s="45" customFormat="1" ht="28.8" x14ac:dyDescent="0.3">
      <c r="B415" s="105" t="s">
        <v>933</v>
      </c>
      <c r="C415" s="105" t="s">
        <v>982</v>
      </c>
      <c r="D415" s="106" t="s">
        <v>939</v>
      </c>
      <c r="E415" s="107" t="s">
        <v>936</v>
      </c>
      <c r="F415" s="107" t="s">
        <v>937</v>
      </c>
      <c r="G415" s="106" t="s">
        <v>938</v>
      </c>
      <c r="H415" s="106" t="s">
        <v>942</v>
      </c>
      <c r="I415" s="106" t="s">
        <v>940</v>
      </c>
      <c r="J415" s="106" t="s">
        <v>941</v>
      </c>
      <c r="K415" s="108" t="s">
        <v>920</v>
      </c>
    </row>
    <row r="416" spans="1:11" x14ac:dyDescent="0.3">
      <c r="A416" s="79">
        <v>1</v>
      </c>
      <c r="B416" s="80" t="s">
        <v>248</v>
      </c>
      <c r="C416" s="79" t="s">
        <v>730</v>
      </c>
      <c r="D416" s="81">
        <f>ROUND(IF(H416&gt;0.127,0.127,H416),4)</f>
        <v>6.8400000000000002E-2</v>
      </c>
      <c r="E416" s="83">
        <f>+VLOOKUP($B416,'1011_link'!$A$5:$D$309,2,FALSE)</f>
        <v>1</v>
      </c>
      <c r="F416" s="83">
        <f>+VLOOKUP($B416,'1011_link'!$A$5:$D$309,3,FALSE)</f>
        <v>5.5</v>
      </c>
      <c r="G416" s="83">
        <f>+VLOOKUP($B416,'1011_link'!$A$5:$D$309,4,FALSE)</f>
        <v>80.44</v>
      </c>
      <c r="H416" s="84">
        <f>+F416/G416</f>
        <v>6.8373943311785187E-2</v>
      </c>
      <c r="I416" s="81">
        <f>ROUND(IF($H$445&gt;0.127,0.127/$H$445*H416,H416),4)</f>
        <v>6.7699999999999996E-2</v>
      </c>
      <c r="J416" s="85">
        <f>ROUND(IF($H$445&gt;0.127,I416*G416,F416),2)</f>
        <v>5.45</v>
      </c>
      <c r="K416" s="25">
        <f>+J416+E416</f>
        <v>6.45</v>
      </c>
    </row>
    <row r="417" spans="1:11" x14ac:dyDescent="0.3">
      <c r="A417" s="15">
        <f>+A416+1</f>
        <v>2</v>
      </c>
      <c r="B417" s="49" t="s">
        <v>74</v>
      </c>
      <c r="C417" s="15" t="s">
        <v>643</v>
      </c>
      <c r="D417" s="50">
        <f t="shared" ref="D417:D444" si="90">ROUND(IF(H417&gt;0.127,0.127,H417),4)</f>
        <v>0.11799999999999999</v>
      </c>
      <c r="E417" s="40">
        <f>+VLOOKUP($B417,'1011_link'!$A$5:$D$309,2,FALSE)</f>
        <v>12</v>
      </c>
      <c r="F417" s="40">
        <f>+VLOOKUP($B417,'1011_link'!$A$5:$D$309,3,FALSE)</f>
        <v>55.12</v>
      </c>
      <c r="G417" s="40">
        <f>+VLOOKUP($B417,'1011_link'!$A$5:$D$309,4,FALSE)</f>
        <v>467.14000000000004</v>
      </c>
      <c r="H417" s="52">
        <f t="shared" ref="H417:H445" si="91">+F417/G417</f>
        <v>0.11799460547159309</v>
      </c>
      <c r="I417" s="50">
        <f t="shared" ref="I417:I444" si="92">ROUND(IF($H$445&gt;0.127,0.127/$H$445*H417,H417),4)</f>
        <v>0.1168</v>
      </c>
      <c r="J417" s="53">
        <f t="shared" ref="J417:J444" si="93">ROUND(IF($H$445&gt;0.127,I417*G417,F417),2)</f>
        <v>54.56</v>
      </c>
      <c r="K417" s="17">
        <f t="shared" ref="K417:K444" si="94">+J417+E417</f>
        <v>66.56</v>
      </c>
    </row>
    <row r="418" spans="1:11" x14ac:dyDescent="0.3">
      <c r="A418" s="15">
        <f t="shared" ref="A418:A444" si="95">+A417+1</f>
        <v>3</v>
      </c>
      <c r="B418" s="49" t="s">
        <v>514</v>
      </c>
      <c r="C418" s="15" t="s">
        <v>863</v>
      </c>
      <c r="D418" s="50">
        <f t="shared" si="90"/>
        <v>0.127</v>
      </c>
      <c r="E418" s="40">
        <f>+VLOOKUP($B418,'1011_link'!$A$5:$D$309,2,FALSE)</f>
        <v>0.75</v>
      </c>
      <c r="F418" s="40">
        <f>+VLOOKUP($B418,'1011_link'!$A$5:$D$309,3,FALSE)</f>
        <v>10.62</v>
      </c>
      <c r="G418" s="40">
        <f>+VLOOKUP($B418,'1011_link'!$A$5:$D$309,4,FALSE)</f>
        <v>25.89</v>
      </c>
      <c r="H418" s="52">
        <f t="shared" si="91"/>
        <v>0.41019698725376591</v>
      </c>
      <c r="I418" s="50">
        <f t="shared" si="92"/>
        <v>0.40610000000000002</v>
      </c>
      <c r="J418" s="53">
        <f t="shared" si="93"/>
        <v>10.51</v>
      </c>
      <c r="K418" s="17">
        <f t="shared" si="94"/>
        <v>11.26</v>
      </c>
    </row>
    <row r="419" spans="1:11" x14ac:dyDescent="0.3">
      <c r="A419" s="15">
        <f t="shared" si="95"/>
        <v>4</v>
      </c>
      <c r="B419" s="49" t="s">
        <v>252</v>
      </c>
      <c r="C419" s="15" t="s">
        <v>732</v>
      </c>
      <c r="D419" s="50">
        <f t="shared" si="90"/>
        <v>0.127</v>
      </c>
      <c r="E419" s="40">
        <f>+VLOOKUP($B419,'1011_link'!$A$5:$D$309,2,FALSE)</f>
        <v>1.88</v>
      </c>
      <c r="F419" s="40">
        <f>+VLOOKUP($B419,'1011_link'!$A$5:$D$309,3,FALSE)</f>
        <v>15.5</v>
      </c>
      <c r="G419" s="40">
        <f>+VLOOKUP($B419,'1011_link'!$A$5:$D$309,4,FALSE)</f>
        <v>65.23</v>
      </c>
      <c r="H419" s="52">
        <f t="shared" si="91"/>
        <v>0.23762072665951248</v>
      </c>
      <c r="I419" s="50">
        <f t="shared" si="92"/>
        <v>0.23519999999999999</v>
      </c>
      <c r="J419" s="53">
        <f t="shared" si="93"/>
        <v>15.34</v>
      </c>
      <c r="K419" s="17">
        <f t="shared" si="94"/>
        <v>17.22</v>
      </c>
    </row>
    <row r="420" spans="1:11" x14ac:dyDescent="0.3">
      <c r="A420" s="15">
        <f t="shared" si="95"/>
        <v>5</v>
      </c>
      <c r="B420" s="49" t="s">
        <v>258</v>
      </c>
      <c r="C420" s="15" t="s">
        <v>735</v>
      </c>
      <c r="D420" s="50">
        <f t="shared" si="90"/>
        <v>0.127</v>
      </c>
      <c r="E420" s="40">
        <f>+VLOOKUP($B420,'1011_link'!$A$5:$D$309,2,FALSE)</f>
        <v>21.38</v>
      </c>
      <c r="F420" s="40">
        <f>+VLOOKUP($B420,'1011_link'!$A$5:$D$309,3,FALSE)</f>
        <v>131</v>
      </c>
      <c r="G420" s="40">
        <f>+VLOOKUP($B420,'1011_link'!$A$5:$D$309,4,FALSE)</f>
        <v>970.85</v>
      </c>
      <c r="H420" s="52">
        <f t="shared" si="91"/>
        <v>0.13493330586599372</v>
      </c>
      <c r="I420" s="50">
        <f t="shared" si="92"/>
        <v>0.1336</v>
      </c>
      <c r="J420" s="53">
        <f t="shared" si="93"/>
        <v>129.71</v>
      </c>
      <c r="K420" s="17">
        <f t="shared" si="94"/>
        <v>151.09</v>
      </c>
    </row>
    <row r="421" spans="1:11" x14ac:dyDescent="0.3">
      <c r="A421" s="15">
        <f t="shared" si="95"/>
        <v>6</v>
      </c>
      <c r="B421" s="49" t="s">
        <v>60</v>
      </c>
      <c r="C421" s="15" t="s">
        <v>636</v>
      </c>
      <c r="D421" s="50">
        <f t="shared" si="90"/>
        <v>0.127</v>
      </c>
      <c r="E421" s="40">
        <f>+VLOOKUP($B421,'1011_link'!$A$5:$D$309,2,FALSE)</f>
        <v>0</v>
      </c>
      <c r="F421" s="40">
        <f>+VLOOKUP($B421,'1011_link'!$A$5:$D$309,3,FALSE)</f>
        <v>19</v>
      </c>
      <c r="G421" s="40">
        <f>+VLOOKUP($B421,'1011_link'!$A$5:$D$309,4,FALSE)</f>
        <v>132.99</v>
      </c>
      <c r="H421" s="52">
        <f t="shared" si="91"/>
        <v>0.14286788480336868</v>
      </c>
      <c r="I421" s="50">
        <f t="shared" si="92"/>
        <v>0.1414</v>
      </c>
      <c r="J421" s="53">
        <f t="shared" si="93"/>
        <v>18.8</v>
      </c>
      <c r="K421" s="17">
        <f t="shared" si="94"/>
        <v>18.8</v>
      </c>
    </row>
    <row r="422" spans="1:11" x14ac:dyDescent="0.3">
      <c r="A422" s="15">
        <f t="shared" si="95"/>
        <v>7</v>
      </c>
      <c r="B422" s="49" t="s">
        <v>56</v>
      </c>
      <c r="C422" s="15" t="s">
        <v>634</v>
      </c>
      <c r="D422" s="50">
        <f t="shared" si="90"/>
        <v>0.1027</v>
      </c>
      <c r="E422" s="40">
        <f>+VLOOKUP($B422,'1011_link'!$A$5:$D$309,2,FALSE)</f>
        <v>25.12</v>
      </c>
      <c r="F422" s="40">
        <f>+VLOOKUP($B422,'1011_link'!$A$5:$D$309,3,FALSE)</f>
        <v>197.74</v>
      </c>
      <c r="G422" s="40">
        <f>+VLOOKUP($B422,'1011_link'!$A$5:$D$309,4,FALSE)</f>
        <v>1926.03</v>
      </c>
      <c r="H422" s="52">
        <f t="shared" si="91"/>
        <v>0.102667144333162</v>
      </c>
      <c r="I422" s="50">
        <f t="shared" si="92"/>
        <v>0.1016</v>
      </c>
      <c r="J422" s="53">
        <f t="shared" si="93"/>
        <v>195.68</v>
      </c>
      <c r="K422" s="17">
        <f t="shared" si="94"/>
        <v>220.8</v>
      </c>
    </row>
    <row r="423" spans="1:11" x14ac:dyDescent="0.3">
      <c r="A423" s="15">
        <f t="shared" si="95"/>
        <v>8</v>
      </c>
      <c r="B423" s="49" t="s">
        <v>118</v>
      </c>
      <c r="C423" s="15" t="s">
        <v>665</v>
      </c>
      <c r="D423" s="50">
        <f t="shared" si="90"/>
        <v>6.1199999999999997E-2</v>
      </c>
      <c r="E423" s="40">
        <f>+VLOOKUP($B423,'1011_link'!$A$5:$D$309,2,FALSE)</f>
        <v>0</v>
      </c>
      <c r="F423" s="40">
        <f>+VLOOKUP($B423,'1011_link'!$A$5:$D$309,3,FALSE)</f>
        <v>3.25</v>
      </c>
      <c r="G423" s="40">
        <f>+VLOOKUP($B423,'1011_link'!$A$5:$D$309,4,FALSE)</f>
        <v>53.1</v>
      </c>
      <c r="H423" s="52">
        <f t="shared" si="91"/>
        <v>6.120527306967985E-2</v>
      </c>
      <c r="I423" s="50">
        <f t="shared" si="92"/>
        <v>6.0600000000000001E-2</v>
      </c>
      <c r="J423" s="53">
        <f t="shared" si="93"/>
        <v>3.22</v>
      </c>
      <c r="K423" s="17">
        <f t="shared" si="94"/>
        <v>3.22</v>
      </c>
    </row>
    <row r="424" spans="1:11" x14ac:dyDescent="0.3">
      <c r="A424" s="15">
        <f t="shared" si="95"/>
        <v>9</v>
      </c>
      <c r="B424" s="49" t="s">
        <v>84</v>
      </c>
      <c r="C424" s="15" t="s">
        <v>648</v>
      </c>
      <c r="D424" s="50">
        <f t="shared" si="90"/>
        <v>0.1027</v>
      </c>
      <c r="E424" s="40">
        <f>+VLOOKUP($B424,'1011_link'!$A$5:$D$309,2,FALSE)</f>
        <v>13.62</v>
      </c>
      <c r="F424" s="40">
        <f>+VLOOKUP($B424,'1011_link'!$A$5:$D$309,3,FALSE)</f>
        <v>102.75</v>
      </c>
      <c r="G424" s="40">
        <f>+VLOOKUP($B424,'1011_link'!$A$5:$D$309,4,FALSE)</f>
        <v>1000.64</v>
      </c>
      <c r="H424" s="52">
        <f t="shared" si="91"/>
        <v>0.10268428205948193</v>
      </c>
      <c r="I424" s="50">
        <f t="shared" si="92"/>
        <v>0.1016</v>
      </c>
      <c r="J424" s="53">
        <f t="shared" si="93"/>
        <v>101.67</v>
      </c>
      <c r="K424" s="17">
        <f t="shared" si="94"/>
        <v>115.29</v>
      </c>
    </row>
    <row r="425" spans="1:11" x14ac:dyDescent="0.3">
      <c r="A425" s="15">
        <f t="shared" si="95"/>
        <v>10</v>
      </c>
      <c r="B425" s="49" t="s">
        <v>254</v>
      </c>
      <c r="C425" s="15" t="s">
        <v>733</v>
      </c>
      <c r="D425" s="50">
        <f t="shared" si="90"/>
        <v>0.127</v>
      </c>
      <c r="E425" s="40">
        <f>+VLOOKUP($B425,'1011_link'!$A$5:$D$309,2,FALSE)</f>
        <v>0</v>
      </c>
      <c r="F425" s="40">
        <f>+VLOOKUP($B425,'1011_link'!$A$5:$D$309,3,FALSE)</f>
        <v>14.88</v>
      </c>
      <c r="G425" s="40">
        <f>+VLOOKUP($B425,'1011_link'!$A$5:$D$309,4,FALSE)</f>
        <v>107.33</v>
      </c>
      <c r="H425" s="52">
        <f t="shared" si="91"/>
        <v>0.13863784589583528</v>
      </c>
      <c r="I425" s="50">
        <f t="shared" si="92"/>
        <v>0.13719999999999999</v>
      </c>
      <c r="J425" s="53">
        <f t="shared" si="93"/>
        <v>14.73</v>
      </c>
      <c r="K425" s="17">
        <f t="shared" si="94"/>
        <v>14.73</v>
      </c>
    </row>
    <row r="426" spans="1:11" x14ac:dyDescent="0.3">
      <c r="A426" s="15">
        <f t="shared" si="95"/>
        <v>11</v>
      </c>
      <c r="B426" s="49" t="s">
        <v>58</v>
      </c>
      <c r="C426" s="15" t="s">
        <v>635</v>
      </c>
      <c r="D426" s="50">
        <f t="shared" si="90"/>
        <v>0.1047</v>
      </c>
      <c r="E426" s="40">
        <f>+VLOOKUP($B426,'1011_link'!$A$5:$D$309,2,FALSE)</f>
        <v>20</v>
      </c>
      <c r="F426" s="40">
        <f>+VLOOKUP($B426,'1011_link'!$A$5:$D$309,3,FALSE)</f>
        <v>157.26</v>
      </c>
      <c r="G426" s="40">
        <f>+VLOOKUP($B426,'1011_link'!$A$5:$D$309,4,FALSE)</f>
        <v>1502.5900000000001</v>
      </c>
      <c r="H426" s="52">
        <f t="shared" si="91"/>
        <v>0.10465928829554301</v>
      </c>
      <c r="I426" s="50">
        <f t="shared" si="92"/>
        <v>0.1036</v>
      </c>
      <c r="J426" s="53">
        <f t="shared" si="93"/>
        <v>155.66999999999999</v>
      </c>
      <c r="K426" s="17">
        <f t="shared" si="94"/>
        <v>175.67</v>
      </c>
    </row>
    <row r="427" spans="1:11" x14ac:dyDescent="0.3">
      <c r="A427" s="15">
        <f t="shared" si="95"/>
        <v>12</v>
      </c>
      <c r="B427" s="49" t="s">
        <v>156</v>
      </c>
      <c r="C427" s="15" t="s">
        <v>924</v>
      </c>
      <c r="D427" s="50">
        <f t="shared" si="90"/>
        <v>0.127</v>
      </c>
      <c r="E427" s="40">
        <f>+VLOOKUP($B427,'1011_link'!$A$5:$D$309,2,FALSE)</f>
        <v>0.5</v>
      </c>
      <c r="F427" s="40">
        <f>+VLOOKUP($B427,'1011_link'!$A$5:$D$309,3,FALSE)</f>
        <v>27.88</v>
      </c>
      <c r="G427" s="40">
        <f>+VLOOKUP($B427,'1011_link'!$A$5:$D$309,4,FALSE)</f>
        <v>192.29</v>
      </c>
      <c r="H427" s="52">
        <f t="shared" si="91"/>
        <v>0.14498933901918976</v>
      </c>
      <c r="I427" s="50">
        <f t="shared" si="92"/>
        <v>0.14349999999999999</v>
      </c>
      <c r="J427" s="53">
        <f t="shared" si="93"/>
        <v>27.59</v>
      </c>
      <c r="K427" s="17">
        <f t="shared" si="94"/>
        <v>28.09</v>
      </c>
    </row>
    <row r="428" spans="1:11" x14ac:dyDescent="0.3">
      <c r="A428" s="15">
        <f t="shared" si="95"/>
        <v>13</v>
      </c>
      <c r="B428" s="49" t="s">
        <v>262</v>
      </c>
      <c r="C428" s="15" t="s">
        <v>737</v>
      </c>
      <c r="D428" s="50">
        <f t="shared" si="90"/>
        <v>0.127</v>
      </c>
      <c r="E428" s="40">
        <f>+VLOOKUP($B428,'1011_link'!$A$5:$D$309,2,FALSE)</f>
        <v>7.88</v>
      </c>
      <c r="F428" s="40">
        <f>+VLOOKUP($B428,'1011_link'!$A$5:$D$309,3,FALSE)</f>
        <v>47.38</v>
      </c>
      <c r="G428" s="40">
        <f>+VLOOKUP($B428,'1011_link'!$A$5:$D$309,4,FALSE)</f>
        <v>297.83</v>
      </c>
      <c r="H428" s="52">
        <f t="shared" si="91"/>
        <v>0.15908404123157507</v>
      </c>
      <c r="I428" s="50">
        <f t="shared" si="92"/>
        <v>0.1575</v>
      </c>
      <c r="J428" s="53">
        <f t="shared" si="93"/>
        <v>46.91</v>
      </c>
      <c r="K428" s="17">
        <f t="shared" si="94"/>
        <v>54.79</v>
      </c>
    </row>
    <row r="429" spans="1:11" x14ac:dyDescent="0.3">
      <c r="A429" s="15">
        <f t="shared" si="95"/>
        <v>14</v>
      </c>
      <c r="B429" s="49" t="s">
        <v>332</v>
      </c>
      <c r="C429" s="15" t="s">
        <v>772</v>
      </c>
      <c r="D429" s="50">
        <f t="shared" si="90"/>
        <v>0.1051</v>
      </c>
      <c r="E429" s="40">
        <f>+VLOOKUP($B429,'1011_link'!$A$5:$D$309,2,FALSE)</f>
        <v>11.12</v>
      </c>
      <c r="F429" s="40">
        <f>+VLOOKUP($B429,'1011_link'!$A$5:$D$309,3,FALSE)</f>
        <v>56.12</v>
      </c>
      <c r="G429" s="40">
        <f>+VLOOKUP($B429,'1011_link'!$A$5:$D$309,4,FALSE)</f>
        <v>534.01</v>
      </c>
      <c r="H429" s="52">
        <f t="shared" si="91"/>
        <v>0.10509166495009456</v>
      </c>
      <c r="I429" s="50">
        <f t="shared" si="92"/>
        <v>0.104</v>
      </c>
      <c r="J429" s="53">
        <f t="shared" si="93"/>
        <v>55.54</v>
      </c>
      <c r="K429" s="17">
        <f t="shared" si="94"/>
        <v>66.66</v>
      </c>
    </row>
    <row r="430" spans="1:11" x14ac:dyDescent="0.3">
      <c r="A430" s="15">
        <f t="shared" si="95"/>
        <v>15</v>
      </c>
      <c r="B430" s="49" t="s">
        <v>412</v>
      </c>
      <c r="C430" s="15" t="s">
        <v>812</v>
      </c>
      <c r="D430" s="50">
        <f t="shared" si="90"/>
        <v>0.127</v>
      </c>
      <c r="E430" s="40">
        <f>+VLOOKUP($B430,'1011_link'!$A$5:$D$309,2,FALSE)</f>
        <v>0</v>
      </c>
      <c r="F430" s="40">
        <f>+VLOOKUP($B430,'1011_link'!$A$5:$D$309,3,FALSE)</f>
        <v>8</v>
      </c>
      <c r="G430" s="40">
        <f>+VLOOKUP($B430,'1011_link'!$A$5:$D$309,4,FALSE)</f>
        <v>57.66</v>
      </c>
      <c r="H430" s="52">
        <f t="shared" si="91"/>
        <v>0.13874436351023239</v>
      </c>
      <c r="I430" s="50">
        <f t="shared" si="92"/>
        <v>0.13730000000000001</v>
      </c>
      <c r="J430" s="53">
        <f t="shared" si="93"/>
        <v>7.92</v>
      </c>
      <c r="K430" s="17">
        <f t="shared" si="94"/>
        <v>7.92</v>
      </c>
    </row>
    <row r="431" spans="1:11" x14ac:dyDescent="0.3">
      <c r="A431" s="15">
        <f t="shared" si="95"/>
        <v>16</v>
      </c>
      <c r="B431" s="49" t="s">
        <v>410</v>
      </c>
      <c r="C431" s="15" t="s">
        <v>811</v>
      </c>
      <c r="D431" s="50">
        <f t="shared" si="90"/>
        <v>8.6499999999999994E-2</v>
      </c>
      <c r="E431" s="40">
        <f>+VLOOKUP($B431,'1011_link'!$A$5:$D$309,2,FALSE)</f>
        <v>0</v>
      </c>
      <c r="F431" s="40">
        <f>+VLOOKUP($B431,'1011_link'!$A$5:$D$309,3,FALSE)</f>
        <v>4.5</v>
      </c>
      <c r="G431" s="40">
        <f>+VLOOKUP($B431,'1011_link'!$A$5:$D$309,4,FALSE)</f>
        <v>52.04</v>
      </c>
      <c r="H431" s="52">
        <f t="shared" si="91"/>
        <v>8.6471944657955421E-2</v>
      </c>
      <c r="I431" s="50">
        <f t="shared" si="92"/>
        <v>8.5599999999999996E-2</v>
      </c>
      <c r="J431" s="53">
        <f t="shared" si="93"/>
        <v>4.45</v>
      </c>
      <c r="K431" s="17">
        <f t="shared" si="94"/>
        <v>4.45</v>
      </c>
    </row>
    <row r="432" spans="1:11" x14ac:dyDescent="0.3">
      <c r="A432" s="15">
        <f t="shared" si="95"/>
        <v>17</v>
      </c>
      <c r="B432" s="49" t="s">
        <v>344</v>
      </c>
      <c r="C432" s="15" t="s">
        <v>778</v>
      </c>
      <c r="D432" s="50">
        <f t="shared" si="90"/>
        <v>0.127</v>
      </c>
      <c r="E432" s="40">
        <f>+VLOOKUP($B432,'1011_link'!$A$5:$D$309,2,FALSE)</f>
        <v>9.6199999999999992</v>
      </c>
      <c r="F432" s="40">
        <f>+VLOOKUP($B432,'1011_link'!$A$5:$D$309,3,FALSE)</f>
        <v>46.25</v>
      </c>
      <c r="G432" s="40">
        <f>+VLOOKUP($B432,'1011_link'!$A$5:$D$309,4,FALSE)</f>
        <v>312.88</v>
      </c>
      <c r="H432" s="52">
        <f t="shared" si="91"/>
        <v>0.14782025057530043</v>
      </c>
      <c r="I432" s="50">
        <f t="shared" si="92"/>
        <v>0.14630000000000001</v>
      </c>
      <c r="J432" s="53">
        <f t="shared" si="93"/>
        <v>45.77</v>
      </c>
      <c r="K432" s="17">
        <f t="shared" si="94"/>
        <v>55.39</v>
      </c>
    </row>
    <row r="433" spans="1:11" x14ac:dyDescent="0.3">
      <c r="A433" s="15">
        <f t="shared" si="95"/>
        <v>18</v>
      </c>
      <c r="B433" s="49" t="s">
        <v>338</v>
      </c>
      <c r="C433" s="15" t="s">
        <v>775</v>
      </c>
      <c r="D433" s="50">
        <f t="shared" si="90"/>
        <v>0.127</v>
      </c>
      <c r="E433" s="40">
        <f>+VLOOKUP($B433,'1011_link'!$A$5:$D$309,2,FALSE)</f>
        <v>38.380000000000003</v>
      </c>
      <c r="F433" s="40">
        <f>+VLOOKUP($B433,'1011_link'!$A$5:$D$309,3,FALSE)</f>
        <v>149</v>
      </c>
      <c r="G433" s="40">
        <f>+VLOOKUP($B433,'1011_link'!$A$5:$D$309,4,FALSE)</f>
        <v>862.2</v>
      </c>
      <c r="H433" s="52">
        <f t="shared" si="91"/>
        <v>0.17281373231268846</v>
      </c>
      <c r="I433" s="50">
        <f t="shared" si="92"/>
        <v>0.1711</v>
      </c>
      <c r="J433" s="53">
        <f t="shared" si="93"/>
        <v>147.52000000000001</v>
      </c>
      <c r="K433" s="17">
        <f t="shared" si="94"/>
        <v>185.9</v>
      </c>
    </row>
    <row r="434" spans="1:11" x14ac:dyDescent="0.3">
      <c r="A434" s="15">
        <f t="shared" si="95"/>
        <v>19</v>
      </c>
      <c r="B434" s="49" t="s">
        <v>90</v>
      </c>
      <c r="C434" s="15" t="s">
        <v>651</v>
      </c>
      <c r="D434" s="50">
        <f t="shared" si="90"/>
        <v>0.1169</v>
      </c>
      <c r="E434" s="40">
        <f>+VLOOKUP($B434,'1011_link'!$A$5:$D$309,2,FALSE)</f>
        <v>3.12</v>
      </c>
      <c r="F434" s="40">
        <f>+VLOOKUP($B434,'1011_link'!$A$5:$D$309,3,FALSE)</f>
        <v>20.62</v>
      </c>
      <c r="G434" s="40">
        <f>+VLOOKUP($B434,'1011_link'!$A$5:$D$309,4,FALSE)</f>
        <v>176.35</v>
      </c>
      <c r="H434" s="52">
        <f t="shared" si="91"/>
        <v>0.11692656648709952</v>
      </c>
      <c r="I434" s="50">
        <f t="shared" si="92"/>
        <v>0.1157</v>
      </c>
      <c r="J434" s="53">
        <f t="shared" si="93"/>
        <v>20.399999999999999</v>
      </c>
      <c r="K434" s="17">
        <f t="shared" si="94"/>
        <v>23.52</v>
      </c>
    </row>
    <row r="435" spans="1:11" x14ac:dyDescent="0.3">
      <c r="A435" s="15">
        <f t="shared" si="95"/>
        <v>20</v>
      </c>
      <c r="B435" s="49" t="s">
        <v>70</v>
      </c>
      <c r="C435" s="15" t="s">
        <v>641</v>
      </c>
      <c r="D435" s="50">
        <f t="shared" si="90"/>
        <v>0.1236</v>
      </c>
      <c r="E435" s="40">
        <f>+VLOOKUP($B435,'1011_link'!$A$5:$D$309,2,FALSE)</f>
        <v>21.75</v>
      </c>
      <c r="F435" s="40">
        <f>+VLOOKUP($B435,'1011_link'!$A$5:$D$309,3,FALSE)</f>
        <v>256.76</v>
      </c>
      <c r="G435" s="40">
        <f>+VLOOKUP($B435,'1011_link'!$A$5:$D$309,4,FALSE)</f>
        <v>2077.79</v>
      </c>
      <c r="H435" s="52">
        <f t="shared" si="91"/>
        <v>0.12357360464724539</v>
      </c>
      <c r="I435" s="50">
        <f t="shared" si="92"/>
        <v>0.12230000000000001</v>
      </c>
      <c r="J435" s="53">
        <f t="shared" si="93"/>
        <v>254.11</v>
      </c>
      <c r="K435" s="17">
        <f t="shared" si="94"/>
        <v>275.86</v>
      </c>
    </row>
    <row r="436" spans="1:11" x14ac:dyDescent="0.3">
      <c r="A436" s="15">
        <f t="shared" si="95"/>
        <v>21</v>
      </c>
      <c r="B436" s="49" t="s">
        <v>256</v>
      </c>
      <c r="C436" s="15" t="s">
        <v>734</v>
      </c>
      <c r="D436" s="50">
        <f t="shared" si="90"/>
        <v>3.7199999999999997E-2</v>
      </c>
      <c r="E436" s="40">
        <f>+VLOOKUP($B436,'1011_link'!$A$5:$D$309,2,FALSE)</f>
        <v>0.38</v>
      </c>
      <c r="F436" s="40">
        <f>+VLOOKUP($B436,'1011_link'!$A$5:$D$309,3,FALSE)</f>
        <v>1</v>
      </c>
      <c r="G436" s="40">
        <f>+VLOOKUP($B436,'1011_link'!$A$5:$D$309,4,FALSE)</f>
        <v>26.89</v>
      </c>
      <c r="H436" s="52">
        <f t="shared" si="91"/>
        <v>3.718854592785422E-2</v>
      </c>
      <c r="I436" s="50">
        <f t="shared" si="92"/>
        <v>3.6799999999999999E-2</v>
      </c>
      <c r="J436" s="53">
        <f t="shared" si="93"/>
        <v>0.99</v>
      </c>
      <c r="K436" s="17">
        <f t="shared" si="94"/>
        <v>1.37</v>
      </c>
    </row>
    <row r="437" spans="1:11" x14ac:dyDescent="0.3">
      <c r="A437" s="15">
        <f t="shared" si="95"/>
        <v>22</v>
      </c>
      <c r="B437" s="49" t="s">
        <v>408</v>
      </c>
      <c r="C437" s="15" t="s">
        <v>810</v>
      </c>
      <c r="D437" s="50">
        <f t="shared" si="90"/>
        <v>0.127</v>
      </c>
      <c r="E437" s="40">
        <f>+VLOOKUP($B437,'1011_link'!$A$5:$D$309,2,FALSE)</f>
        <v>0</v>
      </c>
      <c r="F437" s="40">
        <f>+VLOOKUP($B437,'1011_link'!$A$5:$D$309,3,FALSE)</f>
        <v>8.25</v>
      </c>
      <c r="G437" s="40">
        <f>+VLOOKUP($B437,'1011_link'!$A$5:$D$309,4,FALSE)</f>
        <v>53.65</v>
      </c>
      <c r="H437" s="52">
        <f t="shared" si="91"/>
        <v>0.15377446411929171</v>
      </c>
      <c r="I437" s="50">
        <f t="shared" si="92"/>
        <v>0.1522</v>
      </c>
      <c r="J437" s="53">
        <f t="shared" si="93"/>
        <v>8.17</v>
      </c>
      <c r="K437" s="17">
        <f t="shared" si="94"/>
        <v>8.17</v>
      </c>
    </row>
    <row r="438" spans="1:11" x14ac:dyDescent="0.3">
      <c r="A438" s="15">
        <f t="shared" si="95"/>
        <v>23</v>
      </c>
      <c r="B438" s="49" t="s">
        <v>414</v>
      </c>
      <c r="C438" s="15" t="s">
        <v>813</v>
      </c>
      <c r="D438" s="50">
        <f t="shared" si="90"/>
        <v>0.1052</v>
      </c>
      <c r="E438" s="40">
        <f>+VLOOKUP($B438,'1011_link'!$A$5:$D$309,2,FALSE)</f>
        <v>33.619999999999997</v>
      </c>
      <c r="F438" s="40">
        <f>+VLOOKUP($B438,'1011_link'!$A$5:$D$309,3,FALSE)</f>
        <v>129.74</v>
      </c>
      <c r="G438" s="40">
        <f>+VLOOKUP($B438,'1011_link'!$A$5:$D$309,4,FALSE)</f>
        <v>1233.6499999999999</v>
      </c>
      <c r="H438" s="52">
        <f t="shared" si="91"/>
        <v>0.10516759210472988</v>
      </c>
      <c r="I438" s="50">
        <f t="shared" si="92"/>
        <v>0.1041</v>
      </c>
      <c r="J438" s="53">
        <f t="shared" si="93"/>
        <v>128.41999999999999</v>
      </c>
      <c r="K438" s="17">
        <f t="shared" si="94"/>
        <v>162.04</v>
      </c>
    </row>
    <row r="439" spans="1:11" x14ac:dyDescent="0.3">
      <c r="A439" s="15">
        <f t="shared" si="95"/>
        <v>24</v>
      </c>
      <c r="B439" s="49" t="s">
        <v>80</v>
      </c>
      <c r="C439" s="15" t="s">
        <v>646</v>
      </c>
      <c r="D439" s="50">
        <f t="shared" si="90"/>
        <v>0.127</v>
      </c>
      <c r="E439" s="40">
        <f>+VLOOKUP($B439,'1011_link'!$A$5:$D$309,2,FALSE)</f>
        <v>5.5</v>
      </c>
      <c r="F439" s="40">
        <f>+VLOOKUP($B439,'1011_link'!$A$5:$D$309,3,FALSE)</f>
        <v>82.75</v>
      </c>
      <c r="G439" s="40">
        <f>+VLOOKUP($B439,'1011_link'!$A$5:$D$309,4,FALSE)</f>
        <v>613.55000000000007</v>
      </c>
      <c r="H439" s="52">
        <f t="shared" si="91"/>
        <v>0.13487083367288727</v>
      </c>
      <c r="I439" s="50">
        <f t="shared" si="92"/>
        <v>0.13350000000000001</v>
      </c>
      <c r="J439" s="53">
        <f t="shared" si="93"/>
        <v>81.91</v>
      </c>
      <c r="K439" s="17">
        <f t="shared" si="94"/>
        <v>87.41</v>
      </c>
    </row>
    <row r="440" spans="1:11" x14ac:dyDescent="0.3">
      <c r="A440" s="15">
        <f t="shared" si="95"/>
        <v>25</v>
      </c>
      <c r="B440" s="49" t="s">
        <v>250</v>
      </c>
      <c r="C440" s="15" t="s">
        <v>731</v>
      </c>
      <c r="D440" s="50">
        <f t="shared" si="90"/>
        <v>0.127</v>
      </c>
      <c r="E440" s="40">
        <f>+VLOOKUP($B440,'1011_link'!$A$5:$D$309,2,FALSE)</f>
        <v>2</v>
      </c>
      <c r="F440" s="40">
        <f>+VLOOKUP($B440,'1011_link'!$A$5:$D$309,3,FALSE)</f>
        <v>34.380000000000003</v>
      </c>
      <c r="G440" s="40">
        <f>+VLOOKUP($B440,'1011_link'!$A$5:$D$309,4,FALSE)</f>
        <v>198.37</v>
      </c>
      <c r="H440" s="52">
        <f t="shared" si="91"/>
        <v>0.17331249684932198</v>
      </c>
      <c r="I440" s="50">
        <f t="shared" si="92"/>
        <v>0.1716</v>
      </c>
      <c r="J440" s="53">
        <f t="shared" si="93"/>
        <v>34.04</v>
      </c>
      <c r="K440" s="17">
        <f t="shared" si="94"/>
        <v>36.04</v>
      </c>
    </row>
    <row r="441" spans="1:11" x14ac:dyDescent="0.3">
      <c r="A441" s="15">
        <f t="shared" si="95"/>
        <v>26</v>
      </c>
      <c r="B441" s="49" t="s">
        <v>512</v>
      </c>
      <c r="C441" s="15" t="s">
        <v>862</v>
      </c>
      <c r="D441" s="50">
        <f t="shared" si="90"/>
        <v>0.127</v>
      </c>
      <c r="E441" s="40">
        <f>+VLOOKUP($B441,'1011_link'!$A$5:$D$309,2,FALSE)</f>
        <v>4</v>
      </c>
      <c r="F441" s="40">
        <f>+VLOOKUP($B441,'1011_link'!$A$5:$D$309,3,FALSE)</f>
        <v>90</v>
      </c>
      <c r="G441" s="40">
        <f>+VLOOKUP($B441,'1011_link'!$A$5:$D$309,4,FALSE)</f>
        <v>453.61</v>
      </c>
      <c r="H441" s="52">
        <f t="shared" si="91"/>
        <v>0.19840832433147418</v>
      </c>
      <c r="I441" s="50">
        <f t="shared" si="92"/>
        <v>0.19639999999999999</v>
      </c>
      <c r="J441" s="53">
        <f t="shared" si="93"/>
        <v>89.09</v>
      </c>
      <c r="K441" s="17">
        <f t="shared" si="94"/>
        <v>93.09</v>
      </c>
    </row>
    <row r="442" spans="1:11" x14ac:dyDescent="0.3">
      <c r="A442" s="15">
        <f t="shared" si="95"/>
        <v>27</v>
      </c>
      <c r="B442" s="49" t="s">
        <v>100</v>
      </c>
      <c r="C442" s="15" t="s">
        <v>656</v>
      </c>
      <c r="D442" s="50">
        <f t="shared" si="90"/>
        <v>0.127</v>
      </c>
      <c r="E442" s="40">
        <f>+VLOOKUP($B442,'1011_link'!$A$5:$D$309,2,FALSE)</f>
        <v>3.62</v>
      </c>
      <c r="F442" s="40">
        <f>+VLOOKUP($B442,'1011_link'!$A$5:$D$309,3,FALSE)</f>
        <v>49.5</v>
      </c>
      <c r="G442" s="40">
        <f>+VLOOKUP($B442,'1011_link'!$A$5:$D$309,4,FALSE)</f>
        <v>269.85000000000002</v>
      </c>
      <c r="H442" s="52">
        <f t="shared" si="91"/>
        <v>0.18343524180100054</v>
      </c>
      <c r="I442" s="50">
        <f t="shared" si="92"/>
        <v>0.18160000000000001</v>
      </c>
      <c r="J442" s="53">
        <f t="shared" si="93"/>
        <v>49</v>
      </c>
      <c r="K442" s="17">
        <f t="shared" si="94"/>
        <v>52.62</v>
      </c>
    </row>
    <row r="443" spans="1:11" x14ac:dyDescent="0.3">
      <c r="A443" s="15">
        <f t="shared" si="95"/>
        <v>28</v>
      </c>
      <c r="B443" s="49" t="s">
        <v>260</v>
      </c>
      <c r="C443" s="15" t="s">
        <v>736</v>
      </c>
      <c r="D443" s="50">
        <f t="shared" si="90"/>
        <v>0.127</v>
      </c>
      <c r="E443" s="40">
        <f>+VLOOKUP($B443,'1011_link'!$A$5:$D$309,2,FALSE)</f>
        <v>32.75</v>
      </c>
      <c r="F443" s="40">
        <f>+VLOOKUP($B443,'1011_link'!$A$5:$D$309,3,FALSE)</f>
        <v>185.12</v>
      </c>
      <c r="G443" s="40">
        <f>+VLOOKUP($B443,'1011_link'!$A$5:$D$309,4,FALSE)</f>
        <v>1164.3899999999999</v>
      </c>
      <c r="H443" s="52">
        <f t="shared" si="91"/>
        <v>0.15898453267376053</v>
      </c>
      <c r="I443" s="50">
        <f t="shared" si="92"/>
        <v>0.15740000000000001</v>
      </c>
      <c r="J443" s="53">
        <f t="shared" si="93"/>
        <v>183.27</v>
      </c>
      <c r="K443" s="17">
        <f t="shared" si="94"/>
        <v>216.02</v>
      </c>
    </row>
    <row r="444" spans="1:11" x14ac:dyDescent="0.3">
      <c r="A444" s="86">
        <f t="shared" si="95"/>
        <v>29</v>
      </c>
      <c r="B444" s="87" t="s">
        <v>244</v>
      </c>
      <c r="C444" s="86" t="s">
        <v>728</v>
      </c>
      <c r="D444" s="88">
        <f t="shared" si="90"/>
        <v>0.127</v>
      </c>
      <c r="E444" s="19">
        <f>+VLOOKUP($B444,'1011_link'!$A$5:$D$309,2,FALSE)</f>
        <v>0.12</v>
      </c>
      <c r="F444" s="19">
        <f>+VLOOKUP($B444,'1011_link'!$A$5:$D$309,3,FALSE)</f>
        <v>11.12</v>
      </c>
      <c r="G444" s="19">
        <f>+VLOOKUP($B444,'1011_link'!$A$5:$D$309,4,FALSE)</f>
        <v>64</v>
      </c>
      <c r="H444" s="90">
        <f t="shared" si="91"/>
        <v>0.17374999999999999</v>
      </c>
      <c r="I444" s="88">
        <f t="shared" si="92"/>
        <v>0.17199999999999999</v>
      </c>
      <c r="J444" s="91">
        <f t="shared" si="93"/>
        <v>11.01</v>
      </c>
      <c r="K444" s="26">
        <f t="shared" si="94"/>
        <v>11.129999999999999</v>
      </c>
    </row>
    <row r="445" spans="1:11" s="45" customFormat="1" x14ac:dyDescent="0.3">
      <c r="B445" s="54" t="s">
        <v>2</v>
      </c>
      <c r="C445" s="45" t="s">
        <v>988</v>
      </c>
      <c r="D445" s="55">
        <f>SUMPRODUCT(D416:D444,G416:G444)/G445</f>
        <v>0.1157135841007023</v>
      </c>
      <c r="E445" s="56">
        <f>SUM(E416:E444)</f>
        <v>270.11</v>
      </c>
      <c r="F445" s="56">
        <f>SUM(F416:F444)</f>
        <v>1920.9899999999998</v>
      </c>
      <c r="G445" s="56">
        <f>SUM(G416:G444)</f>
        <v>14973.240000000002</v>
      </c>
      <c r="H445" s="57">
        <f t="shared" si="91"/>
        <v>0.1282948780624634</v>
      </c>
      <c r="I445" s="47">
        <f>SUMPRODUCT(G416:G444,I416:I444)/G445</f>
        <v>0.12699082195970943</v>
      </c>
      <c r="J445" s="58">
        <f>SUM(J416:J444)</f>
        <v>1901.4500000000003</v>
      </c>
      <c r="K445" s="24">
        <f>+J445+E445</f>
        <v>2171.5600000000004</v>
      </c>
    </row>
    <row r="447" spans="1:11" ht="18" x14ac:dyDescent="0.35">
      <c r="B447" s="95" t="s">
        <v>931</v>
      </c>
      <c r="C447" s="68"/>
      <c r="D447" s="69"/>
      <c r="E447" s="70"/>
      <c r="F447" s="70"/>
      <c r="G447" s="70"/>
      <c r="H447" s="70"/>
      <c r="I447" s="69"/>
      <c r="J447" s="70"/>
    </row>
    <row r="448" spans="1:11" ht="28.8" x14ac:dyDescent="0.3">
      <c r="B448" s="109" t="s">
        <v>933</v>
      </c>
      <c r="C448" s="109" t="s">
        <v>982</v>
      </c>
      <c r="D448" s="110" t="s">
        <v>939</v>
      </c>
      <c r="E448" s="111" t="s">
        <v>936</v>
      </c>
      <c r="F448" s="111" t="s">
        <v>937</v>
      </c>
      <c r="G448" s="110" t="s">
        <v>938</v>
      </c>
      <c r="H448" s="110" t="s">
        <v>942</v>
      </c>
      <c r="I448" s="110" t="s">
        <v>940</v>
      </c>
      <c r="J448" s="110" t="s">
        <v>941</v>
      </c>
      <c r="K448" s="112" t="s">
        <v>920</v>
      </c>
    </row>
    <row r="449" spans="1:12" x14ac:dyDescent="0.3">
      <c r="A449" s="79">
        <v>1</v>
      </c>
      <c r="B449" s="113" t="s">
        <v>56</v>
      </c>
      <c r="C449" s="113" t="s">
        <v>634</v>
      </c>
      <c r="D449" s="81">
        <f>ROUND(IF(H449&gt;0.127,0.127,H449),4)</f>
        <v>0.10349999999999999</v>
      </c>
      <c r="E449" s="83">
        <f>+VLOOKUP($B449,'0910_link'!$A$5:$D$302,2,FALSE)</f>
        <v>18.5</v>
      </c>
      <c r="F449" s="83">
        <f>+VLOOKUP($B449,'0910_link'!$A$5:$D$302,3,FALSE)</f>
        <v>202.5</v>
      </c>
      <c r="G449" s="83">
        <f>+VLOOKUP($B449,'0910_link'!$A$5:$D$302,4,FALSE)</f>
        <v>1955.9699999999998</v>
      </c>
      <c r="H449" s="84">
        <f t="shared" ref="H449:H473" si="96">+F449/G449</f>
        <v>0.10352919523305573</v>
      </c>
      <c r="I449" s="81">
        <f>ROUND(IF($H$475&gt;0.127,0.127/$H$475*H449,H449),4)</f>
        <v>0.10349999999999999</v>
      </c>
      <c r="J449" s="85">
        <f>ROUND(IF($H$475&gt;0.127,I449*G449,F449),2)</f>
        <v>202.5</v>
      </c>
      <c r="K449" s="85">
        <f>J449+E449</f>
        <v>221</v>
      </c>
    </row>
    <row r="450" spans="1:12" x14ac:dyDescent="0.3">
      <c r="A450" s="15">
        <f>+A449+1</f>
        <v>2</v>
      </c>
      <c r="B450" s="68" t="s">
        <v>58</v>
      </c>
      <c r="C450" s="68" t="s">
        <v>635</v>
      </c>
      <c r="D450" s="50">
        <f t="shared" ref="D450:D474" si="97">ROUND(IF(H450&gt;0.127,0.127,H450),4)</f>
        <v>0.11459999999999999</v>
      </c>
      <c r="E450" s="40">
        <f>+VLOOKUP($B450,'0910_link'!$A$5:$D$302,2,FALSE)</f>
        <v>13.12</v>
      </c>
      <c r="F450" s="40">
        <f>+VLOOKUP($B450,'0910_link'!$A$5:$D$302,3,FALSE)</f>
        <v>172.5</v>
      </c>
      <c r="G450" s="40">
        <f>+VLOOKUP($B450,'0910_link'!$A$5:$D$302,4,FALSE)</f>
        <v>1504.6100000000001</v>
      </c>
      <c r="H450" s="52">
        <f t="shared" si="96"/>
        <v>0.11464764955702805</v>
      </c>
      <c r="I450" s="50">
        <f t="shared" ref="I450:I474" si="98">ROUND(IF($H$475&gt;0.127,0.127/$H$475*H450,H450),4)</f>
        <v>0.11459999999999999</v>
      </c>
      <c r="J450" s="53">
        <f t="shared" ref="J450:J474" si="99">ROUND(IF($H$475&gt;0.127,I450*G450,F450),2)</f>
        <v>172.5</v>
      </c>
      <c r="K450" s="53">
        <f t="shared" ref="K450:K474" si="100">J450+E450</f>
        <v>185.62</v>
      </c>
      <c r="L450" s="17"/>
    </row>
    <row r="451" spans="1:12" x14ac:dyDescent="0.3">
      <c r="A451" s="15">
        <f t="shared" ref="A451:A474" si="101">+A450+1</f>
        <v>3</v>
      </c>
      <c r="B451" s="68" t="s">
        <v>60</v>
      </c>
      <c r="C451" s="68" t="s">
        <v>636</v>
      </c>
      <c r="D451" s="50">
        <f t="shared" si="97"/>
        <v>0.127</v>
      </c>
      <c r="E451" s="40">
        <f>+VLOOKUP($B451,'0910_link'!$A$5:$D$302,2,FALSE)</f>
        <v>1.62</v>
      </c>
      <c r="F451" s="40">
        <f>+VLOOKUP($B451,'0910_link'!$A$5:$D$302,3,FALSE)</f>
        <v>16.62</v>
      </c>
      <c r="G451" s="40">
        <f>+VLOOKUP($B451,'0910_link'!$A$5:$D$302,4,FALSE)</f>
        <v>125.16999999999999</v>
      </c>
      <c r="H451" s="52">
        <f t="shared" si="96"/>
        <v>0.13277941998881523</v>
      </c>
      <c r="I451" s="50">
        <f t="shared" si="98"/>
        <v>0.1328</v>
      </c>
      <c r="J451" s="53">
        <f t="shared" si="99"/>
        <v>16.62</v>
      </c>
      <c r="K451" s="53">
        <f t="shared" si="100"/>
        <v>18.240000000000002</v>
      </c>
      <c r="L451" s="17"/>
    </row>
    <row r="452" spans="1:12" x14ac:dyDescent="0.3">
      <c r="A452" s="15">
        <f t="shared" si="101"/>
        <v>4</v>
      </c>
      <c r="B452" s="68" t="s">
        <v>70</v>
      </c>
      <c r="C452" s="68" t="s">
        <v>641</v>
      </c>
      <c r="D452" s="50">
        <f t="shared" si="97"/>
        <v>0.1182</v>
      </c>
      <c r="E452" s="40">
        <f>+VLOOKUP($B452,'0910_link'!$A$5:$D$302,2,FALSE)</f>
        <v>24.5</v>
      </c>
      <c r="F452" s="40">
        <f>+VLOOKUP($B452,'0910_link'!$A$5:$D$302,3,FALSE)</f>
        <v>246.62</v>
      </c>
      <c r="G452" s="40">
        <f>+VLOOKUP($B452,'0910_link'!$A$5:$D$302,4,FALSE)</f>
        <v>2087.27</v>
      </c>
      <c r="H452" s="52">
        <f t="shared" si="96"/>
        <v>0.11815433556751163</v>
      </c>
      <c r="I452" s="50">
        <f t="shared" si="98"/>
        <v>0.1182</v>
      </c>
      <c r="J452" s="53">
        <f t="shared" si="99"/>
        <v>246.62</v>
      </c>
      <c r="K452" s="53">
        <f t="shared" si="100"/>
        <v>271.12</v>
      </c>
    </row>
    <row r="453" spans="1:12" x14ac:dyDescent="0.3">
      <c r="A453" s="15">
        <f t="shared" si="101"/>
        <v>5</v>
      </c>
      <c r="B453" s="71" t="s">
        <v>74</v>
      </c>
      <c r="C453" s="68" t="s">
        <v>643</v>
      </c>
      <c r="D453" s="50">
        <f t="shared" si="97"/>
        <v>9.74E-2</v>
      </c>
      <c r="E453" s="40">
        <f>+VLOOKUP($B453,'0910_link'!$A$5:$D$302,2,FALSE)</f>
        <v>12.5</v>
      </c>
      <c r="F453" s="40">
        <f>+VLOOKUP($B453,'0910_link'!$A$5:$D$302,3,FALSE)</f>
        <v>47.12</v>
      </c>
      <c r="G453" s="40">
        <f>+VLOOKUP($B453,'0910_link'!$A$5:$D$302,4,FALSE)</f>
        <v>483.55</v>
      </c>
      <c r="H453" s="52">
        <f t="shared" si="96"/>
        <v>9.7445972495088407E-2</v>
      </c>
      <c r="I453" s="50">
        <f t="shared" si="98"/>
        <v>9.74E-2</v>
      </c>
      <c r="J453" s="53">
        <f t="shared" si="99"/>
        <v>47.12</v>
      </c>
      <c r="K453" s="53">
        <f t="shared" si="100"/>
        <v>59.62</v>
      </c>
    </row>
    <row r="454" spans="1:12" x14ac:dyDescent="0.3">
      <c r="A454" s="15">
        <f t="shared" si="101"/>
        <v>6</v>
      </c>
      <c r="B454" s="68" t="s">
        <v>80</v>
      </c>
      <c r="C454" s="68" t="s">
        <v>646</v>
      </c>
      <c r="D454" s="50">
        <f t="shared" si="97"/>
        <v>0.127</v>
      </c>
      <c r="E454" s="40">
        <f>+VLOOKUP($B454,'0910_link'!$A$5:$D$302,2,FALSE)</f>
        <v>4.38</v>
      </c>
      <c r="F454" s="40">
        <f>+VLOOKUP($B454,'0910_link'!$A$5:$D$302,3,FALSE)</f>
        <v>85.75</v>
      </c>
      <c r="G454" s="40">
        <f>+VLOOKUP($B454,'0910_link'!$A$5:$D$302,4,FALSE)</f>
        <v>604.57000000000005</v>
      </c>
      <c r="H454" s="52">
        <f t="shared" si="96"/>
        <v>0.14183634649420249</v>
      </c>
      <c r="I454" s="50">
        <f t="shared" si="98"/>
        <v>0.14180000000000001</v>
      </c>
      <c r="J454" s="53">
        <f t="shared" si="99"/>
        <v>85.75</v>
      </c>
      <c r="K454" s="53">
        <f t="shared" si="100"/>
        <v>90.13</v>
      </c>
    </row>
    <row r="455" spans="1:12" x14ac:dyDescent="0.3">
      <c r="A455" s="15">
        <f t="shared" si="101"/>
        <v>7</v>
      </c>
      <c r="B455" s="68" t="s">
        <v>84</v>
      </c>
      <c r="C455" s="68" t="s">
        <v>648</v>
      </c>
      <c r="D455" s="50">
        <f t="shared" si="97"/>
        <v>0.10349999999999999</v>
      </c>
      <c r="E455" s="40">
        <f>+VLOOKUP($B455,'0910_link'!$A$5:$D$302,2,FALSE)</f>
        <v>9.6199999999999992</v>
      </c>
      <c r="F455" s="40">
        <f>+VLOOKUP($B455,'0910_link'!$A$5:$D$302,3,FALSE)</f>
        <v>103.24000000000001</v>
      </c>
      <c r="G455" s="40">
        <f>+VLOOKUP($B455,'0910_link'!$A$5:$D$302,4,FALSE)</f>
        <v>997.88000000000011</v>
      </c>
      <c r="H455" s="52">
        <f t="shared" si="96"/>
        <v>0.10345933378762977</v>
      </c>
      <c r="I455" s="50">
        <f t="shared" si="98"/>
        <v>0.10349999999999999</v>
      </c>
      <c r="J455" s="53">
        <f t="shared" si="99"/>
        <v>103.24</v>
      </c>
      <c r="K455" s="53">
        <f t="shared" si="100"/>
        <v>112.86</v>
      </c>
    </row>
    <row r="456" spans="1:12" x14ac:dyDescent="0.3">
      <c r="A456" s="15">
        <f t="shared" si="101"/>
        <v>8</v>
      </c>
      <c r="B456" s="68" t="s">
        <v>90</v>
      </c>
      <c r="C456" s="68" t="s">
        <v>651</v>
      </c>
      <c r="D456" s="50">
        <f t="shared" si="97"/>
        <v>0.1246</v>
      </c>
      <c r="E456" s="40">
        <f>+VLOOKUP($B456,'0910_link'!$A$5:$D$302,2,FALSE)</f>
        <v>4.5</v>
      </c>
      <c r="F456" s="40">
        <f>+VLOOKUP($B456,'0910_link'!$A$5:$D$302,3,FALSE)</f>
        <v>22.12</v>
      </c>
      <c r="G456" s="40">
        <f>+VLOOKUP($B456,'0910_link'!$A$5:$D$302,4,FALSE)</f>
        <v>177.48</v>
      </c>
      <c r="H456" s="52">
        <f t="shared" si="96"/>
        <v>0.12463376155059726</v>
      </c>
      <c r="I456" s="50">
        <f t="shared" si="98"/>
        <v>0.1246</v>
      </c>
      <c r="J456" s="53">
        <f t="shared" si="99"/>
        <v>22.12</v>
      </c>
      <c r="K456" s="53">
        <f t="shared" si="100"/>
        <v>26.62</v>
      </c>
    </row>
    <row r="457" spans="1:12" x14ac:dyDescent="0.3">
      <c r="A457" s="15">
        <f t="shared" si="101"/>
        <v>9</v>
      </c>
      <c r="B457" s="72" t="s">
        <v>100</v>
      </c>
      <c r="C457" s="68" t="s">
        <v>656</v>
      </c>
      <c r="D457" s="50">
        <f t="shared" si="97"/>
        <v>0.127</v>
      </c>
      <c r="E457" s="51">
        <f>+VLOOKUP($B457,'0910_link'!$A$5:$D$302,2,FALSE)</f>
        <v>3.5</v>
      </c>
      <c r="F457" s="51">
        <f>+VLOOKUP($B457,'0910_link'!$A$5:$D$302,3,FALSE)</f>
        <v>46.25</v>
      </c>
      <c r="G457" s="51">
        <f>+VLOOKUP($B457,'0910_link'!$A$5:$D$302,4,FALSE)</f>
        <v>276.98</v>
      </c>
      <c r="H457" s="170">
        <f t="shared" si="96"/>
        <v>0.16697956531157485</v>
      </c>
      <c r="I457" s="50">
        <f>ROUND(IF($H$475&gt;0.127,0.127/$H$475*H457,H457),4)</f>
        <v>0.16700000000000001</v>
      </c>
      <c r="J457" s="53">
        <f t="shared" si="99"/>
        <v>46.25</v>
      </c>
      <c r="K457" s="53">
        <f t="shared" si="100"/>
        <v>49.75</v>
      </c>
    </row>
    <row r="458" spans="1:12" x14ac:dyDescent="0.3">
      <c r="A458" s="15">
        <f t="shared" si="101"/>
        <v>10</v>
      </c>
      <c r="B458" s="72" t="s">
        <v>156</v>
      </c>
      <c r="C458" s="68" t="s">
        <v>924</v>
      </c>
      <c r="D458" s="50">
        <f t="shared" si="97"/>
        <v>0.1094</v>
      </c>
      <c r="E458" s="40">
        <f>+VLOOKUP($B458,'0910_link'!$A$5:$D$302,2,FALSE)</f>
        <v>2.25</v>
      </c>
      <c r="F458" s="40">
        <f>+VLOOKUP($B458,'0910_link'!$A$5:$D$302,3,FALSE)</f>
        <v>22.5</v>
      </c>
      <c r="G458" s="40">
        <f>+VLOOKUP($B458,'0910_link'!$A$5:$D$302,4,FALSE)</f>
        <v>205.66</v>
      </c>
      <c r="H458" s="52">
        <f t="shared" si="96"/>
        <v>0.10940387046581737</v>
      </c>
      <c r="I458" s="50">
        <f t="shared" si="98"/>
        <v>0.1094</v>
      </c>
      <c r="J458" s="53">
        <f t="shared" si="99"/>
        <v>22.5</v>
      </c>
      <c r="K458" s="53">
        <f t="shared" si="100"/>
        <v>24.75</v>
      </c>
    </row>
    <row r="459" spans="1:12" x14ac:dyDescent="0.3">
      <c r="A459" s="15">
        <f t="shared" si="101"/>
        <v>11</v>
      </c>
      <c r="B459" s="68" t="s">
        <v>244</v>
      </c>
      <c r="C459" s="68" t="s">
        <v>728</v>
      </c>
      <c r="D459" s="50">
        <f t="shared" si="97"/>
        <v>0.127</v>
      </c>
      <c r="E459" s="40">
        <f>+VLOOKUP($B459,'0910_link'!$A$5:$D$302,2,FALSE)</f>
        <v>1</v>
      </c>
      <c r="F459" s="40">
        <f>+VLOOKUP($B459,'0910_link'!$A$5:$D$302,3,FALSE)</f>
        <v>11.5</v>
      </c>
      <c r="G459" s="40">
        <f>+VLOOKUP($B459,'0910_link'!$A$5:$D$302,4,FALSE)</f>
        <v>67.75</v>
      </c>
      <c r="H459" s="52">
        <f t="shared" si="96"/>
        <v>0.16974169741697417</v>
      </c>
      <c r="I459" s="50">
        <f t="shared" si="98"/>
        <v>0.16969999999999999</v>
      </c>
      <c r="J459" s="53">
        <f t="shared" si="99"/>
        <v>11.5</v>
      </c>
      <c r="K459" s="53">
        <f t="shared" si="100"/>
        <v>12.5</v>
      </c>
    </row>
    <row r="460" spans="1:12" x14ac:dyDescent="0.3">
      <c r="A460" s="15">
        <f t="shared" si="101"/>
        <v>12</v>
      </c>
      <c r="B460" s="68" t="s">
        <v>248</v>
      </c>
      <c r="C460" s="68" t="s">
        <v>730</v>
      </c>
      <c r="D460" s="50">
        <f t="shared" si="97"/>
        <v>0.10100000000000001</v>
      </c>
      <c r="E460" s="40">
        <f>+VLOOKUP($B460,'0910_link'!$A$5:$D$302,2,FALSE)</f>
        <v>1.5</v>
      </c>
      <c r="F460" s="40">
        <f>+VLOOKUP($B460,'0910_link'!$A$5:$D$302,3,FALSE)</f>
        <v>8.1199999999999992</v>
      </c>
      <c r="G460" s="40">
        <f>+VLOOKUP($B460,'0910_link'!$A$5:$D$302,4,FALSE)</f>
        <v>80.39</v>
      </c>
      <c r="H460" s="52">
        <f t="shared" si="96"/>
        <v>0.10100758800845876</v>
      </c>
      <c r="I460" s="50">
        <f t="shared" si="98"/>
        <v>0.10100000000000001</v>
      </c>
      <c r="J460" s="53">
        <f t="shared" si="99"/>
        <v>8.1199999999999992</v>
      </c>
      <c r="K460" s="53">
        <f t="shared" si="100"/>
        <v>9.6199999999999992</v>
      </c>
    </row>
    <row r="461" spans="1:12" x14ac:dyDescent="0.3">
      <c r="A461" s="15">
        <f t="shared" si="101"/>
        <v>13</v>
      </c>
      <c r="B461" s="68" t="s">
        <v>250</v>
      </c>
      <c r="C461" s="68" t="s">
        <v>731</v>
      </c>
      <c r="D461" s="50">
        <f t="shared" si="97"/>
        <v>0.127</v>
      </c>
      <c r="E461" s="40">
        <f>+VLOOKUP($B461,'0910_link'!$A$5:$D$302,2,FALSE)</f>
        <v>2</v>
      </c>
      <c r="F461" s="40">
        <f>+VLOOKUP($B461,'0910_link'!$A$5:$D$302,3,FALSE)</f>
        <v>27.5</v>
      </c>
      <c r="G461" s="40">
        <f>+VLOOKUP($B461,'0910_link'!$A$5:$D$302,4,FALSE)</f>
        <v>171.62</v>
      </c>
      <c r="H461" s="52">
        <f t="shared" si="96"/>
        <v>0.16023773452977508</v>
      </c>
      <c r="I461" s="50">
        <f t="shared" si="98"/>
        <v>0.16020000000000001</v>
      </c>
      <c r="J461" s="53">
        <f t="shared" si="99"/>
        <v>27.5</v>
      </c>
      <c r="K461" s="53">
        <f t="shared" si="100"/>
        <v>29.5</v>
      </c>
    </row>
    <row r="462" spans="1:12" x14ac:dyDescent="0.3">
      <c r="A462" s="15">
        <f t="shared" si="101"/>
        <v>14</v>
      </c>
      <c r="B462" s="68" t="s">
        <v>252</v>
      </c>
      <c r="C462" s="68" t="s">
        <v>732</v>
      </c>
      <c r="D462" s="50">
        <f t="shared" si="97"/>
        <v>0.127</v>
      </c>
      <c r="E462" s="40">
        <f>+VLOOKUP($B462,'0910_link'!$A$5:$D$302,2,FALSE)</f>
        <v>2</v>
      </c>
      <c r="F462" s="40">
        <f>+VLOOKUP($B462,'0910_link'!$A$5:$D$302,3,FALSE)</f>
        <v>13.75</v>
      </c>
      <c r="G462" s="40">
        <f>+VLOOKUP($B462,'0910_link'!$A$5:$D$302,4,FALSE)</f>
        <v>69.02</v>
      </c>
      <c r="H462" s="52">
        <f t="shared" si="96"/>
        <v>0.19921761808171545</v>
      </c>
      <c r="I462" s="50">
        <f t="shared" si="98"/>
        <v>0.19919999999999999</v>
      </c>
      <c r="J462" s="53">
        <f t="shared" si="99"/>
        <v>13.75</v>
      </c>
      <c r="K462" s="53">
        <f t="shared" si="100"/>
        <v>15.75</v>
      </c>
    </row>
    <row r="463" spans="1:12" x14ac:dyDescent="0.3">
      <c r="A463" s="15">
        <f t="shared" si="101"/>
        <v>15</v>
      </c>
      <c r="B463" s="68" t="s">
        <v>254</v>
      </c>
      <c r="C463" s="68" t="s">
        <v>733</v>
      </c>
      <c r="D463" s="50">
        <f t="shared" si="97"/>
        <v>0.127</v>
      </c>
      <c r="E463" s="40">
        <f>+VLOOKUP($B463,'0910_link'!$A$5:$D$302,2,FALSE)</f>
        <v>1</v>
      </c>
      <c r="F463" s="40">
        <f>+VLOOKUP($B463,'0910_link'!$A$5:$D$302,3,FALSE)</f>
        <v>19.12</v>
      </c>
      <c r="G463" s="40">
        <f>+VLOOKUP($B463,'0910_link'!$A$5:$D$302,4,FALSE)</f>
        <v>119.49</v>
      </c>
      <c r="H463" s="52">
        <f t="shared" si="96"/>
        <v>0.16001339024186126</v>
      </c>
      <c r="I463" s="50">
        <f t="shared" si="98"/>
        <v>0.16</v>
      </c>
      <c r="J463" s="53">
        <f t="shared" si="99"/>
        <v>19.12</v>
      </c>
      <c r="K463" s="53">
        <f t="shared" si="100"/>
        <v>20.12</v>
      </c>
    </row>
    <row r="464" spans="1:12" x14ac:dyDescent="0.3">
      <c r="A464" s="15">
        <f t="shared" si="101"/>
        <v>16</v>
      </c>
      <c r="B464" s="68" t="s">
        <v>256</v>
      </c>
      <c r="C464" s="68" t="s">
        <v>734</v>
      </c>
      <c r="D464" s="50">
        <f t="shared" si="97"/>
        <v>4.7899999999999998E-2</v>
      </c>
      <c r="E464" s="40">
        <f>+VLOOKUP($B464,'0910_link'!$A$5:$D$302,2,FALSE)</f>
        <v>1</v>
      </c>
      <c r="F464" s="40">
        <f>+VLOOKUP($B464,'0910_link'!$A$5:$D$302,3,FALSE)</f>
        <v>1.1200000000000001</v>
      </c>
      <c r="G464" s="40">
        <f>+VLOOKUP($B464,'0910_link'!$A$5:$D$302,4,FALSE)</f>
        <v>23.38</v>
      </c>
      <c r="H464" s="52">
        <f t="shared" si="96"/>
        <v>4.7904191616766477E-2</v>
      </c>
      <c r="I464" s="50">
        <f t="shared" si="98"/>
        <v>4.7899999999999998E-2</v>
      </c>
      <c r="J464" s="53">
        <f t="shared" si="99"/>
        <v>1.1200000000000001</v>
      </c>
      <c r="K464" s="53">
        <f t="shared" si="100"/>
        <v>2.12</v>
      </c>
    </row>
    <row r="465" spans="1:11" x14ac:dyDescent="0.3">
      <c r="A465" s="15">
        <f t="shared" si="101"/>
        <v>17</v>
      </c>
      <c r="B465" s="68" t="s">
        <v>260</v>
      </c>
      <c r="C465" s="68" t="s">
        <v>736</v>
      </c>
      <c r="D465" s="50">
        <f t="shared" si="97"/>
        <v>0.127</v>
      </c>
      <c r="E465" s="40">
        <f>+VLOOKUP($B465,'0910_link'!$A$5:$D$302,2,FALSE)</f>
        <v>27.25</v>
      </c>
      <c r="F465" s="40">
        <f>+VLOOKUP($B465,'0910_link'!$A$5:$D$302,3,FALSE)</f>
        <v>190.75</v>
      </c>
      <c r="G465" s="40">
        <f>+VLOOKUP($B465,'0910_link'!$A$5:$D$302,4,FALSE)</f>
        <v>1133.52</v>
      </c>
      <c r="H465" s="52">
        <f t="shared" si="96"/>
        <v>0.16828110664125909</v>
      </c>
      <c r="I465" s="50">
        <f t="shared" si="98"/>
        <v>0.16830000000000001</v>
      </c>
      <c r="J465" s="53">
        <f t="shared" si="99"/>
        <v>190.75</v>
      </c>
      <c r="K465" s="53">
        <f t="shared" si="100"/>
        <v>218</v>
      </c>
    </row>
    <row r="466" spans="1:11" x14ac:dyDescent="0.3">
      <c r="A466" s="15">
        <f t="shared" si="101"/>
        <v>18</v>
      </c>
      <c r="B466" s="68" t="s">
        <v>262</v>
      </c>
      <c r="C466" s="68" t="s">
        <v>737</v>
      </c>
      <c r="D466" s="50">
        <f t="shared" si="97"/>
        <v>0.127</v>
      </c>
      <c r="E466" s="40">
        <f>+VLOOKUP($B466,'0910_link'!$A$5:$D$302,2,FALSE)</f>
        <v>6.38</v>
      </c>
      <c r="F466" s="40">
        <f>+VLOOKUP($B466,'0910_link'!$A$5:$D$302,3,FALSE)</f>
        <v>45.12</v>
      </c>
      <c r="G466" s="40">
        <f>+VLOOKUP($B466,'0910_link'!$A$5:$D$302,4,FALSE)</f>
        <v>297.02999999999997</v>
      </c>
      <c r="H466" s="52">
        <f t="shared" si="96"/>
        <v>0.1519038480961519</v>
      </c>
      <c r="I466" s="50">
        <f t="shared" si="98"/>
        <v>0.15190000000000001</v>
      </c>
      <c r="J466" s="53">
        <f t="shared" si="99"/>
        <v>45.12</v>
      </c>
      <c r="K466" s="53">
        <f t="shared" si="100"/>
        <v>51.5</v>
      </c>
    </row>
    <row r="467" spans="1:11" x14ac:dyDescent="0.3">
      <c r="A467" s="15">
        <f t="shared" si="101"/>
        <v>19</v>
      </c>
      <c r="B467" s="68" t="s">
        <v>332</v>
      </c>
      <c r="C467" s="68" t="s">
        <v>772</v>
      </c>
      <c r="D467" s="50">
        <f t="shared" si="97"/>
        <v>9.2999999999999999E-2</v>
      </c>
      <c r="E467" s="40">
        <f>+VLOOKUP($B467,'0910_link'!$A$5:$D$302,2,FALSE)</f>
        <v>10</v>
      </c>
      <c r="F467" s="40">
        <f>+VLOOKUP($B467,'0910_link'!$A$5:$D$302,3,FALSE)</f>
        <v>47.38</v>
      </c>
      <c r="G467" s="40">
        <f>+VLOOKUP($B467,'0910_link'!$A$5:$D$302,4,FALSE)</f>
        <v>509.5</v>
      </c>
      <c r="H467" s="52">
        <f t="shared" si="96"/>
        <v>9.2993130520117762E-2</v>
      </c>
      <c r="I467" s="50">
        <f t="shared" si="98"/>
        <v>9.2999999999999999E-2</v>
      </c>
      <c r="J467" s="53">
        <f t="shared" si="99"/>
        <v>47.38</v>
      </c>
      <c r="K467" s="53">
        <f t="shared" si="100"/>
        <v>57.38</v>
      </c>
    </row>
    <row r="468" spans="1:11" x14ac:dyDescent="0.3">
      <c r="A468" s="15">
        <f t="shared" si="101"/>
        <v>20</v>
      </c>
      <c r="B468" s="68" t="s">
        <v>338</v>
      </c>
      <c r="C468" s="68" t="s">
        <v>775</v>
      </c>
      <c r="D468" s="50">
        <f t="shared" si="97"/>
        <v>0.127</v>
      </c>
      <c r="E468" s="40">
        <f>+VLOOKUP($B468,'0910_link'!$A$5:$D$302,2,FALSE)</f>
        <v>29.38</v>
      </c>
      <c r="F468" s="40">
        <f>+VLOOKUP($B468,'0910_link'!$A$5:$D$302,3,FALSE)</f>
        <v>159.12</v>
      </c>
      <c r="G468" s="40">
        <f>+VLOOKUP($B468,'0910_link'!$A$5:$D$302,4,FALSE)</f>
        <v>877.66</v>
      </c>
      <c r="H468" s="52">
        <f t="shared" si="96"/>
        <v>0.18130027573319965</v>
      </c>
      <c r="I468" s="50">
        <f t="shared" si="98"/>
        <v>0.18129999999999999</v>
      </c>
      <c r="J468" s="53">
        <f t="shared" si="99"/>
        <v>159.12</v>
      </c>
      <c r="K468" s="53">
        <f t="shared" si="100"/>
        <v>188.5</v>
      </c>
    </row>
    <row r="469" spans="1:11" x14ac:dyDescent="0.3">
      <c r="A469" s="15">
        <f t="shared" si="101"/>
        <v>21</v>
      </c>
      <c r="B469" s="68" t="s">
        <v>344</v>
      </c>
      <c r="C469" s="68" t="s">
        <v>778</v>
      </c>
      <c r="D469" s="50">
        <f t="shared" si="97"/>
        <v>0.127</v>
      </c>
      <c r="E469" s="40">
        <f>+VLOOKUP($B469,'0910_link'!$A$5:$D$302,2,FALSE)</f>
        <v>11.75</v>
      </c>
      <c r="F469" s="40">
        <f>+VLOOKUP($B469,'0910_link'!$A$5:$D$302,3,FALSE)</f>
        <v>42.12</v>
      </c>
      <c r="G469" s="40">
        <f>+VLOOKUP($B469,'0910_link'!$A$5:$D$302,4,FALSE)</f>
        <v>311.64999999999998</v>
      </c>
      <c r="H469" s="52">
        <f t="shared" si="96"/>
        <v>0.13515161238568907</v>
      </c>
      <c r="I469" s="50">
        <f t="shared" si="98"/>
        <v>0.13519999999999999</v>
      </c>
      <c r="J469" s="53">
        <f t="shared" si="99"/>
        <v>42.12</v>
      </c>
      <c r="K469" s="53">
        <f t="shared" si="100"/>
        <v>53.87</v>
      </c>
    </row>
    <row r="470" spans="1:11" x14ac:dyDescent="0.3">
      <c r="A470" s="15">
        <f t="shared" si="101"/>
        <v>22</v>
      </c>
      <c r="B470" s="68" t="s">
        <v>408</v>
      </c>
      <c r="C470" s="68" t="s">
        <v>810</v>
      </c>
      <c r="D470" s="50">
        <f t="shared" si="97"/>
        <v>0.1246</v>
      </c>
      <c r="E470" s="40">
        <f>+VLOOKUP($B470,'0910_link'!$A$5:$D$302,2,FALSE)</f>
        <v>0</v>
      </c>
      <c r="F470" s="40">
        <f>+VLOOKUP($B470,'0910_link'!$A$5:$D$302,3,FALSE)</f>
        <v>6.88</v>
      </c>
      <c r="G470" s="40">
        <f>+VLOOKUP($B470,'0910_link'!$A$5:$D$302,4,FALSE)</f>
        <v>55.22</v>
      </c>
      <c r="H470" s="52">
        <f t="shared" si="96"/>
        <v>0.12459253893516842</v>
      </c>
      <c r="I470" s="50">
        <f t="shared" si="98"/>
        <v>0.1246</v>
      </c>
      <c r="J470" s="53">
        <f t="shared" si="99"/>
        <v>6.88</v>
      </c>
      <c r="K470" s="53">
        <f t="shared" si="100"/>
        <v>6.88</v>
      </c>
    </row>
    <row r="471" spans="1:11" x14ac:dyDescent="0.3">
      <c r="A471" s="15">
        <f t="shared" si="101"/>
        <v>23</v>
      </c>
      <c r="B471" s="68" t="s">
        <v>410</v>
      </c>
      <c r="C471" s="68" t="s">
        <v>811</v>
      </c>
      <c r="D471" s="50">
        <f t="shared" si="97"/>
        <v>0.127</v>
      </c>
      <c r="E471" s="40">
        <f>+VLOOKUP($B471,'0910_link'!$A$5:$D$302,2,FALSE)</f>
        <v>0</v>
      </c>
      <c r="F471" s="40">
        <f>+VLOOKUP($B471,'0910_link'!$A$5:$D$302,3,FALSE)</f>
        <v>5.88</v>
      </c>
      <c r="G471" s="40">
        <f>+VLOOKUP($B471,'0910_link'!$A$5:$D$302,4,FALSE)</f>
        <v>44.6</v>
      </c>
      <c r="H471" s="52">
        <f t="shared" si="96"/>
        <v>0.13183856502242153</v>
      </c>
      <c r="I471" s="50">
        <f t="shared" si="98"/>
        <v>0.1318</v>
      </c>
      <c r="J471" s="53">
        <f t="shared" si="99"/>
        <v>5.88</v>
      </c>
      <c r="K471" s="53">
        <f t="shared" si="100"/>
        <v>5.88</v>
      </c>
    </row>
    <row r="472" spans="1:11" x14ac:dyDescent="0.3">
      <c r="A472" s="15">
        <f t="shared" si="101"/>
        <v>24</v>
      </c>
      <c r="B472" s="68" t="s">
        <v>412</v>
      </c>
      <c r="C472" s="68" t="s">
        <v>812</v>
      </c>
      <c r="D472" s="50">
        <f t="shared" si="97"/>
        <v>0.127</v>
      </c>
      <c r="E472" s="40">
        <f>+VLOOKUP($B472,'0910_link'!$A$5:$D$302,2,FALSE)</f>
        <v>0</v>
      </c>
      <c r="F472" s="40">
        <f>+VLOOKUP($B472,'0910_link'!$A$5:$D$302,3,FALSE)</f>
        <v>12.5</v>
      </c>
      <c r="G472" s="40">
        <f>+VLOOKUP($B472,'0910_link'!$A$5:$D$302,4,FALSE)</f>
        <v>56.5</v>
      </c>
      <c r="H472" s="52">
        <f t="shared" si="96"/>
        <v>0.22123893805309736</v>
      </c>
      <c r="I472" s="50">
        <f t="shared" si="98"/>
        <v>0.22120000000000001</v>
      </c>
      <c r="J472" s="53">
        <f t="shared" si="99"/>
        <v>12.5</v>
      </c>
      <c r="K472" s="53">
        <f t="shared" si="100"/>
        <v>12.5</v>
      </c>
    </row>
    <row r="473" spans="1:11" x14ac:dyDescent="0.3">
      <c r="A473" s="15">
        <f t="shared" si="101"/>
        <v>25</v>
      </c>
      <c r="B473" s="71" t="s">
        <v>414</v>
      </c>
      <c r="C473" s="68" t="s">
        <v>813</v>
      </c>
      <c r="D473" s="50">
        <f t="shared" si="97"/>
        <v>0.10290000000000001</v>
      </c>
      <c r="E473" s="40">
        <f>+VLOOKUP($B473,'0910_link'!$A$5:$D$302,2,FALSE)</f>
        <v>28.5</v>
      </c>
      <c r="F473" s="40">
        <f>+VLOOKUP($B473,'0910_link'!$A$5:$D$302,3,FALSE)</f>
        <v>131.62</v>
      </c>
      <c r="G473" s="40">
        <f>+VLOOKUP($B473,'0910_link'!$A$5:$D$302,4,FALSE)</f>
        <v>1278.58</v>
      </c>
      <c r="H473" s="52">
        <f t="shared" si="96"/>
        <v>0.10294232664362027</v>
      </c>
      <c r="I473" s="50">
        <f t="shared" si="98"/>
        <v>0.10290000000000001</v>
      </c>
      <c r="J473" s="53">
        <f t="shared" si="99"/>
        <v>131.62</v>
      </c>
      <c r="K473" s="53">
        <f t="shared" si="100"/>
        <v>160.12</v>
      </c>
    </row>
    <row r="474" spans="1:11" x14ac:dyDescent="0.3">
      <c r="A474" s="86">
        <f t="shared" si="101"/>
        <v>26</v>
      </c>
      <c r="B474" s="114" t="s">
        <v>512</v>
      </c>
      <c r="C474" s="114" t="s">
        <v>862</v>
      </c>
      <c r="D474" s="88">
        <f t="shared" si="97"/>
        <v>0.127</v>
      </c>
      <c r="E474" s="19">
        <f>+VLOOKUP($B474,'0910_link'!$A$5:$D$302,2,FALSE)</f>
        <v>2.25</v>
      </c>
      <c r="F474" s="19">
        <f>+VLOOKUP($B474,'0910_link'!$A$5:$D$302,3,FALSE)</f>
        <v>84</v>
      </c>
      <c r="G474" s="19">
        <f>+VLOOKUP($B474,'0910_link'!$A$5:$D$302,4,FALSE)</f>
        <v>448.39</v>
      </c>
      <c r="H474" s="90">
        <f>+F474/G474</f>
        <v>0.18733691652356207</v>
      </c>
      <c r="I474" s="88">
        <f t="shared" si="98"/>
        <v>0.18729999999999999</v>
      </c>
      <c r="J474" s="91">
        <f t="shared" si="99"/>
        <v>84</v>
      </c>
      <c r="K474" s="91">
        <f t="shared" si="100"/>
        <v>86.25</v>
      </c>
    </row>
    <row r="475" spans="1:11" x14ac:dyDescent="0.3">
      <c r="B475" s="54" t="s">
        <v>2</v>
      </c>
      <c r="C475" s="45" t="s">
        <v>988</v>
      </c>
      <c r="D475" s="55">
        <f>SUMPRODUCT(D449:D474,G449:G474)/G475</f>
        <v>0.11432346277135146</v>
      </c>
      <c r="E475" s="56">
        <f>SUM(E449:E474)</f>
        <v>218.5</v>
      </c>
      <c r="F475" s="56">
        <f>SUM(F449:F474)</f>
        <v>1771.6999999999998</v>
      </c>
      <c r="G475" s="56">
        <f>SUM(G449:G474)</f>
        <v>13963.439999999999</v>
      </c>
      <c r="H475" s="57">
        <f t="shared" ref="H475" si="102">+F475/G475</f>
        <v>0.12688134156053235</v>
      </c>
      <c r="I475" s="47">
        <f>SUMPRODUCT(G449:G474,I449:I474)/G475</f>
        <v>0.12687532198369456</v>
      </c>
      <c r="J475" s="58">
        <f>SUM(J449:J474)</f>
        <v>1771.6999999999998</v>
      </c>
      <c r="K475" s="24">
        <f>+J475+E475</f>
        <v>1990.1999999999998</v>
      </c>
    </row>
    <row r="476" spans="1:11" ht="15.6" x14ac:dyDescent="0.3">
      <c r="B476" s="10"/>
      <c r="C476" s="10"/>
    </row>
    <row r="477" spans="1:11" ht="18" x14ac:dyDescent="0.35">
      <c r="B477" s="95" t="s">
        <v>926</v>
      </c>
      <c r="C477" s="68"/>
      <c r="D477" s="69"/>
      <c r="E477" s="70"/>
      <c r="F477" s="70"/>
      <c r="G477" s="70"/>
      <c r="H477" s="70"/>
      <c r="I477" s="69"/>
      <c r="J477" s="70"/>
    </row>
    <row r="478" spans="1:11" ht="28.8" x14ac:dyDescent="0.3">
      <c r="B478" s="115" t="s">
        <v>933</v>
      </c>
      <c r="C478" s="115" t="s">
        <v>982</v>
      </c>
      <c r="D478" s="116" t="s">
        <v>939</v>
      </c>
      <c r="E478" s="117" t="s">
        <v>936</v>
      </c>
      <c r="F478" s="117" t="s">
        <v>937</v>
      </c>
      <c r="G478" s="116" t="s">
        <v>938</v>
      </c>
      <c r="H478" s="116" t="s">
        <v>942</v>
      </c>
      <c r="I478" s="116" t="s">
        <v>940</v>
      </c>
      <c r="J478" s="116" t="s">
        <v>941</v>
      </c>
      <c r="K478" s="118" t="s">
        <v>920</v>
      </c>
    </row>
    <row r="479" spans="1:11" x14ac:dyDescent="0.3">
      <c r="A479" s="79">
        <v>1</v>
      </c>
      <c r="B479" s="113" t="s">
        <v>56</v>
      </c>
      <c r="C479" s="113" t="s">
        <v>634</v>
      </c>
      <c r="D479" s="81">
        <f t="shared" ref="D479" si="103">ROUND(IF(H479&gt;0.127,0.127,H479),4)</f>
        <v>0.1074</v>
      </c>
      <c r="E479" s="83">
        <f>+VLOOKUP($B479,'0809_link'!$A$7:$D$303,2,FALSE)</f>
        <v>18.75</v>
      </c>
      <c r="F479" s="83">
        <f>+VLOOKUP($B479,'0809_link'!$A$7:$D$303,3,FALSE)</f>
        <v>213.25</v>
      </c>
      <c r="G479" s="83">
        <f>+VLOOKUP($B479,'0809_link'!$A$7:$D$303,4,FALSE)</f>
        <v>1985.92</v>
      </c>
      <c r="H479" s="84">
        <f t="shared" ref="H479" si="104">+F479/G479</f>
        <v>0.10738096197228489</v>
      </c>
      <c r="I479" s="81">
        <f>ROUND(IF($H$503&gt;0.127,0.127/$H$503*H479,H479),4)</f>
        <v>0.1042</v>
      </c>
      <c r="J479" s="83">
        <f>ROUND(IF($H$503&gt;0.127,I479*G479,F479),2)</f>
        <v>206.93</v>
      </c>
      <c r="K479" s="120">
        <f t="shared" ref="K479" si="105">J479+E479</f>
        <v>225.68</v>
      </c>
    </row>
    <row r="480" spans="1:11" x14ac:dyDescent="0.3">
      <c r="A480" s="15">
        <f>+A479+1</f>
        <v>2</v>
      </c>
      <c r="B480" s="68" t="s">
        <v>58</v>
      </c>
      <c r="C480" s="68" t="s">
        <v>635</v>
      </c>
      <c r="D480" s="50">
        <f t="shared" ref="D480:D502" si="106">ROUND(IF(H480&gt;0.127,0.127,H480),4)</f>
        <v>0.1186</v>
      </c>
      <c r="E480" s="40">
        <f>+VLOOKUP($B480,'0809_link'!$A$7:$D$303,2,FALSE)</f>
        <v>18.75</v>
      </c>
      <c r="F480" s="40">
        <f>+VLOOKUP($B480,'0809_link'!$A$7:$D$303,3,FALSE)</f>
        <v>180.37</v>
      </c>
      <c r="G480" s="40">
        <f>+VLOOKUP($B480,'0809_link'!$A$7:$D$303,4,FALSE)</f>
        <v>1520.94</v>
      </c>
      <c r="H480" s="52">
        <f t="shared" ref="H480:H502" si="107">+F480/G480</f>
        <v>0.11859113443002353</v>
      </c>
      <c r="I480" s="50">
        <f>ROUND(IF($H$503&gt;0.127,0.127/$H$503*H480,H480),4)</f>
        <v>0.11509999999999999</v>
      </c>
      <c r="J480" s="40">
        <f>ROUND(IF($H$503&gt;0.127,I480*G480,F480),2)</f>
        <v>175.06</v>
      </c>
      <c r="K480" s="119">
        <f t="shared" ref="K480:K502" si="108">J480+E480</f>
        <v>193.81</v>
      </c>
    </row>
    <row r="481" spans="1:11" x14ac:dyDescent="0.3">
      <c r="A481" s="15">
        <f t="shared" ref="A481:A502" si="109">+A480+1</f>
        <v>3</v>
      </c>
      <c r="B481" s="68" t="s">
        <v>60</v>
      </c>
      <c r="C481" s="68" t="s">
        <v>636</v>
      </c>
      <c r="D481" s="50">
        <f t="shared" si="106"/>
        <v>8.9599999999999999E-2</v>
      </c>
      <c r="E481" s="40">
        <f>+VLOOKUP($B481,'0809_link'!$A$7:$D$303,2,FALSE)</f>
        <v>1.5</v>
      </c>
      <c r="F481" s="40">
        <f>+VLOOKUP($B481,'0809_link'!$A$7:$D$303,3,FALSE)</f>
        <v>10.25</v>
      </c>
      <c r="G481" s="40">
        <f>+VLOOKUP($B481,'0809_link'!$A$7:$D$303,4,FALSE)</f>
        <v>114.38</v>
      </c>
      <c r="H481" s="52">
        <f t="shared" si="107"/>
        <v>8.9613568805735275E-2</v>
      </c>
      <c r="I481" s="50">
        <f t="shared" ref="I481:I502" si="110">ROUND(IF($H$503&gt;0.127,0.127/$H$503*H481,H481),4)</f>
        <v>8.6900000000000005E-2</v>
      </c>
      <c r="J481" s="40">
        <f t="shared" ref="J481:J502" si="111">ROUND(IF($H$503&gt;0.127,I481*G481,F481),2)</f>
        <v>9.94</v>
      </c>
      <c r="K481" s="119">
        <f t="shared" si="108"/>
        <v>11.44</v>
      </c>
    </row>
    <row r="482" spans="1:11" x14ac:dyDescent="0.3">
      <c r="A482" s="15">
        <f t="shared" si="109"/>
        <v>4</v>
      </c>
      <c r="B482" s="68" t="s">
        <v>70</v>
      </c>
      <c r="C482" s="68" t="s">
        <v>641</v>
      </c>
      <c r="D482" s="50">
        <f t="shared" si="106"/>
        <v>0.1116</v>
      </c>
      <c r="E482" s="40">
        <f>+VLOOKUP($B482,'0809_link'!$A$7:$D$303,2,FALSE)</f>
        <v>26</v>
      </c>
      <c r="F482" s="40">
        <f>+VLOOKUP($B482,'0809_link'!$A$7:$D$303,3,FALSE)</f>
        <v>230.38</v>
      </c>
      <c r="G482" s="40">
        <f>+VLOOKUP($B482,'0809_link'!$A$7:$D$303,4,FALSE)</f>
        <v>2064.6999999999998</v>
      </c>
      <c r="H482" s="52">
        <f t="shared" si="107"/>
        <v>0.11158037487286289</v>
      </c>
      <c r="I482" s="50">
        <f t="shared" si="110"/>
        <v>0.10829999999999999</v>
      </c>
      <c r="J482" s="40">
        <f t="shared" si="111"/>
        <v>223.61</v>
      </c>
      <c r="K482" s="119">
        <f t="shared" si="108"/>
        <v>249.61</v>
      </c>
    </row>
    <row r="483" spans="1:11" x14ac:dyDescent="0.3">
      <c r="A483" s="15">
        <f t="shared" si="109"/>
        <v>5</v>
      </c>
      <c r="B483" s="68" t="s">
        <v>80</v>
      </c>
      <c r="C483" s="68" t="s">
        <v>646</v>
      </c>
      <c r="D483" s="50">
        <f t="shared" si="106"/>
        <v>0.127</v>
      </c>
      <c r="E483" s="40">
        <f>+VLOOKUP($B483,'0809_link'!$A$7:$D$303,2,FALSE)</f>
        <v>4.63</v>
      </c>
      <c r="F483" s="40">
        <f>+VLOOKUP($B483,'0809_link'!$A$7:$D$303,3,FALSE)</f>
        <v>88.75</v>
      </c>
      <c r="G483" s="40">
        <f>+VLOOKUP($B483,'0809_link'!$A$7:$D$303,4,FALSE)</f>
        <v>591.5</v>
      </c>
      <c r="H483" s="52">
        <f t="shared" si="107"/>
        <v>0.15004226542688082</v>
      </c>
      <c r="I483" s="50">
        <f t="shared" si="110"/>
        <v>0.14560000000000001</v>
      </c>
      <c r="J483" s="40">
        <f t="shared" si="111"/>
        <v>86.12</v>
      </c>
      <c r="K483" s="119">
        <f t="shared" si="108"/>
        <v>90.75</v>
      </c>
    </row>
    <row r="484" spans="1:11" x14ac:dyDescent="0.3">
      <c r="A484" s="15">
        <f t="shared" si="109"/>
        <v>6</v>
      </c>
      <c r="B484" s="68" t="s">
        <v>84</v>
      </c>
      <c r="C484" s="68" t="s">
        <v>648</v>
      </c>
      <c r="D484" s="50">
        <f t="shared" si="106"/>
        <v>0.1211</v>
      </c>
      <c r="E484" s="40">
        <f>+VLOOKUP($B484,'0809_link'!$A$7:$D$303,2,FALSE)</f>
        <v>7.25</v>
      </c>
      <c r="F484" s="40">
        <f>+VLOOKUP($B484,'0809_link'!$A$7:$D$303,3,FALSE)</f>
        <v>119.62</v>
      </c>
      <c r="G484" s="40">
        <f>+VLOOKUP($B484,'0809_link'!$A$7:$D$303,4,FALSE)</f>
        <v>987.64999999999986</v>
      </c>
      <c r="H484" s="52">
        <f t="shared" si="107"/>
        <v>0.121115779881537</v>
      </c>
      <c r="I484" s="50">
        <f t="shared" si="110"/>
        <v>0.11749999999999999</v>
      </c>
      <c r="J484" s="40">
        <f t="shared" si="111"/>
        <v>116.05</v>
      </c>
      <c r="K484" s="119">
        <f t="shared" si="108"/>
        <v>123.3</v>
      </c>
    </row>
    <row r="485" spans="1:11" x14ac:dyDescent="0.3">
      <c r="A485" s="15">
        <f t="shared" si="109"/>
        <v>7</v>
      </c>
      <c r="B485" s="68" t="s">
        <v>90</v>
      </c>
      <c r="C485" s="68" t="s">
        <v>651</v>
      </c>
      <c r="D485" s="50">
        <f t="shared" si="106"/>
        <v>0.1095</v>
      </c>
      <c r="E485" s="40">
        <f>+VLOOKUP($B485,'0809_link'!$A$7:$D$303,2,FALSE)</f>
        <v>7.12</v>
      </c>
      <c r="F485" s="40">
        <f>+VLOOKUP($B485,'0809_link'!$A$7:$D$303,3,FALSE)</f>
        <v>19.12</v>
      </c>
      <c r="G485" s="40">
        <f>+VLOOKUP($B485,'0809_link'!$A$7:$D$303,4,FALSE)</f>
        <v>174.6</v>
      </c>
      <c r="H485" s="52">
        <f t="shared" si="107"/>
        <v>0.10950744558991983</v>
      </c>
      <c r="I485" s="50">
        <f t="shared" si="110"/>
        <v>0.1062</v>
      </c>
      <c r="J485" s="40">
        <f t="shared" si="111"/>
        <v>18.54</v>
      </c>
      <c r="K485" s="119">
        <f t="shared" si="108"/>
        <v>25.66</v>
      </c>
    </row>
    <row r="486" spans="1:11" x14ac:dyDescent="0.3">
      <c r="A486" s="15">
        <f t="shared" si="109"/>
        <v>8</v>
      </c>
      <c r="B486" s="68" t="s">
        <v>100</v>
      </c>
      <c r="C486" s="68" t="s">
        <v>656</v>
      </c>
      <c r="D486" s="50">
        <f t="shared" si="106"/>
        <v>0.127</v>
      </c>
      <c r="E486" s="40">
        <f>+VLOOKUP($B486,'0809_link'!$A$7:$D$303,2,FALSE)</f>
        <v>4.38</v>
      </c>
      <c r="F486" s="40">
        <f>+VLOOKUP($B486,'0809_link'!$A$7:$D$303,3,FALSE)</f>
        <v>44.5</v>
      </c>
      <c r="G486" s="40">
        <f>+VLOOKUP($B486,'0809_link'!$A$7:$D$303,4,FALSE)</f>
        <v>282.95</v>
      </c>
      <c r="H486" s="52">
        <f t="shared" si="107"/>
        <v>0.15727160275667079</v>
      </c>
      <c r="I486" s="50">
        <f t="shared" si="110"/>
        <v>0.15260000000000001</v>
      </c>
      <c r="J486" s="40">
        <f t="shared" si="111"/>
        <v>43.18</v>
      </c>
      <c r="K486" s="119">
        <f t="shared" si="108"/>
        <v>47.56</v>
      </c>
    </row>
    <row r="487" spans="1:11" x14ac:dyDescent="0.3">
      <c r="A487" s="15">
        <f t="shared" si="109"/>
        <v>9</v>
      </c>
      <c r="B487" s="68" t="s">
        <v>156</v>
      </c>
      <c r="C487" s="68" t="s">
        <v>924</v>
      </c>
      <c r="D487" s="50">
        <f t="shared" si="106"/>
        <v>0.1211</v>
      </c>
      <c r="E487" s="40">
        <f>+VLOOKUP($B487,'0809_link'!$A$7:$D$303,2,FALSE)</f>
        <v>0</v>
      </c>
      <c r="F487" s="40">
        <f>+VLOOKUP($B487,'0809_link'!$A$7:$D$303,3,FALSE)</f>
        <v>26.75</v>
      </c>
      <c r="G487" s="40">
        <f>+VLOOKUP($B487,'0809_link'!$A$7:$D$303,4,FALSE)</f>
        <v>220.91</v>
      </c>
      <c r="H487" s="52">
        <f t="shared" si="107"/>
        <v>0.12109003666651577</v>
      </c>
      <c r="I487" s="50">
        <f t="shared" si="110"/>
        <v>0.11749999999999999</v>
      </c>
      <c r="J487" s="40">
        <f t="shared" si="111"/>
        <v>25.96</v>
      </c>
      <c r="K487" s="119">
        <f t="shared" si="108"/>
        <v>25.96</v>
      </c>
    </row>
    <row r="488" spans="1:11" x14ac:dyDescent="0.3">
      <c r="A488" s="15">
        <f t="shared" si="109"/>
        <v>10</v>
      </c>
      <c r="B488" s="68" t="s">
        <v>244</v>
      </c>
      <c r="C488" s="68" t="s">
        <v>728</v>
      </c>
      <c r="D488" s="50">
        <f t="shared" si="106"/>
        <v>0.127</v>
      </c>
      <c r="E488" s="40">
        <f>+VLOOKUP($B488,'0809_link'!$A$7:$D$303,2,FALSE)</f>
        <v>1.38</v>
      </c>
      <c r="F488" s="40">
        <f>+VLOOKUP($B488,'0809_link'!$A$7:$D$303,3,FALSE)</f>
        <v>12.88</v>
      </c>
      <c r="G488" s="40">
        <f>+VLOOKUP($B488,'0809_link'!$A$7:$D$303,4,FALSE)</f>
        <v>64.77</v>
      </c>
      <c r="H488" s="52">
        <f t="shared" si="107"/>
        <v>0.19885749575420722</v>
      </c>
      <c r="I488" s="50">
        <f t="shared" si="110"/>
        <v>0.19289999999999999</v>
      </c>
      <c r="J488" s="40">
        <f t="shared" si="111"/>
        <v>12.49</v>
      </c>
      <c r="K488" s="119">
        <f t="shared" si="108"/>
        <v>13.870000000000001</v>
      </c>
    </row>
    <row r="489" spans="1:11" x14ac:dyDescent="0.3">
      <c r="A489" s="15">
        <f t="shared" si="109"/>
        <v>11</v>
      </c>
      <c r="B489" s="68" t="s">
        <v>248</v>
      </c>
      <c r="C489" s="68" t="s">
        <v>730</v>
      </c>
      <c r="D489" s="50">
        <f t="shared" si="106"/>
        <v>0.1176</v>
      </c>
      <c r="E489" s="40">
        <f>+VLOOKUP($B489,'0809_link'!$A$7:$D$303,2,FALSE)</f>
        <v>1.75</v>
      </c>
      <c r="F489" s="40">
        <f>+VLOOKUP($B489,'0809_link'!$A$7:$D$303,3,FALSE)</f>
        <v>8.75</v>
      </c>
      <c r="G489" s="40">
        <f>+VLOOKUP($B489,'0809_link'!$A$7:$D$303,4,FALSE)</f>
        <v>74.38</v>
      </c>
      <c r="H489" s="52">
        <f t="shared" si="107"/>
        <v>0.11763915030922292</v>
      </c>
      <c r="I489" s="50">
        <f t="shared" si="110"/>
        <v>0.11409999999999999</v>
      </c>
      <c r="J489" s="40">
        <f t="shared" si="111"/>
        <v>8.49</v>
      </c>
      <c r="K489" s="119">
        <f t="shared" si="108"/>
        <v>10.24</v>
      </c>
    </row>
    <row r="490" spans="1:11" x14ac:dyDescent="0.3">
      <c r="A490" s="15">
        <f t="shared" si="109"/>
        <v>12</v>
      </c>
      <c r="B490" s="68" t="s">
        <v>250</v>
      </c>
      <c r="C490" s="68" t="s">
        <v>731</v>
      </c>
      <c r="D490" s="50">
        <f t="shared" si="106"/>
        <v>0.127</v>
      </c>
      <c r="E490" s="40">
        <f>+VLOOKUP($B490,'0809_link'!$A$7:$D$303,2,FALSE)</f>
        <v>2</v>
      </c>
      <c r="F490" s="40">
        <f>+VLOOKUP($B490,'0809_link'!$A$7:$D$303,3,FALSE)</f>
        <v>30</v>
      </c>
      <c r="G490" s="40">
        <f>+VLOOKUP($B490,'0809_link'!$A$7:$D$303,4,FALSE)</f>
        <v>160.34</v>
      </c>
      <c r="H490" s="52">
        <f t="shared" si="107"/>
        <v>0.18710240738430833</v>
      </c>
      <c r="I490" s="50">
        <f t="shared" si="110"/>
        <v>0.18149999999999999</v>
      </c>
      <c r="J490" s="40">
        <f t="shared" si="111"/>
        <v>29.1</v>
      </c>
      <c r="K490" s="119">
        <f t="shared" si="108"/>
        <v>31.1</v>
      </c>
    </row>
    <row r="491" spans="1:11" x14ac:dyDescent="0.3">
      <c r="A491" s="15">
        <f t="shared" si="109"/>
        <v>13</v>
      </c>
      <c r="B491" s="68" t="s">
        <v>252</v>
      </c>
      <c r="C491" s="68" t="s">
        <v>732</v>
      </c>
      <c r="D491" s="50">
        <f t="shared" si="106"/>
        <v>0.127</v>
      </c>
      <c r="E491" s="40">
        <f>+VLOOKUP($B491,'0809_link'!$A$7:$D$303,2,FALSE)</f>
        <v>2.5</v>
      </c>
      <c r="F491" s="40">
        <f>+VLOOKUP($B491,'0809_link'!$A$7:$D$303,3,FALSE)</f>
        <v>10.25</v>
      </c>
      <c r="G491" s="40">
        <f>+VLOOKUP($B491,'0809_link'!$A$7:$D$303,4,FALSE)</f>
        <v>56.53</v>
      </c>
      <c r="H491" s="52">
        <f t="shared" si="107"/>
        <v>0.18131965328144348</v>
      </c>
      <c r="I491" s="50">
        <f t="shared" si="110"/>
        <v>0.1759</v>
      </c>
      <c r="J491" s="40">
        <f t="shared" si="111"/>
        <v>9.94</v>
      </c>
      <c r="K491" s="119">
        <f t="shared" si="108"/>
        <v>12.44</v>
      </c>
    </row>
    <row r="492" spans="1:11" x14ac:dyDescent="0.3">
      <c r="A492" s="15">
        <f t="shared" si="109"/>
        <v>14</v>
      </c>
      <c r="B492" s="68" t="s">
        <v>254</v>
      </c>
      <c r="C492" s="68" t="s">
        <v>733</v>
      </c>
      <c r="D492" s="50">
        <f t="shared" si="106"/>
        <v>0.127</v>
      </c>
      <c r="E492" s="40">
        <f>+VLOOKUP($B492,'0809_link'!$A$7:$D$303,2,FALSE)</f>
        <v>3</v>
      </c>
      <c r="F492" s="40">
        <f>+VLOOKUP($B492,'0809_link'!$A$7:$D$303,3,FALSE)</f>
        <v>19.25</v>
      </c>
      <c r="G492" s="40">
        <f>+VLOOKUP($B492,'0809_link'!$A$7:$D$303,4,FALSE)</f>
        <v>110.53999999999999</v>
      </c>
      <c r="H492" s="52">
        <f t="shared" si="107"/>
        <v>0.17414510584403836</v>
      </c>
      <c r="I492" s="50">
        <f t="shared" si="110"/>
        <v>0.16900000000000001</v>
      </c>
      <c r="J492" s="40">
        <f t="shared" si="111"/>
        <v>18.68</v>
      </c>
      <c r="K492" s="119">
        <f t="shared" si="108"/>
        <v>21.68</v>
      </c>
    </row>
    <row r="493" spans="1:11" x14ac:dyDescent="0.3">
      <c r="A493" s="15">
        <f t="shared" si="109"/>
        <v>15</v>
      </c>
      <c r="B493" s="68" t="s">
        <v>256</v>
      </c>
      <c r="C493" s="68" t="s">
        <v>734</v>
      </c>
      <c r="D493" s="50">
        <f t="shared" si="106"/>
        <v>8.3199999999999996E-2</v>
      </c>
      <c r="E493" s="40">
        <f>+VLOOKUP($B493,'0809_link'!$A$7:$D$303,2,FALSE)</f>
        <v>1</v>
      </c>
      <c r="F493" s="40">
        <f>+VLOOKUP($B493,'0809_link'!$A$7:$D$303,3,FALSE)</f>
        <v>2</v>
      </c>
      <c r="G493" s="40">
        <f>+VLOOKUP($B493,'0809_link'!$A$7:$D$303,4,FALSE)</f>
        <v>24.04</v>
      </c>
      <c r="H493" s="52">
        <f t="shared" si="107"/>
        <v>8.31946755407654E-2</v>
      </c>
      <c r="I493" s="50">
        <f t="shared" si="110"/>
        <v>8.0699999999999994E-2</v>
      </c>
      <c r="J493" s="40">
        <f t="shared" si="111"/>
        <v>1.94</v>
      </c>
      <c r="K493" s="119">
        <f t="shared" si="108"/>
        <v>2.94</v>
      </c>
    </row>
    <row r="494" spans="1:11" x14ac:dyDescent="0.3">
      <c r="A494" s="15">
        <f t="shared" si="109"/>
        <v>16</v>
      </c>
      <c r="B494" s="68" t="s">
        <v>260</v>
      </c>
      <c r="C494" s="68" t="s">
        <v>736</v>
      </c>
      <c r="D494" s="50">
        <f t="shared" si="106"/>
        <v>0.127</v>
      </c>
      <c r="E494" s="40">
        <f>+VLOOKUP($B494,'0809_link'!$A$7:$D$303,2,FALSE)</f>
        <v>28.12</v>
      </c>
      <c r="F494" s="40">
        <f>+VLOOKUP($B494,'0809_link'!$A$7:$D$303,3,FALSE)</f>
        <v>175</v>
      </c>
      <c r="G494" s="40">
        <f>+VLOOKUP($B494,'0809_link'!$A$7:$D$303,4,FALSE)</f>
        <v>1140.8799999999999</v>
      </c>
      <c r="H494" s="52">
        <f t="shared" si="107"/>
        <v>0.15339036533202441</v>
      </c>
      <c r="I494" s="50">
        <f t="shared" si="110"/>
        <v>0.14879999999999999</v>
      </c>
      <c r="J494" s="40">
        <f t="shared" si="111"/>
        <v>169.76</v>
      </c>
      <c r="K494" s="119">
        <f t="shared" si="108"/>
        <v>197.88</v>
      </c>
    </row>
    <row r="495" spans="1:11" x14ac:dyDescent="0.3">
      <c r="A495" s="15">
        <f t="shared" si="109"/>
        <v>17</v>
      </c>
      <c r="B495" s="68" t="s">
        <v>262</v>
      </c>
      <c r="C495" s="68" t="s">
        <v>737</v>
      </c>
      <c r="D495" s="50">
        <f t="shared" si="106"/>
        <v>0.127</v>
      </c>
      <c r="E495" s="40">
        <f>+VLOOKUP($B495,'0809_link'!$A$7:$D$303,2,FALSE)</f>
        <v>7.88</v>
      </c>
      <c r="F495" s="40">
        <f>+VLOOKUP($B495,'0809_link'!$A$7:$D$303,3,FALSE)</f>
        <v>51.75</v>
      </c>
      <c r="G495" s="40">
        <f>+VLOOKUP($B495,'0809_link'!$A$7:$D$303,4,FALSE)</f>
        <v>316.10000000000002</v>
      </c>
      <c r="H495" s="52">
        <f t="shared" si="107"/>
        <v>0.16371401455235685</v>
      </c>
      <c r="I495" s="50">
        <f t="shared" si="110"/>
        <v>0.1588</v>
      </c>
      <c r="J495" s="40">
        <f t="shared" si="111"/>
        <v>50.2</v>
      </c>
      <c r="K495" s="119">
        <f t="shared" si="108"/>
        <v>58.080000000000005</v>
      </c>
    </row>
    <row r="496" spans="1:11" x14ac:dyDescent="0.3">
      <c r="A496" s="15">
        <f t="shared" si="109"/>
        <v>18</v>
      </c>
      <c r="B496" s="68" t="s">
        <v>332</v>
      </c>
      <c r="C496" s="68" t="s">
        <v>772</v>
      </c>
      <c r="D496" s="50">
        <f t="shared" si="106"/>
        <v>9.4100000000000003E-2</v>
      </c>
      <c r="E496" s="40">
        <f>+VLOOKUP($B496,'0809_link'!$A$7:$D$303,2,FALSE)</f>
        <v>5.38</v>
      </c>
      <c r="F496" s="40">
        <f>+VLOOKUP($B496,'0809_link'!$A$7:$D$303,3,FALSE)</f>
        <v>49.38</v>
      </c>
      <c r="G496" s="40">
        <f>+VLOOKUP($B496,'0809_link'!$A$7:$D$303,4,FALSE)</f>
        <v>524.49</v>
      </c>
      <c r="H496" s="52">
        <f t="shared" si="107"/>
        <v>9.4148601498598647E-2</v>
      </c>
      <c r="I496" s="50">
        <f t="shared" si="110"/>
        <v>9.1300000000000006E-2</v>
      </c>
      <c r="J496" s="40">
        <f t="shared" si="111"/>
        <v>47.89</v>
      </c>
      <c r="K496" s="119">
        <f t="shared" si="108"/>
        <v>53.27</v>
      </c>
    </row>
    <row r="497" spans="1:11" x14ac:dyDescent="0.3">
      <c r="A497" s="15">
        <f t="shared" si="109"/>
        <v>19</v>
      </c>
      <c r="B497" s="68" t="s">
        <v>338</v>
      </c>
      <c r="C497" s="68" t="s">
        <v>775</v>
      </c>
      <c r="D497" s="50">
        <f t="shared" si="106"/>
        <v>0.127</v>
      </c>
      <c r="E497" s="40">
        <f>+VLOOKUP($B497,'0809_link'!$A$7:$D$303,2,FALSE)</f>
        <v>19.25</v>
      </c>
      <c r="F497" s="40">
        <f>+VLOOKUP($B497,'0809_link'!$A$7:$D$303,3,FALSE)</f>
        <v>155.75</v>
      </c>
      <c r="G497" s="40">
        <f>+VLOOKUP($B497,'0809_link'!$A$7:$D$303,4,FALSE)</f>
        <v>881.69</v>
      </c>
      <c r="H497" s="52">
        <f t="shared" si="107"/>
        <v>0.17664938924111648</v>
      </c>
      <c r="I497" s="50">
        <f t="shared" si="110"/>
        <v>0.1714</v>
      </c>
      <c r="J497" s="40">
        <f t="shared" si="111"/>
        <v>151.12</v>
      </c>
      <c r="K497" s="119">
        <f t="shared" si="108"/>
        <v>170.37</v>
      </c>
    </row>
    <row r="498" spans="1:11" x14ac:dyDescent="0.3">
      <c r="A498" s="15">
        <f t="shared" si="109"/>
        <v>20</v>
      </c>
      <c r="B498" s="68" t="s">
        <v>344</v>
      </c>
      <c r="C498" s="68" t="s">
        <v>778</v>
      </c>
      <c r="D498" s="50">
        <f t="shared" si="106"/>
        <v>0.1263</v>
      </c>
      <c r="E498" s="40">
        <f>+VLOOKUP($B498,'0809_link'!$A$7:$D$303,2,FALSE)</f>
        <v>6.12</v>
      </c>
      <c r="F498" s="40">
        <f>+VLOOKUP($B498,'0809_link'!$A$7:$D$303,3,FALSE)</f>
        <v>40.119999999999997</v>
      </c>
      <c r="G498" s="40">
        <f>+VLOOKUP($B498,'0809_link'!$A$7:$D$303,4,FALSE)</f>
        <v>317.65000000000003</v>
      </c>
      <c r="H498" s="52">
        <f t="shared" si="107"/>
        <v>0.1263025342357941</v>
      </c>
      <c r="I498" s="50">
        <f t="shared" si="110"/>
        <v>0.1225</v>
      </c>
      <c r="J498" s="40">
        <f t="shared" si="111"/>
        <v>38.909999999999997</v>
      </c>
      <c r="K498" s="119">
        <f t="shared" si="108"/>
        <v>45.029999999999994</v>
      </c>
    </row>
    <row r="499" spans="1:11" x14ac:dyDescent="0.3">
      <c r="A499" s="15">
        <f t="shared" si="109"/>
        <v>21</v>
      </c>
      <c r="B499" s="68" t="s">
        <v>408</v>
      </c>
      <c r="C499" s="68" t="s">
        <v>810</v>
      </c>
      <c r="D499" s="50">
        <f t="shared" si="106"/>
        <v>0.127</v>
      </c>
      <c r="E499" s="40">
        <f>+VLOOKUP($B499,'0809_link'!$A$7:$D$303,2,FALSE)</f>
        <v>0</v>
      </c>
      <c r="F499" s="40">
        <f>+VLOOKUP($B499,'0809_link'!$A$7:$D$303,3,FALSE)</f>
        <v>12</v>
      </c>
      <c r="G499" s="40">
        <f>+VLOOKUP($B499,'0809_link'!$A$7:$D$303,4,FALSE)</f>
        <v>63.56</v>
      </c>
      <c r="H499" s="52">
        <f t="shared" si="107"/>
        <v>0.18879798615481433</v>
      </c>
      <c r="I499" s="50">
        <f t="shared" si="110"/>
        <v>0.1832</v>
      </c>
      <c r="J499" s="40">
        <f t="shared" si="111"/>
        <v>11.64</v>
      </c>
      <c r="K499" s="119">
        <f t="shared" si="108"/>
        <v>11.64</v>
      </c>
    </row>
    <row r="500" spans="1:11" x14ac:dyDescent="0.3">
      <c r="A500" s="15">
        <f t="shared" si="109"/>
        <v>22</v>
      </c>
      <c r="B500" s="68" t="s">
        <v>410</v>
      </c>
      <c r="C500" s="68" t="s">
        <v>811</v>
      </c>
      <c r="D500" s="50">
        <f t="shared" si="106"/>
        <v>0.127</v>
      </c>
      <c r="E500" s="40">
        <f>+VLOOKUP($B500,'0809_link'!$A$7:$D$303,2,FALSE)</f>
        <v>0</v>
      </c>
      <c r="F500" s="40">
        <f>+VLOOKUP($B500,'0809_link'!$A$7:$D$303,3,FALSE)</f>
        <v>7.25</v>
      </c>
      <c r="G500" s="40">
        <f>+VLOOKUP($B500,'0809_link'!$A$7:$D$303,4,FALSE)</f>
        <v>37.39</v>
      </c>
      <c r="H500" s="52">
        <f t="shared" si="107"/>
        <v>0.19390211286440223</v>
      </c>
      <c r="I500" s="50">
        <f t="shared" si="110"/>
        <v>0.18809999999999999</v>
      </c>
      <c r="J500" s="40">
        <f t="shared" si="111"/>
        <v>7.03</v>
      </c>
      <c r="K500" s="119">
        <f t="shared" si="108"/>
        <v>7.03</v>
      </c>
    </row>
    <row r="501" spans="1:11" x14ac:dyDescent="0.3">
      <c r="A501" s="15">
        <f t="shared" si="109"/>
        <v>23</v>
      </c>
      <c r="B501" s="68" t="s">
        <v>412</v>
      </c>
      <c r="C501" s="68" t="s">
        <v>812</v>
      </c>
      <c r="D501" s="50">
        <f t="shared" si="106"/>
        <v>0.127</v>
      </c>
      <c r="E501" s="40">
        <f>+VLOOKUP($B501,'0809_link'!$A$7:$D$303,2,FALSE)</f>
        <v>0.62</v>
      </c>
      <c r="F501" s="40">
        <f>+VLOOKUP($B501,'0809_link'!$A$7:$D$303,3,FALSE)</f>
        <v>13.38</v>
      </c>
      <c r="G501" s="40">
        <f>+VLOOKUP($B501,'0809_link'!$A$7:$D$303,4,FALSE)</f>
        <v>54.01</v>
      </c>
      <c r="H501" s="52">
        <f t="shared" si="107"/>
        <v>0.2477319014997223</v>
      </c>
      <c r="I501" s="50">
        <f t="shared" si="110"/>
        <v>0.2404</v>
      </c>
      <c r="J501" s="40">
        <f t="shared" si="111"/>
        <v>12.98</v>
      </c>
      <c r="K501" s="119">
        <f t="shared" si="108"/>
        <v>13.6</v>
      </c>
    </row>
    <row r="502" spans="1:11" x14ac:dyDescent="0.3">
      <c r="A502" s="86">
        <f t="shared" si="109"/>
        <v>24</v>
      </c>
      <c r="B502" s="114" t="s">
        <v>512</v>
      </c>
      <c r="C502" s="114" t="s">
        <v>862</v>
      </c>
      <c r="D502" s="88">
        <f t="shared" si="106"/>
        <v>0.127</v>
      </c>
      <c r="E502" s="19">
        <f>+VLOOKUP($B502,'0809_link'!$A$7:$D$303,2,FALSE)</f>
        <v>4.38</v>
      </c>
      <c r="F502" s="19">
        <f>+VLOOKUP($B502,'0809_link'!$A$7:$D$303,3,FALSE)</f>
        <v>79.88</v>
      </c>
      <c r="G502" s="19">
        <f>+VLOOKUP($B502,'0809_link'!$A$7:$D$303,4,FALSE)</f>
        <v>455.37</v>
      </c>
      <c r="H502" s="90">
        <f t="shared" si="107"/>
        <v>0.17541779212508507</v>
      </c>
      <c r="I502" s="88">
        <f t="shared" si="110"/>
        <v>0.17019999999999999</v>
      </c>
      <c r="J502" s="19">
        <f t="shared" si="111"/>
        <v>77.5</v>
      </c>
      <c r="K502" s="121">
        <f t="shared" si="108"/>
        <v>81.88</v>
      </c>
    </row>
    <row r="503" spans="1:11" x14ac:dyDescent="0.3">
      <c r="B503" s="54" t="s">
        <v>2</v>
      </c>
      <c r="C503" s="45" t="s">
        <v>988</v>
      </c>
      <c r="D503" s="55">
        <f>SUMPRODUCT(D479:D502,G479:G502)/G503</f>
        <v>0.1174141068228238</v>
      </c>
      <c r="E503" s="56">
        <f>SUM(E479:E502)</f>
        <v>171.76</v>
      </c>
      <c r="F503" s="56">
        <f>SUM(F479:F502)</f>
        <v>1600.63</v>
      </c>
      <c r="G503" s="56">
        <f>SUM(G479:G502)</f>
        <v>12225.290000000003</v>
      </c>
      <c r="H503" s="47">
        <f>IF(F503=0,0,ROUND((F503/G503),4))</f>
        <v>0.13089999999999999</v>
      </c>
      <c r="I503" s="47">
        <f>SUMPRODUCT(G479:G502,I479:I502)/G503</f>
        <v>0.12703835058309451</v>
      </c>
      <c r="J503" s="58">
        <f>SUM(J479:J502)</f>
        <v>1553.0600000000002</v>
      </c>
      <c r="K503" s="24">
        <f>+J503+E503</f>
        <v>1724.8200000000002</v>
      </c>
    </row>
    <row r="504" spans="1:11" x14ac:dyDescent="0.3">
      <c r="J504" s="73"/>
    </row>
  </sheetData>
  <sortState xmlns:xlrd2="http://schemas.microsoft.com/office/spreadsheetml/2017/richdata2" ref="M70:Q83">
    <sortCondition ref="M70:M83"/>
  </sortState>
  <mergeCells count="1">
    <mergeCell ref="E192:F192"/>
  </mergeCells>
  <phoneticPr fontId="0" type="noConversion"/>
  <conditionalFormatting sqref="B28">
    <cfRule type="duplicateValues" dxfId="3" priority="2"/>
  </conditionalFormatting>
  <conditionalFormatting sqref="B61">
    <cfRule type="duplicateValues" dxfId="2" priority="4"/>
  </conditionalFormatting>
  <conditionalFormatting sqref="C28">
    <cfRule type="duplicateValues" dxfId="1" priority="1"/>
  </conditionalFormatting>
  <conditionalFormatting sqref="C61">
    <cfRule type="duplicateValues" dxfId="0" priority="3"/>
  </conditionalFormatting>
  <pageMargins left="0.5" right="0.5" top="0.5" bottom="0.6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82730-2CA6-424B-8121-585E9B90B3DB}">
  <dimension ref="A2:D328"/>
  <sheetViews>
    <sheetView workbookViewId="0">
      <selection activeCell="A3" sqref="A3:D328"/>
    </sheetView>
  </sheetViews>
  <sheetFormatPr defaultRowHeight="14.4" x14ac:dyDescent="0.3"/>
  <cols>
    <col min="1" max="1" width="8.796875" style="15"/>
    <col min="2" max="2" width="9.09765625" style="15" bestFit="1" customWidth="1"/>
    <col min="3" max="3" width="9.296875" style="15" bestFit="1" customWidth="1"/>
    <col min="4" max="4" width="10.296875" style="15" bestFit="1" customWidth="1"/>
    <col min="5" max="16384" width="8.796875" style="15"/>
  </cols>
  <sheetData>
    <row r="2" spans="1:4" x14ac:dyDescent="0.3">
      <c r="A2" s="269" t="s">
        <v>933</v>
      </c>
      <c r="B2" s="270" t="s">
        <v>1061</v>
      </c>
      <c r="C2" s="270" t="s">
        <v>1080</v>
      </c>
      <c r="D2" s="270" t="s">
        <v>1063</v>
      </c>
    </row>
    <row r="3" spans="1:4" x14ac:dyDescent="0.3">
      <c r="A3" s="15" t="s">
        <v>4</v>
      </c>
      <c r="B3" s="18">
        <v>0.89</v>
      </c>
      <c r="C3" s="18">
        <v>14.11</v>
      </c>
      <c r="D3" s="18">
        <v>65.710000000000008</v>
      </c>
    </row>
    <row r="4" spans="1:4" x14ac:dyDescent="0.3">
      <c r="A4" s="15" t="s">
        <v>6</v>
      </c>
      <c r="B4" s="18">
        <v>0</v>
      </c>
      <c r="C4" s="18">
        <v>0</v>
      </c>
      <c r="D4" s="18">
        <v>11</v>
      </c>
    </row>
    <row r="5" spans="1:4" x14ac:dyDescent="0.3">
      <c r="A5" s="15" t="s">
        <v>8</v>
      </c>
      <c r="B5" s="18">
        <v>61</v>
      </c>
      <c r="C5" s="18">
        <v>510.11</v>
      </c>
      <c r="D5" s="18">
        <v>4523.4500000000007</v>
      </c>
    </row>
    <row r="6" spans="1:4" x14ac:dyDescent="0.3">
      <c r="A6" s="15" t="s">
        <v>10</v>
      </c>
      <c r="B6" s="18">
        <v>0.33</v>
      </c>
      <c r="C6" s="18">
        <v>17.89</v>
      </c>
      <c r="D6" s="18">
        <v>181.89</v>
      </c>
    </row>
    <row r="7" spans="1:4" x14ac:dyDescent="0.3">
      <c r="A7" s="15" t="s">
        <v>12</v>
      </c>
      <c r="B7" s="18">
        <v>4.5599999999999996</v>
      </c>
      <c r="C7" s="18">
        <v>38.22</v>
      </c>
      <c r="D7" s="18">
        <v>397.03999999999996</v>
      </c>
    </row>
    <row r="8" spans="1:4" x14ac:dyDescent="0.3">
      <c r="A8" s="15" t="s">
        <v>14</v>
      </c>
      <c r="B8" s="18">
        <v>42.56</v>
      </c>
      <c r="C8" s="18">
        <v>450.88</v>
      </c>
      <c r="D8" s="18">
        <v>2463.0699999999997</v>
      </c>
    </row>
    <row r="9" spans="1:4" x14ac:dyDescent="0.3">
      <c r="A9" s="15" t="s">
        <v>16</v>
      </c>
      <c r="B9" s="18">
        <v>2.89</v>
      </c>
      <c r="C9" s="18">
        <v>90</v>
      </c>
      <c r="D9" s="18">
        <v>616.85</v>
      </c>
    </row>
    <row r="10" spans="1:4" x14ac:dyDescent="0.3">
      <c r="A10" s="15" t="s">
        <v>18</v>
      </c>
      <c r="B10" s="18">
        <v>236.44</v>
      </c>
      <c r="C10" s="18">
        <v>2473.77</v>
      </c>
      <c r="D10" s="18">
        <v>18343.330000000002</v>
      </c>
    </row>
    <row r="11" spans="1:4" x14ac:dyDescent="0.3">
      <c r="A11" s="15" t="s">
        <v>20</v>
      </c>
      <c r="B11" s="18">
        <v>3</v>
      </c>
      <c r="C11" s="18">
        <v>26.33</v>
      </c>
      <c r="D11" s="18">
        <v>140.80000000000001</v>
      </c>
    </row>
    <row r="12" spans="1:4" x14ac:dyDescent="0.3">
      <c r="A12" s="15" t="s">
        <v>22</v>
      </c>
      <c r="B12" s="18">
        <v>11.44</v>
      </c>
      <c r="C12" s="18">
        <v>182.11</v>
      </c>
      <c r="D12" s="18">
        <v>1378.38</v>
      </c>
    </row>
    <row r="13" spans="1:4" x14ac:dyDescent="0.3">
      <c r="A13" s="15" t="s">
        <v>24</v>
      </c>
      <c r="B13" s="18">
        <v>11.89</v>
      </c>
      <c r="C13" s="18">
        <v>109.33</v>
      </c>
      <c r="D13" s="18">
        <v>874.0100000000001</v>
      </c>
    </row>
    <row r="14" spans="1:4" x14ac:dyDescent="0.3">
      <c r="A14" s="15" t="s">
        <v>26</v>
      </c>
      <c r="B14" s="18">
        <v>20.67</v>
      </c>
      <c r="C14" s="18">
        <v>336</v>
      </c>
      <c r="D14" s="18">
        <v>2449.5399999999995</v>
      </c>
    </row>
    <row r="15" spans="1:4" x14ac:dyDescent="0.3">
      <c r="A15" s="15" t="s">
        <v>28</v>
      </c>
      <c r="B15" s="18">
        <v>181.11</v>
      </c>
      <c r="C15" s="18">
        <v>2066.89</v>
      </c>
      <c r="D15" s="18">
        <v>13902.95</v>
      </c>
    </row>
    <row r="16" spans="1:4" x14ac:dyDescent="0.3">
      <c r="A16" s="15" t="s">
        <v>30</v>
      </c>
      <c r="B16" s="18">
        <v>6</v>
      </c>
      <c r="C16" s="18">
        <v>82.33</v>
      </c>
      <c r="D16" s="18">
        <v>649.23</v>
      </c>
    </row>
    <row r="17" spans="1:4" x14ac:dyDescent="0.3">
      <c r="A17" s="15" t="s">
        <v>32</v>
      </c>
      <c r="B17" s="18">
        <v>0</v>
      </c>
      <c r="C17" s="18">
        <v>0</v>
      </c>
      <c r="D17" s="18">
        <v>10.36</v>
      </c>
    </row>
    <row r="18" spans="1:4" x14ac:dyDescent="0.3">
      <c r="A18" s="15" t="s">
        <v>34</v>
      </c>
      <c r="B18" s="18">
        <v>6</v>
      </c>
      <c r="C18" s="18">
        <v>29.89</v>
      </c>
      <c r="D18" s="18">
        <v>386.18</v>
      </c>
    </row>
    <row r="19" spans="1:4" x14ac:dyDescent="0.3">
      <c r="A19" s="15" t="s">
        <v>36</v>
      </c>
      <c r="B19" s="18">
        <v>15.11</v>
      </c>
      <c r="C19" s="18">
        <v>130.66999999999999</v>
      </c>
      <c r="D19" s="18">
        <v>1273.4899999999998</v>
      </c>
    </row>
    <row r="20" spans="1:4" x14ac:dyDescent="0.3">
      <c r="A20" s="15" t="s">
        <v>38</v>
      </c>
      <c r="B20" s="18">
        <v>19.559999999999999</v>
      </c>
      <c r="C20" s="18">
        <v>171.45</v>
      </c>
      <c r="D20" s="18">
        <v>1613.89</v>
      </c>
    </row>
    <row r="21" spans="1:4" x14ac:dyDescent="0.3">
      <c r="A21" s="15" t="s">
        <v>40</v>
      </c>
      <c r="B21" s="18">
        <v>14.11</v>
      </c>
      <c r="C21" s="18">
        <v>128</v>
      </c>
      <c r="D21" s="18">
        <v>1223.7600000000002</v>
      </c>
    </row>
    <row r="22" spans="1:4" x14ac:dyDescent="0.3">
      <c r="A22" s="15" t="s">
        <v>42</v>
      </c>
      <c r="B22" s="18">
        <v>103</v>
      </c>
      <c r="C22" s="18">
        <v>1020.7800000000001</v>
      </c>
      <c r="D22" s="18">
        <v>6990.9800000000005</v>
      </c>
    </row>
    <row r="23" spans="1:4" x14ac:dyDescent="0.3">
      <c r="A23" s="15" t="s">
        <v>44</v>
      </c>
      <c r="B23" s="18">
        <v>34.11</v>
      </c>
      <c r="C23" s="18">
        <v>625.32999999999993</v>
      </c>
      <c r="D23" s="18">
        <v>3468.02</v>
      </c>
    </row>
    <row r="24" spans="1:4" x14ac:dyDescent="0.3">
      <c r="A24" s="15" t="s">
        <v>46</v>
      </c>
      <c r="B24" s="18">
        <v>0</v>
      </c>
      <c r="C24" s="18">
        <v>36.44</v>
      </c>
      <c r="D24" s="18">
        <v>357.06</v>
      </c>
    </row>
    <row r="25" spans="1:4" x14ac:dyDescent="0.3">
      <c r="A25" s="15" t="s">
        <v>48</v>
      </c>
      <c r="B25" s="18">
        <v>32.67</v>
      </c>
      <c r="C25" s="18">
        <v>424</v>
      </c>
      <c r="D25" s="18">
        <v>2566.19</v>
      </c>
    </row>
    <row r="26" spans="1:4" x14ac:dyDescent="0.3">
      <c r="A26" s="15" t="s">
        <v>50</v>
      </c>
      <c r="B26" s="18">
        <v>3.89</v>
      </c>
      <c r="C26" s="18">
        <v>78.67</v>
      </c>
      <c r="D26" s="18">
        <v>487.18</v>
      </c>
    </row>
    <row r="27" spans="1:4" x14ac:dyDescent="0.3">
      <c r="A27" s="15" t="s">
        <v>52</v>
      </c>
      <c r="B27" s="18">
        <v>6.44</v>
      </c>
      <c r="C27" s="18">
        <v>641.66000000000008</v>
      </c>
      <c r="D27" s="18">
        <v>3604.63</v>
      </c>
    </row>
    <row r="28" spans="1:4" x14ac:dyDescent="0.3">
      <c r="A28" s="15" t="s">
        <v>974</v>
      </c>
      <c r="B28" s="18">
        <v>0</v>
      </c>
      <c r="C28" s="18">
        <v>27.44</v>
      </c>
      <c r="D28" s="18">
        <v>124.81</v>
      </c>
    </row>
    <row r="29" spans="1:4" x14ac:dyDescent="0.3">
      <c r="A29" s="15" t="s">
        <v>54</v>
      </c>
      <c r="B29" s="18">
        <v>286.89</v>
      </c>
      <c r="C29" s="18">
        <v>3319.1099999999997</v>
      </c>
      <c r="D29" s="18">
        <v>21531.08</v>
      </c>
    </row>
    <row r="30" spans="1:4" x14ac:dyDescent="0.3">
      <c r="A30" s="15" t="s">
        <v>56</v>
      </c>
      <c r="B30" s="18">
        <v>7</v>
      </c>
      <c r="C30" s="18">
        <v>221.10000000000002</v>
      </c>
      <c r="D30" s="18">
        <v>2070.0700000000002</v>
      </c>
    </row>
    <row r="31" spans="1:4" x14ac:dyDescent="0.3">
      <c r="A31" s="15" t="s">
        <v>58</v>
      </c>
      <c r="B31" s="18">
        <v>2.67</v>
      </c>
      <c r="C31" s="18">
        <v>282.33000000000004</v>
      </c>
      <c r="D31" s="18">
        <v>1827.47</v>
      </c>
    </row>
    <row r="32" spans="1:4" x14ac:dyDescent="0.3">
      <c r="A32" s="15" t="s">
        <v>60</v>
      </c>
      <c r="B32" s="18">
        <v>0.67</v>
      </c>
      <c r="C32" s="18">
        <v>17.78</v>
      </c>
      <c r="D32" s="18">
        <v>167.7</v>
      </c>
    </row>
    <row r="33" spans="1:4" x14ac:dyDescent="0.3">
      <c r="A33" s="15" t="s">
        <v>62</v>
      </c>
      <c r="B33" s="18">
        <v>37.44</v>
      </c>
      <c r="C33" s="18">
        <v>465.34</v>
      </c>
      <c r="D33" s="18">
        <v>2781.73</v>
      </c>
    </row>
    <row r="34" spans="1:4" x14ac:dyDescent="0.3">
      <c r="A34" s="15" t="s">
        <v>64</v>
      </c>
      <c r="B34" s="18">
        <v>260.56</v>
      </c>
      <c r="C34" s="18">
        <v>3233.5599999999995</v>
      </c>
      <c r="D34" s="18">
        <v>21907.919999999998</v>
      </c>
    </row>
    <row r="35" spans="1:4" x14ac:dyDescent="0.3">
      <c r="A35" s="15" t="s">
        <v>66</v>
      </c>
      <c r="B35" s="18">
        <v>60.78</v>
      </c>
      <c r="C35" s="18">
        <v>879.89</v>
      </c>
      <c r="D35" s="18">
        <v>7177.9299999999994</v>
      </c>
    </row>
    <row r="36" spans="1:4" x14ac:dyDescent="0.3">
      <c r="A36" s="15" t="s">
        <v>68</v>
      </c>
      <c r="B36" s="18">
        <v>102.44</v>
      </c>
      <c r="C36" s="18">
        <v>1776.1100000000001</v>
      </c>
      <c r="D36" s="18">
        <v>12522.259999999998</v>
      </c>
    </row>
    <row r="37" spans="1:4" x14ac:dyDescent="0.3">
      <c r="A37" s="15" t="s">
        <v>70</v>
      </c>
      <c r="B37" s="18">
        <v>53.11</v>
      </c>
      <c r="C37" s="18">
        <v>471.11</v>
      </c>
      <c r="D37" s="18">
        <v>4077.54</v>
      </c>
    </row>
    <row r="38" spans="1:4" x14ac:dyDescent="0.3">
      <c r="A38" s="15" t="s">
        <v>1056</v>
      </c>
      <c r="B38" s="18">
        <v>0</v>
      </c>
      <c r="C38" s="18">
        <v>0</v>
      </c>
      <c r="D38" s="18">
        <v>0</v>
      </c>
    </row>
    <row r="39" spans="1:4" x14ac:dyDescent="0.3">
      <c r="A39" s="15" t="s">
        <v>74</v>
      </c>
      <c r="B39" s="18">
        <v>3.33</v>
      </c>
      <c r="C39" s="18">
        <v>48.89</v>
      </c>
      <c r="D39" s="18">
        <v>347.36</v>
      </c>
    </row>
    <row r="40" spans="1:4" x14ac:dyDescent="0.3">
      <c r="A40" s="15" t="s">
        <v>76</v>
      </c>
      <c r="B40" s="18">
        <v>0</v>
      </c>
      <c r="C40" s="18">
        <v>118.55</v>
      </c>
      <c r="D40" s="18">
        <v>751.42</v>
      </c>
    </row>
    <row r="41" spans="1:4" x14ac:dyDescent="0.3">
      <c r="A41" s="15" t="s">
        <v>78</v>
      </c>
      <c r="B41" s="18">
        <v>102.11</v>
      </c>
      <c r="C41" s="18">
        <v>1123.21</v>
      </c>
      <c r="D41" s="18">
        <v>6214.9299999999994</v>
      </c>
    </row>
    <row r="42" spans="1:4" x14ac:dyDescent="0.3">
      <c r="A42" s="15" t="s">
        <v>80</v>
      </c>
      <c r="B42" s="18">
        <v>3.78</v>
      </c>
      <c r="C42" s="18">
        <v>95.66</v>
      </c>
      <c r="D42" s="18">
        <v>673.63</v>
      </c>
    </row>
    <row r="43" spans="1:4" x14ac:dyDescent="0.3">
      <c r="A43" s="15" t="s">
        <v>82</v>
      </c>
      <c r="B43" s="18">
        <v>23.33</v>
      </c>
      <c r="C43" s="18">
        <v>207.56</v>
      </c>
      <c r="D43" s="18">
        <v>1400.39</v>
      </c>
    </row>
    <row r="44" spans="1:4" x14ac:dyDescent="0.3">
      <c r="A44" s="15" t="s">
        <v>84</v>
      </c>
      <c r="B44" s="18">
        <v>10.220000000000001</v>
      </c>
      <c r="C44" s="18">
        <v>183.89</v>
      </c>
      <c r="D44" s="18">
        <v>1138.6800000000003</v>
      </c>
    </row>
    <row r="45" spans="1:4" x14ac:dyDescent="0.3">
      <c r="A45" s="15" t="s">
        <v>86</v>
      </c>
      <c r="B45" s="18">
        <v>38.11</v>
      </c>
      <c r="C45" s="18">
        <v>357.56</v>
      </c>
      <c r="D45" s="18">
        <v>2383.67</v>
      </c>
    </row>
    <row r="46" spans="1:4" x14ac:dyDescent="0.3">
      <c r="A46" s="15" t="s">
        <v>88</v>
      </c>
      <c r="B46" s="18">
        <v>62.33</v>
      </c>
      <c r="C46" s="18">
        <v>797.22</v>
      </c>
      <c r="D46" s="18">
        <v>4986.78</v>
      </c>
    </row>
    <row r="47" spans="1:4" x14ac:dyDescent="0.3">
      <c r="A47" s="15" t="s">
        <v>90</v>
      </c>
      <c r="B47" s="18">
        <v>2</v>
      </c>
      <c r="C47" s="18">
        <v>16.22</v>
      </c>
      <c r="D47" s="18">
        <v>109.06</v>
      </c>
    </row>
    <row r="48" spans="1:4" x14ac:dyDescent="0.3">
      <c r="A48" s="15" t="s">
        <v>92</v>
      </c>
      <c r="B48" s="18">
        <v>5.1100000000000003</v>
      </c>
      <c r="C48" s="18">
        <v>81</v>
      </c>
      <c r="D48" s="18">
        <v>735.82</v>
      </c>
    </row>
    <row r="49" spans="1:4" x14ac:dyDescent="0.3">
      <c r="A49" s="15" t="s">
        <v>94</v>
      </c>
      <c r="B49" s="18">
        <v>0</v>
      </c>
      <c r="C49" s="18">
        <v>3.89</v>
      </c>
      <c r="D49" s="18">
        <v>26.7</v>
      </c>
    </row>
    <row r="50" spans="1:4" x14ac:dyDescent="0.3">
      <c r="A50" s="15" t="s">
        <v>96</v>
      </c>
      <c r="B50" s="18">
        <v>73.56</v>
      </c>
      <c r="C50" s="18">
        <v>700.78</v>
      </c>
      <c r="D50" s="18">
        <v>5969.82</v>
      </c>
    </row>
    <row r="51" spans="1:4" x14ac:dyDescent="0.3">
      <c r="A51" s="15" t="s">
        <v>98</v>
      </c>
      <c r="B51" s="18">
        <v>2</v>
      </c>
      <c r="C51" s="18">
        <v>10.77</v>
      </c>
      <c r="D51" s="18">
        <v>99.95</v>
      </c>
    </row>
    <row r="52" spans="1:4" x14ac:dyDescent="0.3">
      <c r="A52" s="15" t="s">
        <v>100</v>
      </c>
      <c r="B52" s="18">
        <v>3.89</v>
      </c>
      <c r="C52" s="18">
        <v>42.11</v>
      </c>
      <c r="D52" s="18">
        <v>255.77</v>
      </c>
    </row>
    <row r="53" spans="1:4" x14ac:dyDescent="0.3">
      <c r="A53" s="15" t="s">
        <v>102</v>
      </c>
      <c r="B53" s="18">
        <v>0</v>
      </c>
      <c r="C53" s="18">
        <v>5.1100000000000003</v>
      </c>
      <c r="D53" s="18">
        <v>43.6</v>
      </c>
    </row>
    <row r="54" spans="1:4" x14ac:dyDescent="0.3">
      <c r="A54" s="15" t="s">
        <v>104</v>
      </c>
      <c r="B54" s="18">
        <v>1.33</v>
      </c>
      <c r="C54" s="18">
        <v>36.33</v>
      </c>
      <c r="D54" s="18">
        <v>271.57</v>
      </c>
    </row>
    <row r="55" spans="1:4" x14ac:dyDescent="0.3">
      <c r="A55" s="15" t="s">
        <v>106</v>
      </c>
      <c r="B55" s="18">
        <v>0</v>
      </c>
      <c r="C55" s="18">
        <v>6.22</v>
      </c>
      <c r="D55" s="18">
        <v>34.200000000000003</v>
      </c>
    </row>
    <row r="56" spans="1:4" x14ac:dyDescent="0.3">
      <c r="A56" s="15" t="s">
        <v>108</v>
      </c>
      <c r="B56" s="18">
        <v>3.11</v>
      </c>
      <c r="C56" s="18">
        <v>24.89</v>
      </c>
      <c r="D56" s="18">
        <v>184.37</v>
      </c>
    </row>
    <row r="57" spans="1:4" x14ac:dyDescent="0.3">
      <c r="A57" s="15" t="s">
        <v>110</v>
      </c>
      <c r="B57" s="18">
        <v>3.11</v>
      </c>
      <c r="C57" s="18">
        <v>81.34</v>
      </c>
      <c r="D57" s="18">
        <v>428.56</v>
      </c>
    </row>
    <row r="58" spans="1:4" x14ac:dyDescent="0.3">
      <c r="A58" s="15" t="s">
        <v>112</v>
      </c>
      <c r="B58" s="18">
        <v>201.44</v>
      </c>
      <c r="C58" s="18">
        <v>2400.33</v>
      </c>
      <c r="D58" s="18">
        <v>18308.780000000002</v>
      </c>
    </row>
    <row r="59" spans="1:4" x14ac:dyDescent="0.3">
      <c r="A59" s="15" t="s">
        <v>114</v>
      </c>
      <c r="B59" s="18">
        <v>34.78</v>
      </c>
      <c r="C59" s="18">
        <v>283.88</v>
      </c>
      <c r="D59" s="18">
        <v>2013.19</v>
      </c>
    </row>
    <row r="60" spans="1:4" x14ac:dyDescent="0.3">
      <c r="A60" s="15" t="s">
        <v>116</v>
      </c>
      <c r="B60" s="18">
        <v>0</v>
      </c>
      <c r="C60" s="18">
        <v>0</v>
      </c>
      <c r="D60" s="18">
        <v>10.4</v>
      </c>
    </row>
    <row r="61" spans="1:4" x14ac:dyDescent="0.3">
      <c r="A61" s="15" t="s">
        <v>118</v>
      </c>
      <c r="B61" s="18">
        <v>0</v>
      </c>
      <c r="C61" s="18">
        <v>12</v>
      </c>
      <c r="D61" s="18">
        <v>48.51</v>
      </c>
    </row>
    <row r="62" spans="1:4" x14ac:dyDescent="0.3">
      <c r="A62" s="15" t="s">
        <v>120</v>
      </c>
      <c r="B62" s="18">
        <v>0.22</v>
      </c>
      <c r="C62" s="18">
        <v>55</v>
      </c>
      <c r="D62" s="18">
        <v>338.76</v>
      </c>
    </row>
    <row r="63" spans="1:4" x14ac:dyDescent="0.3">
      <c r="A63" s="15" t="s">
        <v>122</v>
      </c>
      <c r="B63" s="18">
        <v>34.11</v>
      </c>
      <c r="C63" s="18">
        <v>278.77</v>
      </c>
      <c r="D63" s="18">
        <v>2373.1800000000003</v>
      </c>
    </row>
    <row r="64" spans="1:4" x14ac:dyDescent="0.3">
      <c r="A64" s="15" t="s">
        <v>124</v>
      </c>
      <c r="B64" s="18">
        <v>30.78</v>
      </c>
      <c r="C64" s="18">
        <v>403.89</v>
      </c>
      <c r="D64" s="18">
        <v>3221.6</v>
      </c>
    </row>
    <row r="65" spans="1:4" x14ac:dyDescent="0.3">
      <c r="A65" s="15" t="s">
        <v>126</v>
      </c>
      <c r="B65" s="18">
        <v>10.56</v>
      </c>
      <c r="C65" s="18">
        <v>126.89</v>
      </c>
      <c r="D65" s="18">
        <v>917.57</v>
      </c>
    </row>
    <row r="66" spans="1:4" x14ac:dyDescent="0.3">
      <c r="A66" s="15" t="s">
        <v>128</v>
      </c>
      <c r="B66" s="18">
        <v>2.67</v>
      </c>
      <c r="C66" s="18">
        <v>28</v>
      </c>
      <c r="D66" s="18">
        <v>201.95</v>
      </c>
    </row>
    <row r="67" spans="1:4" x14ac:dyDescent="0.3">
      <c r="A67" s="15" t="s">
        <v>130</v>
      </c>
      <c r="B67" s="18">
        <v>1.89</v>
      </c>
      <c r="C67" s="18">
        <v>102.11</v>
      </c>
      <c r="D67" s="18">
        <v>537.82000000000005</v>
      </c>
    </row>
    <row r="68" spans="1:4" x14ac:dyDescent="0.3">
      <c r="A68" s="15" t="s">
        <v>132</v>
      </c>
      <c r="B68" s="18">
        <v>19.22</v>
      </c>
      <c r="C68" s="18">
        <v>199</v>
      </c>
      <c r="D68" s="18">
        <v>1727.06</v>
      </c>
    </row>
    <row r="69" spans="1:4" x14ac:dyDescent="0.3">
      <c r="A69" s="15" t="s">
        <v>134</v>
      </c>
      <c r="B69" s="18">
        <v>143</v>
      </c>
      <c r="C69" s="18">
        <v>1298.78</v>
      </c>
      <c r="D69" s="18">
        <v>8494.6</v>
      </c>
    </row>
    <row r="70" spans="1:4" x14ac:dyDescent="0.3">
      <c r="A70" s="15" t="s">
        <v>136</v>
      </c>
      <c r="B70" s="18">
        <v>31.22</v>
      </c>
      <c r="C70" s="18">
        <v>324.11</v>
      </c>
      <c r="D70" s="18">
        <v>2723.2</v>
      </c>
    </row>
    <row r="71" spans="1:4" x14ac:dyDescent="0.3">
      <c r="A71" s="15" t="s">
        <v>138</v>
      </c>
      <c r="B71" s="18">
        <v>0</v>
      </c>
      <c r="C71" s="18">
        <v>17.22</v>
      </c>
      <c r="D71" s="18">
        <v>118.58</v>
      </c>
    </row>
    <row r="72" spans="1:4" x14ac:dyDescent="0.3">
      <c r="A72" s="15" t="s">
        <v>140</v>
      </c>
      <c r="B72" s="18">
        <v>3.22</v>
      </c>
      <c r="C72" s="18">
        <v>101.45</v>
      </c>
      <c r="D72" s="18">
        <v>701.7299999999999</v>
      </c>
    </row>
    <row r="73" spans="1:4" x14ac:dyDescent="0.3">
      <c r="A73" s="15" t="s">
        <v>142</v>
      </c>
      <c r="B73" s="18">
        <v>65.33</v>
      </c>
      <c r="C73" s="18">
        <v>555.66</v>
      </c>
      <c r="D73" s="18">
        <v>3107.85</v>
      </c>
    </row>
    <row r="74" spans="1:4" x14ac:dyDescent="0.3">
      <c r="A74" s="15" t="s">
        <v>144</v>
      </c>
      <c r="B74" s="18">
        <v>14</v>
      </c>
      <c r="C74" s="18">
        <v>274.23</v>
      </c>
      <c r="D74" s="18">
        <v>1594.52</v>
      </c>
    </row>
    <row r="75" spans="1:4" x14ac:dyDescent="0.3">
      <c r="A75" s="15" t="s">
        <v>146</v>
      </c>
      <c r="B75" s="18">
        <v>4</v>
      </c>
      <c r="C75" s="18">
        <v>97.33</v>
      </c>
      <c r="D75" s="18">
        <v>646.25</v>
      </c>
    </row>
    <row r="76" spans="1:4" x14ac:dyDescent="0.3">
      <c r="A76" s="15" t="s">
        <v>148</v>
      </c>
      <c r="B76" s="18">
        <v>6</v>
      </c>
      <c r="C76" s="18">
        <v>61.45</v>
      </c>
      <c r="D76" s="18">
        <v>318.95</v>
      </c>
    </row>
    <row r="77" spans="1:4" x14ac:dyDescent="0.3">
      <c r="A77" s="15" t="s">
        <v>150</v>
      </c>
      <c r="B77" s="18">
        <v>14.56</v>
      </c>
      <c r="C77" s="18">
        <v>231.76999999999998</v>
      </c>
      <c r="D77" s="18">
        <v>1465.6299999999999</v>
      </c>
    </row>
    <row r="78" spans="1:4" x14ac:dyDescent="0.3">
      <c r="A78" s="15" t="s">
        <v>152</v>
      </c>
      <c r="B78" s="18">
        <v>19.89</v>
      </c>
      <c r="C78" s="18">
        <v>242.45</v>
      </c>
      <c r="D78" s="18">
        <v>1684.47</v>
      </c>
    </row>
    <row r="79" spans="1:4" x14ac:dyDescent="0.3">
      <c r="A79" s="15" t="s">
        <v>154</v>
      </c>
      <c r="B79" s="18">
        <v>1.1100000000000001</v>
      </c>
      <c r="C79" s="18">
        <v>37.11</v>
      </c>
      <c r="D79" s="18">
        <v>184.49</v>
      </c>
    </row>
    <row r="80" spans="1:4" x14ac:dyDescent="0.3">
      <c r="A80" s="15" t="s">
        <v>156</v>
      </c>
      <c r="B80" s="18">
        <v>1.56</v>
      </c>
      <c r="C80" s="18">
        <v>38</v>
      </c>
      <c r="D80" s="18">
        <v>208.01999999999998</v>
      </c>
    </row>
    <row r="81" spans="1:4" x14ac:dyDescent="0.3">
      <c r="A81" s="15" t="s">
        <v>158</v>
      </c>
      <c r="B81" s="18">
        <v>0</v>
      </c>
      <c r="C81" s="18">
        <v>21.33</v>
      </c>
      <c r="D81" s="18">
        <v>181.48</v>
      </c>
    </row>
    <row r="82" spans="1:4" x14ac:dyDescent="0.3">
      <c r="A82" s="15" t="s">
        <v>160</v>
      </c>
      <c r="B82" s="18">
        <v>3.22</v>
      </c>
      <c r="C82" s="18">
        <v>10</v>
      </c>
      <c r="D82" s="18">
        <v>58.1</v>
      </c>
    </row>
    <row r="83" spans="1:4" x14ac:dyDescent="0.3">
      <c r="A83" s="15" t="s">
        <v>162</v>
      </c>
      <c r="B83" s="18">
        <v>0</v>
      </c>
      <c r="C83" s="18">
        <v>22.669999999999998</v>
      </c>
      <c r="D83" s="18">
        <v>178.66000000000003</v>
      </c>
    </row>
    <row r="84" spans="1:4" x14ac:dyDescent="0.3">
      <c r="A84" s="15" t="s">
        <v>164</v>
      </c>
      <c r="B84" s="18">
        <v>4.4400000000000004</v>
      </c>
      <c r="C84" s="18">
        <v>65.33</v>
      </c>
      <c r="D84" s="18">
        <v>583.76</v>
      </c>
    </row>
    <row r="85" spans="1:4" x14ac:dyDescent="0.3">
      <c r="A85" s="15" t="s">
        <v>166</v>
      </c>
      <c r="B85" s="18">
        <v>6.89</v>
      </c>
      <c r="C85" s="18">
        <v>61</v>
      </c>
      <c r="D85" s="18">
        <v>320.02</v>
      </c>
    </row>
    <row r="86" spans="1:4" x14ac:dyDescent="0.3">
      <c r="A86" s="15" t="s">
        <v>168</v>
      </c>
      <c r="B86" s="18">
        <v>166.33</v>
      </c>
      <c r="C86" s="18">
        <v>1077.43</v>
      </c>
      <c r="D86" s="18">
        <v>5595.9800000000005</v>
      </c>
    </row>
    <row r="87" spans="1:4" x14ac:dyDescent="0.3">
      <c r="A87" s="15" t="s">
        <v>170</v>
      </c>
      <c r="B87" s="18">
        <v>13.44</v>
      </c>
      <c r="C87" s="18">
        <v>169.45</v>
      </c>
      <c r="D87" s="18">
        <v>1006.61</v>
      </c>
    </row>
    <row r="88" spans="1:4" x14ac:dyDescent="0.3">
      <c r="A88" s="15" t="s">
        <v>172</v>
      </c>
      <c r="B88" s="18">
        <v>9.44</v>
      </c>
      <c r="C88" s="18">
        <v>181.11</v>
      </c>
      <c r="D88" s="18">
        <v>1171.5999999999999</v>
      </c>
    </row>
    <row r="89" spans="1:4" x14ac:dyDescent="0.3">
      <c r="A89" s="15" t="s">
        <v>174</v>
      </c>
      <c r="B89" s="18">
        <v>0.44</v>
      </c>
      <c r="C89" s="18">
        <v>6.44</v>
      </c>
      <c r="D89" s="18">
        <v>41.6</v>
      </c>
    </row>
    <row r="90" spans="1:4" x14ac:dyDescent="0.3">
      <c r="A90" s="15" t="s">
        <v>176</v>
      </c>
      <c r="B90" s="18">
        <v>2.78</v>
      </c>
      <c r="C90" s="18">
        <v>8.33</v>
      </c>
      <c r="D90" s="18">
        <v>73.45</v>
      </c>
    </row>
    <row r="91" spans="1:4" x14ac:dyDescent="0.3">
      <c r="A91" s="15" t="s">
        <v>178</v>
      </c>
      <c r="B91" s="18">
        <v>1.78</v>
      </c>
      <c r="C91" s="18">
        <v>72.56</v>
      </c>
      <c r="D91" s="18">
        <v>637.65000000000009</v>
      </c>
    </row>
    <row r="92" spans="1:4" x14ac:dyDescent="0.3">
      <c r="A92" s="15" t="s">
        <v>180</v>
      </c>
      <c r="B92" s="18">
        <v>12.11</v>
      </c>
      <c r="C92" s="18">
        <v>111.77</v>
      </c>
      <c r="D92" s="18">
        <v>697.44999999999993</v>
      </c>
    </row>
    <row r="93" spans="1:4" x14ac:dyDescent="0.3">
      <c r="A93" s="15" t="s">
        <v>182</v>
      </c>
      <c r="B93" s="18">
        <v>9.44</v>
      </c>
      <c r="C93" s="18">
        <v>150.67000000000002</v>
      </c>
      <c r="D93" s="18">
        <v>1190</v>
      </c>
    </row>
    <row r="94" spans="1:4" x14ac:dyDescent="0.3">
      <c r="A94" s="15" t="s">
        <v>184</v>
      </c>
      <c r="B94" s="18">
        <v>604.89</v>
      </c>
      <c r="C94" s="18">
        <v>7602.55</v>
      </c>
      <c r="D94" s="18">
        <v>49792.100000000006</v>
      </c>
    </row>
    <row r="95" spans="1:4" x14ac:dyDescent="0.3">
      <c r="A95" s="15" t="s">
        <v>186</v>
      </c>
      <c r="B95" s="18">
        <v>344.33</v>
      </c>
      <c r="C95" s="18">
        <v>2764.67</v>
      </c>
      <c r="D95" s="18">
        <v>21034.670000000002</v>
      </c>
    </row>
    <row r="96" spans="1:4" x14ac:dyDescent="0.3">
      <c r="A96" s="15" t="s">
        <v>188</v>
      </c>
      <c r="B96" s="18">
        <v>94.11</v>
      </c>
      <c r="C96" s="18">
        <v>679.44</v>
      </c>
      <c r="D96" s="18">
        <v>4348.26</v>
      </c>
    </row>
    <row r="97" spans="1:4" x14ac:dyDescent="0.3">
      <c r="A97" s="15" t="s">
        <v>190</v>
      </c>
      <c r="B97" s="18">
        <v>26.56</v>
      </c>
      <c r="C97" s="18">
        <v>422.89</v>
      </c>
      <c r="D97" s="18">
        <v>3935.2799999999997</v>
      </c>
    </row>
    <row r="98" spans="1:4" x14ac:dyDescent="0.3">
      <c r="A98" s="15" t="s">
        <v>192</v>
      </c>
      <c r="B98" s="18">
        <v>259.67</v>
      </c>
      <c r="C98" s="18">
        <v>2597.4499999999998</v>
      </c>
      <c r="D98" s="18">
        <v>17368.319999999996</v>
      </c>
    </row>
    <row r="99" spans="1:4" x14ac:dyDescent="0.3">
      <c r="A99" s="15" t="s">
        <v>194</v>
      </c>
      <c r="B99" s="18">
        <v>17.89</v>
      </c>
      <c r="C99" s="18">
        <v>173.32999999999998</v>
      </c>
      <c r="D99" s="18">
        <v>1430.99</v>
      </c>
    </row>
    <row r="100" spans="1:4" x14ac:dyDescent="0.3">
      <c r="A100" s="15" t="s">
        <v>196</v>
      </c>
      <c r="B100" s="18">
        <v>281.22000000000003</v>
      </c>
      <c r="C100" s="18">
        <v>1980</v>
      </c>
      <c r="D100" s="18">
        <v>14455.73</v>
      </c>
    </row>
    <row r="101" spans="1:4" x14ac:dyDescent="0.3">
      <c r="A101" s="15" t="s">
        <v>198</v>
      </c>
      <c r="B101" s="18">
        <v>1</v>
      </c>
      <c r="C101" s="18">
        <v>15.67</v>
      </c>
      <c r="D101" s="18">
        <v>43.449999999999996</v>
      </c>
    </row>
    <row r="102" spans="1:4" x14ac:dyDescent="0.3">
      <c r="A102" s="15" t="s">
        <v>200</v>
      </c>
      <c r="B102" s="18">
        <v>200.11</v>
      </c>
      <c r="C102" s="18">
        <v>1939.44</v>
      </c>
      <c r="D102" s="18">
        <v>19314.010000000002</v>
      </c>
    </row>
    <row r="103" spans="1:4" x14ac:dyDescent="0.3">
      <c r="A103" s="15" t="s">
        <v>202</v>
      </c>
      <c r="B103" s="18">
        <v>31</v>
      </c>
      <c r="C103" s="18">
        <v>349.78</v>
      </c>
      <c r="D103" s="18">
        <v>2769.3899999999994</v>
      </c>
    </row>
    <row r="104" spans="1:4" x14ac:dyDescent="0.3">
      <c r="A104" s="15" t="s">
        <v>204</v>
      </c>
      <c r="B104" s="18">
        <v>23.89</v>
      </c>
      <c r="C104" s="18">
        <v>318.22000000000003</v>
      </c>
      <c r="D104" s="18">
        <v>3062.72</v>
      </c>
    </row>
    <row r="105" spans="1:4" x14ac:dyDescent="0.3">
      <c r="A105" s="15" t="s">
        <v>206</v>
      </c>
      <c r="B105" s="18">
        <v>273.11</v>
      </c>
      <c r="C105" s="18">
        <v>1905.77</v>
      </c>
      <c r="D105" s="18">
        <v>17449.96</v>
      </c>
    </row>
    <row r="106" spans="1:4" x14ac:dyDescent="0.3">
      <c r="A106" s="15" t="s">
        <v>208</v>
      </c>
      <c r="B106" s="18">
        <v>116.89</v>
      </c>
      <c r="C106" s="18">
        <v>1090.8899999999999</v>
      </c>
      <c r="D106" s="18">
        <v>8967.6299999999992</v>
      </c>
    </row>
    <row r="107" spans="1:4" x14ac:dyDescent="0.3">
      <c r="A107" s="15" t="s">
        <v>210</v>
      </c>
      <c r="B107" s="18">
        <v>76.22</v>
      </c>
      <c r="C107" s="18">
        <v>737.77</v>
      </c>
      <c r="D107" s="18">
        <v>7103.38</v>
      </c>
    </row>
    <row r="108" spans="1:4" x14ac:dyDescent="0.3">
      <c r="A108" s="15" t="s">
        <v>212</v>
      </c>
      <c r="B108" s="18">
        <v>144.66999999999999</v>
      </c>
      <c r="C108" s="18">
        <v>1869.23</v>
      </c>
      <c r="D108" s="18">
        <v>19231.690000000002</v>
      </c>
    </row>
    <row r="109" spans="1:4" x14ac:dyDescent="0.3">
      <c r="A109" s="15" t="s">
        <v>214</v>
      </c>
      <c r="B109" s="18">
        <v>147</v>
      </c>
      <c r="C109" s="18">
        <v>1162.77</v>
      </c>
      <c r="D109" s="18">
        <v>9207.74</v>
      </c>
    </row>
    <row r="110" spans="1:4" x14ac:dyDescent="0.3">
      <c r="A110" s="15" t="s">
        <v>216</v>
      </c>
      <c r="B110" s="18">
        <v>262.33</v>
      </c>
      <c r="C110" s="18">
        <v>2620.56</v>
      </c>
      <c r="D110" s="18">
        <v>30432.2</v>
      </c>
    </row>
    <row r="111" spans="1:4" x14ac:dyDescent="0.3">
      <c r="A111" s="15" t="s">
        <v>218</v>
      </c>
      <c r="B111" s="18">
        <v>373.89</v>
      </c>
      <c r="C111" s="18">
        <v>3119.1099999999997</v>
      </c>
      <c r="D111" s="18">
        <v>25371.08</v>
      </c>
    </row>
    <row r="112" spans="1:4" x14ac:dyDescent="0.3">
      <c r="A112" s="15" t="s">
        <v>220</v>
      </c>
      <c r="B112" s="18">
        <v>294.33</v>
      </c>
      <c r="C112" s="18">
        <v>2819.11</v>
      </c>
      <c r="D112" s="18">
        <v>22543.349999999995</v>
      </c>
    </row>
    <row r="113" spans="1:4" x14ac:dyDescent="0.3">
      <c r="A113" s="15" t="s">
        <v>958</v>
      </c>
      <c r="B113" s="18">
        <v>0</v>
      </c>
      <c r="C113" s="18">
        <v>55.44</v>
      </c>
      <c r="D113" s="18">
        <v>222.94</v>
      </c>
    </row>
    <row r="114" spans="1:4" x14ac:dyDescent="0.3">
      <c r="A114" s="15" t="s">
        <v>949</v>
      </c>
      <c r="B114" s="18">
        <v>0</v>
      </c>
      <c r="C114" s="18">
        <v>132.44</v>
      </c>
      <c r="D114" s="18">
        <v>534.64</v>
      </c>
    </row>
    <row r="115" spans="1:4" x14ac:dyDescent="0.3">
      <c r="A115" s="15" t="s">
        <v>977</v>
      </c>
      <c r="B115" s="18">
        <v>0</v>
      </c>
      <c r="C115" s="18">
        <v>108.22</v>
      </c>
      <c r="D115" s="18">
        <v>535.94999999999993</v>
      </c>
    </row>
    <row r="116" spans="1:4" x14ac:dyDescent="0.3">
      <c r="A116" s="15" t="s">
        <v>960</v>
      </c>
      <c r="B116" s="18">
        <v>0</v>
      </c>
      <c r="C116" s="18">
        <v>29.44</v>
      </c>
      <c r="D116" s="18">
        <v>331.2</v>
      </c>
    </row>
    <row r="117" spans="1:4" x14ac:dyDescent="0.3">
      <c r="A117" s="15" t="s">
        <v>978</v>
      </c>
      <c r="B117" s="18">
        <v>0</v>
      </c>
      <c r="C117" s="18">
        <v>32.22</v>
      </c>
      <c r="D117" s="18">
        <v>150.78</v>
      </c>
    </row>
    <row r="118" spans="1:4" x14ac:dyDescent="0.3">
      <c r="A118" s="15" t="s">
        <v>1037</v>
      </c>
      <c r="B118" s="18">
        <v>0</v>
      </c>
      <c r="C118" s="18">
        <v>50.78</v>
      </c>
      <c r="D118" s="18">
        <v>482.1</v>
      </c>
    </row>
    <row r="119" spans="1:4" x14ac:dyDescent="0.3">
      <c r="A119" s="15" t="s">
        <v>1047</v>
      </c>
      <c r="B119" s="18">
        <v>0</v>
      </c>
      <c r="C119" s="18">
        <v>17.89</v>
      </c>
      <c r="D119" s="18">
        <v>311.60000000000002</v>
      </c>
    </row>
    <row r="120" spans="1:4" x14ac:dyDescent="0.3">
      <c r="A120" s="15" t="s">
        <v>925</v>
      </c>
      <c r="B120" s="18">
        <v>0</v>
      </c>
      <c r="C120" s="18">
        <v>0</v>
      </c>
      <c r="D120" s="18">
        <v>0</v>
      </c>
    </row>
    <row r="121" spans="1:4" x14ac:dyDescent="0.3">
      <c r="A121" s="15" t="s">
        <v>1057</v>
      </c>
      <c r="B121" s="18">
        <v>0</v>
      </c>
      <c r="C121" s="18">
        <v>0</v>
      </c>
      <c r="D121" s="18">
        <v>0</v>
      </c>
    </row>
    <row r="122" spans="1:4" x14ac:dyDescent="0.3">
      <c r="A122" s="15" t="s">
        <v>222</v>
      </c>
      <c r="B122" s="18">
        <v>100.78</v>
      </c>
      <c r="C122" s="18">
        <v>729</v>
      </c>
      <c r="D122" s="18">
        <v>4281.8599999999997</v>
      </c>
    </row>
    <row r="123" spans="1:4" x14ac:dyDescent="0.3">
      <c r="A123" s="15" t="s">
        <v>224</v>
      </c>
      <c r="B123" s="18">
        <v>33.78</v>
      </c>
      <c r="C123" s="18">
        <v>429.89</v>
      </c>
      <c r="D123" s="18">
        <v>3470.75</v>
      </c>
    </row>
    <row r="124" spans="1:4" x14ac:dyDescent="0.3">
      <c r="A124" s="15" t="s">
        <v>226</v>
      </c>
      <c r="B124" s="18">
        <v>74.67</v>
      </c>
      <c r="C124" s="18">
        <v>670</v>
      </c>
      <c r="D124" s="18">
        <v>5336.08</v>
      </c>
    </row>
    <row r="125" spans="1:4" x14ac:dyDescent="0.3">
      <c r="A125" s="15" t="s">
        <v>228</v>
      </c>
      <c r="B125" s="18">
        <v>154.22</v>
      </c>
      <c r="C125" s="18">
        <v>1662.22</v>
      </c>
      <c r="D125" s="18">
        <v>10827.1</v>
      </c>
    </row>
    <row r="126" spans="1:4" x14ac:dyDescent="0.3">
      <c r="A126" s="15" t="s">
        <v>230</v>
      </c>
      <c r="B126" s="18">
        <v>138.11000000000001</v>
      </c>
      <c r="C126" s="18">
        <v>1474.1100000000001</v>
      </c>
      <c r="D126" s="18">
        <v>9222.82</v>
      </c>
    </row>
    <row r="127" spans="1:4" x14ac:dyDescent="0.3">
      <c r="A127" s="15" t="s">
        <v>1043</v>
      </c>
      <c r="B127" s="18">
        <v>0</v>
      </c>
      <c r="C127" s="18">
        <v>63.66</v>
      </c>
      <c r="D127" s="18">
        <v>481.02</v>
      </c>
    </row>
    <row r="128" spans="1:4" x14ac:dyDescent="0.3">
      <c r="A128" s="15" t="s">
        <v>950</v>
      </c>
      <c r="B128" s="18">
        <v>0</v>
      </c>
      <c r="C128" s="18">
        <v>19.439999999999998</v>
      </c>
      <c r="D128" s="18">
        <v>74.759999999999991</v>
      </c>
    </row>
    <row r="129" spans="1:4" x14ac:dyDescent="0.3">
      <c r="A129" s="15" t="s">
        <v>232</v>
      </c>
      <c r="B129" s="18">
        <v>0</v>
      </c>
      <c r="C129" s="18">
        <v>8.33</v>
      </c>
      <c r="D129" s="18">
        <v>44.4</v>
      </c>
    </row>
    <row r="130" spans="1:4" x14ac:dyDescent="0.3">
      <c r="A130" s="15" t="s">
        <v>234</v>
      </c>
      <c r="B130" s="18">
        <v>0.44</v>
      </c>
      <c r="C130" s="18">
        <v>15</v>
      </c>
      <c r="D130" s="18">
        <v>85.91</v>
      </c>
    </row>
    <row r="131" spans="1:4" x14ac:dyDescent="0.3">
      <c r="A131" s="15" t="s">
        <v>236</v>
      </c>
      <c r="B131" s="18">
        <v>1.67</v>
      </c>
      <c r="C131" s="18">
        <v>40.22</v>
      </c>
      <c r="D131" s="18">
        <v>257.3</v>
      </c>
    </row>
    <row r="132" spans="1:4" x14ac:dyDescent="0.3">
      <c r="A132" s="15" t="s">
        <v>238</v>
      </c>
      <c r="B132" s="18">
        <v>38.33</v>
      </c>
      <c r="C132" s="18">
        <v>440.77</v>
      </c>
      <c r="D132" s="18">
        <v>3266.78</v>
      </c>
    </row>
    <row r="133" spans="1:4" x14ac:dyDescent="0.3">
      <c r="A133" s="15" t="s">
        <v>240</v>
      </c>
      <c r="B133" s="18">
        <v>1.44</v>
      </c>
      <c r="C133" s="18">
        <v>75.23</v>
      </c>
      <c r="D133" s="18">
        <v>568.06000000000006</v>
      </c>
    </row>
    <row r="134" spans="1:4" x14ac:dyDescent="0.3">
      <c r="A134" s="15" t="s">
        <v>242</v>
      </c>
      <c r="B134" s="18">
        <v>16.11</v>
      </c>
      <c r="C134" s="18">
        <v>133</v>
      </c>
      <c r="D134" s="18">
        <v>940.70999999999992</v>
      </c>
    </row>
    <row r="135" spans="1:4" x14ac:dyDescent="0.3">
      <c r="A135" s="15" t="s">
        <v>244</v>
      </c>
      <c r="B135" s="18">
        <v>0.22</v>
      </c>
      <c r="C135" s="18">
        <v>16.22</v>
      </c>
      <c r="D135" s="18">
        <v>100.43</v>
      </c>
    </row>
    <row r="136" spans="1:4" x14ac:dyDescent="0.3">
      <c r="A136" s="15" t="s">
        <v>246</v>
      </c>
      <c r="B136" s="18">
        <v>1</v>
      </c>
      <c r="C136" s="18">
        <v>14.219999999999999</v>
      </c>
      <c r="D136" s="18">
        <v>99</v>
      </c>
    </row>
    <row r="137" spans="1:4" x14ac:dyDescent="0.3">
      <c r="A137" s="15" t="s">
        <v>248</v>
      </c>
      <c r="B137" s="18">
        <v>0</v>
      </c>
      <c r="C137" s="18">
        <v>10.220000000000001</v>
      </c>
      <c r="D137" s="18">
        <v>90.3</v>
      </c>
    </row>
    <row r="138" spans="1:4" x14ac:dyDescent="0.3">
      <c r="A138" s="15" t="s">
        <v>250</v>
      </c>
      <c r="B138" s="18">
        <v>1.89</v>
      </c>
      <c r="C138" s="18">
        <v>19.45</v>
      </c>
      <c r="D138" s="18">
        <v>206.70999999999998</v>
      </c>
    </row>
    <row r="139" spans="1:4" x14ac:dyDescent="0.3">
      <c r="A139" s="15" t="s">
        <v>252</v>
      </c>
      <c r="B139" s="18">
        <v>0.78</v>
      </c>
      <c r="C139" s="18">
        <v>10.879999999999999</v>
      </c>
      <c r="D139" s="18">
        <v>61.89</v>
      </c>
    </row>
    <row r="140" spans="1:4" x14ac:dyDescent="0.3">
      <c r="A140" s="15" t="s">
        <v>254</v>
      </c>
      <c r="B140" s="18">
        <v>0.67</v>
      </c>
      <c r="C140" s="18">
        <v>10.34</v>
      </c>
      <c r="D140" s="18">
        <v>85.85</v>
      </c>
    </row>
    <row r="141" spans="1:4" x14ac:dyDescent="0.3">
      <c r="A141" s="15" t="s">
        <v>256</v>
      </c>
      <c r="B141" s="18">
        <v>0</v>
      </c>
      <c r="C141" s="18">
        <v>3.56</v>
      </c>
      <c r="D141" s="18">
        <v>27.1</v>
      </c>
    </row>
    <row r="142" spans="1:4" x14ac:dyDescent="0.3">
      <c r="A142" s="15" t="s">
        <v>258</v>
      </c>
      <c r="B142" s="18">
        <v>4.33</v>
      </c>
      <c r="C142" s="18">
        <v>472.78</v>
      </c>
      <c r="D142" s="18">
        <v>2933</v>
      </c>
    </row>
    <row r="143" spans="1:4" x14ac:dyDescent="0.3">
      <c r="A143" s="15" t="s">
        <v>260</v>
      </c>
      <c r="B143" s="18">
        <v>7.67</v>
      </c>
      <c r="C143" s="18">
        <v>157.34</v>
      </c>
      <c r="D143" s="18">
        <v>1084.3</v>
      </c>
    </row>
    <row r="144" spans="1:4" x14ac:dyDescent="0.3">
      <c r="A144" s="15" t="s">
        <v>262</v>
      </c>
      <c r="B144" s="18">
        <v>0.56000000000000005</v>
      </c>
      <c r="C144" s="18">
        <v>31.89</v>
      </c>
      <c r="D144" s="18">
        <v>200.32</v>
      </c>
    </row>
    <row r="145" spans="1:4" x14ac:dyDescent="0.3">
      <c r="A145" s="15" t="s">
        <v>264</v>
      </c>
      <c r="B145" s="18">
        <v>10.220000000000001</v>
      </c>
      <c r="C145" s="18">
        <v>90.11</v>
      </c>
      <c r="D145" s="18">
        <v>809.29</v>
      </c>
    </row>
    <row r="146" spans="1:4" x14ac:dyDescent="0.3">
      <c r="A146" s="15" t="s">
        <v>268</v>
      </c>
      <c r="B146" s="18">
        <v>0</v>
      </c>
      <c r="C146" s="18">
        <v>5.22</v>
      </c>
      <c r="D146" s="18">
        <v>58.9</v>
      </c>
    </row>
    <row r="147" spans="1:4" x14ac:dyDescent="0.3">
      <c r="A147" s="15" t="s">
        <v>270</v>
      </c>
      <c r="B147" s="18">
        <v>1</v>
      </c>
      <c r="C147" s="18">
        <v>120.89</v>
      </c>
      <c r="D147" s="18">
        <v>618.85</v>
      </c>
    </row>
    <row r="148" spans="1:4" x14ac:dyDescent="0.3">
      <c r="A148" s="15" t="s">
        <v>272</v>
      </c>
      <c r="B148" s="18">
        <v>5.56</v>
      </c>
      <c r="C148" s="18">
        <v>54.230000000000004</v>
      </c>
      <c r="D148" s="18">
        <v>433.95</v>
      </c>
    </row>
    <row r="149" spans="1:4" x14ac:dyDescent="0.3">
      <c r="A149" s="15" t="s">
        <v>274</v>
      </c>
      <c r="B149" s="18">
        <v>7.78</v>
      </c>
      <c r="C149" s="18">
        <v>68.23</v>
      </c>
      <c r="D149" s="18">
        <v>627.74</v>
      </c>
    </row>
    <row r="150" spans="1:4" x14ac:dyDescent="0.3">
      <c r="A150" s="15" t="s">
        <v>276</v>
      </c>
      <c r="B150" s="18">
        <v>11.89</v>
      </c>
      <c r="C150" s="18">
        <v>119.55</v>
      </c>
      <c r="D150" s="18">
        <v>804.71</v>
      </c>
    </row>
    <row r="151" spans="1:4" x14ac:dyDescent="0.3">
      <c r="A151" s="15" t="s">
        <v>278</v>
      </c>
      <c r="B151" s="18">
        <v>2.11</v>
      </c>
      <c r="C151" s="18">
        <v>37.33</v>
      </c>
      <c r="D151" s="18">
        <v>328.83000000000004</v>
      </c>
    </row>
    <row r="152" spans="1:4" x14ac:dyDescent="0.3">
      <c r="A152" s="15" t="s">
        <v>280</v>
      </c>
      <c r="B152" s="18">
        <v>8.56</v>
      </c>
      <c r="C152" s="18">
        <v>136</v>
      </c>
      <c r="D152" s="18">
        <v>851.05000000000007</v>
      </c>
    </row>
    <row r="153" spans="1:4" x14ac:dyDescent="0.3">
      <c r="A153" s="15" t="s">
        <v>282</v>
      </c>
      <c r="B153" s="18">
        <v>11</v>
      </c>
      <c r="C153" s="18">
        <v>154.32999999999998</v>
      </c>
      <c r="D153" s="18">
        <v>847.51</v>
      </c>
    </row>
    <row r="154" spans="1:4" x14ac:dyDescent="0.3">
      <c r="A154" s="15" t="s">
        <v>284</v>
      </c>
      <c r="B154" s="18">
        <v>4.33</v>
      </c>
      <c r="C154" s="18">
        <v>54.44</v>
      </c>
      <c r="D154" s="18">
        <v>271.44</v>
      </c>
    </row>
    <row r="155" spans="1:4" x14ac:dyDescent="0.3">
      <c r="A155" s="15" t="s">
        <v>286</v>
      </c>
      <c r="B155" s="18">
        <v>28.44</v>
      </c>
      <c r="C155" s="18">
        <v>400</v>
      </c>
      <c r="D155" s="18">
        <v>2938.35</v>
      </c>
    </row>
    <row r="156" spans="1:4" x14ac:dyDescent="0.3">
      <c r="A156" s="15" t="s">
        <v>288</v>
      </c>
      <c r="B156" s="18">
        <v>0.89</v>
      </c>
      <c r="C156" s="18">
        <v>57</v>
      </c>
      <c r="D156" s="18">
        <v>335.22</v>
      </c>
    </row>
    <row r="157" spans="1:4" x14ac:dyDescent="0.3">
      <c r="A157" s="15" t="s">
        <v>290</v>
      </c>
      <c r="B157" s="18">
        <v>48.44</v>
      </c>
      <c r="C157" s="18">
        <v>532.66000000000008</v>
      </c>
      <c r="D157" s="18">
        <v>3348.67</v>
      </c>
    </row>
    <row r="158" spans="1:4" x14ac:dyDescent="0.3">
      <c r="A158" s="15" t="s">
        <v>292</v>
      </c>
      <c r="B158" s="18">
        <v>0.89</v>
      </c>
      <c r="C158" s="18">
        <v>14.33</v>
      </c>
      <c r="D158" s="18">
        <v>61.3</v>
      </c>
    </row>
    <row r="159" spans="1:4" x14ac:dyDescent="0.3">
      <c r="A159" s="15" t="s">
        <v>294</v>
      </c>
      <c r="B159" s="18">
        <v>1.89</v>
      </c>
      <c r="C159" s="18">
        <v>83</v>
      </c>
      <c r="D159" s="18">
        <v>729.16999999999985</v>
      </c>
    </row>
    <row r="160" spans="1:4" x14ac:dyDescent="0.3">
      <c r="A160" s="15" t="s">
        <v>296</v>
      </c>
      <c r="B160" s="18">
        <v>0</v>
      </c>
      <c r="C160" s="18">
        <v>13.22</v>
      </c>
      <c r="D160" s="18">
        <v>102.34</v>
      </c>
    </row>
    <row r="161" spans="1:4" x14ac:dyDescent="0.3">
      <c r="A161" s="15" t="s">
        <v>298</v>
      </c>
      <c r="B161" s="18">
        <v>0.22</v>
      </c>
      <c r="C161" s="18">
        <v>18.329999999999998</v>
      </c>
      <c r="D161" s="18">
        <v>86.38</v>
      </c>
    </row>
    <row r="162" spans="1:4" x14ac:dyDescent="0.3">
      <c r="A162" s="15" t="s">
        <v>300</v>
      </c>
      <c r="B162" s="18">
        <v>1.78</v>
      </c>
      <c r="C162" s="18">
        <v>34</v>
      </c>
      <c r="D162" s="18">
        <v>212.14000000000001</v>
      </c>
    </row>
    <row r="163" spans="1:4" x14ac:dyDescent="0.3">
      <c r="A163" s="15" t="s">
        <v>302</v>
      </c>
      <c r="B163" s="18">
        <v>0</v>
      </c>
      <c r="C163" s="18">
        <v>41.89</v>
      </c>
      <c r="D163" s="18">
        <v>225.65</v>
      </c>
    </row>
    <row r="164" spans="1:4" x14ac:dyDescent="0.3">
      <c r="A164" s="15" t="s">
        <v>304</v>
      </c>
      <c r="B164" s="18">
        <v>2.78</v>
      </c>
      <c r="C164" s="18">
        <v>32.22</v>
      </c>
      <c r="D164" s="18">
        <v>109.59</v>
      </c>
    </row>
    <row r="165" spans="1:4" x14ac:dyDescent="0.3">
      <c r="A165" s="15" t="s">
        <v>306</v>
      </c>
      <c r="B165" s="18">
        <v>3.89</v>
      </c>
      <c r="C165" s="18">
        <v>82.11</v>
      </c>
      <c r="D165" s="18">
        <v>638.18000000000006</v>
      </c>
    </row>
    <row r="166" spans="1:4" x14ac:dyDescent="0.3">
      <c r="A166" s="15" t="s">
        <v>308</v>
      </c>
      <c r="B166" s="18">
        <v>7.67</v>
      </c>
      <c r="C166" s="18">
        <v>33.89</v>
      </c>
      <c r="D166" s="18">
        <v>213.4</v>
      </c>
    </row>
    <row r="167" spans="1:4" x14ac:dyDescent="0.3">
      <c r="A167" s="15" t="s">
        <v>310</v>
      </c>
      <c r="B167" s="18">
        <v>0.78</v>
      </c>
      <c r="C167" s="18">
        <v>35.21</v>
      </c>
      <c r="D167" s="18">
        <v>234.2</v>
      </c>
    </row>
    <row r="168" spans="1:4" x14ac:dyDescent="0.3">
      <c r="A168" s="15" t="s">
        <v>312</v>
      </c>
      <c r="B168" s="18">
        <v>112.33</v>
      </c>
      <c r="C168" s="18">
        <v>618</v>
      </c>
      <c r="D168" s="18">
        <v>4425.8500000000004</v>
      </c>
    </row>
    <row r="169" spans="1:4" x14ac:dyDescent="0.3">
      <c r="A169" s="15" t="s">
        <v>314</v>
      </c>
      <c r="B169" s="18">
        <v>2.11</v>
      </c>
      <c r="C169" s="18">
        <v>153</v>
      </c>
      <c r="D169" s="18">
        <v>876.1</v>
      </c>
    </row>
    <row r="170" spans="1:4" x14ac:dyDescent="0.3">
      <c r="A170" s="15" t="s">
        <v>316</v>
      </c>
      <c r="B170" s="18">
        <v>17.22</v>
      </c>
      <c r="C170" s="18">
        <v>119.89</v>
      </c>
      <c r="D170" s="18">
        <v>736.83</v>
      </c>
    </row>
    <row r="171" spans="1:4" x14ac:dyDescent="0.3">
      <c r="A171" s="15" t="s">
        <v>318</v>
      </c>
      <c r="B171" s="18">
        <v>29.67</v>
      </c>
      <c r="C171" s="18">
        <v>333.11</v>
      </c>
      <c r="D171" s="18">
        <v>2322.4199999999996</v>
      </c>
    </row>
    <row r="172" spans="1:4" x14ac:dyDescent="0.3">
      <c r="A172" s="15" t="s">
        <v>320</v>
      </c>
      <c r="B172" s="18">
        <v>6.67</v>
      </c>
      <c r="C172" s="18">
        <v>53.879999999999995</v>
      </c>
      <c r="D172" s="18">
        <v>321.79000000000002</v>
      </c>
    </row>
    <row r="173" spans="1:4" x14ac:dyDescent="0.3">
      <c r="A173" s="15" t="s">
        <v>322</v>
      </c>
      <c r="B173" s="18">
        <v>7.44</v>
      </c>
      <c r="C173" s="18">
        <v>19</v>
      </c>
      <c r="D173" s="18">
        <v>125.60000000000001</v>
      </c>
    </row>
    <row r="174" spans="1:4" x14ac:dyDescent="0.3">
      <c r="A174" s="15" t="s">
        <v>324</v>
      </c>
      <c r="B174" s="18">
        <v>36.89</v>
      </c>
      <c r="C174" s="18">
        <v>916</v>
      </c>
      <c r="D174" s="18">
        <v>5822.51</v>
      </c>
    </row>
    <row r="175" spans="1:4" x14ac:dyDescent="0.3">
      <c r="A175" s="15" t="s">
        <v>326</v>
      </c>
      <c r="B175" s="18">
        <v>12.22</v>
      </c>
      <c r="C175" s="18">
        <v>155.22</v>
      </c>
      <c r="D175" s="18">
        <v>1051.31</v>
      </c>
    </row>
    <row r="176" spans="1:4" x14ac:dyDescent="0.3">
      <c r="A176" s="15" t="s">
        <v>328</v>
      </c>
      <c r="B176" s="18">
        <v>7.11</v>
      </c>
      <c r="C176" s="18">
        <v>112.77</v>
      </c>
      <c r="D176" s="18">
        <v>1009.42</v>
      </c>
    </row>
    <row r="177" spans="1:4" x14ac:dyDescent="0.3">
      <c r="A177" s="15" t="s">
        <v>330</v>
      </c>
      <c r="B177" s="18">
        <v>0</v>
      </c>
      <c r="C177" s="18">
        <v>37.33</v>
      </c>
      <c r="D177" s="18">
        <v>233.92000000000002</v>
      </c>
    </row>
    <row r="178" spans="1:4" x14ac:dyDescent="0.3">
      <c r="A178" s="15" t="s">
        <v>332</v>
      </c>
      <c r="B178" s="18">
        <v>6.67</v>
      </c>
      <c r="C178" s="18">
        <v>83.66</v>
      </c>
      <c r="D178" s="18">
        <v>751.97</v>
      </c>
    </row>
    <row r="179" spans="1:4" x14ac:dyDescent="0.3">
      <c r="A179" s="15" t="s">
        <v>334</v>
      </c>
      <c r="B179" s="18">
        <v>8.7799999999999994</v>
      </c>
      <c r="C179" s="18">
        <v>129.88999999999999</v>
      </c>
      <c r="D179" s="18">
        <v>1096.46</v>
      </c>
    </row>
    <row r="180" spans="1:4" x14ac:dyDescent="0.3">
      <c r="A180" s="15" t="s">
        <v>336</v>
      </c>
      <c r="B180" s="18">
        <v>14.89</v>
      </c>
      <c r="C180" s="18">
        <v>55.879999999999995</v>
      </c>
      <c r="D180" s="18">
        <v>477.92</v>
      </c>
    </row>
    <row r="181" spans="1:4" x14ac:dyDescent="0.3">
      <c r="A181" s="15" t="s">
        <v>338</v>
      </c>
      <c r="B181" s="18">
        <v>18.559999999999999</v>
      </c>
      <c r="C181" s="18">
        <v>219.45</v>
      </c>
      <c r="D181" s="18">
        <v>992.07999999999993</v>
      </c>
    </row>
    <row r="182" spans="1:4" x14ac:dyDescent="0.3">
      <c r="A182" s="15" t="s">
        <v>340</v>
      </c>
      <c r="B182" s="18">
        <v>1</v>
      </c>
      <c r="C182" s="18">
        <v>73.66</v>
      </c>
      <c r="D182" s="18">
        <v>499.33</v>
      </c>
    </row>
    <row r="183" spans="1:4" x14ac:dyDescent="0.3">
      <c r="A183" s="15" t="s">
        <v>342</v>
      </c>
      <c r="B183" s="18">
        <v>5.67</v>
      </c>
      <c r="C183" s="18">
        <v>88.11</v>
      </c>
      <c r="D183" s="18">
        <v>539.75</v>
      </c>
    </row>
    <row r="184" spans="1:4" x14ac:dyDescent="0.3">
      <c r="A184" s="15" t="s">
        <v>344</v>
      </c>
      <c r="B184" s="18">
        <v>1.78</v>
      </c>
      <c r="C184" s="18">
        <v>40.44</v>
      </c>
      <c r="D184" s="18">
        <v>310.10000000000002</v>
      </c>
    </row>
    <row r="185" spans="1:4" x14ac:dyDescent="0.3">
      <c r="A185" s="15" t="s">
        <v>346</v>
      </c>
      <c r="B185" s="18">
        <v>5.33</v>
      </c>
      <c r="C185" s="18">
        <v>50.67</v>
      </c>
      <c r="D185" s="18">
        <v>338.38</v>
      </c>
    </row>
    <row r="186" spans="1:4" x14ac:dyDescent="0.3">
      <c r="A186" s="15" t="s">
        <v>348</v>
      </c>
      <c r="B186" s="18">
        <v>0</v>
      </c>
      <c r="C186" s="18">
        <v>6.78</v>
      </c>
      <c r="D186" s="18">
        <v>58.03</v>
      </c>
    </row>
    <row r="187" spans="1:4" x14ac:dyDescent="0.3">
      <c r="A187" s="15" t="s">
        <v>350</v>
      </c>
      <c r="B187" s="18">
        <v>16.670000000000002</v>
      </c>
      <c r="C187" s="18">
        <v>178.56</v>
      </c>
      <c r="D187" s="18">
        <v>1143.56</v>
      </c>
    </row>
    <row r="188" spans="1:4" x14ac:dyDescent="0.3">
      <c r="A188" s="15" t="s">
        <v>352</v>
      </c>
      <c r="B188" s="18">
        <v>4.8899999999999997</v>
      </c>
      <c r="C188" s="18">
        <v>46.9</v>
      </c>
      <c r="D188" s="18">
        <v>363.97999999999996</v>
      </c>
    </row>
    <row r="189" spans="1:4" x14ac:dyDescent="0.3">
      <c r="A189" s="15" t="s">
        <v>354</v>
      </c>
      <c r="B189" s="18">
        <v>3.22</v>
      </c>
      <c r="C189" s="18">
        <v>47.78</v>
      </c>
      <c r="D189" s="18">
        <v>255.72</v>
      </c>
    </row>
    <row r="190" spans="1:4" x14ac:dyDescent="0.3">
      <c r="A190" s="15" t="s">
        <v>356</v>
      </c>
      <c r="B190" s="18">
        <v>47.33</v>
      </c>
      <c r="C190" s="18">
        <v>398.66999999999996</v>
      </c>
      <c r="D190" s="18">
        <v>3013.19</v>
      </c>
    </row>
    <row r="191" spans="1:4" x14ac:dyDescent="0.3">
      <c r="A191" s="15" t="s">
        <v>358</v>
      </c>
      <c r="B191" s="18">
        <v>350.33</v>
      </c>
      <c r="C191" s="18">
        <v>2767.34</v>
      </c>
      <c r="D191" s="18">
        <v>22844.519999999997</v>
      </c>
    </row>
    <row r="192" spans="1:4" x14ac:dyDescent="0.3">
      <c r="A192" s="15" t="s">
        <v>360</v>
      </c>
      <c r="B192" s="18">
        <v>387.89</v>
      </c>
      <c r="C192" s="18">
        <v>4121.8899999999994</v>
      </c>
      <c r="D192" s="18">
        <v>27268.299999999996</v>
      </c>
    </row>
    <row r="193" spans="1:4" x14ac:dyDescent="0.3">
      <c r="A193" s="15" t="s">
        <v>362</v>
      </c>
      <c r="B193" s="18">
        <v>3</v>
      </c>
      <c r="C193" s="18">
        <v>30.67</v>
      </c>
      <c r="D193" s="18">
        <v>177.65</v>
      </c>
    </row>
    <row r="194" spans="1:4" x14ac:dyDescent="0.3">
      <c r="A194" s="15" t="s">
        <v>364</v>
      </c>
      <c r="B194" s="18">
        <v>62</v>
      </c>
      <c r="C194" s="18">
        <v>509</v>
      </c>
      <c r="D194" s="18">
        <v>5526.5399999999991</v>
      </c>
    </row>
    <row r="195" spans="1:4" x14ac:dyDescent="0.3">
      <c r="A195" s="15" t="s">
        <v>366</v>
      </c>
      <c r="B195" s="18">
        <v>182.44</v>
      </c>
      <c r="C195" s="18">
        <v>1304.4499999999998</v>
      </c>
      <c r="D195" s="18">
        <v>10393.09</v>
      </c>
    </row>
    <row r="196" spans="1:4" x14ac:dyDescent="0.3">
      <c r="A196" s="15" t="s">
        <v>368</v>
      </c>
      <c r="B196" s="18">
        <v>25.11</v>
      </c>
      <c r="C196" s="18">
        <v>159.44999999999999</v>
      </c>
      <c r="D196" s="18">
        <v>1401.59</v>
      </c>
    </row>
    <row r="197" spans="1:4" x14ac:dyDescent="0.3">
      <c r="A197" s="15" t="s">
        <v>370</v>
      </c>
      <c r="B197" s="18">
        <v>61.33</v>
      </c>
      <c r="C197" s="18">
        <v>404</v>
      </c>
      <c r="D197" s="18">
        <v>2788.2999999999997</v>
      </c>
    </row>
    <row r="198" spans="1:4" x14ac:dyDescent="0.3">
      <c r="A198" s="15" t="s">
        <v>372</v>
      </c>
      <c r="B198" s="18">
        <v>244.78</v>
      </c>
      <c r="C198" s="18">
        <v>1907.33</v>
      </c>
      <c r="D198" s="18">
        <v>11795.580000000002</v>
      </c>
    </row>
    <row r="199" spans="1:4" x14ac:dyDescent="0.3">
      <c r="A199" s="15" t="s">
        <v>374</v>
      </c>
      <c r="B199" s="18">
        <v>110</v>
      </c>
      <c r="C199" s="18">
        <v>1210.8899999999999</v>
      </c>
      <c r="D199" s="18">
        <v>8882.4299999999985</v>
      </c>
    </row>
    <row r="200" spans="1:4" x14ac:dyDescent="0.3">
      <c r="A200" s="15" t="s">
        <v>376</v>
      </c>
      <c r="B200" s="18">
        <v>128.78</v>
      </c>
      <c r="C200" s="18">
        <v>1029.8800000000001</v>
      </c>
      <c r="D200" s="18">
        <v>7172.5400000000009</v>
      </c>
    </row>
    <row r="201" spans="1:4" x14ac:dyDescent="0.3">
      <c r="A201" s="15" t="s">
        <v>378</v>
      </c>
      <c r="B201" s="18">
        <v>297.33</v>
      </c>
      <c r="C201" s="18">
        <v>2814.67</v>
      </c>
      <c r="D201" s="18">
        <v>20617.13</v>
      </c>
    </row>
    <row r="202" spans="1:4" x14ac:dyDescent="0.3">
      <c r="A202" s="15" t="s">
        <v>380</v>
      </c>
      <c r="B202" s="18">
        <v>23</v>
      </c>
      <c r="C202" s="18">
        <v>230.11</v>
      </c>
      <c r="D202" s="18">
        <v>1978.9599999999998</v>
      </c>
    </row>
    <row r="203" spans="1:4" x14ac:dyDescent="0.3">
      <c r="A203" s="15" t="s">
        <v>382</v>
      </c>
      <c r="B203" s="18">
        <v>56.89</v>
      </c>
      <c r="C203" s="18">
        <v>574.55000000000007</v>
      </c>
      <c r="D203" s="18">
        <v>4321.68</v>
      </c>
    </row>
    <row r="204" spans="1:4" x14ac:dyDescent="0.3">
      <c r="A204" s="15" t="s">
        <v>384</v>
      </c>
      <c r="B204" s="18">
        <v>48.22</v>
      </c>
      <c r="C204" s="18">
        <v>424.22</v>
      </c>
      <c r="D204" s="18">
        <v>3893.2</v>
      </c>
    </row>
    <row r="205" spans="1:4" x14ac:dyDescent="0.3">
      <c r="A205" s="15" t="s">
        <v>1024</v>
      </c>
      <c r="B205" s="18">
        <v>0</v>
      </c>
      <c r="C205" s="18">
        <v>139.55999999999997</v>
      </c>
      <c r="D205" s="18">
        <v>644.65</v>
      </c>
    </row>
    <row r="206" spans="1:4" x14ac:dyDescent="0.3">
      <c r="A206" s="15" t="s">
        <v>962</v>
      </c>
      <c r="B206" s="18">
        <v>0</v>
      </c>
      <c r="C206" s="18">
        <v>23.330000000000002</v>
      </c>
      <c r="D206" s="18">
        <v>153.19999999999999</v>
      </c>
    </row>
    <row r="207" spans="1:4" x14ac:dyDescent="0.3">
      <c r="A207" s="15" t="s">
        <v>916</v>
      </c>
      <c r="B207" s="18">
        <v>0</v>
      </c>
      <c r="C207" s="18">
        <v>0</v>
      </c>
      <c r="D207" s="18">
        <v>0</v>
      </c>
    </row>
    <row r="208" spans="1:4" x14ac:dyDescent="0.3">
      <c r="A208" s="15" t="s">
        <v>1058</v>
      </c>
      <c r="B208" s="18">
        <v>0</v>
      </c>
      <c r="C208" s="18">
        <v>0</v>
      </c>
      <c r="D208" s="18">
        <v>0</v>
      </c>
    </row>
    <row r="209" spans="1:4" x14ac:dyDescent="0.3">
      <c r="A209" s="15" t="s">
        <v>386</v>
      </c>
      <c r="B209" s="18">
        <v>0</v>
      </c>
      <c r="C209" s="18">
        <v>1</v>
      </c>
      <c r="D209" s="18">
        <v>9.9700000000000006</v>
      </c>
    </row>
    <row r="210" spans="1:4" x14ac:dyDescent="0.3">
      <c r="A210" s="15" t="s">
        <v>388</v>
      </c>
      <c r="B210" s="18">
        <v>8.33</v>
      </c>
      <c r="C210" s="18">
        <v>114.44</v>
      </c>
      <c r="D210" s="18">
        <v>755.7399999999999</v>
      </c>
    </row>
    <row r="211" spans="1:4" x14ac:dyDescent="0.3">
      <c r="A211" s="15" t="s">
        <v>390</v>
      </c>
      <c r="B211" s="18">
        <v>2.2200000000000002</v>
      </c>
      <c r="C211" s="18">
        <v>44.56</v>
      </c>
      <c r="D211" s="18">
        <v>219.49</v>
      </c>
    </row>
    <row r="212" spans="1:4" x14ac:dyDescent="0.3">
      <c r="A212" s="15" t="s">
        <v>392</v>
      </c>
      <c r="B212" s="18">
        <v>8.89</v>
      </c>
      <c r="C212" s="18">
        <v>136.55000000000001</v>
      </c>
      <c r="D212" s="18">
        <v>783.3</v>
      </c>
    </row>
    <row r="213" spans="1:4" x14ac:dyDescent="0.3">
      <c r="A213" s="15" t="s">
        <v>394</v>
      </c>
      <c r="B213" s="18">
        <v>1.89</v>
      </c>
      <c r="C213" s="18">
        <v>113.9</v>
      </c>
      <c r="D213" s="18">
        <v>531.09</v>
      </c>
    </row>
    <row r="214" spans="1:4" x14ac:dyDescent="0.3">
      <c r="A214" s="15" t="s">
        <v>396</v>
      </c>
      <c r="B214" s="18">
        <v>46.89</v>
      </c>
      <c r="C214" s="18">
        <v>530.22</v>
      </c>
      <c r="D214" s="18">
        <v>3307.1299999999997</v>
      </c>
    </row>
    <row r="215" spans="1:4" x14ac:dyDescent="0.3">
      <c r="A215" s="15" t="s">
        <v>398</v>
      </c>
      <c r="B215" s="18">
        <v>81</v>
      </c>
      <c r="C215" s="18">
        <v>749.8900000000001</v>
      </c>
      <c r="D215" s="18">
        <v>4377.5000000000009</v>
      </c>
    </row>
    <row r="216" spans="1:4" x14ac:dyDescent="0.3">
      <c r="A216" s="15" t="s">
        <v>400</v>
      </c>
      <c r="B216" s="18">
        <v>41.44</v>
      </c>
      <c r="C216" s="18">
        <v>363.45</v>
      </c>
      <c r="D216" s="18">
        <v>2569.7200000000003</v>
      </c>
    </row>
    <row r="217" spans="1:4" x14ac:dyDescent="0.3">
      <c r="A217" s="15" t="s">
        <v>402</v>
      </c>
      <c r="B217" s="18">
        <v>4.5599999999999996</v>
      </c>
      <c r="C217" s="18">
        <v>81.89</v>
      </c>
      <c r="D217" s="18">
        <v>513.73</v>
      </c>
    </row>
    <row r="218" spans="1:4" x14ac:dyDescent="0.3">
      <c r="A218" s="15" t="s">
        <v>404</v>
      </c>
      <c r="B218" s="18">
        <v>6.44</v>
      </c>
      <c r="C218" s="18">
        <v>38.56</v>
      </c>
      <c r="D218" s="18">
        <v>420.2</v>
      </c>
    </row>
    <row r="219" spans="1:4" x14ac:dyDescent="0.3">
      <c r="A219" s="15" t="s">
        <v>406</v>
      </c>
      <c r="B219" s="18">
        <v>147.11000000000001</v>
      </c>
      <c r="C219" s="18">
        <v>927.89</v>
      </c>
      <c r="D219" s="18">
        <v>6404.7999999999993</v>
      </c>
    </row>
    <row r="220" spans="1:4" x14ac:dyDescent="0.3">
      <c r="A220" s="15" t="s">
        <v>408</v>
      </c>
      <c r="B220" s="18">
        <v>0</v>
      </c>
      <c r="C220" s="18">
        <v>8.2200000000000006</v>
      </c>
      <c r="D220" s="18">
        <v>82.14</v>
      </c>
    </row>
    <row r="221" spans="1:4" x14ac:dyDescent="0.3">
      <c r="A221" s="15" t="s">
        <v>410</v>
      </c>
      <c r="B221" s="18">
        <v>0</v>
      </c>
      <c r="C221" s="18">
        <v>7.8900000000000006</v>
      </c>
      <c r="D221" s="18">
        <v>66</v>
      </c>
    </row>
    <row r="222" spans="1:4" x14ac:dyDescent="0.3">
      <c r="A222" s="15" t="s">
        <v>412</v>
      </c>
      <c r="B222" s="18">
        <v>0</v>
      </c>
      <c r="C222" s="18">
        <v>5.22</v>
      </c>
      <c r="D222" s="18">
        <v>67.739999999999995</v>
      </c>
    </row>
    <row r="223" spans="1:4" x14ac:dyDescent="0.3">
      <c r="A223" s="15" t="s">
        <v>414</v>
      </c>
      <c r="B223" s="18">
        <v>7.11</v>
      </c>
      <c r="C223" s="18">
        <v>124.89</v>
      </c>
      <c r="D223" s="18">
        <v>795.5</v>
      </c>
    </row>
    <row r="224" spans="1:4" x14ac:dyDescent="0.3">
      <c r="A224" s="15" t="s">
        <v>416</v>
      </c>
      <c r="B224" s="18">
        <v>243.89</v>
      </c>
      <c r="C224" s="18">
        <v>2575.8900000000003</v>
      </c>
      <c r="D224" s="18">
        <v>19889.579999999998</v>
      </c>
    </row>
    <row r="225" spans="1:4" x14ac:dyDescent="0.3">
      <c r="A225" s="15" t="s">
        <v>418</v>
      </c>
      <c r="B225" s="18">
        <v>199.89</v>
      </c>
      <c r="C225" s="18">
        <v>1423</v>
      </c>
      <c r="D225" s="18">
        <v>9494.010000000002</v>
      </c>
    </row>
    <row r="226" spans="1:4" x14ac:dyDescent="0.3">
      <c r="A226" s="15" t="s">
        <v>420</v>
      </c>
      <c r="B226" s="18">
        <v>225.56</v>
      </c>
      <c r="C226" s="18">
        <v>2094.23</v>
      </c>
      <c r="D226" s="18">
        <v>14806.970000000001</v>
      </c>
    </row>
    <row r="227" spans="1:4" x14ac:dyDescent="0.3">
      <c r="A227" s="15" t="s">
        <v>422</v>
      </c>
      <c r="B227" s="18">
        <v>338</v>
      </c>
      <c r="C227" s="18">
        <v>2983</v>
      </c>
      <c r="D227" s="18">
        <v>20086.469999999998</v>
      </c>
    </row>
    <row r="228" spans="1:4" x14ac:dyDescent="0.3">
      <c r="A228" s="15" t="s">
        <v>424</v>
      </c>
      <c r="B228" s="18">
        <v>79.22</v>
      </c>
      <c r="C228" s="18">
        <v>862.89</v>
      </c>
      <c r="D228" s="18">
        <v>5514.5899999999992</v>
      </c>
    </row>
    <row r="229" spans="1:4" x14ac:dyDescent="0.3">
      <c r="A229" s="15" t="s">
        <v>426</v>
      </c>
      <c r="B229" s="18">
        <v>160</v>
      </c>
      <c r="C229" s="18">
        <v>1542.34</v>
      </c>
      <c r="D229" s="18">
        <v>9454.4</v>
      </c>
    </row>
    <row r="230" spans="1:4" x14ac:dyDescent="0.3">
      <c r="A230" s="15" t="s">
        <v>428</v>
      </c>
      <c r="B230" s="18">
        <v>0</v>
      </c>
      <c r="C230" s="18">
        <v>6.67</v>
      </c>
      <c r="D230" s="18">
        <v>23.98</v>
      </c>
    </row>
    <row r="231" spans="1:4" x14ac:dyDescent="0.3">
      <c r="A231" s="15" t="s">
        <v>430</v>
      </c>
      <c r="B231" s="18">
        <v>68.44</v>
      </c>
      <c r="C231" s="18">
        <v>762.11</v>
      </c>
      <c r="D231" s="18">
        <v>5540.5400000000009</v>
      </c>
    </row>
    <row r="232" spans="1:4" x14ac:dyDescent="0.3">
      <c r="A232" s="15" t="s">
        <v>432</v>
      </c>
      <c r="B232" s="18">
        <v>125.22</v>
      </c>
      <c r="C232" s="18">
        <v>1221.44</v>
      </c>
      <c r="D232" s="18">
        <v>9488.32</v>
      </c>
    </row>
    <row r="233" spans="1:4" x14ac:dyDescent="0.3">
      <c r="A233" s="15" t="s">
        <v>434</v>
      </c>
      <c r="B233" s="18">
        <v>36.89</v>
      </c>
      <c r="C233" s="18">
        <v>455.33000000000004</v>
      </c>
      <c r="D233" s="18">
        <v>2593.6200000000003</v>
      </c>
    </row>
    <row r="234" spans="1:4" x14ac:dyDescent="0.3">
      <c r="A234" s="15" t="s">
        <v>436</v>
      </c>
      <c r="B234" s="18">
        <v>35</v>
      </c>
      <c r="C234" s="18">
        <v>315.12</v>
      </c>
      <c r="D234" s="18">
        <v>2062.89</v>
      </c>
    </row>
    <row r="235" spans="1:4" x14ac:dyDescent="0.3">
      <c r="A235" s="15" t="s">
        <v>438</v>
      </c>
      <c r="B235" s="18">
        <v>3.11</v>
      </c>
      <c r="C235" s="18">
        <v>82.22</v>
      </c>
      <c r="D235" s="18">
        <v>442.95000000000005</v>
      </c>
    </row>
    <row r="236" spans="1:4" x14ac:dyDescent="0.3">
      <c r="A236" s="15" t="s">
        <v>440</v>
      </c>
      <c r="B236" s="18">
        <v>54.89</v>
      </c>
      <c r="C236" s="18">
        <v>429.89</v>
      </c>
      <c r="D236" s="18">
        <v>2266.5300000000002</v>
      </c>
    </row>
    <row r="237" spans="1:4" x14ac:dyDescent="0.3">
      <c r="A237" s="15" t="s">
        <v>442</v>
      </c>
      <c r="B237" s="18">
        <v>71</v>
      </c>
      <c r="C237" s="18">
        <v>716.22</v>
      </c>
      <c r="D237" s="18">
        <v>4739.74</v>
      </c>
    </row>
    <row r="238" spans="1:4" x14ac:dyDescent="0.3">
      <c r="A238" s="15" t="s">
        <v>444</v>
      </c>
      <c r="B238" s="18">
        <v>397.56</v>
      </c>
      <c r="C238" s="18">
        <v>4852.22</v>
      </c>
      <c r="D238" s="18">
        <v>28328.11</v>
      </c>
    </row>
    <row r="239" spans="1:4" x14ac:dyDescent="0.3">
      <c r="A239" s="15" t="s">
        <v>446</v>
      </c>
      <c r="B239" s="18">
        <v>0</v>
      </c>
      <c r="C239" s="18">
        <v>5.55</v>
      </c>
      <c r="D239" s="18">
        <v>72.599999999999994</v>
      </c>
    </row>
    <row r="240" spans="1:4" x14ac:dyDescent="0.3">
      <c r="A240" s="15" t="s">
        <v>448</v>
      </c>
      <c r="B240" s="18">
        <v>0</v>
      </c>
      <c r="C240" s="18">
        <v>8.11</v>
      </c>
      <c r="D240" s="18">
        <v>37.6</v>
      </c>
    </row>
    <row r="241" spans="1:4" x14ac:dyDescent="0.3">
      <c r="A241" s="15" t="s">
        <v>450</v>
      </c>
      <c r="B241" s="18">
        <v>12.11</v>
      </c>
      <c r="C241" s="18">
        <v>191.32999999999998</v>
      </c>
      <c r="D241" s="18">
        <v>1419.61</v>
      </c>
    </row>
    <row r="242" spans="1:4" x14ac:dyDescent="0.3">
      <c r="A242" s="15" t="s">
        <v>452</v>
      </c>
      <c r="B242" s="18">
        <v>31.33</v>
      </c>
      <c r="C242" s="18">
        <v>211.10999999999999</v>
      </c>
      <c r="D242" s="18">
        <v>1738.8700000000001</v>
      </c>
    </row>
    <row r="243" spans="1:4" x14ac:dyDescent="0.3">
      <c r="A243" s="15" t="s">
        <v>454</v>
      </c>
      <c r="B243" s="18">
        <v>114.11</v>
      </c>
      <c r="C243" s="18">
        <v>1625.66</v>
      </c>
      <c r="D243" s="18">
        <v>10339.11</v>
      </c>
    </row>
    <row r="244" spans="1:4" x14ac:dyDescent="0.3">
      <c r="A244" s="15" t="s">
        <v>456</v>
      </c>
      <c r="B244" s="18">
        <v>230.44</v>
      </c>
      <c r="C244" s="18">
        <v>2178.23</v>
      </c>
      <c r="D244" s="18">
        <v>14385.88</v>
      </c>
    </row>
    <row r="245" spans="1:4" x14ac:dyDescent="0.3">
      <c r="A245" s="15" t="s">
        <v>458</v>
      </c>
      <c r="B245" s="18">
        <v>5.56</v>
      </c>
      <c r="C245" s="18">
        <v>106.89</v>
      </c>
      <c r="D245" s="18">
        <v>874.87</v>
      </c>
    </row>
    <row r="246" spans="1:4" x14ac:dyDescent="0.3">
      <c r="A246" s="15" t="s">
        <v>460</v>
      </c>
      <c r="B246" s="18">
        <v>102.22</v>
      </c>
      <c r="C246" s="18">
        <v>826</v>
      </c>
      <c r="D246" s="18">
        <v>5415.6600000000008</v>
      </c>
    </row>
    <row r="247" spans="1:4" x14ac:dyDescent="0.3">
      <c r="A247" s="15" t="s">
        <v>462</v>
      </c>
      <c r="B247" s="18">
        <v>66.89</v>
      </c>
      <c r="C247" s="18">
        <v>568.44000000000005</v>
      </c>
      <c r="D247" s="18">
        <v>3502.6099999999997</v>
      </c>
    </row>
    <row r="248" spans="1:4" x14ac:dyDescent="0.3">
      <c r="A248" s="15" t="s">
        <v>464</v>
      </c>
      <c r="B248" s="18">
        <v>1</v>
      </c>
      <c r="C248" s="18">
        <v>64.22</v>
      </c>
      <c r="D248" s="18">
        <v>594.03999999999985</v>
      </c>
    </row>
    <row r="249" spans="1:4" x14ac:dyDescent="0.3">
      <c r="A249" s="15" t="s">
        <v>466</v>
      </c>
      <c r="B249" s="18">
        <v>50.89</v>
      </c>
      <c r="C249" s="18">
        <v>451.44000000000005</v>
      </c>
      <c r="D249" s="18">
        <v>3163.8099999999995</v>
      </c>
    </row>
    <row r="250" spans="1:4" x14ac:dyDescent="0.3">
      <c r="A250" s="15" t="s">
        <v>468</v>
      </c>
      <c r="B250" s="18">
        <v>41.44</v>
      </c>
      <c r="C250" s="18">
        <v>323.34000000000003</v>
      </c>
      <c r="D250" s="18">
        <v>2659.92</v>
      </c>
    </row>
    <row r="251" spans="1:4" x14ac:dyDescent="0.3">
      <c r="A251" s="15" t="s">
        <v>470</v>
      </c>
      <c r="B251" s="18">
        <v>11.78</v>
      </c>
      <c r="C251" s="18">
        <v>204.89</v>
      </c>
      <c r="D251" s="18">
        <v>1508.9099999999999</v>
      </c>
    </row>
    <row r="252" spans="1:4" x14ac:dyDescent="0.3">
      <c r="A252" s="15" t="s">
        <v>964</v>
      </c>
      <c r="B252" s="18">
        <v>0</v>
      </c>
      <c r="C252" s="18">
        <v>96.67</v>
      </c>
      <c r="D252" s="18">
        <v>762.68</v>
      </c>
    </row>
    <row r="253" spans="1:4" x14ac:dyDescent="0.3">
      <c r="A253" s="15" t="s">
        <v>1045</v>
      </c>
      <c r="B253" s="18">
        <v>0</v>
      </c>
      <c r="C253" s="18">
        <v>1.78</v>
      </c>
      <c r="D253" s="18">
        <v>27.689999999999998</v>
      </c>
    </row>
    <row r="254" spans="1:4" x14ac:dyDescent="0.3">
      <c r="A254" s="15" t="s">
        <v>965</v>
      </c>
      <c r="B254" s="18">
        <v>0</v>
      </c>
      <c r="C254" s="18">
        <v>97.78</v>
      </c>
      <c r="D254" s="18">
        <v>428.20000000000005</v>
      </c>
    </row>
    <row r="255" spans="1:4" x14ac:dyDescent="0.3">
      <c r="A255" s="15" t="s">
        <v>472</v>
      </c>
      <c r="B255" s="18">
        <v>0</v>
      </c>
      <c r="C255" s="18">
        <v>5.67</v>
      </c>
      <c r="D255" s="18">
        <v>39.5</v>
      </c>
    </row>
    <row r="256" spans="1:4" x14ac:dyDescent="0.3">
      <c r="A256" s="15" t="s">
        <v>474</v>
      </c>
      <c r="B256" s="18">
        <v>0.33</v>
      </c>
      <c r="C256" s="18">
        <v>130.56</v>
      </c>
      <c r="D256" s="18">
        <v>832.4</v>
      </c>
    </row>
    <row r="257" spans="1:4" x14ac:dyDescent="0.3">
      <c r="A257" s="15" t="s">
        <v>476</v>
      </c>
      <c r="B257" s="18">
        <v>5.33</v>
      </c>
      <c r="C257" s="18">
        <v>66.66</v>
      </c>
      <c r="D257" s="18">
        <v>412.15999999999997</v>
      </c>
    </row>
    <row r="258" spans="1:4" x14ac:dyDescent="0.3">
      <c r="A258" s="15" t="s">
        <v>478</v>
      </c>
      <c r="B258" s="18">
        <v>9.67</v>
      </c>
      <c r="C258" s="18">
        <v>96.89</v>
      </c>
      <c r="D258" s="18">
        <v>1004.6999999999999</v>
      </c>
    </row>
    <row r="259" spans="1:4" x14ac:dyDescent="0.3">
      <c r="A259" s="15" t="s">
        <v>480</v>
      </c>
      <c r="B259" s="18">
        <v>31.89</v>
      </c>
      <c r="C259" s="18">
        <v>291</v>
      </c>
      <c r="D259" s="18">
        <v>1691.4</v>
      </c>
    </row>
    <row r="260" spans="1:4" x14ac:dyDescent="0.3">
      <c r="A260" s="15" t="s">
        <v>482</v>
      </c>
      <c r="B260" s="18">
        <v>0.89</v>
      </c>
      <c r="C260" s="18">
        <v>16.11</v>
      </c>
      <c r="D260" s="18">
        <v>246.01</v>
      </c>
    </row>
    <row r="261" spans="1:4" x14ac:dyDescent="0.3">
      <c r="A261" s="15" t="s">
        <v>484</v>
      </c>
      <c r="B261" s="18">
        <v>0</v>
      </c>
      <c r="C261" s="18">
        <v>12.78</v>
      </c>
      <c r="D261" s="18">
        <v>82</v>
      </c>
    </row>
    <row r="262" spans="1:4" x14ac:dyDescent="0.3">
      <c r="A262" s="15" t="s">
        <v>486</v>
      </c>
      <c r="B262" s="18">
        <v>0</v>
      </c>
      <c r="C262" s="18">
        <v>4.78</v>
      </c>
      <c r="D262" s="18">
        <v>34.799999999999997</v>
      </c>
    </row>
    <row r="263" spans="1:4" x14ac:dyDescent="0.3">
      <c r="A263" s="15" t="s">
        <v>488</v>
      </c>
      <c r="B263" s="18">
        <v>0.22</v>
      </c>
      <c r="C263" s="18">
        <v>22.99</v>
      </c>
      <c r="D263" s="18">
        <v>112.14</v>
      </c>
    </row>
    <row r="264" spans="1:4" x14ac:dyDescent="0.3">
      <c r="A264" s="15" t="s">
        <v>490</v>
      </c>
      <c r="B264" s="18">
        <v>5.33</v>
      </c>
      <c r="C264" s="18">
        <v>86.66</v>
      </c>
      <c r="D264" s="18">
        <v>497.29</v>
      </c>
    </row>
    <row r="265" spans="1:4" x14ac:dyDescent="0.3">
      <c r="A265" s="15" t="s">
        <v>492</v>
      </c>
      <c r="B265" s="18">
        <v>1.22</v>
      </c>
      <c r="C265" s="18">
        <v>37.78</v>
      </c>
      <c r="D265" s="18">
        <v>260.45</v>
      </c>
    </row>
    <row r="266" spans="1:4" x14ac:dyDescent="0.3">
      <c r="A266" s="15" t="s">
        <v>494</v>
      </c>
      <c r="B266" s="18">
        <v>7.89</v>
      </c>
      <c r="C266" s="18">
        <v>134.78</v>
      </c>
      <c r="D266" s="18">
        <v>1097.79</v>
      </c>
    </row>
    <row r="267" spans="1:4" x14ac:dyDescent="0.3">
      <c r="A267" s="15" t="s">
        <v>496</v>
      </c>
      <c r="B267" s="18">
        <v>75.78</v>
      </c>
      <c r="C267" s="18">
        <v>875.11999999999989</v>
      </c>
      <c r="D267" s="18">
        <v>5717.8600000000006</v>
      </c>
    </row>
    <row r="268" spans="1:4" x14ac:dyDescent="0.3">
      <c r="A268" s="15" t="s">
        <v>498</v>
      </c>
      <c r="B268" s="18">
        <v>354.11</v>
      </c>
      <c r="C268" s="18">
        <v>2488.11</v>
      </c>
      <c r="D268" s="18">
        <v>14855.649999999998</v>
      </c>
    </row>
    <row r="269" spans="1:4" x14ac:dyDescent="0.3">
      <c r="A269" s="15" t="s">
        <v>500</v>
      </c>
      <c r="B269" s="18">
        <v>91.44</v>
      </c>
      <c r="C269" s="18">
        <v>858.67000000000007</v>
      </c>
      <c r="D269" s="18">
        <v>6241.75</v>
      </c>
    </row>
    <row r="270" spans="1:4" x14ac:dyDescent="0.3">
      <c r="A270" s="15" t="s">
        <v>502</v>
      </c>
      <c r="B270" s="18">
        <v>148.44</v>
      </c>
      <c r="C270" s="18">
        <v>1538.22</v>
      </c>
      <c r="D270" s="18">
        <v>9514.5800000000017</v>
      </c>
    </row>
    <row r="271" spans="1:4" x14ac:dyDescent="0.3">
      <c r="A271" s="15" t="s">
        <v>504</v>
      </c>
      <c r="B271" s="18">
        <v>15.78</v>
      </c>
      <c r="C271" s="18">
        <v>132</v>
      </c>
      <c r="D271" s="18">
        <v>935.68</v>
      </c>
    </row>
    <row r="272" spans="1:4" x14ac:dyDescent="0.3">
      <c r="A272" s="15" t="s">
        <v>506</v>
      </c>
      <c r="B272" s="18">
        <v>6.22</v>
      </c>
      <c r="C272" s="18">
        <v>84.89</v>
      </c>
      <c r="D272" s="18">
        <v>567.22</v>
      </c>
    </row>
    <row r="273" spans="1:4" x14ac:dyDescent="0.3">
      <c r="A273" s="15" t="s">
        <v>508</v>
      </c>
      <c r="B273" s="18">
        <v>25.22</v>
      </c>
      <c r="C273" s="18">
        <v>314.77999999999997</v>
      </c>
      <c r="D273" s="18">
        <v>2135.17</v>
      </c>
    </row>
    <row r="274" spans="1:4" x14ac:dyDescent="0.3">
      <c r="A274" s="15" t="s">
        <v>510</v>
      </c>
      <c r="B274" s="18">
        <v>16.22</v>
      </c>
      <c r="C274" s="18">
        <v>197.89</v>
      </c>
      <c r="D274" s="18">
        <v>1261.8899999999999</v>
      </c>
    </row>
    <row r="275" spans="1:4" x14ac:dyDescent="0.3">
      <c r="A275" s="15" t="s">
        <v>979</v>
      </c>
      <c r="B275" s="18">
        <v>0</v>
      </c>
      <c r="C275" s="18">
        <v>31</v>
      </c>
      <c r="D275" s="18">
        <v>131.4</v>
      </c>
    </row>
    <row r="276" spans="1:4" x14ac:dyDescent="0.3">
      <c r="A276" s="15" t="s">
        <v>512</v>
      </c>
      <c r="B276" s="18">
        <v>2.78</v>
      </c>
      <c r="C276" s="18">
        <v>68.55</v>
      </c>
      <c r="D276" s="18">
        <v>410.42</v>
      </c>
    </row>
    <row r="277" spans="1:4" x14ac:dyDescent="0.3">
      <c r="A277" s="15" t="s">
        <v>514</v>
      </c>
      <c r="B277" s="18">
        <v>0</v>
      </c>
      <c r="C277" s="18">
        <v>2.44</v>
      </c>
      <c r="D277" s="18">
        <v>19</v>
      </c>
    </row>
    <row r="278" spans="1:4" x14ac:dyDescent="0.3">
      <c r="A278" s="15" t="s">
        <v>516</v>
      </c>
      <c r="B278" s="18">
        <v>53.78</v>
      </c>
      <c r="C278" s="18">
        <v>847.33</v>
      </c>
      <c r="D278" s="18">
        <v>5343.21</v>
      </c>
    </row>
    <row r="279" spans="1:4" x14ac:dyDescent="0.3">
      <c r="A279" s="15" t="s">
        <v>518</v>
      </c>
      <c r="B279" s="18">
        <v>22.56</v>
      </c>
      <c r="C279" s="18">
        <v>237</v>
      </c>
      <c r="D279" s="18">
        <v>1506.26</v>
      </c>
    </row>
    <row r="280" spans="1:4" x14ac:dyDescent="0.3">
      <c r="A280" s="15" t="s">
        <v>520</v>
      </c>
      <c r="B280" s="18">
        <v>1</v>
      </c>
      <c r="C280" s="18">
        <v>15.78</v>
      </c>
      <c r="D280" s="18">
        <v>240.99999999999997</v>
      </c>
    </row>
    <row r="281" spans="1:4" x14ac:dyDescent="0.3">
      <c r="A281" s="15" t="s">
        <v>522</v>
      </c>
      <c r="B281" s="18">
        <v>7.78</v>
      </c>
      <c r="C281" s="18">
        <v>111.22</v>
      </c>
      <c r="D281" s="18">
        <v>783.62</v>
      </c>
    </row>
    <row r="282" spans="1:4" x14ac:dyDescent="0.3">
      <c r="A282" s="15" t="s">
        <v>524</v>
      </c>
      <c r="B282" s="18">
        <v>0.89</v>
      </c>
      <c r="C282" s="18">
        <v>30.34</v>
      </c>
      <c r="D282" s="18">
        <v>287.65999999999997</v>
      </c>
    </row>
    <row r="283" spans="1:4" x14ac:dyDescent="0.3">
      <c r="A283" s="15" t="s">
        <v>526</v>
      </c>
      <c r="B283" s="18">
        <v>0</v>
      </c>
      <c r="C283" s="18">
        <v>42.11</v>
      </c>
      <c r="D283" s="18">
        <v>269.74</v>
      </c>
    </row>
    <row r="284" spans="1:4" x14ac:dyDescent="0.3">
      <c r="A284" s="15" t="s">
        <v>528</v>
      </c>
      <c r="B284" s="18">
        <v>95.33</v>
      </c>
      <c r="C284" s="18">
        <v>1752.67</v>
      </c>
      <c r="D284" s="18">
        <v>11167.019999999999</v>
      </c>
    </row>
    <row r="285" spans="1:4" x14ac:dyDescent="0.3">
      <c r="A285" s="15" t="s">
        <v>530</v>
      </c>
      <c r="B285" s="18">
        <v>51.89</v>
      </c>
      <c r="C285" s="18">
        <v>683.22</v>
      </c>
      <c r="D285" s="18">
        <v>4619.3900000000003</v>
      </c>
    </row>
    <row r="286" spans="1:4" x14ac:dyDescent="0.3">
      <c r="A286" s="15" t="s">
        <v>532</v>
      </c>
      <c r="B286" s="18">
        <v>17</v>
      </c>
      <c r="C286" s="18">
        <v>325.12</v>
      </c>
      <c r="D286" s="18">
        <v>2023.99</v>
      </c>
    </row>
    <row r="287" spans="1:4" x14ac:dyDescent="0.3">
      <c r="A287" s="15" t="s">
        <v>534</v>
      </c>
      <c r="B287" s="18">
        <v>45.33</v>
      </c>
      <c r="C287" s="18">
        <v>488.55999999999995</v>
      </c>
      <c r="D287" s="18">
        <v>3498.9</v>
      </c>
    </row>
    <row r="288" spans="1:4" x14ac:dyDescent="0.3">
      <c r="A288" s="15" t="s">
        <v>536</v>
      </c>
      <c r="B288" s="18">
        <v>23.78</v>
      </c>
      <c r="C288" s="18">
        <v>214.11</v>
      </c>
      <c r="D288" s="18">
        <v>1864.31</v>
      </c>
    </row>
    <row r="289" spans="1:4" x14ac:dyDescent="0.3">
      <c r="A289" s="15" t="s">
        <v>538</v>
      </c>
      <c r="B289" s="18">
        <v>26.44</v>
      </c>
      <c r="C289" s="18">
        <v>308.89</v>
      </c>
      <c r="D289" s="18">
        <v>1927.05</v>
      </c>
    </row>
    <row r="290" spans="1:4" x14ac:dyDescent="0.3">
      <c r="A290" s="15" t="s">
        <v>540</v>
      </c>
      <c r="B290" s="18">
        <v>36.22</v>
      </c>
      <c r="C290" s="18">
        <v>292.77999999999997</v>
      </c>
      <c r="D290" s="18">
        <v>1560.7</v>
      </c>
    </row>
    <row r="291" spans="1:4" x14ac:dyDescent="0.3">
      <c r="A291" s="15" t="s">
        <v>956</v>
      </c>
      <c r="B291" s="18">
        <v>15.89</v>
      </c>
      <c r="C291" s="18">
        <v>139.88999999999999</v>
      </c>
      <c r="D291" s="18">
        <v>399.28</v>
      </c>
    </row>
    <row r="292" spans="1:4" x14ac:dyDescent="0.3">
      <c r="A292" s="15" t="s">
        <v>542</v>
      </c>
      <c r="B292" s="18">
        <v>0.33</v>
      </c>
      <c r="C292" s="18">
        <v>13.11</v>
      </c>
      <c r="D292" s="18">
        <v>76.849999999999994</v>
      </c>
    </row>
    <row r="293" spans="1:4" x14ac:dyDescent="0.3">
      <c r="A293" s="15" t="s">
        <v>544</v>
      </c>
      <c r="B293" s="18">
        <v>0</v>
      </c>
      <c r="C293" s="18">
        <v>7.67</v>
      </c>
      <c r="D293" s="18">
        <v>24.2</v>
      </c>
    </row>
    <row r="294" spans="1:4" x14ac:dyDescent="0.3">
      <c r="A294" s="15" t="s">
        <v>546</v>
      </c>
      <c r="B294" s="18">
        <v>0.44</v>
      </c>
      <c r="C294" s="18">
        <v>39.67</v>
      </c>
      <c r="D294" s="18">
        <v>196.86999999999998</v>
      </c>
    </row>
    <row r="295" spans="1:4" x14ac:dyDescent="0.3">
      <c r="A295" s="15" t="s">
        <v>548</v>
      </c>
      <c r="B295" s="18">
        <v>36.11</v>
      </c>
      <c r="C295" s="18">
        <v>355.34000000000003</v>
      </c>
      <c r="D295" s="18">
        <v>2621.2800000000002</v>
      </c>
    </row>
    <row r="296" spans="1:4" x14ac:dyDescent="0.3">
      <c r="A296" s="15" t="s">
        <v>550</v>
      </c>
      <c r="B296" s="18">
        <v>2.44</v>
      </c>
      <c r="C296" s="18">
        <v>66.44</v>
      </c>
      <c r="D296" s="18">
        <v>528.47</v>
      </c>
    </row>
    <row r="297" spans="1:4" x14ac:dyDescent="0.3">
      <c r="A297" s="15" t="s">
        <v>552</v>
      </c>
      <c r="B297" s="18">
        <v>0.33</v>
      </c>
      <c r="C297" s="18">
        <v>20.34</v>
      </c>
      <c r="D297" s="18">
        <v>171.42000000000002</v>
      </c>
    </row>
    <row r="298" spans="1:4" x14ac:dyDescent="0.3">
      <c r="A298" s="15" t="s">
        <v>554</v>
      </c>
      <c r="B298" s="18">
        <v>0.33</v>
      </c>
      <c r="C298" s="18">
        <v>18.439999999999998</v>
      </c>
      <c r="D298" s="18">
        <v>111.03</v>
      </c>
    </row>
    <row r="299" spans="1:4" x14ac:dyDescent="0.3">
      <c r="A299" s="15" t="s">
        <v>556</v>
      </c>
      <c r="B299" s="18">
        <v>0</v>
      </c>
      <c r="C299" s="18">
        <v>7.44</v>
      </c>
      <c r="D299" s="18">
        <v>30.3</v>
      </c>
    </row>
    <row r="300" spans="1:4" x14ac:dyDescent="0.3">
      <c r="A300" s="15" t="s">
        <v>558</v>
      </c>
      <c r="B300" s="18">
        <v>3</v>
      </c>
      <c r="C300" s="18">
        <v>27.330000000000002</v>
      </c>
      <c r="D300" s="18">
        <v>142.03</v>
      </c>
    </row>
    <row r="301" spans="1:4" x14ac:dyDescent="0.3">
      <c r="A301" s="15" t="s">
        <v>560</v>
      </c>
      <c r="B301" s="18">
        <v>0</v>
      </c>
      <c r="C301" s="18">
        <v>21.34</v>
      </c>
      <c r="D301" s="18">
        <v>77.47</v>
      </c>
    </row>
    <row r="302" spans="1:4" x14ac:dyDescent="0.3">
      <c r="A302" s="15" t="s">
        <v>562</v>
      </c>
      <c r="B302" s="18">
        <v>0</v>
      </c>
      <c r="C302" s="18">
        <v>30.22</v>
      </c>
      <c r="D302" s="18">
        <v>146.88999999999999</v>
      </c>
    </row>
    <row r="303" spans="1:4" x14ac:dyDescent="0.3">
      <c r="A303" s="15" t="s">
        <v>564</v>
      </c>
      <c r="B303" s="18">
        <v>0.44</v>
      </c>
      <c r="C303" s="18">
        <v>21.889999999999997</v>
      </c>
      <c r="D303" s="18">
        <v>132.41999999999999</v>
      </c>
    </row>
    <row r="304" spans="1:4" x14ac:dyDescent="0.3">
      <c r="A304" s="15" t="s">
        <v>566</v>
      </c>
      <c r="B304" s="18">
        <v>2.67</v>
      </c>
      <c r="C304" s="18">
        <v>26</v>
      </c>
      <c r="D304" s="18">
        <v>152.53</v>
      </c>
    </row>
    <row r="305" spans="1:4" x14ac:dyDescent="0.3">
      <c r="A305" s="15" t="s">
        <v>568</v>
      </c>
      <c r="B305" s="18">
        <v>11.67</v>
      </c>
      <c r="C305" s="18">
        <v>76.210000000000008</v>
      </c>
      <c r="D305" s="18">
        <v>560.5</v>
      </c>
    </row>
    <row r="306" spans="1:4" x14ac:dyDescent="0.3">
      <c r="A306" s="15" t="s">
        <v>570</v>
      </c>
      <c r="B306" s="18">
        <v>14.78</v>
      </c>
      <c r="C306" s="18">
        <v>189.89</v>
      </c>
      <c r="D306" s="18">
        <v>1303</v>
      </c>
    </row>
    <row r="307" spans="1:4" x14ac:dyDescent="0.3">
      <c r="A307" s="15" t="s">
        <v>572</v>
      </c>
      <c r="B307" s="18">
        <v>267.22000000000003</v>
      </c>
      <c r="C307" s="18">
        <v>2065.11</v>
      </c>
      <c r="D307" s="18">
        <v>15031.199999999999</v>
      </c>
    </row>
    <row r="308" spans="1:4" x14ac:dyDescent="0.3">
      <c r="A308" s="15" t="s">
        <v>574</v>
      </c>
      <c r="B308" s="18">
        <v>54.44</v>
      </c>
      <c r="C308" s="18">
        <v>407.45</v>
      </c>
      <c r="D308" s="18">
        <v>3433.29</v>
      </c>
    </row>
    <row r="309" spans="1:4" x14ac:dyDescent="0.3">
      <c r="A309" s="15" t="s">
        <v>576</v>
      </c>
      <c r="B309" s="18">
        <v>44.67</v>
      </c>
      <c r="C309" s="18">
        <v>461.67</v>
      </c>
      <c r="D309" s="18">
        <v>3713.6400000000003</v>
      </c>
    </row>
    <row r="310" spans="1:4" x14ac:dyDescent="0.3">
      <c r="A310" s="15" t="s">
        <v>578</v>
      </c>
      <c r="B310" s="18">
        <v>4.22</v>
      </c>
      <c r="C310" s="18">
        <v>85.67</v>
      </c>
      <c r="D310" s="18">
        <v>758.23</v>
      </c>
    </row>
    <row r="311" spans="1:4" x14ac:dyDescent="0.3">
      <c r="A311" s="15" t="s">
        <v>580</v>
      </c>
      <c r="B311" s="18">
        <v>35.89</v>
      </c>
      <c r="C311" s="18">
        <v>580.66000000000008</v>
      </c>
      <c r="D311" s="18">
        <v>3589.08</v>
      </c>
    </row>
    <row r="312" spans="1:4" x14ac:dyDescent="0.3">
      <c r="A312" s="15" t="s">
        <v>582</v>
      </c>
      <c r="B312" s="18">
        <v>60</v>
      </c>
      <c r="C312" s="18">
        <v>855.45</v>
      </c>
      <c r="D312" s="18">
        <v>6158.3099999999995</v>
      </c>
    </row>
    <row r="313" spans="1:4" x14ac:dyDescent="0.3">
      <c r="A313" s="15" t="s">
        <v>584</v>
      </c>
      <c r="B313" s="18">
        <v>33.11</v>
      </c>
      <c r="C313" s="18">
        <v>500.55</v>
      </c>
      <c r="D313" s="18">
        <v>3989.9100000000003</v>
      </c>
    </row>
    <row r="314" spans="1:4" x14ac:dyDescent="0.3">
      <c r="A314" s="15" t="s">
        <v>586</v>
      </c>
      <c r="B314" s="18">
        <v>13.78</v>
      </c>
      <c r="C314" s="18">
        <v>144.34</v>
      </c>
      <c r="D314" s="18">
        <v>1094.6799999999998</v>
      </c>
    </row>
    <row r="315" spans="1:4" x14ac:dyDescent="0.3">
      <c r="A315" s="15" t="s">
        <v>588</v>
      </c>
      <c r="B315" s="18">
        <v>17.440000000000001</v>
      </c>
      <c r="C315" s="18">
        <v>193.56</v>
      </c>
      <c r="D315" s="18">
        <v>1373.01</v>
      </c>
    </row>
    <row r="316" spans="1:4" x14ac:dyDescent="0.3">
      <c r="A316" s="15" t="s">
        <v>590</v>
      </c>
      <c r="B316" s="18">
        <v>6.67</v>
      </c>
      <c r="C316" s="18">
        <v>154.66</v>
      </c>
      <c r="D316" s="18">
        <v>1344.47</v>
      </c>
    </row>
    <row r="317" spans="1:4" x14ac:dyDescent="0.3">
      <c r="A317" s="15" t="s">
        <v>592</v>
      </c>
      <c r="B317" s="18">
        <v>14.22</v>
      </c>
      <c r="C317" s="18">
        <v>390.67</v>
      </c>
      <c r="D317" s="18">
        <v>3161.5099999999998</v>
      </c>
    </row>
    <row r="318" spans="1:4" x14ac:dyDescent="0.3">
      <c r="A318" s="15" t="s">
        <v>594</v>
      </c>
      <c r="B318" s="18">
        <v>61.89</v>
      </c>
      <c r="C318" s="18">
        <v>754.66000000000008</v>
      </c>
      <c r="D318" s="18">
        <v>5445.42</v>
      </c>
    </row>
    <row r="319" spans="1:4" x14ac:dyDescent="0.3">
      <c r="A319" s="15" t="s">
        <v>596</v>
      </c>
      <c r="B319" s="18">
        <v>7.56</v>
      </c>
      <c r="C319" s="18">
        <v>118.44</v>
      </c>
      <c r="D319" s="18">
        <v>870.62</v>
      </c>
    </row>
    <row r="320" spans="1:4" x14ac:dyDescent="0.3">
      <c r="A320" s="15" t="s">
        <v>1032</v>
      </c>
      <c r="B320" s="18">
        <v>0</v>
      </c>
      <c r="C320" s="18">
        <v>22.11</v>
      </c>
      <c r="D320" s="18">
        <v>138.6</v>
      </c>
    </row>
    <row r="321" spans="1:4" x14ac:dyDescent="0.3">
      <c r="A321" s="15" t="s">
        <v>1064</v>
      </c>
      <c r="B321" s="18">
        <v>0</v>
      </c>
      <c r="C321" s="18">
        <v>37</v>
      </c>
      <c r="D321" s="18">
        <v>250.6</v>
      </c>
    </row>
    <row r="322" spans="1:4" x14ac:dyDescent="0.3">
      <c r="A322" s="15" t="s">
        <v>1065</v>
      </c>
      <c r="B322" s="18">
        <v>0</v>
      </c>
      <c r="C322" s="18">
        <v>42.56</v>
      </c>
      <c r="D322" s="18">
        <v>217.75</v>
      </c>
    </row>
    <row r="323" spans="1:4" x14ac:dyDescent="0.3">
      <c r="A323" s="15" t="s">
        <v>1066</v>
      </c>
      <c r="B323" s="18">
        <v>0</v>
      </c>
      <c r="C323" s="18">
        <v>25.56</v>
      </c>
      <c r="D323" s="18">
        <v>102.4</v>
      </c>
    </row>
    <row r="324" spans="1:4" x14ac:dyDescent="0.3">
      <c r="A324" s="15" t="s">
        <v>1067</v>
      </c>
      <c r="B324" s="18">
        <v>0</v>
      </c>
      <c r="C324" s="18">
        <v>22.11</v>
      </c>
      <c r="D324" s="18">
        <v>74.95</v>
      </c>
    </row>
    <row r="325" spans="1:4" x14ac:dyDescent="0.3">
      <c r="A325" s="15" t="s">
        <v>1068</v>
      </c>
      <c r="B325" s="18">
        <v>0</v>
      </c>
      <c r="C325" s="18">
        <v>28.55</v>
      </c>
      <c r="D325" s="18">
        <v>164.91</v>
      </c>
    </row>
    <row r="326" spans="1:4" x14ac:dyDescent="0.3">
      <c r="A326" s="15" t="s">
        <v>1081</v>
      </c>
      <c r="B326" s="18">
        <v>0</v>
      </c>
      <c r="C326" s="18">
        <v>11.67</v>
      </c>
      <c r="D326" s="18">
        <v>26.4</v>
      </c>
    </row>
    <row r="327" spans="1:4" x14ac:dyDescent="0.3">
      <c r="A327" s="15" t="s">
        <v>1082</v>
      </c>
      <c r="B327" s="18">
        <v>0</v>
      </c>
      <c r="C327" s="18">
        <v>13.89</v>
      </c>
      <c r="D327" s="18">
        <v>124.4</v>
      </c>
    </row>
    <row r="328" spans="1:4" x14ac:dyDescent="0.3">
      <c r="A328" s="15" t="s">
        <v>1083</v>
      </c>
      <c r="B328" s="18">
        <v>0</v>
      </c>
      <c r="C328" s="18">
        <v>41.89</v>
      </c>
      <c r="D328" s="18">
        <v>170</v>
      </c>
    </row>
  </sheetData>
  <sortState xmlns:xlrd2="http://schemas.microsoft.com/office/spreadsheetml/2017/richdata2" ref="A3:D328">
    <sortCondition ref="A3:A328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3BB20-EDB0-4AFE-9333-A934F3E98D65}">
  <dimension ref="A1:F327"/>
  <sheetViews>
    <sheetView workbookViewId="0">
      <selection activeCell="A3" sqref="A3:D325"/>
    </sheetView>
  </sheetViews>
  <sheetFormatPr defaultColWidth="9" defaultRowHeight="14.4" x14ac:dyDescent="0.3"/>
  <cols>
    <col min="1" max="1" width="9" style="15"/>
    <col min="2" max="2" width="9.09765625" style="15" bestFit="1" customWidth="1"/>
    <col min="3" max="3" width="11.19921875" style="15" bestFit="1" customWidth="1"/>
    <col min="4" max="4" width="10.09765625" style="15" bestFit="1" customWidth="1"/>
    <col min="5" max="5" width="9" style="15"/>
    <col min="6" max="6" width="10" style="15" bestFit="1" customWidth="1"/>
    <col min="7" max="16384" width="9" style="15"/>
  </cols>
  <sheetData>
    <row r="1" spans="1:6" x14ac:dyDescent="0.3">
      <c r="C1" s="17"/>
      <c r="F1" s="18"/>
    </row>
    <row r="2" spans="1:6" x14ac:dyDescent="0.3">
      <c r="A2" s="269" t="s">
        <v>933</v>
      </c>
      <c r="B2" s="270" t="s">
        <v>1061</v>
      </c>
      <c r="C2" s="270" t="s">
        <v>1062</v>
      </c>
      <c r="D2" s="270" t="s">
        <v>1063</v>
      </c>
    </row>
    <row r="3" spans="1:6" x14ac:dyDescent="0.3">
      <c r="A3" s="15" t="s">
        <v>4</v>
      </c>
      <c r="B3" s="18">
        <v>1.89</v>
      </c>
      <c r="C3" s="18">
        <v>11.56</v>
      </c>
      <c r="D3" s="18">
        <v>63.86</v>
      </c>
      <c r="E3" s="262"/>
      <c r="F3" s="17"/>
    </row>
    <row r="4" spans="1:6" x14ac:dyDescent="0.3">
      <c r="A4" s="15" t="s">
        <v>6</v>
      </c>
      <c r="B4" s="18">
        <v>0</v>
      </c>
      <c r="C4" s="18">
        <v>0</v>
      </c>
      <c r="D4" s="18">
        <v>9</v>
      </c>
      <c r="E4" s="262"/>
      <c r="F4" s="17"/>
    </row>
    <row r="5" spans="1:6" x14ac:dyDescent="0.3">
      <c r="A5" s="15" t="s">
        <v>8</v>
      </c>
      <c r="B5" s="18">
        <v>58.22</v>
      </c>
      <c r="C5" s="18">
        <v>562.32999999999993</v>
      </c>
      <c r="D5" s="18">
        <v>4577.8200000000006</v>
      </c>
      <c r="E5" s="262"/>
      <c r="F5" s="17"/>
    </row>
    <row r="6" spans="1:6" x14ac:dyDescent="0.3">
      <c r="A6" s="15" t="s">
        <v>10</v>
      </c>
      <c r="B6" s="18">
        <v>0</v>
      </c>
      <c r="C6" s="18">
        <v>24.34</v>
      </c>
      <c r="D6" s="18">
        <v>202.34</v>
      </c>
      <c r="E6" s="262"/>
      <c r="F6" s="17"/>
    </row>
    <row r="7" spans="1:6" x14ac:dyDescent="0.3">
      <c r="A7" s="15" t="s">
        <v>12</v>
      </c>
      <c r="B7" s="18">
        <v>2.89</v>
      </c>
      <c r="C7" s="18">
        <v>30.560000000000002</v>
      </c>
      <c r="D7" s="18">
        <v>350.43</v>
      </c>
      <c r="E7" s="262"/>
      <c r="F7" s="17"/>
    </row>
    <row r="8" spans="1:6" x14ac:dyDescent="0.3">
      <c r="A8" s="15" t="s">
        <v>14</v>
      </c>
      <c r="B8" s="18">
        <v>36.56</v>
      </c>
      <c r="C8" s="18">
        <v>450.21999999999997</v>
      </c>
      <c r="D8" s="18">
        <v>2459.39</v>
      </c>
      <c r="E8" s="262"/>
      <c r="F8" s="17"/>
    </row>
    <row r="9" spans="1:6" x14ac:dyDescent="0.3">
      <c r="A9" s="15" t="s">
        <v>16</v>
      </c>
      <c r="B9" s="18">
        <v>5.22</v>
      </c>
      <c r="C9" s="18">
        <v>92.45</v>
      </c>
      <c r="D9" s="18">
        <v>608.11</v>
      </c>
      <c r="E9" s="262"/>
      <c r="F9" s="17"/>
    </row>
    <row r="10" spans="1:6" x14ac:dyDescent="0.3">
      <c r="A10" s="15" t="s">
        <v>18</v>
      </c>
      <c r="B10" s="18">
        <v>247.67</v>
      </c>
      <c r="C10" s="18">
        <v>2390.4499999999998</v>
      </c>
      <c r="D10" s="18">
        <v>18210.599999999999</v>
      </c>
      <c r="E10" s="262"/>
      <c r="F10" s="17"/>
    </row>
    <row r="11" spans="1:6" x14ac:dyDescent="0.3">
      <c r="A11" s="15" t="s">
        <v>20</v>
      </c>
      <c r="B11" s="18">
        <v>3.78</v>
      </c>
      <c r="C11" s="18">
        <v>31.67</v>
      </c>
      <c r="D11" s="18">
        <v>140.19999999999999</v>
      </c>
      <c r="E11" s="262"/>
      <c r="F11" s="17"/>
    </row>
    <row r="12" spans="1:6" x14ac:dyDescent="0.3">
      <c r="A12" s="15" t="s">
        <v>22</v>
      </c>
      <c r="B12" s="18">
        <v>14</v>
      </c>
      <c r="C12" s="18">
        <v>171.67000000000002</v>
      </c>
      <c r="D12" s="18">
        <v>1416.36</v>
      </c>
      <c r="E12" s="262"/>
      <c r="F12" s="17"/>
    </row>
    <row r="13" spans="1:6" x14ac:dyDescent="0.3">
      <c r="A13" s="15" t="s">
        <v>24</v>
      </c>
      <c r="B13" s="18">
        <v>7.78</v>
      </c>
      <c r="C13" s="18">
        <v>109.78</v>
      </c>
      <c r="D13" s="18">
        <v>891.26</v>
      </c>
      <c r="E13" s="262"/>
      <c r="F13" s="17"/>
    </row>
    <row r="14" spans="1:6" x14ac:dyDescent="0.3">
      <c r="A14" s="15" t="s">
        <v>26</v>
      </c>
      <c r="B14" s="18">
        <v>15.56</v>
      </c>
      <c r="C14" s="18">
        <v>313.33</v>
      </c>
      <c r="D14" s="18">
        <v>2424.0100000000002</v>
      </c>
      <c r="E14" s="262"/>
      <c r="F14" s="17"/>
    </row>
    <row r="15" spans="1:6" x14ac:dyDescent="0.3">
      <c r="A15" s="15" t="s">
        <v>28</v>
      </c>
      <c r="B15" s="18">
        <v>150.56</v>
      </c>
      <c r="C15" s="18">
        <v>1902.8899999999999</v>
      </c>
      <c r="D15" s="18">
        <v>13753.560000000001</v>
      </c>
      <c r="E15" s="262"/>
      <c r="F15" s="17"/>
    </row>
    <row r="16" spans="1:6" x14ac:dyDescent="0.3">
      <c r="A16" s="15" t="s">
        <v>30</v>
      </c>
      <c r="B16" s="18">
        <v>4</v>
      </c>
      <c r="C16" s="18">
        <v>80</v>
      </c>
      <c r="D16" s="18">
        <v>616.70999999999992</v>
      </c>
      <c r="E16" s="262"/>
      <c r="F16" s="17"/>
    </row>
    <row r="17" spans="1:6" x14ac:dyDescent="0.3">
      <c r="A17" s="15" t="s">
        <v>32</v>
      </c>
      <c r="B17" s="18">
        <v>0</v>
      </c>
      <c r="C17" s="18">
        <v>0</v>
      </c>
      <c r="D17" s="18">
        <v>9.6</v>
      </c>
      <c r="E17" s="262"/>
      <c r="F17" s="17"/>
    </row>
    <row r="18" spans="1:6" x14ac:dyDescent="0.3">
      <c r="A18" s="15" t="s">
        <v>34</v>
      </c>
      <c r="B18" s="18">
        <v>4.5599999999999996</v>
      </c>
      <c r="C18" s="18">
        <v>22.34</v>
      </c>
      <c r="D18" s="18">
        <v>338.11</v>
      </c>
      <c r="E18" s="262"/>
      <c r="F18" s="17"/>
    </row>
    <row r="19" spans="1:6" x14ac:dyDescent="0.3">
      <c r="A19" s="15" t="s">
        <v>36</v>
      </c>
      <c r="B19" s="18">
        <v>10.56</v>
      </c>
      <c r="C19" s="18">
        <v>122.89</v>
      </c>
      <c r="D19" s="18">
        <v>1273.9399999999998</v>
      </c>
      <c r="E19" s="262"/>
      <c r="F19" s="17"/>
    </row>
    <row r="20" spans="1:6" x14ac:dyDescent="0.3">
      <c r="A20" s="15" t="s">
        <v>38</v>
      </c>
      <c r="B20" s="18">
        <v>18.329999999999998</v>
      </c>
      <c r="C20" s="18">
        <v>173.66000000000003</v>
      </c>
      <c r="D20" s="18">
        <v>1604.7600000000002</v>
      </c>
      <c r="E20" s="262"/>
      <c r="F20" s="17"/>
    </row>
    <row r="21" spans="1:6" x14ac:dyDescent="0.3">
      <c r="A21" s="15" t="s">
        <v>40</v>
      </c>
      <c r="B21" s="18">
        <v>8.2200000000000006</v>
      </c>
      <c r="C21" s="18">
        <v>120.66</v>
      </c>
      <c r="D21" s="18">
        <v>1230.92</v>
      </c>
      <c r="E21" s="262"/>
      <c r="F21" s="17"/>
    </row>
    <row r="22" spans="1:6" x14ac:dyDescent="0.3">
      <c r="A22" s="15" t="s">
        <v>42</v>
      </c>
      <c r="B22" s="18">
        <v>104.67</v>
      </c>
      <c r="C22" s="18">
        <v>985.56</v>
      </c>
      <c r="D22" s="18">
        <v>7121.3499999999995</v>
      </c>
      <c r="E22" s="262"/>
      <c r="F22" s="17"/>
    </row>
    <row r="23" spans="1:6" x14ac:dyDescent="0.3">
      <c r="A23" s="15" t="s">
        <v>44</v>
      </c>
      <c r="B23" s="18">
        <v>30.78</v>
      </c>
      <c r="C23" s="18">
        <v>591.44000000000005</v>
      </c>
      <c r="D23" s="18">
        <v>3462.0299999999997</v>
      </c>
      <c r="E23" s="262"/>
      <c r="F23" s="17"/>
    </row>
    <row r="24" spans="1:6" x14ac:dyDescent="0.3">
      <c r="A24" s="15" t="s">
        <v>46</v>
      </c>
      <c r="B24" s="18">
        <v>0</v>
      </c>
      <c r="C24" s="18">
        <v>37.67</v>
      </c>
      <c r="D24" s="18">
        <v>334.91999999999996</v>
      </c>
      <c r="E24" s="262"/>
      <c r="F24" s="17"/>
    </row>
    <row r="25" spans="1:6" x14ac:dyDescent="0.3">
      <c r="A25" s="15" t="s">
        <v>48</v>
      </c>
      <c r="B25" s="18">
        <v>31</v>
      </c>
      <c r="C25" s="18">
        <v>413.65999999999997</v>
      </c>
      <c r="D25" s="18">
        <v>2565.79</v>
      </c>
      <c r="E25" s="262"/>
      <c r="F25" s="17"/>
    </row>
    <row r="26" spans="1:6" x14ac:dyDescent="0.3">
      <c r="A26" s="15" t="s">
        <v>50</v>
      </c>
      <c r="B26" s="18">
        <v>3</v>
      </c>
      <c r="C26" s="18">
        <v>74.44</v>
      </c>
      <c r="D26" s="18">
        <v>480.91999999999996</v>
      </c>
      <c r="E26" s="262"/>
      <c r="F26" s="17"/>
    </row>
    <row r="27" spans="1:6" x14ac:dyDescent="0.3">
      <c r="A27" s="15" t="s">
        <v>52</v>
      </c>
      <c r="B27" s="18">
        <v>8.44</v>
      </c>
      <c r="C27" s="18">
        <v>576.78</v>
      </c>
      <c r="D27" s="18">
        <v>3230.6900000000005</v>
      </c>
      <c r="E27" s="262"/>
      <c r="F27" s="17"/>
    </row>
    <row r="28" spans="1:6" x14ac:dyDescent="0.3">
      <c r="A28" s="15" t="s">
        <v>974</v>
      </c>
      <c r="B28" s="18">
        <v>0</v>
      </c>
      <c r="C28" s="18">
        <v>31.67</v>
      </c>
      <c r="D28" s="18">
        <v>138.12</v>
      </c>
      <c r="E28" s="262"/>
      <c r="F28" s="17"/>
    </row>
    <row r="29" spans="1:6" x14ac:dyDescent="0.3">
      <c r="A29" s="15" t="s">
        <v>54</v>
      </c>
      <c r="B29" s="18">
        <v>258.22000000000003</v>
      </c>
      <c r="C29" s="18">
        <v>3127.89</v>
      </c>
      <c r="D29" s="18">
        <v>21691.08</v>
      </c>
      <c r="E29" s="262"/>
      <c r="F29" s="17"/>
    </row>
    <row r="30" spans="1:6" x14ac:dyDescent="0.3">
      <c r="A30" s="15" t="s">
        <v>56</v>
      </c>
      <c r="B30" s="18">
        <v>9.7799999999999994</v>
      </c>
      <c r="C30" s="18">
        <v>200.66000000000003</v>
      </c>
      <c r="D30" s="18">
        <v>2021.72</v>
      </c>
      <c r="E30" s="262"/>
      <c r="F30" s="17"/>
    </row>
    <row r="31" spans="1:6" x14ac:dyDescent="0.3">
      <c r="A31" s="15" t="s">
        <v>58</v>
      </c>
      <c r="B31" s="18">
        <v>8.7799999999999994</v>
      </c>
      <c r="C31" s="18">
        <v>272.89</v>
      </c>
      <c r="D31" s="18">
        <v>1746.2299999999998</v>
      </c>
      <c r="E31" s="262"/>
      <c r="F31" s="17"/>
    </row>
    <row r="32" spans="1:6" x14ac:dyDescent="0.3">
      <c r="A32" s="15" t="s">
        <v>60</v>
      </c>
      <c r="B32" s="18">
        <v>0</v>
      </c>
      <c r="C32" s="18">
        <v>21.67</v>
      </c>
      <c r="D32" s="18">
        <v>171.55</v>
      </c>
      <c r="E32" s="262"/>
      <c r="F32" s="17"/>
    </row>
    <row r="33" spans="1:6" x14ac:dyDescent="0.3">
      <c r="A33" s="15" t="s">
        <v>62</v>
      </c>
      <c r="B33" s="18">
        <v>39.33</v>
      </c>
      <c r="C33" s="18">
        <v>442.33</v>
      </c>
      <c r="D33" s="18">
        <v>2842.45</v>
      </c>
      <c r="E33" s="262"/>
      <c r="F33" s="17"/>
    </row>
    <row r="34" spans="1:6" x14ac:dyDescent="0.3">
      <c r="A34" s="15" t="s">
        <v>64</v>
      </c>
      <c r="B34" s="18">
        <v>220.56</v>
      </c>
      <c r="C34" s="18">
        <v>3134.55</v>
      </c>
      <c r="D34" s="18">
        <v>22433.379999999997</v>
      </c>
      <c r="E34" s="262"/>
      <c r="F34" s="17"/>
    </row>
    <row r="35" spans="1:6" x14ac:dyDescent="0.3">
      <c r="A35" s="15" t="s">
        <v>66</v>
      </c>
      <c r="B35" s="18">
        <v>57.11</v>
      </c>
      <c r="C35" s="18">
        <v>830.11</v>
      </c>
      <c r="D35" s="18">
        <v>7177.19</v>
      </c>
      <c r="E35" s="262"/>
      <c r="F35" s="17"/>
    </row>
    <row r="36" spans="1:6" x14ac:dyDescent="0.3">
      <c r="A36" s="15" t="s">
        <v>68</v>
      </c>
      <c r="B36" s="18">
        <v>102.22</v>
      </c>
      <c r="C36" s="18">
        <v>1662.78</v>
      </c>
      <c r="D36" s="18">
        <v>12279.609999999999</v>
      </c>
      <c r="E36" s="262"/>
      <c r="F36" s="17"/>
    </row>
    <row r="37" spans="1:6" x14ac:dyDescent="0.3">
      <c r="A37" s="15" t="s">
        <v>70</v>
      </c>
      <c r="B37" s="18">
        <v>42.67</v>
      </c>
      <c r="C37" s="18">
        <v>457.22</v>
      </c>
      <c r="D37" s="18">
        <v>3917.3399999999992</v>
      </c>
      <c r="E37" s="262"/>
      <c r="F37" s="17"/>
    </row>
    <row r="38" spans="1:6" x14ac:dyDescent="0.3">
      <c r="A38" s="15" t="s">
        <v>1056</v>
      </c>
      <c r="B38" s="18">
        <v>0</v>
      </c>
      <c r="C38" s="18">
        <v>0</v>
      </c>
      <c r="D38" s="18">
        <v>0</v>
      </c>
      <c r="E38" s="262"/>
      <c r="F38" s="17"/>
    </row>
    <row r="39" spans="1:6" x14ac:dyDescent="0.3">
      <c r="A39" s="15" t="s">
        <v>74</v>
      </c>
      <c r="B39" s="18">
        <v>4.8899999999999997</v>
      </c>
      <c r="C39" s="18">
        <v>50</v>
      </c>
      <c r="D39" s="18">
        <v>358.82000000000005</v>
      </c>
      <c r="E39" s="262"/>
      <c r="F39" s="17"/>
    </row>
    <row r="40" spans="1:6" x14ac:dyDescent="0.3">
      <c r="A40" s="15" t="s">
        <v>76</v>
      </c>
      <c r="B40" s="18">
        <v>0</v>
      </c>
      <c r="C40" s="18">
        <v>74.56</v>
      </c>
      <c r="D40" s="18">
        <v>439.7</v>
      </c>
      <c r="E40" s="262"/>
      <c r="F40" s="17"/>
    </row>
    <row r="41" spans="1:6" x14ac:dyDescent="0.3">
      <c r="A41" s="15" t="s">
        <v>78</v>
      </c>
      <c r="B41" s="18">
        <v>130.56</v>
      </c>
      <c r="C41" s="18">
        <v>1088.1100000000001</v>
      </c>
      <c r="D41" s="18">
        <v>6184.42</v>
      </c>
      <c r="E41" s="262"/>
      <c r="F41" s="17"/>
    </row>
    <row r="42" spans="1:6" x14ac:dyDescent="0.3">
      <c r="A42" s="15" t="s">
        <v>80</v>
      </c>
      <c r="B42" s="18">
        <v>5.22</v>
      </c>
      <c r="C42" s="18">
        <v>96.22</v>
      </c>
      <c r="D42" s="18">
        <v>672.68000000000006</v>
      </c>
      <c r="E42" s="262"/>
      <c r="F42" s="17"/>
    </row>
    <row r="43" spans="1:6" x14ac:dyDescent="0.3">
      <c r="A43" s="15" t="s">
        <v>82</v>
      </c>
      <c r="B43" s="18">
        <v>17.89</v>
      </c>
      <c r="C43" s="18">
        <v>223.89</v>
      </c>
      <c r="D43" s="18">
        <v>1437.05</v>
      </c>
      <c r="E43" s="262"/>
      <c r="F43" s="17"/>
    </row>
    <row r="44" spans="1:6" x14ac:dyDescent="0.3">
      <c r="A44" s="15" t="s">
        <v>84</v>
      </c>
      <c r="B44" s="18">
        <v>14.44</v>
      </c>
      <c r="C44" s="18">
        <v>189</v>
      </c>
      <c r="D44" s="18">
        <v>1148.76</v>
      </c>
      <c r="E44" s="262"/>
      <c r="F44" s="17"/>
    </row>
    <row r="45" spans="1:6" x14ac:dyDescent="0.3">
      <c r="A45" s="15" t="s">
        <v>86</v>
      </c>
      <c r="B45" s="18">
        <v>31</v>
      </c>
      <c r="C45" s="18">
        <v>335.55</v>
      </c>
      <c r="D45" s="18">
        <v>2404.5300000000002</v>
      </c>
      <c r="E45" s="262"/>
      <c r="F45" s="17"/>
    </row>
    <row r="46" spans="1:6" x14ac:dyDescent="0.3">
      <c r="A46" s="15" t="s">
        <v>88</v>
      </c>
      <c r="B46" s="18">
        <v>55.78</v>
      </c>
      <c r="C46" s="18">
        <v>766.67000000000007</v>
      </c>
      <c r="D46" s="18">
        <v>4969.8099999999995</v>
      </c>
      <c r="E46" s="262"/>
      <c r="F46" s="17"/>
    </row>
    <row r="47" spans="1:6" x14ac:dyDescent="0.3">
      <c r="A47" s="15" t="s">
        <v>90</v>
      </c>
      <c r="B47" s="18">
        <v>2.11</v>
      </c>
      <c r="C47" s="18">
        <v>16.89</v>
      </c>
      <c r="D47" s="18">
        <v>117.43</v>
      </c>
      <c r="E47" s="262"/>
      <c r="F47" s="17"/>
    </row>
    <row r="48" spans="1:6" x14ac:dyDescent="0.3">
      <c r="A48" s="15" t="s">
        <v>92</v>
      </c>
      <c r="B48" s="18">
        <v>10.56</v>
      </c>
      <c r="C48" s="18">
        <v>75.44</v>
      </c>
      <c r="D48" s="18">
        <v>749.89</v>
      </c>
      <c r="E48" s="262"/>
      <c r="F48" s="17"/>
    </row>
    <row r="49" spans="1:6" x14ac:dyDescent="0.3">
      <c r="A49" s="15" t="s">
        <v>94</v>
      </c>
      <c r="B49" s="18">
        <v>2</v>
      </c>
      <c r="C49" s="18">
        <v>2</v>
      </c>
      <c r="D49" s="18">
        <v>26.8</v>
      </c>
      <c r="E49" s="262"/>
      <c r="F49" s="17"/>
    </row>
    <row r="50" spans="1:6" x14ac:dyDescent="0.3">
      <c r="A50" s="15" t="s">
        <v>96</v>
      </c>
      <c r="B50" s="18">
        <v>67.22</v>
      </c>
      <c r="C50" s="18">
        <v>688.32999999999993</v>
      </c>
      <c r="D50" s="18">
        <v>5940.21</v>
      </c>
      <c r="E50" s="262"/>
      <c r="F50" s="17"/>
    </row>
    <row r="51" spans="1:6" x14ac:dyDescent="0.3">
      <c r="A51" s="15" t="s">
        <v>98</v>
      </c>
      <c r="B51" s="18">
        <v>0.33</v>
      </c>
      <c r="C51" s="18">
        <v>10.33</v>
      </c>
      <c r="D51" s="18">
        <v>98.03</v>
      </c>
      <c r="E51" s="262"/>
      <c r="F51" s="17"/>
    </row>
    <row r="52" spans="1:6" x14ac:dyDescent="0.3">
      <c r="A52" s="15" t="s">
        <v>100</v>
      </c>
      <c r="B52" s="18">
        <v>2.11</v>
      </c>
      <c r="C52" s="18">
        <v>43.120000000000005</v>
      </c>
      <c r="D52" s="18">
        <v>261.94999999999993</v>
      </c>
      <c r="E52" s="262"/>
      <c r="F52" s="17"/>
    </row>
    <row r="53" spans="1:6" x14ac:dyDescent="0.3">
      <c r="A53" s="15" t="s">
        <v>102</v>
      </c>
      <c r="B53" s="18">
        <v>1</v>
      </c>
      <c r="C53" s="18">
        <v>4.78</v>
      </c>
      <c r="D53" s="18">
        <v>33.799999999999997</v>
      </c>
      <c r="E53" s="262"/>
      <c r="F53" s="17"/>
    </row>
    <row r="54" spans="1:6" x14ac:dyDescent="0.3">
      <c r="A54" s="15" t="s">
        <v>104</v>
      </c>
      <c r="B54" s="18">
        <v>0.44</v>
      </c>
      <c r="C54" s="18">
        <v>29.770000000000003</v>
      </c>
      <c r="D54" s="18">
        <v>244.47000000000003</v>
      </c>
      <c r="E54" s="262"/>
      <c r="F54" s="17"/>
    </row>
    <row r="55" spans="1:6" x14ac:dyDescent="0.3">
      <c r="A55" s="15" t="s">
        <v>106</v>
      </c>
      <c r="B55" s="18">
        <v>0</v>
      </c>
      <c r="C55" s="18">
        <v>7.22</v>
      </c>
      <c r="D55" s="18">
        <v>39.520000000000003</v>
      </c>
      <c r="E55" s="262"/>
      <c r="F55" s="17"/>
    </row>
    <row r="56" spans="1:6" x14ac:dyDescent="0.3">
      <c r="A56" s="15" t="s">
        <v>108</v>
      </c>
      <c r="B56" s="18">
        <v>1.44</v>
      </c>
      <c r="C56" s="18">
        <v>25.89</v>
      </c>
      <c r="D56" s="18">
        <v>198.83999999999997</v>
      </c>
      <c r="E56" s="262"/>
      <c r="F56" s="17"/>
    </row>
    <row r="57" spans="1:6" x14ac:dyDescent="0.3">
      <c r="A57" s="15" t="s">
        <v>110</v>
      </c>
      <c r="B57" s="18">
        <v>1</v>
      </c>
      <c r="C57" s="18">
        <v>73.11</v>
      </c>
      <c r="D57" s="18">
        <v>382</v>
      </c>
      <c r="E57" s="262"/>
      <c r="F57" s="17"/>
    </row>
    <row r="58" spans="1:6" x14ac:dyDescent="0.3">
      <c r="A58" s="15" t="s">
        <v>112</v>
      </c>
      <c r="B58" s="18">
        <v>194</v>
      </c>
      <c r="C58" s="18">
        <v>2308.66</v>
      </c>
      <c r="D58" s="18">
        <v>18265.189999999999</v>
      </c>
      <c r="E58" s="262"/>
      <c r="F58" s="17"/>
    </row>
    <row r="59" spans="1:6" x14ac:dyDescent="0.3">
      <c r="A59" s="15" t="s">
        <v>114</v>
      </c>
      <c r="B59" s="18">
        <v>31.89</v>
      </c>
      <c r="C59" s="18">
        <v>291.22000000000003</v>
      </c>
      <c r="D59" s="18">
        <v>2032.8899999999999</v>
      </c>
      <c r="E59" s="262"/>
      <c r="F59" s="17"/>
    </row>
    <row r="60" spans="1:6" x14ac:dyDescent="0.3">
      <c r="A60" s="15" t="s">
        <v>116</v>
      </c>
      <c r="B60" s="18">
        <v>0</v>
      </c>
      <c r="C60" s="18">
        <v>1</v>
      </c>
      <c r="D60" s="18">
        <v>10.199999999999999</v>
      </c>
      <c r="E60" s="262"/>
      <c r="F60" s="17"/>
    </row>
    <row r="61" spans="1:6" x14ac:dyDescent="0.3">
      <c r="A61" s="15" t="s">
        <v>118</v>
      </c>
      <c r="B61" s="18">
        <v>0</v>
      </c>
      <c r="C61" s="18">
        <v>12.11</v>
      </c>
      <c r="D61" s="18">
        <v>48.7</v>
      </c>
      <c r="E61" s="262"/>
      <c r="F61" s="17"/>
    </row>
    <row r="62" spans="1:6" x14ac:dyDescent="0.3">
      <c r="A62" s="15" t="s">
        <v>120</v>
      </c>
      <c r="B62" s="18">
        <v>0.44</v>
      </c>
      <c r="C62" s="18">
        <v>63</v>
      </c>
      <c r="D62" s="18">
        <v>346.35</v>
      </c>
      <c r="E62" s="262"/>
      <c r="F62" s="17"/>
    </row>
    <row r="63" spans="1:6" x14ac:dyDescent="0.3">
      <c r="A63" s="15" t="s">
        <v>122</v>
      </c>
      <c r="B63" s="18">
        <v>33.33</v>
      </c>
      <c r="C63" s="18">
        <v>270.78000000000003</v>
      </c>
      <c r="D63" s="18">
        <v>2383.46</v>
      </c>
      <c r="E63" s="262"/>
      <c r="F63" s="17"/>
    </row>
    <row r="64" spans="1:6" x14ac:dyDescent="0.3">
      <c r="A64" s="15" t="s">
        <v>124</v>
      </c>
      <c r="B64" s="18">
        <v>30.22</v>
      </c>
      <c r="C64" s="18">
        <v>405.67</v>
      </c>
      <c r="D64" s="18">
        <v>3126.77</v>
      </c>
      <c r="E64" s="262"/>
      <c r="F64" s="17"/>
    </row>
    <row r="65" spans="1:6" x14ac:dyDescent="0.3">
      <c r="A65" s="15" t="s">
        <v>126</v>
      </c>
      <c r="B65" s="18">
        <v>11.56</v>
      </c>
      <c r="C65" s="18">
        <v>126.56</v>
      </c>
      <c r="D65" s="18">
        <v>864.38</v>
      </c>
      <c r="E65" s="262"/>
      <c r="F65" s="17"/>
    </row>
    <row r="66" spans="1:6" x14ac:dyDescent="0.3">
      <c r="A66" s="15" t="s">
        <v>128</v>
      </c>
      <c r="B66" s="18">
        <v>0.89</v>
      </c>
      <c r="C66" s="18">
        <v>25.78</v>
      </c>
      <c r="D66" s="18">
        <v>198.31</v>
      </c>
      <c r="E66" s="262"/>
      <c r="F66" s="17"/>
    </row>
    <row r="67" spans="1:6" x14ac:dyDescent="0.3">
      <c r="A67" s="15" t="s">
        <v>130</v>
      </c>
      <c r="B67" s="18">
        <v>5.67</v>
      </c>
      <c r="C67" s="18">
        <v>98.44</v>
      </c>
      <c r="D67" s="18">
        <v>497.39</v>
      </c>
      <c r="E67" s="262"/>
      <c r="F67" s="17"/>
    </row>
    <row r="68" spans="1:6" x14ac:dyDescent="0.3">
      <c r="A68" s="15" t="s">
        <v>132</v>
      </c>
      <c r="B68" s="18">
        <v>15.22</v>
      </c>
      <c r="C68" s="18">
        <v>215.56</v>
      </c>
      <c r="D68" s="18">
        <v>1747.15</v>
      </c>
      <c r="E68" s="262"/>
      <c r="F68" s="17"/>
    </row>
    <row r="69" spans="1:6" x14ac:dyDescent="0.3">
      <c r="A69" s="15" t="s">
        <v>134</v>
      </c>
      <c r="B69" s="18">
        <v>132.33000000000001</v>
      </c>
      <c r="C69" s="18">
        <v>1199.8899999999999</v>
      </c>
      <c r="D69" s="18">
        <v>8418.6000000000022</v>
      </c>
      <c r="E69" s="262"/>
      <c r="F69" s="17"/>
    </row>
    <row r="70" spans="1:6" x14ac:dyDescent="0.3">
      <c r="A70" s="15" t="s">
        <v>136</v>
      </c>
      <c r="B70" s="18">
        <v>20.78</v>
      </c>
      <c r="C70" s="18">
        <v>322.11</v>
      </c>
      <c r="D70" s="18">
        <v>2688.8900000000003</v>
      </c>
      <c r="E70" s="262"/>
      <c r="F70" s="17"/>
    </row>
    <row r="71" spans="1:6" x14ac:dyDescent="0.3">
      <c r="A71" s="15" t="s">
        <v>138</v>
      </c>
      <c r="B71" s="18">
        <v>1</v>
      </c>
      <c r="C71" s="18">
        <v>17.670000000000002</v>
      </c>
      <c r="D71" s="18">
        <v>115.46000000000001</v>
      </c>
      <c r="E71" s="262"/>
      <c r="F71" s="17"/>
    </row>
    <row r="72" spans="1:6" x14ac:dyDescent="0.3">
      <c r="A72" s="15" t="s">
        <v>140</v>
      </c>
      <c r="B72" s="18">
        <v>4.4400000000000004</v>
      </c>
      <c r="C72" s="18">
        <v>100.45</v>
      </c>
      <c r="D72" s="18">
        <v>729.09</v>
      </c>
      <c r="E72" s="262"/>
      <c r="F72" s="17"/>
    </row>
    <row r="73" spans="1:6" x14ac:dyDescent="0.3">
      <c r="A73" s="15" t="s">
        <v>142</v>
      </c>
      <c r="B73" s="18">
        <v>68.56</v>
      </c>
      <c r="C73" s="18">
        <v>546.22</v>
      </c>
      <c r="D73" s="18">
        <v>3155.64</v>
      </c>
      <c r="E73" s="262"/>
      <c r="F73" s="17"/>
    </row>
    <row r="74" spans="1:6" x14ac:dyDescent="0.3">
      <c r="A74" s="15" t="s">
        <v>144</v>
      </c>
      <c r="B74" s="18">
        <v>14.33</v>
      </c>
      <c r="C74" s="18">
        <v>248.44</v>
      </c>
      <c r="D74" s="18">
        <v>1622.57</v>
      </c>
      <c r="E74" s="262"/>
      <c r="F74" s="17"/>
    </row>
    <row r="75" spans="1:6" x14ac:dyDescent="0.3">
      <c r="A75" s="15" t="s">
        <v>146</v>
      </c>
      <c r="B75" s="18">
        <v>3.89</v>
      </c>
      <c r="C75" s="18">
        <v>95.67</v>
      </c>
      <c r="D75" s="18">
        <v>649.34</v>
      </c>
      <c r="E75" s="262"/>
      <c r="F75" s="17"/>
    </row>
    <row r="76" spans="1:6" x14ac:dyDescent="0.3">
      <c r="A76" s="15" t="s">
        <v>148</v>
      </c>
      <c r="B76" s="18">
        <v>5.78</v>
      </c>
      <c r="C76" s="18">
        <v>60.11</v>
      </c>
      <c r="D76" s="18">
        <v>304.45999999999998</v>
      </c>
      <c r="E76" s="262"/>
      <c r="F76" s="17"/>
    </row>
    <row r="77" spans="1:6" x14ac:dyDescent="0.3">
      <c r="A77" s="15" t="s">
        <v>150</v>
      </c>
      <c r="B77" s="18">
        <v>24.78</v>
      </c>
      <c r="C77" s="18">
        <v>212.89</v>
      </c>
      <c r="D77" s="18">
        <v>1413.4900000000002</v>
      </c>
      <c r="E77" s="262"/>
      <c r="F77" s="17"/>
    </row>
    <row r="78" spans="1:6" x14ac:dyDescent="0.3">
      <c r="A78" s="15" t="s">
        <v>152</v>
      </c>
      <c r="B78" s="18">
        <v>22.33</v>
      </c>
      <c r="C78" s="18">
        <v>249.32999999999998</v>
      </c>
      <c r="D78" s="18">
        <v>1697.66</v>
      </c>
      <c r="E78" s="262"/>
      <c r="F78" s="17"/>
    </row>
    <row r="79" spans="1:6" x14ac:dyDescent="0.3">
      <c r="A79" s="15" t="s">
        <v>154</v>
      </c>
      <c r="B79" s="18">
        <v>0</v>
      </c>
      <c r="C79" s="18">
        <v>35.44</v>
      </c>
      <c r="D79" s="18">
        <v>172.27</v>
      </c>
      <c r="E79" s="262"/>
      <c r="F79" s="17"/>
    </row>
    <row r="80" spans="1:6" x14ac:dyDescent="0.3">
      <c r="A80" s="15" t="s">
        <v>156</v>
      </c>
      <c r="B80" s="18">
        <v>2.56</v>
      </c>
      <c r="C80" s="18">
        <v>33.44</v>
      </c>
      <c r="D80" s="18">
        <v>200.35</v>
      </c>
      <c r="E80" s="262"/>
      <c r="F80" s="17"/>
    </row>
    <row r="81" spans="1:6" x14ac:dyDescent="0.3">
      <c r="A81" s="15" t="s">
        <v>158</v>
      </c>
      <c r="B81" s="18">
        <v>2.33</v>
      </c>
      <c r="C81" s="18">
        <v>20.329999999999998</v>
      </c>
      <c r="D81" s="18">
        <v>176.1</v>
      </c>
      <c r="E81" s="262"/>
      <c r="F81" s="17"/>
    </row>
    <row r="82" spans="1:6" x14ac:dyDescent="0.3">
      <c r="A82" s="15" t="s">
        <v>160</v>
      </c>
      <c r="B82" s="18">
        <v>1.56</v>
      </c>
      <c r="C82" s="18">
        <v>8.67</v>
      </c>
      <c r="D82" s="18">
        <v>53</v>
      </c>
      <c r="E82" s="262"/>
      <c r="F82" s="17"/>
    </row>
    <row r="83" spans="1:6" x14ac:dyDescent="0.3">
      <c r="A83" s="15" t="s">
        <v>162</v>
      </c>
      <c r="B83" s="18">
        <v>1.1100000000000001</v>
      </c>
      <c r="C83" s="18">
        <v>19.45</v>
      </c>
      <c r="D83" s="18">
        <v>155.46</v>
      </c>
      <c r="E83" s="262"/>
      <c r="F83" s="17"/>
    </row>
    <row r="84" spans="1:6" x14ac:dyDescent="0.3">
      <c r="A84" s="15" t="s">
        <v>164</v>
      </c>
      <c r="B84" s="18">
        <v>6.89</v>
      </c>
      <c r="C84" s="18">
        <v>67.44</v>
      </c>
      <c r="D84" s="18">
        <v>565.16</v>
      </c>
      <c r="E84" s="262"/>
      <c r="F84" s="17"/>
    </row>
    <row r="85" spans="1:6" x14ac:dyDescent="0.3">
      <c r="A85" s="15" t="s">
        <v>166</v>
      </c>
      <c r="B85" s="18">
        <v>5</v>
      </c>
      <c r="C85" s="18">
        <v>67.22</v>
      </c>
      <c r="D85" s="18">
        <v>334.82000000000005</v>
      </c>
      <c r="E85" s="262"/>
      <c r="F85" s="17"/>
    </row>
    <row r="86" spans="1:6" x14ac:dyDescent="0.3">
      <c r="A86" s="15" t="s">
        <v>168</v>
      </c>
      <c r="B86" s="18">
        <v>172</v>
      </c>
      <c r="C86" s="18">
        <v>988.56</v>
      </c>
      <c r="D86" s="18">
        <v>5510.68</v>
      </c>
      <c r="E86" s="262"/>
      <c r="F86" s="17"/>
    </row>
    <row r="87" spans="1:6" x14ac:dyDescent="0.3">
      <c r="A87" s="15" t="s">
        <v>170</v>
      </c>
      <c r="B87" s="18">
        <v>8.56</v>
      </c>
      <c r="C87" s="18">
        <v>159.55000000000001</v>
      </c>
      <c r="D87" s="18">
        <v>1019.8100000000001</v>
      </c>
      <c r="E87" s="262"/>
      <c r="F87" s="17"/>
    </row>
    <row r="88" spans="1:6" x14ac:dyDescent="0.3">
      <c r="A88" s="15" t="s">
        <v>172</v>
      </c>
      <c r="B88" s="18">
        <v>11.44</v>
      </c>
      <c r="C88" s="18">
        <v>171.45</v>
      </c>
      <c r="D88" s="18">
        <v>1199.55</v>
      </c>
      <c r="E88" s="262"/>
      <c r="F88" s="17"/>
    </row>
    <row r="89" spans="1:6" x14ac:dyDescent="0.3">
      <c r="A89" s="15" t="s">
        <v>174</v>
      </c>
      <c r="B89" s="18">
        <v>0</v>
      </c>
      <c r="C89" s="18">
        <v>5.33</v>
      </c>
      <c r="D89" s="18">
        <v>36.200000000000003</v>
      </c>
      <c r="E89" s="262"/>
      <c r="F89" s="17"/>
    </row>
    <row r="90" spans="1:6" x14ac:dyDescent="0.3">
      <c r="A90" s="15" t="s">
        <v>176</v>
      </c>
      <c r="B90" s="18">
        <v>0</v>
      </c>
      <c r="C90" s="18">
        <v>8.23</v>
      </c>
      <c r="D90" s="18">
        <v>74.75</v>
      </c>
      <c r="E90" s="262"/>
      <c r="F90" s="17"/>
    </row>
    <row r="91" spans="1:6" x14ac:dyDescent="0.3">
      <c r="A91" s="15" t="s">
        <v>178</v>
      </c>
      <c r="B91" s="18">
        <v>1</v>
      </c>
      <c r="C91" s="18">
        <v>64.89</v>
      </c>
      <c r="D91" s="18">
        <v>663.2</v>
      </c>
      <c r="E91" s="262"/>
      <c r="F91" s="17"/>
    </row>
    <row r="92" spans="1:6" x14ac:dyDescent="0.3">
      <c r="A92" s="15" t="s">
        <v>180</v>
      </c>
      <c r="B92" s="18">
        <v>13.78</v>
      </c>
      <c r="C92" s="18">
        <v>112.56</v>
      </c>
      <c r="D92" s="18">
        <v>699.85</v>
      </c>
      <c r="E92" s="262"/>
      <c r="F92" s="17"/>
    </row>
    <row r="93" spans="1:6" x14ac:dyDescent="0.3">
      <c r="A93" s="15" t="s">
        <v>182</v>
      </c>
      <c r="B93" s="18">
        <v>9.33</v>
      </c>
      <c r="C93" s="18">
        <v>151.88999999999999</v>
      </c>
      <c r="D93" s="18">
        <v>1186.5599999999997</v>
      </c>
      <c r="E93" s="262"/>
      <c r="F93" s="17"/>
    </row>
    <row r="94" spans="1:6" x14ac:dyDescent="0.3">
      <c r="A94" s="15" t="s">
        <v>184</v>
      </c>
      <c r="B94" s="18">
        <v>458.89</v>
      </c>
      <c r="C94" s="18">
        <v>7305.2300000000005</v>
      </c>
      <c r="D94" s="18">
        <v>50413.02</v>
      </c>
      <c r="E94" s="262"/>
      <c r="F94" s="17"/>
    </row>
    <row r="95" spans="1:6" x14ac:dyDescent="0.3">
      <c r="A95" s="15" t="s">
        <v>186</v>
      </c>
      <c r="B95" s="18">
        <v>298.22000000000003</v>
      </c>
      <c r="C95" s="18">
        <v>2643.8900000000003</v>
      </c>
      <c r="D95" s="18">
        <v>20781.650000000001</v>
      </c>
      <c r="E95" s="262"/>
      <c r="F95" s="17"/>
    </row>
    <row r="96" spans="1:6" x14ac:dyDescent="0.3">
      <c r="A96" s="15" t="s">
        <v>188</v>
      </c>
      <c r="B96" s="18">
        <v>86.33</v>
      </c>
      <c r="C96" s="18">
        <v>648.89</v>
      </c>
      <c r="D96" s="18">
        <v>4247.2100000000009</v>
      </c>
      <c r="E96" s="262"/>
      <c r="F96" s="17"/>
    </row>
    <row r="97" spans="1:6" x14ac:dyDescent="0.3">
      <c r="A97" s="15" t="s">
        <v>190</v>
      </c>
      <c r="B97" s="18">
        <v>23.89</v>
      </c>
      <c r="C97" s="18">
        <v>427.65999999999997</v>
      </c>
      <c r="D97" s="18">
        <v>3993.2</v>
      </c>
      <c r="E97" s="262"/>
      <c r="F97" s="17"/>
    </row>
    <row r="98" spans="1:6" x14ac:dyDescent="0.3">
      <c r="A98" s="15" t="s">
        <v>192</v>
      </c>
      <c r="B98" s="18">
        <v>228.33</v>
      </c>
      <c r="C98" s="18">
        <v>2533.33</v>
      </c>
      <c r="D98" s="18">
        <v>17417.950000000004</v>
      </c>
      <c r="E98" s="262"/>
      <c r="F98" s="17"/>
    </row>
    <row r="99" spans="1:6" x14ac:dyDescent="0.3">
      <c r="A99" s="15" t="s">
        <v>194</v>
      </c>
      <c r="B99" s="18">
        <v>13.78</v>
      </c>
      <c r="C99" s="18">
        <v>173.32999999999998</v>
      </c>
      <c r="D99" s="18">
        <v>1473.56</v>
      </c>
      <c r="E99" s="262"/>
      <c r="F99" s="17"/>
    </row>
    <row r="100" spans="1:6" x14ac:dyDescent="0.3">
      <c r="A100" s="15" t="s">
        <v>196</v>
      </c>
      <c r="B100" s="18">
        <v>245.56</v>
      </c>
      <c r="C100" s="18">
        <v>1965.89</v>
      </c>
      <c r="D100" s="18">
        <v>14644.26</v>
      </c>
      <c r="E100" s="262"/>
      <c r="F100" s="17"/>
    </row>
    <row r="101" spans="1:6" x14ac:dyDescent="0.3">
      <c r="A101" s="15" t="s">
        <v>198</v>
      </c>
      <c r="B101" s="18">
        <v>0.67</v>
      </c>
      <c r="C101" s="18">
        <v>12.780000000000001</v>
      </c>
      <c r="D101" s="18">
        <v>35.470000000000006</v>
      </c>
      <c r="E101" s="262"/>
      <c r="F101" s="17"/>
    </row>
    <row r="102" spans="1:6" x14ac:dyDescent="0.3">
      <c r="A102" s="15" t="s">
        <v>200</v>
      </c>
      <c r="B102" s="18">
        <v>163.78</v>
      </c>
      <c r="C102" s="18">
        <v>1744.22</v>
      </c>
      <c r="D102" s="18">
        <v>18859.349999999995</v>
      </c>
      <c r="E102" s="262"/>
      <c r="F102" s="17"/>
    </row>
    <row r="103" spans="1:6" x14ac:dyDescent="0.3">
      <c r="A103" s="15" t="s">
        <v>202</v>
      </c>
      <c r="B103" s="18">
        <v>32.89</v>
      </c>
      <c r="C103" s="18">
        <v>348.11</v>
      </c>
      <c r="D103" s="18">
        <v>2538.7800000000002</v>
      </c>
      <c r="E103" s="262"/>
      <c r="F103" s="17"/>
    </row>
    <row r="104" spans="1:6" x14ac:dyDescent="0.3">
      <c r="A104" s="15" t="s">
        <v>204</v>
      </c>
      <c r="B104" s="18">
        <v>22.89</v>
      </c>
      <c r="C104" s="18">
        <v>298.66999999999996</v>
      </c>
      <c r="D104" s="18">
        <v>3083.5099999999998</v>
      </c>
      <c r="E104" s="262"/>
      <c r="F104" s="17"/>
    </row>
    <row r="105" spans="1:6" x14ac:dyDescent="0.3">
      <c r="A105" s="15" t="s">
        <v>206</v>
      </c>
      <c r="B105" s="18">
        <v>243</v>
      </c>
      <c r="C105" s="18">
        <v>1874</v>
      </c>
      <c r="D105" s="18">
        <v>17334.899999999998</v>
      </c>
      <c r="E105" s="262"/>
      <c r="F105" s="17"/>
    </row>
    <row r="106" spans="1:6" x14ac:dyDescent="0.3">
      <c r="A106" s="15" t="s">
        <v>208</v>
      </c>
      <c r="B106" s="18">
        <v>113.44</v>
      </c>
      <c r="C106" s="18">
        <v>1072.1099999999999</v>
      </c>
      <c r="D106" s="18">
        <v>8849.0400000000009</v>
      </c>
      <c r="E106" s="262"/>
      <c r="F106" s="17"/>
    </row>
    <row r="107" spans="1:6" x14ac:dyDescent="0.3">
      <c r="A107" s="15" t="s">
        <v>210</v>
      </c>
      <c r="B107" s="18">
        <v>69.78</v>
      </c>
      <c r="C107" s="18">
        <v>675.78</v>
      </c>
      <c r="D107" s="18">
        <v>7049.7300000000005</v>
      </c>
      <c r="E107" s="262"/>
      <c r="F107" s="17"/>
    </row>
    <row r="108" spans="1:6" x14ac:dyDescent="0.3">
      <c r="A108" s="15" t="s">
        <v>212</v>
      </c>
      <c r="B108" s="18">
        <v>149.44</v>
      </c>
      <c r="C108" s="18">
        <v>1724.33</v>
      </c>
      <c r="D108" s="18">
        <v>19358.399999999998</v>
      </c>
      <c r="E108" s="262"/>
      <c r="F108" s="17"/>
    </row>
    <row r="109" spans="1:6" x14ac:dyDescent="0.3">
      <c r="A109" s="15" t="s">
        <v>214</v>
      </c>
      <c r="B109" s="18">
        <v>110.78</v>
      </c>
      <c r="C109" s="18">
        <v>1060.67</v>
      </c>
      <c r="D109" s="18">
        <v>9204.64</v>
      </c>
      <c r="E109" s="262"/>
      <c r="F109" s="17"/>
    </row>
    <row r="110" spans="1:6" x14ac:dyDescent="0.3">
      <c r="A110" s="15" t="s">
        <v>216</v>
      </c>
      <c r="B110" s="18">
        <v>262.89</v>
      </c>
      <c r="C110" s="18">
        <v>2638.33</v>
      </c>
      <c r="D110" s="18">
        <v>30418.26</v>
      </c>
      <c r="E110" s="262"/>
      <c r="F110" s="17"/>
    </row>
    <row r="111" spans="1:6" x14ac:dyDescent="0.3">
      <c r="A111" s="15" t="s">
        <v>218</v>
      </c>
      <c r="B111" s="18">
        <v>312.89</v>
      </c>
      <c r="C111" s="18">
        <v>2930.56</v>
      </c>
      <c r="D111" s="18">
        <v>25259.88</v>
      </c>
      <c r="E111" s="262"/>
      <c r="F111" s="17"/>
    </row>
    <row r="112" spans="1:6" x14ac:dyDescent="0.3">
      <c r="A112" s="15" t="s">
        <v>220</v>
      </c>
      <c r="B112" s="18">
        <v>265.11</v>
      </c>
      <c r="C112" s="18">
        <v>2708.67</v>
      </c>
      <c r="D112" s="18">
        <v>22528.920000000002</v>
      </c>
      <c r="E112" s="262"/>
      <c r="F112" s="17"/>
    </row>
    <row r="113" spans="1:6" x14ac:dyDescent="0.3">
      <c r="A113" s="15" t="s">
        <v>958</v>
      </c>
      <c r="B113" s="18">
        <v>0</v>
      </c>
      <c r="C113" s="18">
        <v>55.78</v>
      </c>
      <c r="D113" s="18">
        <v>237.52</v>
      </c>
      <c r="E113" s="262"/>
      <c r="F113" s="17"/>
    </row>
    <row r="114" spans="1:6" x14ac:dyDescent="0.3">
      <c r="A114" s="15" t="s">
        <v>949</v>
      </c>
      <c r="B114" s="18">
        <v>0</v>
      </c>
      <c r="C114" s="18">
        <v>136.22999999999999</v>
      </c>
      <c r="D114" s="18">
        <v>552.06000000000006</v>
      </c>
      <c r="E114" s="262"/>
      <c r="F114" s="17"/>
    </row>
    <row r="115" spans="1:6" x14ac:dyDescent="0.3">
      <c r="A115" s="15" t="s">
        <v>977</v>
      </c>
      <c r="B115" s="18">
        <v>0</v>
      </c>
      <c r="C115" s="18">
        <v>89</v>
      </c>
      <c r="D115" s="18">
        <v>469.23</v>
      </c>
      <c r="E115" s="262"/>
      <c r="F115" s="17"/>
    </row>
    <row r="116" spans="1:6" x14ac:dyDescent="0.3">
      <c r="A116" s="15" t="s">
        <v>960</v>
      </c>
      <c r="B116" s="18">
        <v>0</v>
      </c>
      <c r="C116" s="18">
        <v>22.11</v>
      </c>
      <c r="D116" s="18">
        <v>332.90999999999997</v>
      </c>
      <c r="E116" s="262"/>
      <c r="F116" s="17"/>
    </row>
    <row r="117" spans="1:6" x14ac:dyDescent="0.3">
      <c r="A117" s="15" t="s">
        <v>978</v>
      </c>
      <c r="B117" s="18">
        <v>0</v>
      </c>
      <c r="C117" s="18">
        <v>32.78</v>
      </c>
      <c r="D117" s="18">
        <v>144.97</v>
      </c>
      <c r="E117" s="262"/>
      <c r="F117" s="17"/>
    </row>
    <row r="118" spans="1:6" x14ac:dyDescent="0.3">
      <c r="A118" s="15" t="s">
        <v>1037</v>
      </c>
      <c r="B118" s="18">
        <v>0</v>
      </c>
      <c r="C118" s="18">
        <v>34.67</v>
      </c>
      <c r="D118" s="18">
        <v>594</v>
      </c>
      <c r="E118" s="262"/>
      <c r="F118" s="17"/>
    </row>
    <row r="119" spans="1:6" x14ac:dyDescent="0.3">
      <c r="A119" s="15" t="s">
        <v>1047</v>
      </c>
      <c r="B119" s="18">
        <v>0</v>
      </c>
      <c r="C119" s="18">
        <v>16.440000000000001</v>
      </c>
      <c r="D119" s="18">
        <v>332.6</v>
      </c>
      <c r="E119" s="262"/>
      <c r="F119" s="17"/>
    </row>
    <row r="120" spans="1:6" x14ac:dyDescent="0.3">
      <c r="A120" s="15" t="s">
        <v>925</v>
      </c>
      <c r="B120" s="18">
        <v>0</v>
      </c>
      <c r="C120" s="18">
        <v>0</v>
      </c>
      <c r="D120" s="18">
        <v>0</v>
      </c>
      <c r="E120" s="262"/>
      <c r="F120" s="17"/>
    </row>
    <row r="121" spans="1:6" x14ac:dyDescent="0.3">
      <c r="A121" s="15" t="s">
        <v>1057</v>
      </c>
      <c r="B121" s="18">
        <v>0</v>
      </c>
      <c r="C121" s="18">
        <v>0</v>
      </c>
      <c r="D121" s="18">
        <v>0</v>
      </c>
      <c r="E121" s="262"/>
      <c r="F121" s="17"/>
    </row>
    <row r="122" spans="1:6" x14ac:dyDescent="0.3">
      <c r="A122" s="15" t="s">
        <v>222</v>
      </c>
      <c r="B122" s="18">
        <v>85</v>
      </c>
      <c r="C122" s="18">
        <v>672.55</v>
      </c>
      <c r="D122" s="18">
        <v>4315.9900000000007</v>
      </c>
      <c r="E122" s="262"/>
      <c r="F122" s="17"/>
    </row>
    <row r="123" spans="1:6" x14ac:dyDescent="0.3">
      <c r="A123" s="15" t="s">
        <v>224</v>
      </c>
      <c r="B123" s="18">
        <v>35.78</v>
      </c>
      <c r="C123" s="18">
        <v>429.89000000000004</v>
      </c>
      <c r="D123" s="18">
        <v>3509.61</v>
      </c>
      <c r="E123" s="262"/>
      <c r="F123" s="17"/>
    </row>
    <row r="124" spans="1:6" x14ac:dyDescent="0.3">
      <c r="A124" s="15" t="s">
        <v>226</v>
      </c>
      <c r="B124" s="18">
        <v>76.67</v>
      </c>
      <c r="C124" s="18">
        <v>664.56</v>
      </c>
      <c r="D124" s="18">
        <v>5347.5099999999993</v>
      </c>
      <c r="E124" s="262"/>
      <c r="F124" s="17"/>
    </row>
    <row r="125" spans="1:6" x14ac:dyDescent="0.3">
      <c r="A125" s="15" t="s">
        <v>228</v>
      </c>
      <c r="B125" s="18">
        <v>177.89</v>
      </c>
      <c r="C125" s="18">
        <v>1623.56</v>
      </c>
      <c r="D125" s="18">
        <v>10906.06</v>
      </c>
      <c r="E125" s="262"/>
      <c r="F125" s="17"/>
    </row>
    <row r="126" spans="1:6" x14ac:dyDescent="0.3">
      <c r="A126" s="15" t="s">
        <v>230</v>
      </c>
      <c r="B126" s="18">
        <v>136.33000000000001</v>
      </c>
      <c r="C126" s="18">
        <v>1356.67</v>
      </c>
      <c r="D126" s="18">
        <v>9048.9600000000028</v>
      </c>
      <c r="E126" s="262"/>
      <c r="F126" s="17"/>
    </row>
    <row r="127" spans="1:6" x14ac:dyDescent="0.3">
      <c r="A127" s="15" t="s">
        <v>1043</v>
      </c>
      <c r="B127" s="18">
        <v>0</v>
      </c>
      <c r="C127" s="18">
        <v>55.67</v>
      </c>
      <c r="D127" s="18">
        <v>439</v>
      </c>
      <c r="E127" s="262"/>
      <c r="F127" s="17"/>
    </row>
    <row r="128" spans="1:6" x14ac:dyDescent="0.3">
      <c r="A128" s="15" t="s">
        <v>950</v>
      </c>
      <c r="B128" s="18">
        <v>0</v>
      </c>
      <c r="C128" s="18">
        <v>19.440000000000001</v>
      </c>
      <c r="D128" s="18">
        <v>76.27</v>
      </c>
      <c r="E128" s="262"/>
      <c r="F128" s="17"/>
    </row>
    <row r="129" spans="1:6" x14ac:dyDescent="0.3">
      <c r="A129" s="15" t="s">
        <v>232</v>
      </c>
      <c r="B129" s="18">
        <v>1</v>
      </c>
      <c r="C129" s="18">
        <v>8.56</v>
      </c>
      <c r="D129" s="18">
        <v>42</v>
      </c>
      <c r="E129" s="262"/>
      <c r="F129" s="17"/>
    </row>
    <row r="130" spans="1:6" x14ac:dyDescent="0.3">
      <c r="A130" s="15" t="s">
        <v>234</v>
      </c>
      <c r="B130" s="18">
        <v>3.67</v>
      </c>
      <c r="C130" s="18">
        <v>11.89</v>
      </c>
      <c r="D130" s="18">
        <v>84.289999999999992</v>
      </c>
      <c r="E130" s="262"/>
      <c r="F130" s="17"/>
    </row>
    <row r="131" spans="1:6" x14ac:dyDescent="0.3">
      <c r="A131" s="15" t="s">
        <v>236</v>
      </c>
      <c r="B131" s="18">
        <v>4.1100000000000003</v>
      </c>
      <c r="C131" s="18">
        <v>34</v>
      </c>
      <c r="D131" s="18">
        <v>250.48999999999998</v>
      </c>
      <c r="E131" s="262"/>
      <c r="F131" s="17"/>
    </row>
    <row r="132" spans="1:6" x14ac:dyDescent="0.3">
      <c r="A132" s="15" t="s">
        <v>238</v>
      </c>
      <c r="B132" s="18">
        <v>38.89</v>
      </c>
      <c r="C132" s="18">
        <v>405.55999999999995</v>
      </c>
      <c r="D132" s="18">
        <v>3204.43</v>
      </c>
      <c r="E132" s="262"/>
      <c r="F132" s="17"/>
    </row>
    <row r="133" spans="1:6" x14ac:dyDescent="0.3">
      <c r="A133" s="15" t="s">
        <v>240</v>
      </c>
      <c r="B133" s="18">
        <v>0</v>
      </c>
      <c r="C133" s="18">
        <v>80.67</v>
      </c>
      <c r="D133" s="18">
        <v>593.79999999999995</v>
      </c>
      <c r="E133" s="262"/>
      <c r="F133" s="17"/>
    </row>
    <row r="134" spans="1:6" x14ac:dyDescent="0.3">
      <c r="A134" s="15" t="s">
        <v>242</v>
      </c>
      <c r="B134" s="18">
        <v>14.78</v>
      </c>
      <c r="C134" s="18">
        <v>125.22</v>
      </c>
      <c r="D134" s="18">
        <v>917.07</v>
      </c>
      <c r="E134" s="262"/>
      <c r="F134" s="17"/>
    </row>
    <row r="135" spans="1:6" x14ac:dyDescent="0.3">
      <c r="A135" s="15" t="s">
        <v>244</v>
      </c>
      <c r="B135" s="18">
        <v>1.33</v>
      </c>
      <c r="C135" s="18">
        <v>6.67</v>
      </c>
      <c r="D135" s="18">
        <v>69.16</v>
      </c>
      <c r="E135" s="262"/>
      <c r="F135" s="17"/>
    </row>
    <row r="136" spans="1:6" x14ac:dyDescent="0.3">
      <c r="A136" s="15" t="s">
        <v>246</v>
      </c>
      <c r="B136" s="18">
        <v>1.56</v>
      </c>
      <c r="C136" s="18">
        <v>16.89</v>
      </c>
      <c r="D136" s="18">
        <v>102.9</v>
      </c>
      <c r="E136" s="262"/>
      <c r="F136" s="17"/>
    </row>
    <row r="137" spans="1:6" x14ac:dyDescent="0.3">
      <c r="A137" s="15" t="s">
        <v>248</v>
      </c>
      <c r="B137" s="18">
        <v>0</v>
      </c>
      <c r="C137" s="18">
        <v>8.11</v>
      </c>
      <c r="D137" s="18">
        <v>95.9</v>
      </c>
      <c r="E137" s="262"/>
      <c r="F137" s="17"/>
    </row>
    <row r="138" spans="1:6" x14ac:dyDescent="0.3">
      <c r="A138" s="15" t="s">
        <v>250</v>
      </c>
      <c r="B138" s="18">
        <v>2</v>
      </c>
      <c r="C138" s="18">
        <v>20.45</v>
      </c>
      <c r="D138" s="18">
        <v>193.36</v>
      </c>
      <c r="E138" s="262"/>
      <c r="F138" s="17"/>
    </row>
    <row r="139" spans="1:6" x14ac:dyDescent="0.3">
      <c r="A139" s="15" t="s">
        <v>252</v>
      </c>
      <c r="B139" s="18">
        <v>0</v>
      </c>
      <c r="C139" s="18">
        <v>11.56</v>
      </c>
      <c r="D139" s="18">
        <v>58.48</v>
      </c>
      <c r="E139" s="262"/>
      <c r="F139" s="17"/>
    </row>
    <row r="140" spans="1:6" x14ac:dyDescent="0.3">
      <c r="A140" s="15" t="s">
        <v>254</v>
      </c>
      <c r="B140" s="18">
        <v>1.33</v>
      </c>
      <c r="C140" s="18">
        <v>12.66</v>
      </c>
      <c r="D140" s="18">
        <v>92.27000000000001</v>
      </c>
      <c r="E140" s="262"/>
      <c r="F140" s="17"/>
    </row>
    <row r="141" spans="1:6" x14ac:dyDescent="0.3">
      <c r="A141" s="15" t="s">
        <v>256</v>
      </c>
      <c r="B141" s="18">
        <v>0</v>
      </c>
      <c r="C141" s="18">
        <v>2.67</v>
      </c>
      <c r="D141" s="18">
        <v>26.3</v>
      </c>
      <c r="E141" s="262"/>
      <c r="F141" s="17"/>
    </row>
    <row r="142" spans="1:6" x14ac:dyDescent="0.3">
      <c r="A142" s="15" t="s">
        <v>258</v>
      </c>
      <c r="B142" s="18">
        <v>6.67</v>
      </c>
      <c r="C142" s="18">
        <v>429.56</v>
      </c>
      <c r="D142" s="18">
        <v>2915.06</v>
      </c>
      <c r="E142" s="262"/>
      <c r="F142" s="17"/>
    </row>
    <row r="143" spans="1:6" x14ac:dyDescent="0.3">
      <c r="A143" s="15" t="s">
        <v>260</v>
      </c>
      <c r="B143" s="18">
        <v>9.33</v>
      </c>
      <c r="C143" s="18">
        <v>145.22</v>
      </c>
      <c r="D143" s="18">
        <v>1099.98</v>
      </c>
      <c r="E143" s="262"/>
      <c r="F143" s="17"/>
    </row>
    <row r="144" spans="1:6" x14ac:dyDescent="0.3">
      <c r="A144" s="15" t="s">
        <v>262</v>
      </c>
      <c r="B144" s="18">
        <v>0.89</v>
      </c>
      <c r="C144" s="18">
        <v>38.11</v>
      </c>
      <c r="D144" s="18">
        <v>203.70999999999998</v>
      </c>
      <c r="E144" s="262"/>
      <c r="F144" s="17"/>
    </row>
    <row r="145" spans="1:6" x14ac:dyDescent="0.3">
      <c r="A145" s="15" t="s">
        <v>264</v>
      </c>
      <c r="B145" s="18">
        <v>7.33</v>
      </c>
      <c r="C145" s="18">
        <v>86</v>
      </c>
      <c r="D145" s="18">
        <v>808.22</v>
      </c>
      <c r="E145" s="262"/>
      <c r="F145" s="17"/>
    </row>
    <row r="146" spans="1:6" x14ac:dyDescent="0.3">
      <c r="A146" s="15" t="s">
        <v>268</v>
      </c>
      <c r="B146" s="18">
        <v>0</v>
      </c>
      <c r="C146" s="18">
        <v>4.7799999999999994</v>
      </c>
      <c r="D146" s="18">
        <v>55.9</v>
      </c>
      <c r="E146" s="262"/>
      <c r="F146" s="17"/>
    </row>
    <row r="147" spans="1:6" x14ac:dyDescent="0.3">
      <c r="A147" s="15" t="s">
        <v>270</v>
      </c>
      <c r="B147" s="18">
        <v>2.2200000000000002</v>
      </c>
      <c r="C147" s="18">
        <v>102.78</v>
      </c>
      <c r="D147" s="18">
        <v>598.54000000000008</v>
      </c>
      <c r="E147" s="262"/>
      <c r="F147" s="17"/>
    </row>
    <row r="148" spans="1:6" x14ac:dyDescent="0.3">
      <c r="A148" s="15" t="s">
        <v>272</v>
      </c>
      <c r="B148" s="18">
        <v>4.4400000000000004</v>
      </c>
      <c r="C148" s="18">
        <v>43.33</v>
      </c>
      <c r="D148" s="18">
        <v>413.54999999999995</v>
      </c>
      <c r="E148" s="262"/>
      <c r="F148" s="17"/>
    </row>
    <row r="149" spans="1:6" x14ac:dyDescent="0.3">
      <c r="A149" s="15" t="s">
        <v>274</v>
      </c>
      <c r="B149" s="18">
        <v>4.1100000000000003</v>
      </c>
      <c r="C149" s="18">
        <v>74.55</v>
      </c>
      <c r="D149" s="18">
        <v>643.91999999999996</v>
      </c>
      <c r="E149" s="262"/>
      <c r="F149" s="17"/>
    </row>
    <row r="150" spans="1:6" x14ac:dyDescent="0.3">
      <c r="A150" s="15" t="s">
        <v>276</v>
      </c>
      <c r="B150" s="18">
        <v>12.78</v>
      </c>
      <c r="C150" s="18">
        <v>122.89</v>
      </c>
      <c r="D150" s="18">
        <v>790.57999999999993</v>
      </c>
      <c r="E150" s="262"/>
      <c r="F150" s="17"/>
    </row>
    <row r="151" spans="1:6" x14ac:dyDescent="0.3">
      <c r="A151" s="15" t="s">
        <v>278</v>
      </c>
      <c r="B151" s="18">
        <v>3</v>
      </c>
      <c r="C151" s="18">
        <v>20.45</v>
      </c>
      <c r="D151" s="18">
        <v>74.38</v>
      </c>
      <c r="E151" s="262"/>
      <c r="F151" s="17"/>
    </row>
    <row r="152" spans="1:6" x14ac:dyDescent="0.3">
      <c r="A152" s="15" t="s">
        <v>280</v>
      </c>
      <c r="B152" s="18">
        <v>8.11</v>
      </c>
      <c r="C152" s="18">
        <v>127.89</v>
      </c>
      <c r="D152" s="18">
        <v>831.77</v>
      </c>
      <c r="E152" s="262"/>
      <c r="F152" s="17"/>
    </row>
    <row r="153" spans="1:6" x14ac:dyDescent="0.3">
      <c r="A153" s="15" t="s">
        <v>282</v>
      </c>
      <c r="B153" s="18">
        <v>13.78</v>
      </c>
      <c r="C153" s="18">
        <v>139.34</v>
      </c>
      <c r="D153" s="18">
        <v>835.49</v>
      </c>
      <c r="E153" s="262"/>
      <c r="F153" s="17"/>
    </row>
    <row r="154" spans="1:6" x14ac:dyDescent="0.3">
      <c r="A154" s="15" t="s">
        <v>284</v>
      </c>
      <c r="B154" s="18">
        <v>5.22</v>
      </c>
      <c r="C154" s="18">
        <v>53.769999999999996</v>
      </c>
      <c r="D154" s="18">
        <v>263.21000000000004</v>
      </c>
      <c r="E154" s="262"/>
      <c r="F154" s="17"/>
    </row>
    <row r="155" spans="1:6" x14ac:dyDescent="0.3">
      <c r="A155" s="15" t="s">
        <v>286</v>
      </c>
      <c r="B155" s="18">
        <v>27.44</v>
      </c>
      <c r="C155" s="18">
        <v>377.55999999999995</v>
      </c>
      <c r="D155" s="18">
        <v>2880.67</v>
      </c>
      <c r="E155" s="262"/>
      <c r="F155" s="17"/>
    </row>
    <row r="156" spans="1:6" x14ac:dyDescent="0.3">
      <c r="A156" s="15" t="s">
        <v>288</v>
      </c>
      <c r="B156" s="18">
        <v>1.56</v>
      </c>
      <c r="C156" s="18">
        <v>68.33</v>
      </c>
      <c r="D156" s="18">
        <v>354.46</v>
      </c>
      <c r="E156" s="262"/>
      <c r="F156" s="17"/>
    </row>
    <row r="157" spans="1:6" x14ac:dyDescent="0.3">
      <c r="A157" s="15" t="s">
        <v>290</v>
      </c>
      <c r="B157" s="18">
        <v>42.89</v>
      </c>
      <c r="C157" s="18">
        <v>503.78</v>
      </c>
      <c r="D157" s="18">
        <v>3423.98</v>
      </c>
      <c r="E157" s="262"/>
      <c r="F157" s="17"/>
    </row>
    <row r="158" spans="1:6" x14ac:dyDescent="0.3">
      <c r="A158" s="15" t="s">
        <v>292</v>
      </c>
      <c r="B158" s="18">
        <v>0.67</v>
      </c>
      <c r="C158" s="18">
        <v>16.670000000000002</v>
      </c>
      <c r="D158" s="18">
        <v>65.22</v>
      </c>
      <c r="E158" s="262"/>
      <c r="F158" s="17"/>
    </row>
    <row r="159" spans="1:6" x14ac:dyDescent="0.3">
      <c r="A159" s="15" t="s">
        <v>294</v>
      </c>
      <c r="B159" s="18">
        <v>2.33</v>
      </c>
      <c r="C159" s="18">
        <v>83.45</v>
      </c>
      <c r="D159" s="18">
        <v>736.04</v>
      </c>
      <c r="E159" s="262"/>
      <c r="F159" s="17"/>
    </row>
    <row r="160" spans="1:6" x14ac:dyDescent="0.3">
      <c r="A160" s="15" t="s">
        <v>296</v>
      </c>
      <c r="B160" s="18">
        <v>0</v>
      </c>
      <c r="C160" s="18">
        <v>12</v>
      </c>
      <c r="D160" s="18">
        <v>105.98</v>
      </c>
      <c r="E160" s="262"/>
      <c r="F160" s="17"/>
    </row>
    <row r="161" spans="1:6" x14ac:dyDescent="0.3">
      <c r="A161" s="15" t="s">
        <v>298</v>
      </c>
      <c r="B161" s="18">
        <v>1.1100000000000001</v>
      </c>
      <c r="C161" s="18">
        <v>21.66</v>
      </c>
      <c r="D161" s="18">
        <v>97.320000000000007</v>
      </c>
      <c r="E161" s="262"/>
      <c r="F161" s="17"/>
    </row>
    <row r="162" spans="1:6" x14ac:dyDescent="0.3">
      <c r="A162" s="15" t="s">
        <v>300</v>
      </c>
      <c r="B162" s="18">
        <v>2.33</v>
      </c>
      <c r="C162" s="18">
        <v>29.11</v>
      </c>
      <c r="D162" s="18">
        <v>215.58</v>
      </c>
      <c r="E162" s="262"/>
      <c r="F162" s="17"/>
    </row>
    <row r="163" spans="1:6" x14ac:dyDescent="0.3">
      <c r="A163" s="15" t="s">
        <v>302</v>
      </c>
      <c r="B163" s="18">
        <v>0.22</v>
      </c>
      <c r="C163" s="18">
        <v>41.78</v>
      </c>
      <c r="D163" s="18">
        <v>218.82999999999998</v>
      </c>
      <c r="E163" s="262"/>
      <c r="F163" s="17"/>
    </row>
    <row r="164" spans="1:6" x14ac:dyDescent="0.3">
      <c r="A164" s="15" t="s">
        <v>304</v>
      </c>
      <c r="B164" s="18">
        <v>0</v>
      </c>
      <c r="C164" s="18">
        <v>21.11</v>
      </c>
      <c r="D164" s="18">
        <v>130.6</v>
      </c>
      <c r="E164" s="262"/>
      <c r="F164" s="17"/>
    </row>
    <row r="165" spans="1:6" x14ac:dyDescent="0.3">
      <c r="A165" s="15" t="s">
        <v>306</v>
      </c>
      <c r="B165" s="18">
        <v>4.22</v>
      </c>
      <c r="C165" s="18">
        <v>76.89</v>
      </c>
      <c r="D165" s="18">
        <v>608.68000000000006</v>
      </c>
      <c r="E165" s="262"/>
      <c r="F165" s="17"/>
    </row>
    <row r="166" spans="1:6" x14ac:dyDescent="0.3">
      <c r="A166" s="15" t="s">
        <v>308</v>
      </c>
      <c r="B166" s="18">
        <v>3.33</v>
      </c>
      <c r="C166" s="18">
        <v>29</v>
      </c>
      <c r="D166" s="18">
        <v>195.6</v>
      </c>
      <c r="E166" s="262"/>
      <c r="F166" s="17"/>
    </row>
    <row r="167" spans="1:6" x14ac:dyDescent="0.3">
      <c r="A167" s="15" t="s">
        <v>310</v>
      </c>
      <c r="B167" s="18">
        <v>1.33</v>
      </c>
      <c r="C167" s="18">
        <v>31.669999999999998</v>
      </c>
      <c r="D167" s="18">
        <v>238.8</v>
      </c>
      <c r="E167" s="262"/>
      <c r="F167" s="17"/>
    </row>
    <row r="168" spans="1:6" x14ac:dyDescent="0.3">
      <c r="A168" s="15" t="s">
        <v>312</v>
      </c>
      <c r="B168" s="18">
        <v>103.11</v>
      </c>
      <c r="C168" s="18">
        <v>568.66999999999996</v>
      </c>
      <c r="D168" s="18">
        <v>4355.71</v>
      </c>
      <c r="E168" s="262"/>
      <c r="F168" s="17"/>
    </row>
    <row r="169" spans="1:6" x14ac:dyDescent="0.3">
      <c r="A169" s="15" t="s">
        <v>314</v>
      </c>
      <c r="B169" s="18">
        <v>2</v>
      </c>
      <c r="C169" s="18">
        <v>171.32999999999998</v>
      </c>
      <c r="D169" s="18">
        <v>1005.89</v>
      </c>
      <c r="E169" s="262"/>
      <c r="F169" s="17"/>
    </row>
    <row r="170" spans="1:6" x14ac:dyDescent="0.3">
      <c r="A170" s="15" t="s">
        <v>316</v>
      </c>
      <c r="B170" s="18">
        <v>22.33</v>
      </c>
      <c r="C170" s="18">
        <v>123.22</v>
      </c>
      <c r="D170" s="18">
        <v>742.5</v>
      </c>
      <c r="E170" s="262"/>
      <c r="F170" s="17"/>
    </row>
    <row r="171" spans="1:6" x14ac:dyDescent="0.3">
      <c r="A171" s="15" t="s">
        <v>318</v>
      </c>
      <c r="B171" s="18">
        <v>29.67</v>
      </c>
      <c r="C171" s="18">
        <v>334.10999999999996</v>
      </c>
      <c r="D171" s="18">
        <v>2279.64</v>
      </c>
      <c r="E171" s="262"/>
      <c r="F171" s="17"/>
    </row>
    <row r="172" spans="1:6" x14ac:dyDescent="0.3">
      <c r="A172" s="15" t="s">
        <v>320</v>
      </c>
      <c r="B172" s="18">
        <v>3</v>
      </c>
      <c r="C172" s="18">
        <v>41.22</v>
      </c>
      <c r="D172" s="18">
        <v>326.66000000000003</v>
      </c>
      <c r="E172" s="262"/>
      <c r="F172" s="17"/>
    </row>
    <row r="173" spans="1:6" x14ac:dyDescent="0.3">
      <c r="A173" s="15" t="s">
        <v>322</v>
      </c>
      <c r="B173" s="18">
        <v>4.33</v>
      </c>
      <c r="C173" s="18">
        <v>17.329999999999998</v>
      </c>
      <c r="D173" s="18">
        <v>122.6</v>
      </c>
      <c r="E173" s="262"/>
      <c r="F173" s="17"/>
    </row>
    <row r="174" spans="1:6" x14ac:dyDescent="0.3">
      <c r="A174" s="15" t="s">
        <v>324</v>
      </c>
      <c r="B174" s="18">
        <v>37.44</v>
      </c>
      <c r="C174" s="18">
        <v>896</v>
      </c>
      <c r="D174" s="18">
        <v>5846.7100000000009</v>
      </c>
      <c r="E174" s="262"/>
      <c r="F174" s="17"/>
    </row>
    <row r="175" spans="1:6" x14ac:dyDescent="0.3">
      <c r="A175" s="15" t="s">
        <v>326</v>
      </c>
      <c r="B175" s="18">
        <v>11.22</v>
      </c>
      <c r="C175" s="18">
        <v>141.44999999999999</v>
      </c>
      <c r="D175" s="18">
        <v>1059.3700000000001</v>
      </c>
      <c r="E175" s="262"/>
      <c r="F175" s="17"/>
    </row>
    <row r="176" spans="1:6" x14ac:dyDescent="0.3">
      <c r="A176" s="15" t="s">
        <v>328</v>
      </c>
      <c r="B176" s="18">
        <v>9.11</v>
      </c>
      <c r="C176" s="18">
        <v>106.22</v>
      </c>
      <c r="D176" s="18">
        <v>978.72</v>
      </c>
      <c r="E176" s="262"/>
      <c r="F176" s="17"/>
    </row>
    <row r="177" spans="1:6" x14ac:dyDescent="0.3">
      <c r="A177" s="15" t="s">
        <v>330</v>
      </c>
      <c r="B177" s="18">
        <v>0.11</v>
      </c>
      <c r="C177" s="18">
        <v>35.549999999999997</v>
      </c>
      <c r="D177" s="18">
        <v>263.25</v>
      </c>
      <c r="E177" s="262"/>
      <c r="F177" s="17"/>
    </row>
    <row r="178" spans="1:6" x14ac:dyDescent="0.3">
      <c r="A178" s="15" t="s">
        <v>332</v>
      </c>
      <c r="B178" s="18">
        <v>4.67</v>
      </c>
      <c r="C178" s="18">
        <v>70.89</v>
      </c>
      <c r="D178" s="18">
        <v>736.68999999999994</v>
      </c>
      <c r="E178" s="262"/>
      <c r="F178" s="17"/>
    </row>
    <row r="179" spans="1:6" x14ac:dyDescent="0.3">
      <c r="A179" s="15" t="s">
        <v>334</v>
      </c>
      <c r="B179" s="18">
        <v>7.89</v>
      </c>
      <c r="C179" s="18">
        <v>124.56</v>
      </c>
      <c r="D179" s="18">
        <v>1124.1099999999999</v>
      </c>
      <c r="E179" s="262"/>
      <c r="F179" s="17"/>
    </row>
    <row r="180" spans="1:6" x14ac:dyDescent="0.3">
      <c r="A180" s="15" t="s">
        <v>336</v>
      </c>
      <c r="B180" s="18">
        <v>7.11</v>
      </c>
      <c r="C180" s="18">
        <v>53.230000000000004</v>
      </c>
      <c r="D180" s="18">
        <v>501.43</v>
      </c>
      <c r="E180" s="262"/>
      <c r="F180" s="17"/>
    </row>
    <row r="181" spans="1:6" x14ac:dyDescent="0.3">
      <c r="A181" s="15" t="s">
        <v>338</v>
      </c>
      <c r="B181" s="18">
        <v>12.78</v>
      </c>
      <c r="C181" s="18">
        <v>219.77</v>
      </c>
      <c r="D181" s="18">
        <v>1014.29</v>
      </c>
      <c r="E181" s="262"/>
      <c r="F181" s="17"/>
    </row>
    <row r="182" spans="1:6" x14ac:dyDescent="0.3">
      <c r="A182" s="15" t="s">
        <v>340</v>
      </c>
      <c r="B182" s="18">
        <v>2.78</v>
      </c>
      <c r="C182" s="18">
        <v>77.22</v>
      </c>
      <c r="D182" s="18">
        <v>483.64000000000004</v>
      </c>
      <c r="E182" s="262"/>
      <c r="F182" s="17"/>
    </row>
    <row r="183" spans="1:6" x14ac:dyDescent="0.3">
      <c r="A183" s="15" t="s">
        <v>342</v>
      </c>
      <c r="B183" s="18">
        <v>3</v>
      </c>
      <c r="C183" s="18">
        <v>82.55</v>
      </c>
      <c r="D183" s="18">
        <v>564.98</v>
      </c>
      <c r="E183" s="262"/>
      <c r="F183" s="17"/>
    </row>
    <row r="184" spans="1:6" x14ac:dyDescent="0.3">
      <c r="A184" s="15" t="s">
        <v>344</v>
      </c>
      <c r="B184" s="18">
        <v>2.33</v>
      </c>
      <c r="C184" s="18">
        <v>43.78</v>
      </c>
      <c r="D184" s="18">
        <v>309.67</v>
      </c>
      <c r="E184" s="262"/>
      <c r="F184" s="17"/>
    </row>
    <row r="185" spans="1:6" x14ac:dyDescent="0.3">
      <c r="A185" s="15" t="s">
        <v>346</v>
      </c>
      <c r="B185" s="18">
        <v>3.89</v>
      </c>
      <c r="C185" s="18">
        <v>43.11</v>
      </c>
      <c r="D185" s="18">
        <v>343.24</v>
      </c>
      <c r="E185" s="262"/>
      <c r="F185" s="17"/>
    </row>
    <row r="186" spans="1:6" x14ac:dyDescent="0.3">
      <c r="A186" s="15" t="s">
        <v>348</v>
      </c>
      <c r="B186" s="18">
        <v>0</v>
      </c>
      <c r="C186" s="18">
        <v>9.56</v>
      </c>
      <c r="D186" s="18">
        <v>72.070000000000007</v>
      </c>
      <c r="E186" s="262"/>
      <c r="F186" s="17"/>
    </row>
    <row r="187" spans="1:6" x14ac:dyDescent="0.3">
      <c r="A187" s="15" t="s">
        <v>350</v>
      </c>
      <c r="B187" s="18">
        <v>13.89</v>
      </c>
      <c r="C187" s="18">
        <v>166.11</v>
      </c>
      <c r="D187" s="18">
        <v>1087.8500000000001</v>
      </c>
      <c r="E187" s="262"/>
      <c r="F187" s="17"/>
    </row>
    <row r="188" spans="1:6" x14ac:dyDescent="0.3">
      <c r="A188" s="15" t="s">
        <v>352</v>
      </c>
      <c r="B188" s="18">
        <v>6.33</v>
      </c>
      <c r="C188" s="18">
        <v>43.78</v>
      </c>
      <c r="D188" s="18">
        <v>354.53</v>
      </c>
      <c r="E188" s="262"/>
      <c r="F188" s="17"/>
    </row>
    <row r="189" spans="1:6" x14ac:dyDescent="0.3">
      <c r="A189" s="15" t="s">
        <v>354</v>
      </c>
      <c r="B189" s="18">
        <v>1</v>
      </c>
      <c r="C189" s="18">
        <v>48.89</v>
      </c>
      <c r="D189" s="18">
        <v>261.18</v>
      </c>
      <c r="E189" s="262"/>
      <c r="F189" s="17"/>
    </row>
    <row r="190" spans="1:6" x14ac:dyDescent="0.3">
      <c r="A190" s="15" t="s">
        <v>356</v>
      </c>
      <c r="B190" s="18">
        <v>34.56</v>
      </c>
      <c r="C190" s="18">
        <v>400.34000000000003</v>
      </c>
      <c r="D190" s="18">
        <v>3100.5999999999995</v>
      </c>
      <c r="E190" s="262"/>
      <c r="F190" s="17"/>
    </row>
    <row r="191" spans="1:6" x14ac:dyDescent="0.3">
      <c r="A191" s="15" t="s">
        <v>358</v>
      </c>
      <c r="B191" s="18">
        <v>292.77999999999997</v>
      </c>
      <c r="C191" s="18">
        <v>2688.33</v>
      </c>
      <c r="D191" s="18">
        <v>22918.960000000003</v>
      </c>
      <c r="E191" s="262"/>
      <c r="F191" s="17"/>
    </row>
    <row r="192" spans="1:6" x14ac:dyDescent="0.3">
      <c r="A192" s="15" t="s">
        <v>360</v>
      </c>
      <c r="B192" s="18">
        <v>367.11</v>
      </c>
      <c r="C192" s="18">
        <v>3992.56</v>
      </c>
      <c r="D192" s="18">
        <v>26971.59</v>
      </c>
      <c r="E192" s="262"/>
      <c r="F192" s="17"/>
    </row>
    <row r="193" spans="1:6" x14ac:dyDescent="0.3">
      <c r="A193" s="15" t="s">
        <v>362</v>
      </c>
      <c r="B193" s="18">
        <v>1.67</v>
      </c>
      <c r="C193" s="18">
        <v>31.669999999999998</v>
      </c>
      <c r="D193" s="18">
        <v>183.33</v>
      </c>
      <c r="E193" s="262"/>
      <c r="F193" s="17"/>
    </row>
    <row r="194" spans="1:6" x14ac:dyDescent="0.3">
      <c r="A194" s="15" t="s">
        <v>364</v>
      </c>
      <c r="B194" s="18">
        <v>55</v>
      </c>
      <c r="C194" s="18">
        <v>518.78</v>
      </c>
      <c r="D194" s="18">
        <v>5555.26</v>
      </c>
      <c r="E194" s="262"/>
      <c r="F194" s="17"/>
    </row>
    <row r="195" spans="1:6" x14ac:dyDescent="0.3">
      <c r="A195" s="15" t="s">
        <v>366</v>
      </c>
      <c r="B195" s="18">
        <v>150.44</v>
      </c>
      <c r="C195" s="18">
        <v>1208.8900000000001</v>
      </c>
      <c r="D195" s="18">
        <v>10238.550000000001</v>
      </c>
      <c r="E195" s="262"/>
      <c r="F195" s="17"/>
    </row>
    <row r="196" spans="1:6" x14ac:dyDescent="0.3">
      <c r="A196" s="15" t="s">
        <v>368</v>
      </c>
      <c r="B196" s="18">
        <v>23.67</v>
      </c>
      <c r="C196" s="18">
        <v>156.55000000000001</v>
      </c>
      <c r="D196" s="18">
        <v>1415.94</v>
      </c>
      <c r="E196" s="262"/>
      <c r="F196" s="17"/>
    </row>
    <row r="197" spans="1:6" x14ac:dyDescent="0.3">
      <c r="A197" s="15" t="s">
        <v>370</v>
      </c>
      <c r="B197" s="18">
        <v>42.56</v>
      </c>
      <c r="C197" s="18">
        <v>378.33</v>
      </c>
      <c r="D197" s="18">
        <v>2722.7500000000005</v>
      </c>
      <c r="E197" s="262"/>
      <c r="F197" s="17"/>
    </row>
    <row r="198" spans="1:6" x14ac:dyDescent="0.3">
      <c r="A198" s="15" t="s">
        <v>372</v>
      </c>
      <c r="B198" s="18">
        <v>240.56</v>
      </c>
      <c r="C198" s="18">
        <v>1794.4499999999998</v>
      </c>
      <c r="D198" s="18">
        <v>11816.310000000001</v>
      </c>
      <c r="E198" s="262"/>
      <c r="F198" s="17"/>
    </row>
    <row r="199" spans="1:6" x14ac:dyDescent="0.3">
      <c r="A199" s="15" t="s">
        <v>374</v>
      </c>
      <c r="B199" s="18">
        <v>103.44</v>
      </c>
      <c r="C199" s="18">
        <v>1179.22</v>
      </c>
      <c r="D199" s="18">
        <v>8936.25</v>
      </c>
      <c r="E199" s="262"/>
      <c r="F199" s="17"/>
    </row>
    <row r="200" spans="1:6" x14ac:dyDescent="0.3">
      <c r="A200" s="15" t="s">
        <v>376</v>
      </c>
      <c r="B200" s="18">
        <v>97.44</v>
      </c>
      <c r="C200" s="18">
        <v>977.32999999999993</v>
      </c>
      <c r="D200" s="18">
        <v>7307.14</v>
      </c>
      <c r="E200" s="262"/>
      <c r="F200" s="17"/>
    </row>
    <row r="201" spans="1:6" x14ac:dyDescent="0.3">
      <c r="A201" s="15" t="s">
        <v>378</v>
      </c>
      <c r="B201" s="18">
        <v>234.78</v>
      </c>
      <c r="C201" s="18">
        <v>2723.7799999999997</v>
      </c>
      <c r="D201" s="18">
        <v>20485.38</v>
      </c>
      <c r="E201" s="262"/>
      <c r="F201" s="17"/>
    </row>
    <row r="202" spans="1:6" x14ac:dyDescent="0.3">
      <c r="A202" s="15" t="s">
        <v>380</v>
      </c>
      <c r="B202" s="18">
        <v>17.89</v>
      </c>
      <c r="C202" s="18">
        <v>221.22</v>
      </c>
      <c r="D202" s="18">
        <v>1991.99</v>
      </c>
      <c r="E202" s="262"/>
      <c r="F202" s="17"/>
    </row>
    <row r="203" spans="1:6" x14ac:dyDescent="0.3">
      <c r="A203" s="15" t="s">
        <v>382</v>
      </c>
      <c r="B203" s="18">
        <v>57.33</v>
      </c>
      <c r="C203" s="18">
        <v>569.34</v>
      </c>
      <c r="D203" s="18">
        <v>4231.03</v>
      </c>
      <c r="E203" s="262"/>
      <c r="F203" s="17"/>
    </row>
    <row r="204" spans="1:6" x14ac:dyDescent="0.3">
      <c r="A204" s="15" t="s">
        <v>384</v>
      </c>
      <c r="B204" s="18">
        <v>36.44</v>
      </c>
      <c r="C204" s="18">
        <v>401</v>
      </c>
      <c r="D204" s="18">
        <v>3878.3500000000004</v>
      </c>
      <c r="E204" s="262"/>
      <c r="F204" s="17"/>
    </row>
    <row r="205" spans="1:6" x14ac:dyDescent="0.3">
      <c r="A205" s="15" t="s">
        <v>1024</v>
      </c>
      <c r="B205" s="18">
        <v>0</v>
      </c>
      <c r="C205" s="18">
        <v>125.67</v>
      </c>
      <c r="D205" s="18">
        <v>598.85</v>
      </c>
      <c r="E205" s="262"/>
      <c r="F205" s="17"/>
    </row>
    <row r="206" spans="1:6" x14ac:dyDescent="0.3">
      <c r="A206" s="15" t="s">
        <v>962</v>
      </c>
      <c r="B206" s="18">
        <v>0</v>
      </c>
      <c r="C206" s="18">
        <v>21.110000000000003</v>
      </c>
      <c r="D206" s="18">
        <v>151.4</v>
      </c>
      <c r="E206" s="262"/>
      <c r="F206" s="17"/>
    </row>
    <row r="207" spans="1:6" x14ac:dyDescent="0.3">
      <c r="A207" s="15" t="s">
        <v>916</v>
      </c>
      <c r="B207" s="18">
        <v>0</v>
      </c>
      <c r="C207" s="18">
        <v>0</v>
      </c>
      <c r="D207" s="18">
        <v>0</v>
      </c>
      <c r="E207" s="262"/>
      <c r="F207" s="17"/>
    </row>
    <row r="208" spans="1:6" x14ac:dyDescent="0.3">
      <c r="A208" s="15" t="s">
        <v>1058</v>
      </c>
      <c r="B208" s="18">
        <v>0</v>
      </c>
      <c r="C208" s="18">
        <v>0</v>
      </c>
      <c r="D208" s="18">
        <v>0</v>
      </c>
      <c r="E208" s="262"/>
      <c r="F208" s="17"/>
    </row>
    <row r="209" spans="1:6" x14ac:dyDescent="0.3">
      <c r="A209" s="15" t="s">
        <v>386</v>
      </c>
      <c r="B209" s="18">
        <v>0</v>
      </c>
      <c r="C209" s="18">
        <v>0</v>
      </c>
      <c r="D209" s="18">
        <v>9</v>
      </c>
      <c r="E209" s="262"/>
      <c r="F209" s="17"/>
    </row>
    <row r="210" spans="1:6" x14ac:dyDescent="0.3">
      <c r="A210" s="15" t="s">
        <v>388</v>
      </c>
      <c r="B210" s="18">
        <v>8.33</v>
      </c>
      <c r="C210" s="18">
        <v>95.11</v>
      </c>
      <c r="D210" s="18">
        <v>692.94999999999993</v>
      </c>
      <c r="E210" s="262"/>
      <c r="F210" s="17"/>
    </row>
    <row r="211" spans="1:6" x14ac:dyDescent="0.3">
      <c r="A211" s="15" t="s">
        <v>390</v>
      </c>
      <c r="B211" s="18">
        <v>2.89</v>
      </c>
      <c r="C211" s="18">
        <v>45.11</v>
      </c>
      <c r="D211" s="18">
        <v>225.91</v>
      </c>
      <c r="E211" s="262"/>
      <c r="F211" s="17"/>
    </row>
    <row r="212" spans="1:6" x14ac:dyDescent="0.3">
      <c r="A212" s="15" t="s">
        <v>392</v>
      </c>
      <c r="B212" s="18">
        <v>5.67</v>
      </c>
      <c r="C212" s="18">
        <v>139.22</v>
      </c>
      <c r="D212" s="18">
        <v>777.39</v>
      </c>
      <c r="E212" s="262"/>
      <c r="F212" s="17"/>
    </row>
    <row r="213" spans="1:6" x14ac:dyDescent="0.3">
      <c r="A213" s="15" t="s">
        <v>394</v>
      </c>
      <c r="B213" s="18">
        <v>2.67</v>
      </c>
      <c r="C213" s="18">
        <v>99.89</v>
      </c>
      <c r="D213" s="18">
        <v>497.67</v>
      </c>
      <c r="E213" s="262"/>
      <c r="F213" s="17"/>
    </row>
    <row r="214" spans="1:6" x14ac:dyDescent="0.3">
      <c r="A214" s="15" t="s">
        <v>396</v>
      </c>
      <c r="B214" s="18">
        <v>33.56</v>
      </c>
      <c r="C214" s="18">
        <v>516.89</v>
      </c>
      <c r="D214" s="18">
        <v>3291.49</v>
      </c>
      <c r="E214" s="262"/>
      <c r="F214" s="17"/>
    </row>
    <row r="215" spans="1:6" x14ac:dyDescent="0.3">
      <c r="A215" s="15" t="s">
        <v>398</v>
      </c>
      <c r="B215" s="18">
        <v>56</v>
      </c>
      <c r="C215" s="18">
        <v>737.89</v>
      </c>
      <c r="D215" s="18">
        <v>4445.2</v>
      </c>
      <c r="E215" s="262"/>
      <c r="F215" s="17"/>
    </row>
    <row r="216" spans="1:6" x14ac:dyDescent="0.3">
      <c r="A216" s="15" t="s">
        <v>400</v>
      </c>
      <c r="B216" s="18">
        <v>36.11</v>
      </c>
      <c r="C216" s="18">
        <v>297.55</v>
      </c>
      <c r="D216" s="18">
        <v>2555.04</v>
      </c>
      <c r="E216" s="262"/>
      <c r="F216" s="17"/>
    </row>
    <row r="217" spans="1:6" x14ac:dyDescent="0.3">
      <c r="A217" s="15" t="s">
        <v>402</v>
      </c>
      <c r="B217" s="18">
        <v>5.1100000000000003</v>
      </c>
      <c r="C217" s="18">
        <v>92.89</v>
      </c>
      <c r="D217" s="18">
        <v>539.62</v>
      </c>
      <c r="E217" s="262"/>
      <c r="F217" s="17"/>
    </row>
    <row r="218" spans="1:6" x14ac:dyDescent="0.3">
      <c r="A218" s="15" t="s">
        <v>404</v>
      </c>
      <c r="B218" s="18">
        <v>2.44</v>
      </c>
      <c r="C218" s="18">
        <v>38.56</v>
      </c>
      <c r="D218" s="18">
        <v>435.48</v>
      </c>
      <c r="E218" s="262"/>
      <c r="F218" s="17"/>
    </row>
    <row r="219" spans="1:6" x14ac:dyDescent="0.3">
      <c r="A219" s="15" t="s">
        <v>406</v>
      </c>
      <c r="B219" s="18">
        <v>131.44</v>
      </c>
      <c r="C219" s="18">
        <v>874.67</v>
      </c>
      <c r="D219" s="18">
        <v>6450.3400000000011</v>
      </c>
      <c r="E219" s="262"/>
      <c r="F219" s="17"/>
    </row>
    <row r="220" spans="1:6" x14ac:dyDescent="0.3">
      <c r="A220" s="15" t="s">
        <v>408</v>
      </c>
      <c r="B220" s="18">
        <v>0.33</v>
      </c>
      <c r="C220" s="18">
        <v>8.89</v>
      </c>
      <c r="D220" s="18">
        <v>74.05</v>
      </c>
      <c r="E220" s="262"/>
      <c r="F220" s="17"/>
    </row>
    <row r="221" spans="1:6" x14ac:dyDescent="0.3">
      <c r="A221" s="15" t="s">
        <v>410</v>
      </c>
      <c r="B221" s="18">
        <v>0</v>
      </c>
      <c r="C221" s="18">
        <v>6.44</v>
      </c>
      <c r="D221" s="18">
        <v>68.5</v>
      </c>
      <c r="E221" s="262"/>
      <c r="F221" s="17"/>
    </row>
    <row r="222" spans="1:6" x14ac:dyDescent="0.3">
      <c r="A222" s="15" t="s">
        <v>412</v>
      </c>
      <c r="B222" s="18">
        <v>0</v>
      </c>
      <c r="C222" s="18">
        <v>5</v>
      </c>
      <c r="D222" s="18">
        <v>68.05</v>
      </c>
      <c r="E222" s="262"/>
      <c r="F222" s="17"/>
    </row>
    <row r="223" spans="1:6" x14ac:dyDescent="0.3">
      <c r="A223" s="15" t="s">
        <v>414</v>
      </c>
      <c r="B223" s="18">
        <v>7.78</v>
      </c>
      <c r="C223" s="18">
        <v>131.22</v>
      </c>
      <c r="D223" s="18">
        <v>819.65</v>
      </c>
      <c r="E223" s="262"/>
      <c r="F223" s="17"/>
    </row>
    <row r="224" spans="1:6" x14ac:dyDescent="0.3">
      <c r="A224" s="15" t="s">
        <v>416</v>
      </c>
      <c r="B224" s="18">
        <v>237.67</v>
      </c>
      <c r="C224" s="18">
        <v>2497.67</v>
      </c>
      <c r="D224" s="18">
        <v>19875.61</v>
      </c>
      <c r="E224" s="262"/>
      <c r="F224" s="17"/>
    </row>
    <row r="225" spans="1:6" x14ac:dyDescent="0.3">
      <c r="A225" s="15" t="s">
        <v>418</v>
      </c>
      <c r="B225" s="18">
        <v>187.44</v>
      </c>
      <c r="C225" s="18">
        <v>1343.5500000000002</v>
      </c>
      <c r="D225" s="18">
        <v>9406.7300000000014</v>
      </c>
      <c r="E225" s="262"/>
      <c r="F225" s="17"/>
    </row>
    <row r="226" spans="1:6" x14ac:dyDescent="0.3">
      <c r="A226" s="15" t="s">
        <v>420</v>
      </c>
      <c r="B226" s="18">
        <v>207.78</v>
      </c>
      <c r="C226" s="18">
        <v>2051.8900000000003</v>
      </c>
      <c r="D226" s="18">
        <v>14778.960000000001</v>
      </c>
      <c r="E226" s="262"/>
      <c r="F226" s="17"/>
    </row>
    <row r="227" spans="1:6" x14ac:dyDescent="0.3">
      <c r="A227" s="15" t="s">
        <v>422</v>
      </c>
      <c r="B227" s="18">
        <v>300.33</v>
      </c>
      <c r="C227" s="18">
        <v>2852.2200000000003</v>
      </c>
      <c r="D227" s="18">
        <v>19966.36</v>
      </c>
      <c r="E227" s="262"/>
      <c r="F227" s="17"/>
    </row>
    <row r="228" spans="1:6" x14ac:dyDescent="0.3">
      <c r="A228" s="15" t="s">
        <v>424</v>
      </c>
      <c r="B228" s="18">
        <v>65.44</v>
      </c>
      <c r="C228" s="18">
        <v>833.22</v>
      </c>
      <c r="D228" s="18">
        <v>5465.59</v>
      </c>
      <c r="E228" s="262"/>
      <c r="F228" s="17"/>
    </row>
    <row r="229" spans="1:6" x14ac:dyDescent="0.3">
      <c r="A229" s="15" t="s">
        <v>426</v>
      </c>
      <c r="B229" s="18">
        <v>160.56</v>
      </c>
      <c r="C229" s="18">
        <v>1604</v>
      </c>
      <c r="D229" s="18">
        <v>9855.7100000000009</v>
      </c>
      <c r="E229" s="262"/>
      <c r="F229" s="17"/>
    </row>
    <row r="230" spans="1:6" x14ac:dyDescent="0.3">
      <c r="A230" s="15" t="s">
        <v>428</v>
      </c>
      <c r="B230" s="18">
        <v>0</v>
      </c>
      <c r="C230" s="18">
        <v>5.89</v>
      </c>
      <c r="D230" s="18">
        <v>18.98</v>
      </c>
      <c r="E230" s="262"/>
      <c r="F230" s="17"/>
    </row>
    <row r="231" spans="1:6" x14ac:dyDescent="0.3">
      <c r="A231" s="15" t="s">
        <v>430</v>
      </c>
      <c r="B231" s="18">
        <v>58.56</v>
      </c>
      <c r="C231" s="18">
        <v>749.89</v>
      </c>
      <c r="D231" s="18">
        <v>5552.71</v>
      </c>
      <c r="E231" s="262"/>
      <c r="F231" s="17"/>
    </row>
    <row r="232" spans="1:6" x14ac:dyDescent="0.3">
      <c r="A232" s="15" t="s">
        <v>432</v>
      </c>
      <c r="B232" s="18">
        <v>120</v>
      </c>
      <c r="C232" s="18">
        <v>1156</v>
      </c>
      <c r="D232" s="18">
        <v>9328.4</v>
      </c>
      <c r="E232" s="262"/>
      <c r="F232" s="17"/>
    </row>
    <row r="233" spans="1:6" x14ac:dyDescent="0.3">
      <c r="A233" s="15" t="s">
        <v>434</v>
      </c>
      <c r="B233" s="18">
        <v>38.78</v>
      </c>
      <c r="C233" s="18">
        <v>423.89</v>
      </c>
      <c r="D233" s="18">
        <v>2550.4699999999998</v>
      </c>
      <c r="E233" s="262"/>
      <c r="F233" s="17"/>
    </row>
    <row r="234" spans="1:6" x14ac:dyDescent="0.3">
      <c r="A234" s="15" t="s">
        <v>436</v>
      </c>
      <c r="B234" s="18">
        <v>34.22</v>
      </c>
      <c r="C234" s="18">
        <v>300.89</v>
      </c>
      <c r="D234" s="18">
        <v>2038.0699999999997</v>
      </c>
      <c r="E234" s="262"/>
      <c r="F234" s="17"/>
    </row>
    <row r="235" spans="1:6" x14ac:dyDescent="0.3">
      <c r="A235" s="15" t="s">
        <v>438</v>
      </c>
      <c r="B235" s="18">
        <v>1.44</v>
      </c>
      <c r="C235" s="18">
        <v>71</v>
      </c>
      <c r="D235" s="18">
        <v>428.78999999999996</v>
      </c>
      <c r="E235" s="262"/>
      <c r="F235" s="17"/>
    </row>
    <row r="236" spans="1:6" x14ac:dyDescent="0.3">
      <c r="A236" s="15" t="s">
        <v>440</v>
      </c>
      <c r="B236" s="18">
        <v>58.44</v>
      </c>
      <c r="C236" s="18">
        <v>394.33000000000004</v>
      </c>
      <c r="D236" s="18">
        <v>2233.2600000000002</v>
      </c>
      <c r="E236" s="262"/>
      <c r="F236" s="17"/>
    </row>
    <row r="237" spans="1:6" x14ac:dyDescent="0.3">
      <c r="A237" s="15" t="s">
        <v>442</v>
      </c>
      <c r="B237" s="18">
        <v>81.78</v>
      </c>
      <c r="C237" s="18">
        <v>666.67</v>
      </c>
      <c r="D237" s="18">
        <v>4705.7999999999993</v>
      </c>
      <c r="E237" s="262"/>
      <c r="F237" s="17"/>
    </row>
    <row r="238" spans="1:6" x14ac:dyDescent="0.3">
      <c r="A238" s="15" t="s">
        <v>444</v>
      </c>
      <c r="B238" s="18">
        <v>348.44</v>
      </c>
      <c r="C238" s="18">
        <v>4749.55</v>
      </c>
      <c r="D238" s="18">
        <v>28374.499999999996</v>
      </c>
      <c r="E238" s="262"/>
      <c r="F238" s="17"/>
    </row>
    <row r="239" spans="1:6" x14ac:dyDescent="0.3">
      <c r="A239" s="15" t="s">
        <v>446</v>
      </c>
      <c r="B239" s="18">
        <v>0</v>
      </c>
      <c r="C239" s="18">
        <v>4</v>
      </c>
      <c r="D239" s="18">
        <v>71.69</v>
      </c>
      <c r="E239" s="262"/>
      <c r="F239" s="17"/>
    </row>
    <row r="240" spans="1:6" x14ac:dyDescent="0.3">
      <c r="A240" s="15" t="s">
        <v>448</v>
      </c>
      <c r="B240" s="18">
        <v>0.67</v>
      </c>
      <c r="C240" s="18">
        <v>6.78</v>
      </c>
      <c r="D240" s="18">
        <v>38.4</v>
      </c>
      <c r="E240" s="262"/>
      <c r="F240" s="17"/>
    </row>
    <row r="241" spans="1:6" x14ac:dyDescent="0.3">
      <c r="A241" s="15" t="s">
        <v>450</v>
      </c>
      <c r="B241" s="18">
        <v>10.78</v>
      </c>
      <c r="C241" s="18">
        <v>181.89</v>
      </c>
      <c r="D241" s="18">
        <v>1414.28</v>
      </c>
      <c r="E241" s="262"/>
      <c r="F241" s="17"/>
    </row>
    <row r="242" spans="1:6" x14ac:dyDescent="0.3">
      <c r="A242" s="15" t="s">
        <v>452</v>
      </c>
      <c r="B242" s="18">
        <v>25.89</v>
      </c>
      <c r="C242" s="18">
        <v>234.67</v>
      </c>
      <c r="D242" s="18">
        <v>1778.15</v>
      </c>
      <c r="E242" s="262"/>
      <c r="F242" s="17"/>
    </row>
    <row r="243" spans="1:6" x14ac:dyDescent="0.3">
      <c r="A243" s="15" t="s">
        <v>454</v>
      </c>
      <c r="B243" s="18">
        <v>103</v>
      </c>
      <c r="C243" s="18">
        <v>1487.8899999999999</v>
      </c>
      <c r="D243" s="18">
        <v>10298.179999999998</v>
      </c>
      <c r="E243" s="262"/>
      <c r="F243" s="17"/>
    </row>
    <row r="244" spans="1:6" x14ac:dyDescent="0.3">
      <c r="A244" s="15" t="s">
        <v>456</v>
      </c>
      <c r="B244" s="18">
        <v>212.56</v>
      </c>
      <c r="C244" s="18">
        <v>2106.33</v>
      </c>
      <c r="D244" s="18">
        <v>14326.78</v>
      </c>
      <c r="E244" s="262"/>
      <c r="F244" s="17"/>
    </row>
    <row r="245" spans="1:6" x14ac:dyDescent="0.3">
      <c r="A245" s="15" t="s">
        <v>458</v>
      </c>
      <c r="B245" s="18">
        <v>1.78</v>
      </c>
      <c r="C245" s="18">
        <v>118.11</v>
      </c>
      <c r="D245" s="18">
        <v>885.66</v>
      </c>
      <c r="E245" s="262"/>
      <c r="F245" s="17"/>
    </row>
    <row r="246" spans="1:6" x14ac:dyDescent="0.3">
      <c r="A246" s="15" t="s">
        <v>460</v>
      </c>
      <c r="B246" s="18">
        <v>95.78</v>
      </c>
      <c r="C246" s="18">
        <v>759.8900000000001</v>
      </c>
      <c r="D246" s="18">
        <v>5306.2900000000009</v>
      </c>
      <c r="E246" s="262"/>
      <c r="F246" s="17"/>
    </row>
    <row r="247" spans="1:6" x14ac:dyDescent="0.3">
      <c r="A247" s="15" t="s">
        <v>462</v>
      </c>
      <c r="B247" s="18">
        <v>66</v>
      </c>
      <c r="C247" s="18">
        <v>546.55999999999995</v>
      </c>
      <c r="D247" s="18">
        <v>3533.0200000000004</v>
      </c>
      <c r="E247" s="262"/>
      <c r="F247" s="17"/>
    </row>
    <row r="248" spans="1:6" x14ac:dyDescent="0.3">
      <c r="A248" s="15" t="s">
        <v>464</v>
      </c>
      <c r="B248" s="18">
        <v>4.33</v>
      </c>
      <c r="C248" s="18">
        <v>62</v>
      </c>
      <c r="D248" s="18">
        <v>579.78</v>
      </c>
      <c r="E248" s="262"/>
      <c r="F248" s="17"/>
    </row>
    <row r="249" spans="1:6" x14ac:dyDescent="0.3">
      <c r="A249" s="15" t="s">
        <v>466</v>
      </c>
      <c r="B249" s="18">
        <v>47.33</v>
      </c>
      <c r="C249" s="18">
        <v>458</v>
      </c>
      <c r="D249" s="18">
        <v>3186.5399999999995</v>
      </c>
      <c r="E249" s="262"/>
      <c r="F249" s="17"/>
    </row>
    <row r="250" spans="1:6" x14ac:dyDescent="0.3">
      <c r="A250" s="15" t="s">
        <v>468</v>
      </c>
      <c r="B250" s="18">
        <v>35.11</v>
      </c>
      <c r="C250" s="18">
        <v>305.88</v>
      </c>
      <c r="D250" s="18">
        <v>2656.9800000000005</v>
      </c>
      <c r="E250" s="262"/>
      <c r="F250" s="17"/>
    </row>
    <row r="251" spans="1:6" x14ac:dyDescent="0.3">
      <c r="A251" s="15" t="s">
        <v>470</v>
      </c>
      <c r="B251" s="18">
        <v>15.22</v>
      </c>
      <c r="C251" s="18">
        <v>212.55</v>
      </c>
      <c r="D251" s="18">
        <v>1519.81</v>
      </c>
      <c r="E251" s="262"/>
      <c r="F251" s="17"/>
    </row>
    <row r="252" spans="1:6" x14ac:dyDescent="0.3">
      <c r="A252" s="15" t="s">
        <v>964</v>
      </c>
      <c r="B252" s="18">
        <v>0</v>
      </c>
      <c r="C252" s="18">
        <v>83.89</v>
      </c>
      <c r="D252" s="18">
        <v>732.13</v>
      </c>
      <c r="E252" s="262"/>
      <c r="F252" s="17"/>
    </row>
    <row r="253" spans="1:6" x14ac:dyDescent="0.3">
      <c r="A253" s="15" t="s">
        <v>1045</v>
      </c>
      <c r="B253" s="18">
        <v>0</v>
      </c>
      <c r="C253" s="18">
        <v>7.89</v>
      </c>
      <c r="D253" s="18">
        <v>34.480000000000004</v>
      </c>
      <c r="E253" s="262"/>
      <c r="F253" s="17"/>
    </row>
    <row r="254" spans="1:6" x14ac:dyDescent="0.3">
      <c r="A254" s="15" t="s">
        <v>965</v>
      </c>
      <c r="B254" s="18">
        <v>0</v>
      </c>
      <c r="C254" s="18">
        <v>106.56</v>
      </c>
      <c r="D254" s="18">
        <v>507.32</v>
      </c>
      <c r="E254" s="262"/>
      <c r="F254" s="17"/>
    </row>
    <row r="255" spans="1:6" x14ac:dyDescent="0.3">
      <c r="A255" s="15" t="s">
        <v>472</v>
      </c>
      <c r="B255" s="18">
        <v>0</v>
      </c>
      <c r="C255" s="18">
        <v>7.33</v>
      </c>
      <c r="D255" s="18">
        <v>38.5</v>
      </c>
      <c r="E255" s="262"/>
      <c r="F255" s="17"/>
    </row>
    <row r="256" spans="1:6" x14ac:dyDescent="0.3">
      <c r="A256" s="15" t="s">
        <v>474</v>
      </c>
      <c r="B256" s="18">
        <v>3.11</v>
      </c>
      <c r="C256" s="18">
        <v>127.33</v>
      </c>
      <c r="D256" s="18">
        <v>777.15</v>
      </c>
      <c r="E256" s="262"/>
      <c r="F256" s="17"/>
    </row>
    <row r="257" spans="1:6" x14ac:dyDescent="0.3">
      <c r="A257" s="15" t="s">
        <v>476</v>
      </c>
      <c r="B257" s="18">
        <v>4.67</v>
      </c>
      <c r="C257" s="18">
        <v>61.67</v>
      </c>
      <c r="D257" s="18">
        <v>389.61</v>
      </c>
      <c r="E257" s="262"/>
      <c r="F257" s="17"/>
    </row>
    <row r="258" spans="1:6" x14ac:dyDescent="0.3">
      <c r="A258" s="15" t="s">
        <v>478</v>
      </c>
      <c r="B258" s="18">
        <v>6.89</v>
      </c>
      <c r="C258" s="18">
        <v>100.55</v>
      </c>
      <c r="D258" s="18">
        <v>965.94</v>
      </c>
      <c r="E258" s="262"/>
      <c r="F258" s="17"/>
    </row>
    <row r="259" spans="1:6" x14ac:dyDescent="0.3">
      <c r="A259" s="15" t="s">
        <v>480</v>
      </c>
      <c r="B259" s="18">
        <v>21.67</v>
      </c>
      <c r="C259" s="18">
        <v>277.34000000000003</v>
      </c>
      <c r="D259" s="18">
        <v>1692.02</v>
      </c>
      <c r="E259" s="262"/>
      <c r="F259" s="17"/>
    </row>
    <row r="260" spans="1:6" x14ac:dyDescent="0.3">
      <c r="A260" s="15" t="s">
        <v>482</v>
      </c>
      <c r="B260" s="18">
        <v>0</v>
      </c>
      <c r="C260" s="18">
        <v>16.670000000000002</v>
      </c>
      <c r="D260" s="18">
        <v>230.7</v>
      </c>
      <c r="E260" s="262"/>
      <c r="F260" s="17"/>
    </row>
    <row r="261" spans="1:6" x14ac:dyDescent="0.3">
      <c r="A261" s="15" t="s">
        <v>484</v>
      </c>
      <c r="B261" s="18">
        <v>0</v>
      </c>
      <c r="C261" s="18">
        <v>12</v>
      </c>
      <c r="D261" s="18">
        <v>75.8</v>
      </c>
      <c r="E261" s="262"/>
      <c r="F261" s="17"/>
    </row>
    <row r="262" spans="1:6" x14ac:dyDescent="0.3">
      <c r="A262" s="15" t="s">
        <v>486</v>
      </c>
      <c r="B262" s="18">
        <v>0</v>
      </c>
      <c r="C262" s="18">
        <v>3</v>
      </c>
      <c r="D262" s="18">
        <v>32.6</v>
      </c>
      <c r="E262" s="262"/>
      <c r="F262" s="17"/>
    </row>
    <row r="263" spans="1:6" x14ac:dyDescent="0.3">
      <c r="A263" s="15" t="s">
        <v>488</v>
      </c>
      <c r="B263" s="18">
        <v>1</v>
      </c>
      <c r="C263" s="18">
        <v>23.11</v>
      </c>
      <c r="D263" s="18">
        <v>132.41999999999999</v>
      </c>
      <c r="E263" s="262"/>
      <c r="F263" s="17"/>
    </row>
    <row r="264" spans="1:6" x14ac:dyDescent="0.3">
      <c r="A264" s="15" t="s">
        <v>490</v>
      </c>
      <c r="B264" s="18">
        <v>4.5599999999999996</v>
      </c>
      <c r="C264" s="18">
        <v>79</v>
      </c>
      <c r="D264" s="18">
        <v>492.13</v>
      </c>
      <c r="E264" s="262"/>
      <c r="F264" s="17"/>
    </row>
    <row r="265" spans="1:6" x14ac:dyDescent="0.3">
      <c r="A265" s="15" t="s">
        <v>492</v>
      </c>
      <c r="B265" s="18">
        <v>0</v>
      </c>
      <c r="C265" s="18">
        <v>27.34</v>
      </c>
      <c r="D265" s="18">
        <v>267.40000000000003</v>
      </c>
      <c r="E265" s="262"/>
      <c r="F265" s="17"/>
    </row>
    <row r="266" spans="1:6" x14ac:dyDescent="0.3">
      <c r="A266" s="15" t="s">
        <v>494</v>
      </c>
      <c r="B266" s="18">
        <v>11</v>
      </c>
      <c r="C266" s="18">
        <v>139.56</v>
      </c>
      <c r="D266" s="18">
        <v>1074.3699999999999</v>
      </c>
      <c r="E266" s="262"/>
      <c r="F266" s="17"/>
    </row>
    <row r="267" spans="1:6" x14ac:dyDescent="0.3">
      <c r="A267" s="15" t="s">
        <v>496</v>
      </c>
      <c r="B267" s="18">
        <v>65.56</v>
      </c>
      <c r="C267" s="18">
        <v>803.11999999999989</v>
      </c>
      <c r="D267" s="18">
        <v>5607.99</v>
      </c>
      <c r="E267" s="262"/>
      <c r="F267" s="17"/>
    </row>
    <row r="268" spans="1:6" x14ac:dyDescent="0.3">
      <c r="A268" s="15" t="s">
        <v>498</v>
      </c>
      <c r="B268" s="18">
        <v>299.67</v>
      </c>
      <c r="C268" s="18">
        <v>2320.77</v>
      </c>
      <c r="D268" s="18">
        <v>14906.769999999999</v>
      </c>
      <c r="E268" s="262"/>
      <c r="F268" s="17"/>
    </row>
    <row r="269" spans="1:6" x14ac:dyDescent="0.3">
      <c r="A269" s="15" t="s">
        <v>500</v>
      </c>
      <c r="B269" s="18">
        <v>83.33</v>
      </c>
      <c r="C269" s="18">
        <v>854</v>
      </c>
      <c r="D269" s="18">
        <v>6354.6799999999994</v>
      </c>
      <c r="E269" s="262"/>
      <c r="F269" s="17"/>
    </row>
    <row r="270" spans="1:6" x14ac:dyDescent="0.3">
      <c r="A270" s="15" t="s">
        <v>502</v>
      </c>
      <c r="B270" s="18">
        <v>157.44</v>
      </c>
      <c r="C270" s="18">
        <v>1523.5500000000002</v>
      </c>
      <c r="D270" s="18">
        <v>9564.01</v>
      </c>
      <c r="E270" s="262"/>
      <c r="F270" s="17"/>
    </row>
    <row r="271" spans="1:6" x14ac:dyDescent="0.3">
      <c r="A271" s="15" t="s">
        <v>504</v>
      </c>
      <c r="B271" s="18">
        <v>13.22</v>
      </c>
      <c r="C271" s="18">
        <v>119.89</v>
      </c>
      <c r="D271" s="18">
        <v>895.89</v>
      </c>
      <c r="E271" s="262"/>
      <c r="F271" s="17"/>
    </row>
    <row r="272" spans="1:6" x14ac:dyDescent="0.3">
      <c r="A272" s="15" t="s">
        <v>506</v>
      </c>
      <c r="B272" s="18">
        <v>2</v>
      </c>
      <c r="C272" s="18">
        <v>89.45</v>
      </c>
      <c r="D272" s="18">
        <v>581.84</v>
      </c>
      <c r="E272" s="262"/>
      <c r="F272" s="17"/>
    </row>
    <row r="273" spans="1:6" x14ac:dyDescent="0.3">
      <c r="A273" s="15" t="s">
        <v>508</v>
      </c>
      <c r="B273" s="18">
        <v>26.11</v>
      </c>
      <c r="C273" s="18">
        <v>296.89</v>
      </c>
      <c r="D273" s="18">
        <v>2141.85</v>
      </c>
      <c r="E273" s="262"/>
      <c r="F273" s="17"/>
    </row>
    <row r="274" spans="1:6" x14ac:dyDescent="0.3">
      <c r="A274" s="15" t="s">
        <v>510</v>
      </c>
      <c r="B274" s="18">
        <v>12.89</v>
      </c>
      <c r="C274" s="18">
        <v>210.11</v>
      </c>
      <c r="D274" s="18">
        <v>1267.0499999999997</v>
      </c>
      <c r="E274" s="262"/>
      <c r="F274" s="17"/>
    </row>
    <row r="275" spans="1:6" x14ac:dyDescent="0.3">
      <c r="A275" s="15" t="s">
        <v>979</v>
      </c>
      <c r="B275" s="18">
        <v>0</v>
      </c>
      <c r="C275" s="18">
        <v>25.12</v>
      </c>
      <c r="D275" s="18">
        <v>135.4</v>
      </c>
      <c r="E275" s="262"/>
      <c r="F275" s="17"/>
    </row>
    <row r="276" spans="1:6" x14ac:dyDescent="0.3">
      <c r="A276" s="15" t="s">
        <v>512</v>
      </c>
      <c r="B276" s="18">
        <v>3.67</v>
      </c>
      <c r="C276" s="18">
        <v>73.12</v>
      </c>
      <c r="D276" s="18">
        <v>430.83</v>
      </c>
      <c r="E276" s="262"/>
      <c r="F276" s="17"/>
    </row>
    <row r="277" spans="1:6" x14ac:dyDescent="0.3">
      <c r="A277" s="15" t="s">
        <v>514</v>
      </c>
      <c r="B277" s="18">
        <v>0</v>
      </c>
      <c r="C277" s="18">
        <v>3</v>
      </c>
      <c r="D277" s="18">
        <v>16.899999999999999</v>
      </c>
      <c r="E277" s="262"/>
      <c r="F277" s="17"/>
    </row>
    <row r="278" spans="1:6" x14ac:dyDescent="0.3">
      <c r="A278" s="15" t="s">
        <v>516</v>
      </c>
      <c r="B278" s="18">
        <v>51.78</v>
      </c>
      <c r="C278" s="18">
        <v>831.67</v>
      </c>
      <c r="D278" s="18">
        <v>5418.91</v>
      </c>
      <c r="E278" s="262"/>
      <c r="F278" s="17"/>
    </row>
    <row r="279" spans="1:6" x14ac:dyDescent="0.3">
      <c r="A279" s="15" t="s">
        <v>518</v>
      </c>
      <c r="B279" s="18">
        <v>25.44</v>
      </c>
      <c r="C279" s="18">
        <v>216</v>
      </c>
      <c r="D279" s="18">
        <v>1530.5600000000002</v>
      </c>
      <c r="E279" s="262"/>
      <c r="F279" s="17"/>
    </row>
    <row r="280" spans="1:6" x14ac:dyDescent="0.3">
      <c r="A280" s="15" t="s">
        <v>520</v>
      </c>
      <c r="B280" s="18">
        <v>3</v>
      </c>
      <c r="C280" s="18">
        <v>19.11</v>
      </c>
      <c r="D280" s="18">
        <v>220.47</v>
      </c>
      <c r="E280" s="262"/>
      <c r="F280" s="17"/>
    </row>
    <row r="281" spans="1:6" x14ac:dyDescent="0.3">
      <c r="A281" s="15" t="s">
        <v>522</v>
      </c>
      <c r="B281" s="18">
        <v>9.11</v>
      </c>
      <c r="C281" s="18">
        <v>107.11</v>
      </c>
      <c r="D281" s="18">
        <v>760.83</v>
      </c>
      <c r="E281" s="262"/>
      <c r="F281" s="17"/>
    </row>
    <row r="282" spans="1:6" x14ac:dyDescent="0.3">
      <c r="A282" s="15" t="s">
        <v>524</v>
      </c>
      <c r="B282" s="18">
        <v>2.67</v>
      </c>
      <c r="C282" s="18">
        <v>27.89</v>
      </c>
      <c r="D282" s="18">
        <v>279.14999999999998</v>
      </c>
      <c r="E282" s="262"/>
      <c r="F282" s="17"/>
    </row>
    <row r="283" spans="1:6" x14ac:dyDescent="0.3">
      <c r="A283" s="15" t="s">
        <v>526</v>
      </c>
      <c r="B283" s="18">
        <v>0</v>
      </c>
      <c r="C283" s="18">
        <v>37.56</v>
      </c>
      <c r="D283" s="18">
        <v>248.79</v>
      </c>
      <c r="E283" s="262"/>
      <c r="F283" s="17"/>
    </row>
    <row r="284" spans="1:6" x14ac:dyDescent="0.3">
      <c r="A284" s="15" t="s">
        <v>528</v>
      </c>
      <c r="B284" s="18">
        <v>76.33</v>
      </c>
      <c r="C284" s="18">
        <v>1692.45</v>
      </c>
      <c r="D284" s="18">
        <v>11337.319999999998</v>
      </c>
      <c r="E284" s="262"/>
      <c r="F284" s="17"/>
    </row>
    <row r="285" spans="1:6" x14ac:dyDescent="0.3">
      <c r="A285" s="15" t="s">
        <v>530</v>
      </c>
      <c r="B285" s="18">
        <v>38.11</v>
      </c>
      <c r="C285" s="18">
        <v>673.44</v>
      </c>
      <c r="D285" s="18">
        <v>4575.04</v>
      </c>
      <c r="E285" s="262"/>
      <c r="F285" s="17"/>
    </row>
    <row r="286" spans="1:6" x14ac:dyDescent="0.3">
      <c r="A286" s="15" t="s">
        <v>532</v>
      </c>
      <c r="B286" s="18">
        <v>31.22</v>
      </c>
      <c r="C286" s="18">
        <v>314.11</v>
      </c>
      <c r="D286" s="18">
        <v>2034.29</v>
      </c>
      <c r="E286" s="262"/>
      <c r="F286" s="17"/>
    </row>
    <row r="287" spans="1:6" x14ac:dyDescent="0.3">
      <c r="A287" s="15" t="s">
        <v>534</v>
      </c>
      <c r="B287" s="18">
        <v>49.67</v>
      </c>
      <c r="C287" s="18">
        <v>480.67</v>
      </c>
      <c r="D287" s="18">
        <v>3443.5800000000004</v>
      </c>
      <c r="E287" s="262"/>
      <c r="F287" s="17"/>
    </row>
    <row r="288" spans="1:6" x14ac:dyDescent="0.3">
      <c r="A288" s="15" t="s">
        <v>536</v>
      </c>
      <c r="B288" s="18">
        <v>17.440000000000001</v>
      </c>
      <c r="C288" s="18">
        <v>196.89</v>
      </c>
      <c r="D288" s="18">
        <v>1792.47</v>
      </c>
      <c r="E288" s="262"/>
      <c r="F288" s="17"/>
    </row>
    <row r="289" spans="1:6" x14ac:dyDescent="0.3">
      <c r="A289" s="15" t="s">
        <v>538</v>
      </c>
      <c r="B289" s="18">
        <v>29.67</v>
      </c>
      <c r="C289" s="18">
        <v>289.56</v>
      </c>
      <c r="D289" s="18">
        <v>1867.9499999999998</v>
      </c>
      <c r="E289" s="262"/>
      <c r="F289" s="17"/>
    </row>
    <row r="290" spans="1:6" x14ac:dyDescent="0.3">
      <c r="A290" s="15" t="s">
        <v>540</v>
      </c>
      <c r="B290" s="18">
        <v>28.11</v>
      </c>
      <c r="C290" s="18">
        <v>296.33</v>
      </c>
      <c r="D290" s="18">
        <v>1618.6000000000001</v>
      </c>
      <c r="E290" s="262"/>
      <c r="F290" s="17"/>
    </row>
    <row r="291" spans="1:6" x14ac:dyDescent="0.3">
      <c r="A291" s="15" t="s">
        <v>956</v>
      </c>
      <c r="B291" s="18">
        <v>13</v>
      </c>
      <c r="C291" s="18">
        <v>108.67</v>
      </c>
      <c r="D291" s="18">
        <v>386.65</v>
      </c>
      <c r="E291" s="262"/>
      <c r="F291" s="17"/>
    </row>
    <row r="292" spans="1:6" x14ac:dyDescent="0.3">
      <c r="A292" s="15" t="s">
        <v>542</v>
      </c>
      <c r="B292" s="18">
        <v>0.33</v>
      </c>
      <c r="C292" s="18">
        <v>14.22</v>
      </c>
      <c r="D292" s="18">
        <v>88.789999999999992</v>
      </c>
      <c r="E292" s="262"/>
      <c r="F292" s="17"/>
    </row>
    <row r="293" spans="1:6" x14ac:dyDescent="0.3">
      <c r="A293" s="15" t="s">
        <v>544</v>
      </c>
      <c r="B293" s="18">
        <v>0</v>
      </c>
      <c r="C293" s="18">
        <v>6.5600000000000005</v>
      </c>
      <c r="D293" s="18">
        <v>27.65</v>
      </c>
      <c r="E293" s="262"/>
      <c r="F293" s="17"/>
    </row>
    <row r="294" spans="1:6" x14ac:dyDescent="0.3">
      <c r="A294" s="15" t="s">
        <v>546</v>
      </c>
      <c r="B294" s="18">
        <v>1</v>
      </c>
      <c r="C294" s="18">
        <v>39.67</v>
      </c>
      <c r="D294" s="18">
        <v>198.39000000000001</v>
      </c>
      <c r="E294" s="262"/>
      <c r="F294" s="17"/>
    </row>
    <row r="295" spans="1:6" x14ac:dyDescent="0.3">
      <c r="A295" s="15" t="s">
        <v>548</v>
      </c>
      <c r="B295" s="18">
        <v>33</v>
      </c>
      <c r="C295" s="18">
        <v>344.44</v>
      </c>
      <c r="D295" s="18">
        <v>2688.6</v>
      </c>
      <c r="E295" s="262"/>
      <c r="F295" s="17"/>
    </row>
    <row r="296" spans="1:6" x14ac:dyDescent="0.3">
      <c r="A296" s="15" t="s">
        <v>550</v>
      </c>
      <c r="B296" s="18">
        <v>3.89</v>
      </c>
      <c r="C296" s="18">
        <v>74.33</v>
      </c>
      <c r="D296" s="18">
        <v>561.01</v>
      </c>
      <c r="E296" s="262"/>
      <c r="F296" s="17"/>
    </row>
    <row r="297" spans="1:6" x14ac:dyDescent="0.3">
      <c r="A297" s="15" t="s">
        <v>552</v>
      </c>
      <c r="B297" s="18">
        <v>1</v>
      </c>
      <c r="C297" s="18">
        <v>22.45</v>
      </c>
      <c r="D297" s="18">
        <v>157.17000000000002</v>
      </c>
      <c r="E297" s="262"/>
      <c r="F297" s="17"/>
    </row>
    <row r="298" spans="1:6" x14ac:dyDescent="0.3">
      <c r="A298" s="15" t="s">
        <v>554</v>
      </c>
      <c r="B298" s="18">
        <v>0</v>
      </c>
      <c r="C298" s="18">
        <v>14.879999999999999</v>
      </c>
      <c r="D298" s="18">
        <v>116.21000000000001</v>
      </c>
      <c r="E298" s="262"/>
      <c r="F298" s="17"/>
    </row>
    <row r="299" spans="1:6" x14ac:dyDescent="0.3">
      <c r="A299" s="15" t="s">
        <v>556</v>
      </c>
      <c r="B299" s="18">
        <v>0.56000000000000005</v>
      </c>
      <c r="C299" s="18">
        <v>4.34</v>
      </c>
      <c r="D299" s="18">
        <v>28.8</v>
      </c>
      <c r="E299" s="262"/>
      <c r="F299" s="17"/>
    </row>
    <row r="300" spans="1:6" x14ac:dyDescent="0.3">
      <c r="A300" s="15" t="s">
        <v>558</v>
      </c>
      <c r="B300" s="18">
        <v>2.33</v>
      </c>
      <c r="C300" s="18">
        <v>28.439999999999998</v>
      </c>
      <c r="D300" s="18">
        <v>140.96</v>
      </c>
      <c r="E300" s="262"/>
      <c r="F300" s="17"/>
    </row>
    <row r="301" spans="1:6" x14ac:dyDescent="0.3">
      <c r="A301" s="15" t="s">
        <v>560</v>
      </c>
      <c r="B301" s="18">
        <v>1</v>
      </c>
      <c r="C301" s="18">
        <v>21.78</v>
      </c>
      <c r="D301" s="18">
        <v>69.64</v>
      </c>
      <c r="E301" s="262"/>
      <c r="F301" s="17"/>
    </row>
    <row r="302" spans="1:6" x14ac:dyDescent="0.3">
      <c r="A302" s="15" t="s">
        <v>562</v>
      </c>
      <c r="B302" s="18">
        <v>1.22</v>
      </c>
      <c r="C302" s="18">
        <v>26.119999999999997</v>
      </c>
      <c r="D302" s="18">
        <v>148.29</v>
      </c>
      <c r="E302" s="262"/>
      <c r="F302" s="17"/>
    </row>
    <row r="303" spans="1:6" x14ac:dyDescent="0.3">
      <c r="A303" s="15" t="s">
        <v>564</v>
      </c>
      <c r="B303" s="18">
        <v>0</v>
      </c>
      <c r="C303" s="18">
        <v>19.560000000000002</v>
      </c>
      <c r="D303" s="18">
        <v>141.78</v>
      </c>
      <c r="E303" s="262"/>
      <c r="F303" s="17"/>
    </row>
    <row r="304" spans="1:6" x14ac:dyDescent="0.3">
      <c r="A304" s="15" t="s">
        <v>566</v>
      </c>
      <c r="B304" s="18">
        <v>0.67</v>
      </c>
      <c r="C304" s="18">
        <v>22.439999999999998</v>
      </c>
      <c r="D304" s="18">
        <v>144.69999999999999</v>
      </c>
      <c r="E304" s="262"/>
      <c r="F304" s="17"/>
    </row>
    <row r="305" spans="1:6" x14ac:dyDescent="0.3">
      <c r="A305" s="15" t="s">
        <v>568</v>
      </c>
      <c r="B305" s="18">
        <v>9</v>
      </c>
      <c r="C305" s="18">
        <v>65.66</v>
      </c>
      <c r="D305" s="18">
        <v>559.5</v>
      </c>
      <c r="E305" s="262"/>
      <c r="F305" s="17"/>
    </row>
    <row r="306" spans="1:6" x14ac:dyDescent="0.3">
      <c r="A306" s="15" t="s">
        <v>570</v>
      </c>
      <c r="B306" s="18">
        <v>10.44</v>
      </c>
      <c r="C306" s="18">
        <v>177.89000000000001</v>
      </c>
      <c r="D306" s="18">
        <v>1299.01</v>
      </c>
      <c r="E306" s="262"/>
      <c r="F306" s="17"/>
    </row>
    <row r="307" spans="1:6" x14ac:dyDescent="0.3">
      <c r="A307" s="15" t="s">
        <v>572</v>
      </c>
      <c r="B307" s="18">
        <v>253.44</v>
      </c>
      <c r="C307" s="18">
        <v>1970.55</v>
      </c>
      <c r="D307" s="18">
        <v>15023.740000000002</v>
      </c>
      <c r="E307" s="262"/>
      <c r="F307" s="17"/>
    </row>
    <row r="308" spans="1:6" x14ac:dyDescent="0.3">
      <c r="A308" s="15" t="s">
        <v>574</v>
      </c>
      <c r="B308" s="18">
        <v>45.56</v>
      </c>
      <c r="C308" s="18">
        <v>398.77</v>
      </c>
      <c r="D308" s="18">
        <v>3407.6</v>
      </c>
      <c r="E308" s="262"/>
      <c r="F308" s="17"/>
    </row>
    <row r="309" spans="1:6" x14ac:dyDescent="0.3">
      <c r="A309" s="15" t="s">
        <v>576</v>
      </c>
      <c r="B309" s="18">
        <v>49</v>
      </c>
      <c r="C309" s="18">
        <v>442.78</v>
      </c>
      <c r="D309" s="18">
        <v>3715.8399999999997</v>
      </c>
      <c r="E309" s="262"/>
      <c r="F309" s="17"/>
    </row>
    <row r="310" spans="1:6" x14ac:dyDescent="0.3">
      <c r="A310" s="15" t="s">
        <v>578</v>
      </c>
      <c r="B310" s="18">
        <v>8</v>
      </c>
      <c r="C310" s="18">
        <v>76.89</v>
      </c>
      <c r="D310" s="18">
        <v>769.32999999999993</v>
      </c>
      <c r="E310" s="262"/>
      <c r="F310" s="17"/>
    </row>
    <row r="311" spans="1:6" x14ac:dyDescent="0.3">
      <c r="A311" s="15" t="s">
        <v>580</v>
      </c>
      <c r="B311" s="18">
        <v>30.44</v>
      </c>
      <c r="C311" s="18">
        <v>556.8900000000001</v>
      </c>
      <c r="D311" s="18">
        <v>3494.61</v>
      </c>
      <c r="E311" s="262"/>
      <c r="F311" s="17"/>
    </row>
    <row r="312" spans="1:6" x14ac:dyDescent="0.3">
      <c r="A312" s="15" t="s">
        <v>582</v>
      </c>
      <c r="B312" s="18">
        <v>53.44</v>
      </c>
      <c r="C312" s="18">
        <v>871.67000000000007</v>
      </c>
      <c r="D312" s="18">
        <v>6306.46</v>
      </c>
      <c r="E312" s="262"/>
      <c r="F312" s="17"/>
    </row>
    <row r="313" spans="1:6" x14ac:dyDescent="0.3">
      <c r="A313" s="15" t="s">
        <v>584</v>
      </c>
      <c r="B313" s="18">
        <v>45.78</v>
      </c>
      <c r="C313" s="18">
        <v>512.67000000000007</v>
      </c>
      <c r="D313" s="18">
        <v>4347.2299999999996</v>
      </c>
      <c r="E313" s="262"/>
      <c r="F313" s="17"/>
    </row>
    <row r="314" spans="1:6" x14ac:dyDescent="0.3">
      <c r="A314" s="15" t="s">
        <v>586</v>
      </c>
      <c r="B314" s="18">
        <v>13.89</v>
      </c>
      <c r="C314" s="18">
        <v>138.88</v>
      </c>
      <c r="D314" s="18">
        <v>1086.8300000000002</v>
      </c>
      <c r="E314" s="262"/>
      <c r="F314" s="17"/>
    </row>
    <row r="315" spans="1:6" x14ac:dyDescent="0.3">
      <c r="A315" s="15" t="s">
        <v>588</v>
      </c>
      <c r="B315" s="18">
        <v>22.89</v>
      </c>
      <c r="C315" s="18">
        <v>190.66</v>
      </c>
      <c r="D315" s="18">
        <v>1423.08</v>
      </c>
      <c r="E315" s="262"/>
      <c r="F315" s="17"/>
    </row>
    <row r="316" spans="1:6" x14ac:dyDescent="0.3">
      <c r="A316" s="15" t="s">
        <v>590</v>
      </c>
      <c r="B316" s="18">
        <v>7.11</v>
      </c>
      <c r="C316" s="18">
        <v>152.67000000000002</v>
      </c>
      <c r="D316" s="18">
        <v>1299.96</v>
      </c>
      <c r="E316" s="262"/>
      <c r="F316" s="17"/>
    </row>
    <row r="317" spans="1:6" x14ac:dyDescent="0.3">
      <c r="A317" s="15" t="s">
        <v>592</v>
      </c>
      <c r="B317" s="18">
        <v>14.89</v>
      </c>
      <c r="C317" s="18">
        <v>427.44999999999993</v>
      </c>
      <c r="D317" s="18">
        <v>3166.94</v>
      </c>
      <c r="E317" s="262"/>
      <c r="F317" s="17"/>
    </row>
    <row r="318" spans="1:6" x14ac:dyDescent="0.3">
      <c r="A318" s="15" t="s">
        <v>594</v>
      </c>
      <c r="B318" s="18">
        <v>55.33</v>
      </c>
      <c r="C318" s="18">
        <v>741.22</v>
      </c>
      <c r="D318" s="18">
        <v>5395</v>
      </c>
      <c r="E318" s="262"/>
      <c r="F318" s="17"/>
    </row>
    <row r="319" spans="1:6" x14ac:dyDescent="0.3">
      <c r="A319" s="15" t="s">
        <v>596</v>
      </c>
      <c r="B319" s="18">
        <v>5.67</v>
      </c>
      <c r="C319" s="18">
        <v>121.22</v>
      </c>
      <c r="D319" s="18">
        <v>887.4899999999999</v>
      </c>
      <c r="E319" s="262"/>
      <c r="F319" s="17"/>
    </row>
    <row r="320" spans="1:6" x14ac:dyDescent="0.3">
      <c r="A320" s="15" t="s">
        <v>1032</v>
      </c>
      <c r="B320" s="18">
        <v>0</v>
      </c>
      <c r="C320" s="18">
        <v>0</v>
      </c>
      <c r="D320" s="18">
        <v>141.72</v>
      </c>
      <c r="E320" s="262"/>
      <c r="F320" s="17"/>
    </row>
    <row r="321" spans="1:6" x14ac:dyDescent="0.3">
      <c r="A321" s="15" t="s">
        <v>1064</v>
      </c>
      <c r="B321" s="18">
        <v>0</v>
      </c>
      <c r="C321" s="18">
        <v>23.23</v>
      </c>
      <c r="D321" s="18">
        <v>325.5</v>
      </c>
      <c r="E321" s="262"/>
      <c r="F321" s="17"/>
    </row>
    <row r="322" spans="1:6" x14ac:dyDescent="0.3">
      <c r="A322" s="15" t="s">
        <v>1065</v>
      </c>
      <c r="B322" s="18">
        <v>0</v>
      </c>
      <c r="C322" s="18">
        <v>28.549999999999997</v>
      </c>
      <c r="D322" s="18">
        <v>167.52</v>
      </c>
      <c r="E322" s="262"/>
      <c r="F322" s="17"/>
    </row>
    <row r="323" spans="1:6" x14ac:dyDescent="0.3">
      <c r="A323" s="15" t="s">
        <v>1066</v>
      </c>
      <c r="B323" s="18">
        <v>0</v>
      </c>
      <c r="C323" s="18">
        <v>15.56</v>
      </c>
      <c r="D323" s="18">
        <v>94.1</v>
      </c>
      <c r="E323" s="262"/>
      <c r="F323" s="17"/>
    </row>
    <row r="324" spans="1:6" x14ac:dyDescent="0.3">
      <c r="A324" s="15" t="s">
        <v>1067</v>
      </c>
      <c r="B324" s="18">
        <v>0</v>
      </c>
      <c r="C324" s="18">
        <v>13.33</v>
      </c>
      <c r="D324" s="18">
        <v>73.61</v>
      </c>
      <c r="E324" s="262"/>
      <c r="F324" s="17"/>
    </row>
    <row r="325" spans="1:6" x14ac:dyDescent="0.3">
      <c r="A325" s="15" t="s">
        <v>1068</v>
      </c>
      <c r="B325" s="18">
        <v>0</v>
      </c>
      <c r="C325" s="18">
        <v>23.89</v>
      </c>
      <c r="D325" s="18">
        <v>141.62</v>
      </c>
      <c r="E325" s="262"/>
      <c r="F325" s="17"/>
    </row>
    <row r="326" spans="1:6" ht="15.6" x14ac:dyDescent="0.3">
      <c r="A326" s="10"/>
      <c r="B326" s="11"/>
      <c r="C326" s="11"/>
      <c r="D326" s="11"/>
    </row>
    <row r="327" spans="1:6" ht="15.6" x14ac:dyDescent="0.3">
      <c r="A327" s="266"/>
      <c r="B327" s="267"/>
      <c r="C327" s="267"/>
      <c r="D327" s="267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27"/>
  <sheetViews>
    <sheetView workbookViewId="0">
      <selection activeCell="C28" sqref="C28"/>
    </sheetView>
  </sheetViews>
  <sheetFormatPr defaultColWidth="9" defaultRowHeight="14.4" x14ac:dyDescent="0.3"/>
  <cols>
    <col min="1" max="1" width="9" style="15"/>
    <col min="2" max="2" width="9.09765625" style="15" bestFit="1" customWidth="1"/>
    <col min="3" max="3" width="11.19921875" style="15" bestFit="1" customWidth="1"/>
    <col min="4" max="4" width="10.09765625" style="15" bestFit="1" customWidth="1"/>
    <col min="5" max="5" width="9" style="15"/>
    <col min="6" max="6" width="10" style="15" bestFit="1" customWidth="1"/>
    <col min="7" max="16384" width="9" style="15"/>
  </cols>
  <sheetData>
    <row r="1" spans="1:6" x14ac:dyDescent="0.3">
      <c r="C1" s="17"/>
      <c r="F1" s="18"/>
    </row>
    <row r="2" spans="1:6" x14ac:dyDescent="0.3">
      <c r="A2" s="264" t="s">
        <v>933</v>
      </c>
      <c r="B2" s="265" t="s">
        <v>1061</v>
      </c>
      <c r="C2" s="265" t="s">
        <v>1062</v>
      </c>
      <c r="D2" s="265" t="s">
        <v>1063</v>
      </c>
    </row>
    <row r="3" spans="1:6" x14ac:dyDescent="0.3">
      <c r="A3" s="15" t="s">
        <v>4</v>
      </c>
      <c r="B3" s="18">
        <v>1</v>
      </c>
      <c r="C3" s="18">
        <v>8.2200000000000006</v>
      </c>
      <c r="D3" s="18">
        <v>80.3</v>
      </c>
      <c r="E3" s="262"/>
      <c r="F3" s="17"/>
    </row>
    <row r="4" spans="1:6" x14ac:dyDescent="0.3">
      <c r="A4" s="15" t="s">
        <v>6</v>
      </c>
      <c r="B4" s="18">
        <v>0</v>
      </c>
      <c r="C4" s="18">
        <v>0</v>
      </c>
      <c r="D4" s="18">
        <v>11.4</v>
      </c>
      <c r="E4" s="262"/>
      <c r="F4" s="17"/>
    </row>
    <row r="5" spans="1:6" x14ac:dyDescent="0.3">
      <c r="A5" s="15" t="s">
        <v>8</v>
      </c>
      <c r="B5" s="18">
        <v>59.44</v>
      </c>
      <c r="C5" s="18">
        <v>565.44000000000005</v>
      </c>
      <c r="D5" s="18">
        <v>4471.4000000000005</v>
      </c>
      <c r="E5" s="262"/>
      <c r="F5" s="17"/>
    </row>
    <row r="6" spans="1:6" x14ac:dyDescent="0.3">
      <c r="A6" s="15" t="s">
        <v>10</v>
      </c>
      <c r="B6" s="18">
        <v>3</v>
      </c>
      <c r="C6" s="18">
        <v>22.44</v>
      </c>
      <c r="D6" s="18">
        <v>192.69</v>
      </c>
      <c r="E6" s="262"/>
      <c r="F6" s="17"/>
    </row>
    <row r="7" spans="1:6" x14ac:dyDescent="0.3">
      <c r="A7" s="15" t="s">
        <v>12</v>
      </c>
      <c r="B7" s="18">
        <v>1.67</v>
      </c>
      <c r="C7" s="18">
        <v>26.89</v>
      </c>
      <c r="D7" s="18">
        <v>346.22999999999996</v>
      </c>
      <c r="E7" s="262"/>
      <c r="F7" s="17"/>
    </row>
    <row r="8" spans="1:6" x14ac:dyDescent="0.3">
      <c r="A8" s="15" t="s">
        <v>14</v>
      </c>
      <c r="B8" s="18">
        <v>30.44</v>
      </c>
      <c r="C8" s="18">
        <v>399</v>
      </c>
      <c r="D8" s="18">
        <v>2424.21</v>
      </c>
      <c r="E8" s="262"/>
      <c r="F8" s="17"/>
    </row>
    <row r="9" spans="1:6" x14ac:dyDescent="0.3">
      <c r="A9" s="15" t="s">
        <v>16</v>
      </c>
      <c r="B9" s="18">
        <v>3.44</v>
      </c>
      <c r="C9" s="18">
        <v>82.55</v>
      </c>
      <c r="D9" s="18">
        <v>606.03</v>
      </c>
      <c r="E9" s="262"/>
      <c r="F9" s="17"/>
    </row>
    <row r="10" spans="1:6" x14ac:dyDescent="0.3">
      <c r="A10" s="15" t="s">
        <v>18</v>
      </c>
      <c r="B10" s="18">
        <v>215.44</v>
      </c>
      <c r="C10" s="18">
        <v>2214.8900000000003</v>
      </c>
      <c r="D10" s="18">
        <v>18020.88</v>
      </c>
      <c r="E10" s="262"/>
      <c r="F10" s="17"/>
    </row>
    <row r="11" spans="1:6" x14ac:dyDescent="0.3">
      <c r="A11" s="15" t="s">
        <v>20</v>
      </c>
      <c r="B11" s="18">
        <v>1</v>
      </c>
      <c r="C11" s="18">
        <v>22.33</v>
      </c>
      <c r="D11" s="18">
        <v>140.69999999999999</v>
      </c>
      <c r="E11" s="262"/>
      <c r="F11" s="17"/>
    </row>
    <row r="12" spans="1:6" x14ac:dyDescent="0.3">
      <c r="A12" s="15" t="s">
        <v>22</v>
      </c>
      <c r="B12" s="18">
        <v>9.33</v>
      </c>
      <c r="C12" s="18">
        <v>181</v>
      </c>
      <c r="D12" s="18">
        <v>1422.25</v>
      </c>
      <c r="E12" s="262"/>
      <c r="F12" s="17"/>
    </row>
    <row r="13" spans="1:6" x14ac:dyDescent="0.3">
      <c r="A13" s="15" t="s">
        <v>24</v>
      </c>
      <c r="B13" s="18">
        <v>13</v>
      </c>
      <c r="C13" s="18">
        <v>104.78</v>
      </c>
      <c r="D13" s="18">
        <v>858.93</v>
      </c>
      <c r="E13" s="262"/>
      <c r="F13" s="17"/>
    </row>
    <row r="14" spans="1:6" x14ac:dyDescent="0.3">
      <c r="A14" s="15" t="s">
        <v>26</v>
      </c>
      <c r="B14" s="18">
        <v>14</v>
      </c>
      <c r="C14" s="18">
        <v>316.33999999999997</v>
      </c>
      <c r="D14" s="18">
        <v>2462.12</v>
      </c>
      <c r="E14" s="262"/>
      <c r="F14" s="17"/>
    </row>
    <row r="15" spans="1:6" x14ac:dyDescent="0.3">
      <c r="A15" s="15" t="s">
        <v>28</v>
      </c>
      <c r="B15" s="18">
        <v>147.88999999999999</v>
      </c>
      <c r="C15" s="18">
        <v>1640.7800000000002</v>
      </c>
      <c r="D15" s="18">
        <v>13476.800000000001</v>
      </c>
      <c r="E15" s="262"/>
      <c r="F15" s="17"/>
    </row>
    <row r="16" spans="1:6" x14ac:dyDescent="0.3">
      <c r="A16" s="15" t="s">
        <v>30</v>
      </c>
      <c r="B16" s="18">
        <v>4.5599999999999996</v>
      </c>
      <c r="C16" s="18">
        <v>74.66</v>
      </c>
      <c r="D16" s="18">
        <v>598.93999999999994</v>
      </c>
      <c r="E16" s="262"/>
      <c r="F16" s="17"/>
    </row>
    <row r="17" spans="1:6" x14ac:dyDescent="0.3">
      <c r="A17" s="15" t="s">
        <v>32</v>
      </c>
      <c r="B17" s="18">
        <v>0</v>
      </c>
      <c r="C17" s="18">
        <v>0</v>
      </c>
      <c r="D17" s="18">
        <v>11</v>
      </c>
      <c r="E17" s="262"/>
      <c r="F17" s="17"/>
    </row>
    <row r="18" spans="1:6" x14ac:dyDescent="0.3">
      <c r="A18" s="15" t="s">
        <v>34</v>
      </c>
      <c r="B18" s="18">
        <v>3.22</v>
      </c>
      <c r="C18" s="18">
        <v>34.44</v>
      </c>
      <c r="D18" s="18">
        <v>314.85000000000002</v>
      </c>
      <c r="E18" s="262"/>
      <c r="F18" s="17"/>
    </row>
    <row r="19" spans="1:6" x14ac:dyDescent="0.3">
      <c r="A19" s="15" t="s">
        <v>36</v>
      </c>
      <c r="B19" s="18">
        <v>5.22</v>
      </c>
      <c r="C19" s="18">
        <v>127.33</v>
      </c>
      <c r="D19" s="18">
        <v>1257.57</v>
      </c>
      <c r="E19" s="262"/>
      <c r="F19" s="17"/>
    </row>
    <row r="20" spans="1:6" x14ac:dyDescent="0.3">
      <c r="A20" s="15" t="s">
        <v>38</v>
      </c>
      <c r="B20" s="18">
        <v>21.11</v>
      </c>
      <c r="C20" s="18">
        <v>182.34</v>
      </c>
      <c r="D20" s="18">
        <v>1571.1899999999998</v>
      </c>
      <c r="E20" s="262"/>
      <c r="F20" s="17"/>
    </row>
    <row r="21" spans="1:6" x14ac:dyDescent="0.3">
      <c r="A21" s="15" t="s">
        <v>40</v>
      </c>
      <c r="B21" s="18">
        <v>3.78</v>
      </c>
      <c r="C21" s="18">
        <v>111.11</v>
      </c>
      <c r="D21" s="18">
        <v>1234.44</v>
      </c>
      <c r="E21" s="262"/>
      <c r="F21" s="17"/>
    </row>
    <row r="22" spans="1:6" x14ac:dyDescent="0.3">
      <c r="A22" s="15" t="s">
        <v>42</v>
      </c>
      <c r="B22" s="18">
        <v>94.56</v>
      </c>
      <c r="C22" s="18">
        <v>954</v>
      </c>
      <c r="D22" s="18">
        <v>7227.37</v>
      </c>
      <c r="E22" s="262"/>
      <c r="F22" s="17"/>
    </row>
    <row r="23" spans="1:6" x14ac:dyDescent="0.3">
      <c r="A23" s="15" t="s">
        <v>44</v>
      </c>
      <c r="B23" s="18">
        <v>23.78</v>
      </c>
      <c r="C23" s="18">
        <v>560.34</v>
      </c>
      <c r="D23" s="18">
        <v>3486.98</v>
      </c>
      <c r="E23" s="262"/>
      <c r="F23" s="17"/>
    </row>
    <row r="24" spans="1:6" x14ac:dyDescent="0.3">
      <c r="A24" s="15" t="s">
        <v>46</v>
      </c>
      <c r="B24" s="18">
        <v>1</v>
      </c>
      <c r="C24" s="18">
        <v>32.89</v>
      </c>
      <c r="D24" s="18">
        <v>308.01</v>
      </c>
      <c r="E24" s="262"/>
      <c r="F24" s="17"/>
    </row>
    <row r="25" spans="1:6" x14ac:dyDescent="0.3">
      <c r="A25" s="15" t="s">
        <v>48</v>
      </c>
      <c r="B25" s="18">
        <v>38</v>
      </c>
      <c r="C25" s="18">
        <v>396.89</v>
      </c>
      <c r="D25" s="18">
        <v>2521.3600000000006</v>
      </c>
      <c r="E25" s="262"/>
      <c r="F25" s="17"/>
    </row>
    <row r="26" spans="1:6" x14ac:dyDescent="0.3">
      <c r="A26" s="15" t="s">
        <v>50</v>
      </c>
      <c r="B26" s="18">
        <v>3.44</v>
      </c>
      <c r="C26" s="18">
        <v>71</v>
      </c>
      <c r="D26" s="18">
        <v>478</v>
      </c>
      <c r="E26" s="262"/>
      <c r="F26" s="17"/>
    </row>
    <row r="27" spans="1:6" x14ac:dyDescent="0.3">
      <c r="A27" s="15" t="s">
        <v>52</v>
      </c>
      <c r="B27" s="18">
        <v>11</v>
      </c>
      <c r="C27" s="18">
        <v>620.44999999999993</v>
      </c>
      <c r="D27" s="18">
        <v>3511.5700000000011</v>
      </c>
      <c r="E27" s="262"/>
      <c r="F27" s="17"/>
    </row>
    <row r="28" spans="1:6" x14ac:dyDescent="0.3">
      <c r="A28" s="15" t="s">
        <v>974</v>
      </c>
      <c r="B28" s="18">
        <v>0</v>
      </c>
      <c r="C28" s="18">
        <v>28.34</v>
      </c>
      <c r="D28" s="18">
        <v>115.76</v>
      </c>
      <c r="E28" s="262"/>
      <c r="F28" s="17"/>
    </row>
    <row r="29" spans="1:6" x14ac:dyDescent="0.3">
      <c r="A29" s="15" t="s">
        <v>54</v>
      </c>
      <c r="B29" s="18">
        <v>217.11</v>
      </c>
      <c r="C29" s="18">
        <v>2893.2200000000003</v>
      </c>
      <c r="D29" s="18">
        <v>21468.22</v>
      </c>
      <c r="E29" s="262"/>
      <c r="F29" s="17"/>
    </row>
    <row r="30" spans="1:6" x14ac:dyDescent="0.3">
      <c r="A30" s="15" t="s">
        <v>56</v>
      </c>
      <c r="B30" s="18">
        <v>16.78</v>
      </c>
      <c r="C30" s="18">
        <v>178.89</v>
      </c>
      <c r="D30" s="18">
        <v>1930.2</v>
      </c>
      <c r="E30" s="262"/>
      <c r="F30" s="17"/>
    </row>
    <row r="31" spans="1:6" x14ac:dyDescent="0.3">
      <c r="A31" s="15" t="s">
        <v>58</v>
      </c>
      <c r="B31" s="18">
        <v>11.22</v>
      </c>
      <c r="C31" s="18">
        <v>236.56</v>
      </c>
      <c r="D31" s="18">
        <v>1702.1299999999999</v>
      </c>
      <c r="E31" s="262"/>
      <c r="F31" s="17"/>
    </row>
    <row r="32" spans="1:6" x14ac:dyDescent="0.3">
      <c r="A32" s="15" t="s">
        <v>60</v>
      </c>
      <c r="B32" s="18">
        <v>0</v>
      </c>
      <c r="C32" s="18">
        <v>21.220000000000002</v>
      </c>
      <c r="D32" s="18">
        <v>155.31</v>
      </c>
      <c r="E32" s="262"/>
      <c r="F32" s="17"/>
    </row>
    <row r="33" spans="1:6" x14ac:dyDescent="0.3">
      <c r="A33" s="15" t="s">
        <v>62</v>
      </c>
      <c r="B33" s="18">
        <v>41.89</v>
      </c>
      <c r="C33" s="18">
        <v>444.78000000000003</v>
      </c>
      <c r="D33" s="18">
        <v>2932.1900000000005</v>
      </c>
      <c r="E33" s="262"/>
      <c r="F33" s="17"/>
    </row>
    <row r="34" spans="1:6" x14ac:dyDescent="0.3">
      <c r="A34" s="15" t="s">
        <v>64</v>
      </c>
      <c r="B34" s="18">
        <v>191.22</v>
      </c>
      <c r="C34" s="18">
        <v>3126.56</v>
      </c>
      <c r="D34" s="18">
        <v>22628.989999999998</v>
      </c>
      <c r="E34" s="262"/>
      <c r="F34" s="17"/>
    </row>
    <row r="35" spans="1:6" x14ac:dyDescent="0.3">
      <c r="A35" s="15" t="s">
        <v>66</v>
      </c>
      <c r="B35" s="18">
        <v>55.11</v>
      </c>
      <c r="C35" s="18">
        <v>757.67</v>
      </c>
      <c r="D35" s="18">
        <v>7096.0899999999992</v>
      </c>
      <c r="E35" s="262"/>
      <c r="F35" s="17"/>
    </row>
    <row r="36" spans="1:6" x14ac:dyDescent="0.3">
      <c r="A36" s="15" t="s">
        <v>68</v>
      </c>
      <c r="B36" s="18">
        <v>99.22</v>
      </c>
      <c r="C36" s="18">
        <v>1577.44</v>
      </c>
      <c r="D36" s="18">
        <v>11792.860000000002</v>
      </c>
      <c r="E36" s="262"/>
      <c r="F36" s="17"/>
    </row>
    <row r="37" spans="1:6" x14ac:dyDescent="0.3">
      <c r="A37" s="15" t="s">
        <v>70</v>
      </c>
      <c r="B37" s="18">
        <v>34.22</v>
      </c>
      <c r="C37" s="18">
        <v>400.67</v>
      </c>
      <c r="D37" s="18">
        <v>3754.86</v>
      </c>
      <c r="E37" s="262"/>
      <c r="F37" s="17"/>
    </row>
    <row r="38" spans="1:6" x14ac:dyDescent="0.3">
      <c r="A38" s="15" t="s">
        <v>1056</v>
      </c>
      <c r="B38" s="18">
        <v>0</v>
      </c>
      <c r="C38" s="18">
        <v>0</v>
      </c>
      <c r="D38" s="18">
        <v>0</v>
      </c>
      <c r="E38" s="262"/>
      <c r="F38" s="17"/>
    </row>
    <row r="39" spans="1:6" x14ac:dyDescent="0.3">
      <c r="A39" s="15" t="s">
        <v>74</v>
      </c>
      <c r="B39" s="18">
        <v>4.67</v>
      </c>
      <c r="C39" s="18">
        <v>48</v>
      </c>
      <c r="D39" s="18">
        <v>351.01</v>
      </c>
      <c r="E39" s="262"/>
      <c r="F39" s="17"/>
    </row>
    <row r="40" spans="1:6" x14ac:dyDescent="0.3">
      <c r="A40" s="15" t="s">
        <v>76</v>
      </c>
      <c r="B40" s="18">
        <v>0</v>
      </c>
      <c r="C40" s="18">
        <v>33.78</v>
      </c>
      <c r="D40" s="18">
        <v>332.8</v>
      </c>
      <c r="E40" s="262"/>
      <c r="F40" s="17"/>
    </row>
    <row r="41" spans="1:6" x14ac:dyDescent="0.3">
      <c r="A41" s="15" t="s">
        <v>78</v>
      </c>
      <c r="B41" s="18">
        <v>115.11</v>
      </c>
      <c r="C41" s="18">
        <v>1010.22</v>
      </c>
      <c r="D41" s="18">
        <v>6140.11</v>
      </c>
      <c r="E41" s="262"/>
      <c r="F41" s="17"/>
    </row>
    <row r="42" spans="1:6" x14ac:dyDescent="0.3">
      <c r="A42" s="15" t="s">
        <v>80</v>
      </c>
      <c r="B42" s="18">
        <v>5.78</v>
      </c>
      <c r="C42" s="18">
        <v>103.11</v>
      </c>
      <c r="D42" s="18">
        <v>688.56000000000006</v>
      </c>
      <c r="E42" s="262"/>
      <c r="F42" s="17"/>
    </row>
    <row r="43" spans="1:6" x14ac:dyDescent="0.3">
      <c r="A43" s="15" t="s">
        <v>82</v>
      </c>
      <c r="B43" s="18">
        <v>19.440000000000001</v>
      </c>
      <c r="C43" s="18">
        <v>232.22</v>
      </c>
      <c r="D43" s="18">
        <v>1403.13</v>
      </c>
      <c r="E43" s="262"/>
      <c r="F43" s="17"/>
    </row>
    <row r="44" spans="1:6" x14ac:dyDescent="0.3">
      <c r="A44" s="15" t="s">
        <v>84</v>
      </c>
      <c r="B44" s="18">
        <v>17.78</v>
      </c>
      <c r="C44" s="18">
        <v>186.67000000000002</v>
      </c>
      <c r="D44" s="18">
        <v>1047.02</v>
      </c>
      <c r="E44" s="262"/>
      <c r="F44" s="17"/>
    </row>
    <row r="45" spans="1:6" x14ac:dyDescent="0.3">
      <c r="A45" s="15" t="s">
        <v>86</v>
      </c>
      <c r="B45" s="18">
        <v>25.22</v>
      </c>
      <c r="C45" s="18">
        <v>326.66999999999996</v>
      </c>
      <c r="D45" s="18">
        <v>2358.88</v>
      </c>
      <c r="E45" s="262"/>
      <c r="F45" s="17"/>
    </row>
    <row r="46" spans="1:6" x14ac:dyDescent="0.3">
      <c r="A46" s="15" t="s">
        <v>88</v>
      </c>
      <c r="B46" s="18">
        <v>46.33</v>
      </c>
      <c r="C46" s="18">
        <v>693.11</v>
      </c>
      <c r="D46" s="18">
        <v>4813.78</v>
      </c>
      <c r="E46" s="262"/>
      <c r="F46" s="17"/>
    </row>
    <row r="47" spans="1:6" x14ac:dyDescent="0.3">
      <c r="A47" s="15" t="s">
        <v>90</v>
      </c>
      <c r="B47" s="18">
        <v>2</v>
      </c>
      <c r="C47" s="18">
        <v>14.44</v>
      </c>
      <c r="D47" s="18">
        <v>136.94</v>
      </c>
      <c r="E47" s="262"/>
      <c r="F47" s="17"/>
    </row>
    <row r="48" spans="1:6" x14ac:dyDescent="0.3">
      <c r="A48" s="15" t="s">
        <v>92</v>
      </c>
      <c r="B48" s="18">
        <v>10.67</v>
      </c>
      <c r="C48" s="18">
        <v>65.78</v>
      </c>
      <c r="D48" s="18">
        <v>736.9</v>
      </c>
      <c r="E48" s="262"/>
      <c r="F48" s="17"/>
    </row>
    <row r="49" spans="1:6" x14ac:dyDescent="0.3">
      <c r="A49" s="15" t="s">
        <v>94</v>
      </c>
      <c r="B49" s="18">
        <v>2</v>
      </c>
      <c r="C49" s="18">
        <v>3.78</v>
      </c>
      <c r="D49" s="18">
        <v>22.2</v>
      </c>
      <c r="E49" s="262"/>
      <c r="F49" s="17"/>
    </row>
    <row r="50" spans="1:6" x14ac:dyDescent="0.3">
      <c r="A50" s="15" t="s">
        <v>96</v>
      </c>
      <c r="B50" s="18">
        <v>63</v>
      </c>
      <c r="C50" s="18">
        <v>657.32999999999993</v>
      </c>
      <c r="D50" s="18">
        <v>5831.9000000000005</v>
      </c>
      <c r="E50" s="262"/>
      <c r="F50" s="17"/>
    </row>
    <row r="51" spans="1:6" x14ac:dyDescent="0.3">
      <c r="A51" s="15" t="s">
        <v>98</v>
      </c>
      <c r="B51" s="18">
        <v>0.11</v>
      </c>
      <c r="C51" s="18">
        <v>9.4400000000000013</v>
      </c>
      <c r="D51" s="18">
        <v>89.5</v>
      </c>
      <c r="E51" s="262"/>
      <c r="F51" s="17"/>
    </row>
    <row r="52" spans="1:6" x14ac:dyDescent="0.3">
      <c r="A52" s="15" t="s">
        <v>100</v>
      </c>
      <c r="B52" s="18">
        <v>1.44</v>
      </c>
      <c r="C52" s="18">
        <v>43.55</v>
      </c>
      <c r="D52" s="18">
        <v>258.02</v>
      </c>
      <c r="E52" s="262"/>
      <c r="F52" s="17"/>
    </row>
    <row r="53" spans="1:6" x14ac:dyDescent="0.3">
      <c r="A53" s="15" t="s">
        <v>102</v>
      </c>
      <c r="B53" s="18">
        <v>0</v>
      </c>
      <c r="C53" s="18">
        <v>3.44</v>
      </c>
      <c r="D53" s="18">
        <v>34.1</v>
      </c>
      <c r="E53" s="262"/>
      <c r="F53" s="17"/>
    </row>
    <row r="54" spans="1:6" x14ac:dyDescent="0.3">
      <c r="A54" s="15" t="s">
        <v>104</v>
      </c>
      <c r="B54" s="18">
        <v>1.1100000000000001</v>
      </c>
      <c r="C54" s="18">
        <v>30.78</v>
      </c>
      <c r="D54" s="18">
        <v>265.73</v>
      </c>
      <c r="E54" s="262"/>
      <c r="F54" s="17"/>
    </row>
    <row r="55" spans="1:6" x14ac:dyDescent="0.3">
      <c r="A55" s="15" t="s">
        <v>106</v>
      </c>
      <c r="B55" s="18">
        <v>0</v>
      </c>
      <c r="C55" s="18">
        <v>5.89</v>
      </c>
      <c r="D55" s="18">
        <v>32.5</v>
      </c>
      <c r="E55" s="262"/>
      <c r="F55" s="17"/>
    </row>
    <row r="56" spans="1:6" x14ac:dyDescent="0.3">
      <c r="A56" s="15" t="s">
        <v>108</v>
      </c>
      <c r="B56" s="18">
        <v>1.89</v>
      </c>
      <c r="C56" s="18">
        <v>26.220000000000002</v>
      </c>
      <c r="D56" s="18">
        <v>219.49</v>
      </c>
      <c r="E56" s="262"/>
      <c r="F56" s="17"/>
    </row>
    <row r="57" spans="1:6" x14ac:dyDescent="0.3">
      <c r="A57" s="15" t="s">
        <v>110</v>
      </c>
      <c r="B57" s="18">
        <v>2.56</v>
      </c>
      <c r="C57" s="18">
        <v>60.11</v>
      </c>
      <c r="D57" s="18">
        <v>361.16</v>
      </c>
      <c r="E57" s="262"/>
      <c r="F57" s="17"/>
    </row>
    <row r="58" spans="1:6" x14ac:dyDescent="0.3">
      <c r="A58" s="15" t="s">
        <v>112</v>
      </c>
      <c r="B58" s="18">
        <v>152.56</v>
      </c>
      <c r="C58" s="18">
        <v>2260.7799999999997</v>
      </c>
      <c r="D58" s="18">
        <v>18108.32</v>
      </c>
      <c r="E58" s="262"/>
      <c r="F58" s="17"/>
    </row>
    <row r="59" spans="1:6" x14ac:dyDescent="0.3">
      <c r="A59" s="15" t="s">
        <v>114</v>
      </c>
      <c r="B59" s="18">
        <v>27.89</v>
      </c>
      <c r="C59" s="18">
        <v>286.89</v>
      </c>
      <c r="D59" s="18">
        <v>2056.4700000000003</v>
      </c>
      <c r="E59" s="262"/>
      <c r="F59" s="17"/>
    </row>
    <row r="60" spans="1:6" x14ac:dyDescent="0.3">
      <c r="A60" s="15" t="s">
        <v>116</v>
      </c>
      <c r="B60" s="18">
        <v>0</v>
      </c>
      <c r="C60" s="18">
        <v>0</v>
      </c>
      <c r="D60" s="18">
        <v>11.4</v>
      </c>
      <c r="E60" s="262"/>
      <c r="F60" s="17"/>
    </row>
    <row r="61" spans="1:6" x14ac:dyDescent="0.3">
      <c r="A61" s="15" t="s">
        <v>118</v>
      </c>
      <c r="B61" s="18">
        <v>0.89</v>
      </c>
      <c r="C61" s="18">
        <v>7</v>
      </c>
      <c r="D61" s="18">
        <v>41</v>
      </c>
      <c r="E61" s="262"/>
      <c r="F61" s="17"/>
    </row>
    <row r="62" spans="1:6" x14ac:dyDescent="0.3">
      <c r="A62" s="15" t="s">
        <v>120</v>
      </c>
      <c r="B62" s="18">
        <v>3.89</v>
      </c>
      <c r="C62" s="18">
        <v>55.89</v>
      </c>
      <c r="D62" s="18">
        <v>348.77</v>
      </c>
      <c r="E62" s="262"/>
      <c r="F62" s="17"/>
    </row>
    <row r="63" spans="1:6" x14ac:dyDescent="0.3">
      <c r="A63" s="15" t="s">
        <v>122</v>
      </c>
      <c r="B63" s="18">
        <v>23.44</v>
      </c>
      <c r="C63" s="18">
        <v>287.55</v>
      </c>
      <c r="D63" s="18">
        <v>2416</v>
      </c>
      <c r="E63" s="262"/>
      <c r="F63" s="17"/>
    </row>
    <row r="64" spans="1:6" x14ac:dyDescent="0.3">
      <c r="A64" s="15" t="s">
        <v>124</v>
      </c>
      <c r="B64" s="18">
        <v>18</v>
      </c>
      <c r="C64" s="18">
        <v>427.89</v>
      </c>
      <c r="D64" s="18">
        <v>3151.5799999999995</v>
      </c>
      <c r="E64" s="262"/>
      <c r="F64" s="17"/>
    </row>
    <row r="65" spans="1:6" x14ac:dyDescent="0.3">
      <c r="A65" s="15" t="s">
        <v>126</v>
      </c>
      <c r="B65" s="18">
        <v>9.2200000000000006</v>
      </c>
      <c r="C65" s="18">
        <v>124.66</v>
      </c>
      <c r="D65" s="18">
        <v>882.32</v>
      </c>
      <c r="E65" s="262"/>
      <c r="F65" s="17"/>
    </row>
    <row r="66" spans="1:6" x14ac:dyDescent="0.3">
      <c r="A66" s="15" t="s">
        <v>128</v>
      </c>
      <c r="B66" s="18">
        <v>0.44</v>
      </c>
      <c r="C66" s="18">
        <v>21.33</v>
      </c>
      <c r="D66" s="18">
        <v>211</v>
      </c>
      <c r="E66" s="262"/>
      <c r="F66" s="17"/>
    </row>
    <row r="67" spans="1:6" x14ac:dyDescent="0.3">
      <c r="A67" s="15" t="s">
        <v>130</v>
      </c>
      <c r="B67" s="18">
        <v>3.11</v>
      </c>
      <c r="C67" s="18">
        <v>106.89</v>
      </c>
      <c r="D67" s="18">
        <v>554.95000000000005</v>
      </c>
      <c r="E67" s="262"/>
      <c r="F67" s="17"/>
    </row>
    <row r="68" spans="1:6" x14ac:dyDescent="0.3">
      <c r="A68" s="15" t="s">
        <v>132</v>
      </c>
      <c r="B68" s="18">
        <v>14.44</v>
      </c>
      <c r="C68" s="18">
        <v>234.78</v>
      </c>
      <c r="D68" s="18">
        <v>1759.32</v>
      </c>
      <c r="E68" s="262"/>
      <c r="F68" s="17"/>
    </row>
    <row r="69" spans="1:6" x14ac:dyDescent="0.3">
      <c r="A69" s="15" t="s">
        <v>134</v>
      </c>
      <c r="B69" s="18">
        <v>127.89</v>
      </c>
      <c r="C69" s="18">
        <v>1100.78</v>
      </c>
      <c r="D69" s="18">
        <v>8247.7800000000007</v>
      </c>
      <c r="E69" s="262"/>
      <c r="F69" s="17"/>
    </row>
    <row r="70" spans="1:6" x14ac:dyDescent="0.3">
      <c r="A70" s="15" t="s">
        <v>136</v>
      </c>
      <c r="B70" s="18">
        <v>22.56</v>
      </c>
      <c r="C70" s="18">
        <v>325.77999999999997</v>
      </c>
      <c r="D70" s="18">
        <v>2589.0099999999998</v>
      </c>
      <c r="E70" s="262"/>
      <c r="F70" s="17"/>
    </row>
    <row r="71" spans="1:6" x14ac:dyDescent="0.3">
      <c r="A71" s="15" t="s">
        <v>138</v>
      </c>
      <c r="B71" s="18">
        <v>0</v>
      </c>
      <c r="C71" s="18">
        <v>16.89</v>
      </c>
      <c r="D71" s="18">
        <v>115.62</v>
      </c>
      <c r="E71" s="262"/>
      <c r="F71" s="17"/>
    </row>
    <row r="72" spans="1:6" x14ac:dyDescent="0.3">
      <c r="A72" s="15" t="s">
        <v>140</v>
      </c>
      <c r="B72" s="18">
        <v>4.5599999999999996</v>
      </c>
      <c r="C72" s="18">
        <v>100.22</v>
      </c>
      <c r="D72" s="18">
        <v>717.77</v>
      </c>
      <c r="E72" s="262"/>
      <c r="F72" s="17"/>
    </row>
    <row r="73" spans="1:6" x14ac:dyDescent="0.3">
      <c r="A73" s="15" t="s">
        <v>142</v>
      </c>
      <c r="B73" s="18">
        <v>53.56</v>
      </c>
      <c r="C73" s="18">
        <v>490.44</v>
      </c>
      <c r="D73" s="18">
        <v>3107.44</v>
      </c>
      <c r="E73" s="262"/>
      <c r="F73" s="17"/>
    </row>
    <row r="74" spans="1:6" x14ac:dyDescent="0.3">
      <c r="A74" s="15" t="s">
        <v>144</v>
      </c>
      <c r="B74" s="18">
        <v>10.67</v>
      </c>
      <c r="C74" s="18">
        <v>234.44</v>
      </c>
      <c r="D74" s="18">
        <v>1571.2</v>
      </c>
      <c r="E74" s="262"/>
      <c r="F74" s="17"/>
    </row>
    <row r="75" spans="1:6" x14ac:dyDescent="0.3">
      <c r="A75" s="15" t="s">
        <v>146</v>
      </c>
      <c r="B75" s="18">
        <v>2.33</v>
      </c>
      <c r="C75" s="18">
        <v>118.56</v>
      </c>
      <c r="D75" s="18">
        <v>712.79</v>
      </c>
      <c r="E75" s="262"/>
      <c r="F75" s="17"/>
    </row>
    <row r="76" spans="1:6" x14ac:dyDescent="0.3">
      <c r="A76" s="15" t="s">
        <v>148</v>
      </c>
      <c r="B76" s="18">
        <v>4.8899999999999997</v>
      </c>
      <c r="C76" s="18">
        <v>59</v>
      </c>
      <c r="D76" s="18">
        <v>287.27999999999997</v>
      </c>
      <c r="E76" s="262"/>
      <c r="F76" s="17"/>
    </row>
    <row r="77" spans="1:6" x14ac:dyDescent="0.3">
      <c r="A77" s="15" t="s">
        <v>150</v>
      </c>
      <c r="B77" s="18">
        <v>27.33</v>
      </c>
      <c r="C77" s="18">
        <v>193.78</v>
      </c>
      <c r="D77" s="18">
        <v>1351.31</v>
      </c>
      <c r="E77" s="262"/>
      <c r="F77" s="17"/>
    </row>
    <row r="78" spans="1:6" x14ac:dyDescent="0.3">
      <c r="A78" s="15" t="s">
        <v>152</v>
      </c>
      <c r="B78" s="18">
        <v>18</v>
      </c>
      <c r="C78" s="18">
        <v>266.55</v>
      </c>
      <c r="D78" s="18">
        <v>1575.74</v>
      </c>
      <c r="E78" s="262"/>
      <c r="F78" s="17"/>
    </row>
    <row r="79" spans="1:6" x14ac:dyDescent="0.3">
      <c r="A79" s="15" t="s">
        <v>154</v>
      </c>
      <c r="B79" s="18">
        <v>1</v>
      </c>
      <c r="C79" s="18">
        <v>42.11</v>
      </c>
      <c r="D79" s="18">
        <v>159.64000000000001</v>
      </c>
      <c r="E79" s="262"/>
      <c r="F79" s="17"/>
    </row>
    <row r="80" spans="1:6" x14ac:dyDescent="0.3">
      <c r="A80" s="15" t="s">
        <v>156</v>
      </c>
      <c r="B80" s="18">
        <v>1.89</v>
      </c>
      <c r="C80" s="18">
        <v>32.89</v>
      </c>
      <c r="D80" s="18">
        <v>177.59</v>
      </c>
      <c r="E80" s="262"/>
      <c r="F80" s="17"/>
    </row>
    <row r="81" spans="1:6" x14ac:dyDescent="0.3">
      <c r="A81" s="15" t="s">
        <v>158</v>
      </c>
      <c r="B81" s="18">
        <v>0.11</v>
      </c>
      <c r="C81" s="18">
        <v>22.45</v>
      </c>
      <c r="D81" s="18">
        <v>164.45</v>
      </c>
      <c r="E81" s="262"/>
      <c r="F81" s="17"/>
    </row>
    <row r="82" spans="1:6" x14ac:dyDescent="0.3">
      <c r="A82" s="15" t="s">
        <v>160</v>
      </c>
      <c r="B82" s="18">
        <v>0</v>
      </c>
      <c r="C82" s="18">
        <v>9</v>
      </c>
      <c r="D82" s="18">
        <v>54</v>
      </c>
      <c r="E82" s="262"/>
      <c r="F82" s="17"/>
    </row>
    <row r="83" spans="1:6" x14ac:dyDescent="0.3">
      <c r="A83" s="15" t="s">
        <v>162</v>
      </c>
      <c r="B83" s="18">
        <v>0.44</v>
      </c>
      <c r="C83" s="18">
        <v>20.22</v>
      </c>
      <c r="D83" s="18">
        <v>156.21</v>
      </c>
      <c r="E83" s="262"/>
      <c r="F83" s="17"/>
    </row>
    <row r="84" spans="1:6" x14ac:dyDescent="0.3">
      <c r="A84" s="15" t="s">
        <v>164</v>
      </c>
      <c r="B84" s="18">
        <v>5.44</v>
      </c>
      <c r="C84" s="18">
        <v>68.56</v>
      </c>
      <c r="D84" s="18">
        <v>560.72</v>
      </c>
      <c r="E84" s="262"/>
      <c r="F84" s="17"/>
    </row>
    <row r="85" spans="1:6" x14ac:dyDescent="0.3">
      <c r="A85" s="15" t="s">
        <v>166</v>
      </c>
      <c r="B85" s="18">
        <v>5.33</v>
      </c>
      <c r="C85" s="18">
        <v>60.879999999999995</v>
      </c>
      <c r="D85" s="18">
        <v>325.25</v>
      </c>
      <c r="E85" s="262"/>
      <c r="F85" s="17"/>
    </row>
    <row r="86" spans="1:6" x14ac:dyDescent="0.3">
      <c r="A86" s="15" t="s">
        <v>168</v>
      </c>
      <c r="B86" s="18">
        <v>150.22</v>
      </c>
      <c r="C86" s="18">
        <v>912.89</v>
      </c>
      <c r="D86" s="18">
        <v>5470.59</v>
      </c>
      <c r="E86" s="262"/>
      <c r="F86" s="17"/>
    </row>
    <row r="87" spans="1:6" x14ac:dyDescent="0.3">
      <c r="A87" s="15" t="s">
        <v>170</v>
      </c>
      <c r="B87" s="18">
        <v>11.67</v>
      </c>
      <c r="C87" s="18">
        <v>146.11000000000001</v>
      </c>
      <c r="D87" s="18">
        <v>968.84999999999991</v>
      </c>
      <c r="E87" s="262"/>
      <c r="F87" s="17"/>
    </row>
    <row r="88" spans="1:6" x14ac:dyDescent="0.3">
      <c r="A88" s="15" t="s">
        <v>172</v>
      </c>
      <c r="B88" s="18">
        <v>8.11</v>
      </c>
      <c r="C88" s="18">
        <v>178.67000000000002</v>
      </c>
      <c r="D88" s="18">
        <v>1203.45</v>
      </c>
      <c r="E88" s="262"/>
      <c r="F88" s="17"/>
    </row>
    <row r="89" spans="1:6" x14ac:dyDescent="0.3">
      <c r="A89" s="15" t="s">
        <v>174</v>
      </c>
      <c r="B89" s="18">
        <v>1</v>
      </c>
      <c r="C89" s="18">
        <v>8.89</v>
      </c>
      <c r="D89" s="18">
        <v>50.4</v>
      </c>
      <c r="E89" s="262"/>
      <c r="F89" s="17"/>
    </row>
    <row r="90" spans="1:6" x14ac:dyDescent="0.3">
      <c r="A90" s="15" t="s">
        <v>176</v>
      </c>
      <c r="B90" s="18">
        <v>1</v>
      </c>
      <c r="C90" s="18">
        <v>7.33</v>
      </c>
      <c r="D90" s="18">
        <v>71.260000000000005</v>
      </c>
      <c r="E90" s="262"/>
      <c r="F90" s="17"/>
    </row>
    <row r="91" spans="1:6" x14ac:dyDescent="0.3">
      <c r="A91" s="15" t="s">
        <v>178</v>
      </c>
      <c r="B91" s="18">
        <v>0</v>
      </c>
      <c r="C91" s="18">
        <v>57.22</v>
      </c>
      <c r="D91" s="18">
        <v>653.28000000000009</v>
      </c>
      <c r="E91" s="262"/>
      <c r="F91" s="17"/>
    </row>
    <row r="92" spans="1:6" x14ac:dyDescent="0.3">
      <c r="A92" s="15" t="s">
        <v>180</v>
      </c>
      <c r="B92" s="18">
        <v>11.33</v>
      </c>
      <c r="C92" s="18">
        <v>111.55</v>
      </c>
      <c r="D92" s="18">
        <v>685.29000000000008</v>
      </c>
      <c r="E92" s="262"/>
      <c r="F92" s="17"/>
    </row>
    <row r="93" spans="1:6" x14ac:dyDescent="0.3">
      <c r="A93" s="15" t="s">
        <v>182</v>
      </c>
      <c r="B93" s="18">
        <v>13.22</v>
      </c>
      <c r="C93" s="18">
        <v>147.12</v>
      </c>
      <c r="D93" s="18">
        <v>1180.92</v>
      </c>
      <c r="E93" s="262"/>
      <c r="F93" s="17"/>
    </row>
    <row r="94" spans="1:6" x14ac:dyDescent="0.3">
      <c r="A94" s="15" t="s">
        <v>184</v>
      </c>
      <c r="B94" s="18">
        <v>412.44</v>
      </c>
      <c r="C94" s="18">
        <v>6959</v>
      </c>
      <c r="D94" s="18">
        <v>50567.02</v>
      </c>
      <c r="E94" s="262"/>
      <c r="F94" s="17"/>
    </row>
    <row r="95" spans="1:6" x14ac:dyDescent="0.3">
      <c r="A95" s="15" t="s">
        <v>186</v>
      </c>
      <c r="B95" s="18">
        <v>268.77999999999997</v>
      </c>
      <c r="C95" s="18">
        <v>2667.22</v>
      </c>
      <c r="D95" s="18">
        <v>20544.75</v>
      </c>
      <c r="E95" s="262"/>
      <c r="F95" s="17"/>
    </row>
    <row r="96" spans="1:6" x14ac:dyDescent="0.3">
      <c r="A96" s="15" t="s">
        <v>188</v>
      </c>
      <c r="B96" s="18">
        <v>78.56</v>
      </c>
      <c r="C96" s="18">
        <v>604.1099999999999</v>
      </c>
      <c r="D96" s="18">
        <v>4076.76</v>
      </c>
      <c r="E96" s="262"/>
      <c r="F96" s="17"/>
    </row>
    <row r="97" spans="1:6" x14ac:dyDescent="0.3">
      <c r="A97" s="15" t="s">
        <v>190</v>
      </c>
      <c r="B97" s="18">
        <v>25.67</v>
      </c>
      <c r="C97" s="18">
        <v>397.45000000000005</v>
      </c>
      <c r="D97" s="18">
        <v>4011.2900000000004</v>
      </c>
      <c r="E97" s="262"/>
      <c r="F97" s="17"/>
    </row>
    <row r="98" spans="1:6" x14ac:dyDescent="0.3">
      <c r="A98" s="15" t="s">
        <v>192</v>
      </c>
      <c r="B98" s="18">
        <v>198.89</v>
      </c>
      <c r="C98" s="18">
        <v>2519.11</v>
      </c>
      <c r="D98" s="18">
        <v>17605.849999999999</v>
      </c>
      <c r="E98" s="262"/>
      <c r="F98" s="17"/>
    </row>
    <row r="99" spans="1:6" x14ac:dyDescent="0.3">
      <c r="A99" s="15" t="s">
        <v>194</v>
      </c>
      <c r="B99" s="18">
        <v>16.22</v>
      </c>
      <c r="C99" s="18">
        <v>158.88999999999999</v>
      </c>
      <c r="D99" s="18">
        <v>1480.2099999999998</v>
      </c>
      <c r="E99" s="262"/>
      <c r="F99" s="17"/>
    </row>
    <row r="100" spans="1:6" x14ac:dyDescent="0.3">
      <c r="A100" s="15" t="s">
        <v>196</v>
      </c>
      <c r="B100" s="18">
        <v>216.22</v>
      </c>
      <c r="C100" s="18">
        <v>1957.12</v>
      </c>
      <c r="D100" s="18">
        <v>14603.16</v>
      </c>
      <c r="E100" s="262"/>
      <c r="F100" s="17"/>
    </row>
    <row r="101" spans="1:6" x14ac:dyDescent="0.3">
      <c r="A101" s="15" t="s">
        <v>198</v>
      </c>
      <c r="B101" s="18">
        <v>0.33</v>
      </c>
      <c r="C101" s="18">
        <v>12.56</v>
      </c>
      <c r="D101" s="18">
        <v>34.64</v>
      </c>
      <c r="E101" s="262"/>
      <c r="F101" s="17"/>
    </row>
    <row r="102" spans="1:6" x14ac:dyDescent="0.3">
      <c r="A102" s="15" t="s">
        <v>200</v>
      </c>
      <c r="B102" s="18">
        <v>139.33000000000001</v>
      </c>
      <c r="C102" s="18">
        <v>1636.78</v>
      </c>
      <c r="D102" s="18">
        <v>19100.049999999996</v>
      </c>
      <c r="E102" s="262"/>
      <c r="F102" s="17"/>
    </row>
    <row r="103" spans="1:6" x14ac:dyDescent="0.3">
      <c r="A103" s="15" t="s">
        <v>202</v>
      </c>
      <c r="B103" s="18">
        <v>30.44</v>
      </c>
      <c r="C103" s="18">
        <v>331</v>
      </c>
      <c r="D103" s="18">
        <v>2542.4199999999996</v>
      </c>
      <c r="E103" s="262"/>
      <c r="F103" s="17"/>
    </row>
    <row r="104" spans="1:6" x14ac:dyDescent="0.3">
      <c r="A104" s="15" t="s">
        <v>204</v>
      </c>
      <c r="B104" s="18">
        <v>22.78</v>
      </c>
      <c r="C104" s="18">
        <v>313.45</v>
      </c>
      <c r="D104" s="18">
        <v>3056.5</v>
      </c>
      <c r="E104" s="262"/>
      <c r="F104" s="17"/>
    </row>
    <row r="105" spans="1:6" x14ac:dyDescent="0.3">
      <c r="A105" s="15" t="s">
        <v>206</v>
      </c>
      <c r="B105" s="18">
        <v>201.89</v>
      </c>
      <c r="C105" s="18">
        <v>1771.78</v>
      </c>
      <c r="D105" s="18">
        <v>16829.939999999999</v>
      </c>
      <c r="E105" s="262"/>
      <c r="F105" s="17"/>
    </row>
    <row r="106" spans="1:6" x14ac:dyDescent="0.3">
      <c r="A106" s="15" t="s">
        <v>208</v>
      </c>
      <c r="B106" s="18">
        <v>117.56</v>
      </c>
      <c r="C106" s="18">
        <v>1025.33</v>
      </c>
      <c r="D106" s="18">
        <v>8685.6300000000047</v>
      </c>
      <c r="E106" s="262"/>
      <c r="F106" s="17"/>
    </row>
    <row r="107" spans="1:6" x14ac:dyDescent="0.3">
      <c r="A107" s="15" t="s">
        <v>210</v>
      </c>
      <c r="B107" s="18">
        <v>66.33</v>
      </c>
      <c r="C107" s="18">
        <v>668.33</v>
      </c>
      <c r="D107" s="18">
        <v>7091.8500000000013</v>
      </c>
      <c r="E107" s="262"/>
      <c r="F107" s="17"/>
    </row>
    <row r="108" spans="1:6" x14ac:dyDescent="0.3">
      <c r="A108" s="15" t="s">
        <v>212</v>
      </c>
      <c r="B108" s="18">
        <v>140.88999999999999</v>
      </c>
      <c r="C108" s="18">
        <v>1602.1100000000001</v>
      </c>
      <c r="D108" s="18">
        <v>19320.170000000002</v>
      </c>
      <c r="E108" s="262"/>
      <c r="F108" s="17"/>
    </row>
    <row r="109" spans="1:6" x14ac:dyDescent="0.3">
      <c r="A109" s="15" t="s">
        <v>214</v>
      </c>
      <c r="B109" s="18">
        <v>91.33</v>
      </c>
      <c r="C109" s="18">
        <v>1036.1100000000001</v>
      </c>
      <c r="D109" s="18">
        <v>9087.2500000000018</v>
      </c>
      <c r="E109" s="262"/>
      <c r="F109" s="17"/>
    </row>
    <row r="110" spans="1:6" x14ac:dyDescent="0.3">
      <c r="A110" s="15" t="s">
        <v>216</v>
      </c>
      <c r="B110" s="18">
        <v>255.44</v>
      </c>
      <c r="C110" s="18">
        <v>2741.2200000000003</v>
      </c>
      <c r="D110" s="18">
        <v>30491.470000000005</v>
      </c>
      <c r="E110" s="262"/>
      <c r="F110" s="17"/>
    </row>
    <row r="111" spans="1:6" x14ac:dyDescent="0.3">
      <c r="A111" s="15" t="s">
        <v>218</v>
      </c>
      <c r="B111" s="18">
        <v>271.11</v>
      </c>
      <c r="C111" s="18">
        <v>2741.33</v>
      </c>
      <c r="D111" s="18">
        <v>24740.859999999997</v>
      </c>
      <c r="E111" s="262"/>
      <c r="F111" s="17"/>
    </row>
    <row r="112" spans="1:6" x14ac:dyDescent="0.3">
      <c r="A112" s="15" t="s">
        <v>220</v>
      </c>
      <c r="B112" s="18">
        <v>211.78</v>
      </c>
      <c r="C112" s="18">
        <v>2640.89</v>
      </c>
      <c r="D112" s="18">
        <v>22528.909999999996</v>
      </c>
      <c r="E112" s="262"/>
      <c r="F112" s="17"/>
    </row>
    <row r="113" spans="1:6" x14ac:dyDescent="0.3">
      <c r="A113" s="15" t="s">
        <v>958</v>
      </c>
      <c r="B113" s="18">
        <v>0</v>
      </c>
      <c r="C113" s="18">
        <v>60.78</v>
      </c>
      <c r="D113" s="18">
        <v>303.78000000000003</v>
      </c>
      <c r="E113" s="262"/>
      <c r="F113" s="17"/>
    </row>
    <row r="114" spans="1:6" x14ac:dyDescent="0.3">
      <c r="A114" s="15" t="s">
        <v>949</v>
      </c>
      <c r="B114" s="18">
        <v>0</v>
      </c>
      <c r="C114" s="18">
        <v>0</v>
      </c>
      <c r="D114" s="18">
        <v>535.05999999999995</v>
      </c>
      <c r="E114" s="262"/>
      <c r="F114" s="17"/>
    </row>
    <row r="115" spans="1:6" x14ac:dyDescent="0.3">
      <c r="A115" s="15" t="s">
        <v>977</v>
      </c>
      <c r="B115" s="18">
        <v>0</v>
      </c>
      <c r="C115" s="18">
        <v>82.78</v>
      </c>
      <c r="D115" s="18">
        <v>449.87</v>
      </c>
      <c r="E115" s="262"/>
      <c r="F115" s="17"/>
    </row>
    <row r="116" spans="1:6" x14ac:dyDescent="0.3">
      <c r="A116" s="15" t="s">
        <v>960</v>
      </c>
      <c r="B116" s="18">
        <v>0</v>
      </c>
      <c r="C116" s="18">
        <v>24.33</v>
      </c>
      <c r="D116" s="18">
        <v>328.1</v>
      </c>
      <c r="E116" s="262"/>
      <c r="F116" s="17"/>
    </row>
    <row r="117" spans="1:6" x14ac:dyDescent="0.3">
      <c r="A117" s="15" t="s">
        <v>978</v>
      </c>
      <c r="B117" s="18">
        <v>0</v>
      </c>
      <c r="C117" s="18">
        <v>38.44</v>
      </c>
      <c r="D117" s="18">
        <v>156.4</v>
      </c>
      <c r="E117" s="262"/>
      <c r="F117" s="17"/>
    </row>
    <row r="118" spans="1:6" x14ac:dyDescent="0.3">
      <c r="A118" s="15" t="s">
        <v>1037</v>
      </c>
      <c r="B118" s="18">
        <v>0</v>
      </c>
      <c r="C118" s="18">
        <v>22.669999999999998</v>
      </c>
      <c r="D118" s="18">
        <v>582.1</v>
      </c>
      <c r="E118" s="262"/>
      <c r="F118" s="17"/>
    </row>
    <row r="119" spans="1:6" x14ac:dyDescent="0.3">
      <c r="A119" s="15" t="s">
        <v>1047</v>
      </c>
      <c r="B119" s="18">
        <v>0</v>
      </c>
      <c r="C119" s="18">
        <v>9</v>
      </c>
      <c r="D119" s="18">
        <v>277.10000000000002</v>
      </c>
      <c r="E119" s="262"/>
      <c r="F119" s="17"/>
    </row>
    <row r="120" spans="1:6" x14ac:dyDescent="0.3">
      <c r="A120" s="15" t="s">
        <v>925</v>
      </c>
      <c r="B120" s="18">
        <v>0</v>
      </c>
      <c r="C120" s="18">
        <v>0</v>
      </c>
      <c r="D120" s="18">
        <v>0</v>
      </c>
      <c r="E120" s="262"/>
      <c r="F120" s="17"/>
    </row>
    <row r="121" spans="1:6" x14ac:dyDescent="0.3">
      <c r="A121" s="15" t="s">
        <v>1057</v>
      </c>
      <c r="B121" s="18">
        <v>0</v>
      </c>
      <c r="C121" s="18">
        <v>0</v>
      </c>
      <c r="D121" s="18">
        <v>0</v>
      </c>
      <c r="E121" s="262"/>
      <c r="F121" s="17"/>
    </row>
    <row r="122" spans="1:6" x14ac:dyDescent="0.3">
      <c r="A122" s="15" t="s">
        <v>222</v>
      </c>
      <c r="B122" s="18">
        <v>80.56</v>
      </c>
      <c r="C122" s="18">
        <v>647.66</v>
      </c>
      <c r="D122" s="18">
        <v>4377.6400000000003</v>
      </c>
      <c r="E122" s="262"/>
      <c r="F122" s="17"/>
    </row>
    <row r="123" spans="1:6" x14ac:dyDescent="0.3">
      <c r="A123" s="15" t="s">
        <v>224</v>
      </c>
      <c r="B123" s="18">
        <v>30.89</v>
      </c>
      <c r="C123" s="18">
        <v>427.78</v>
      </c>
      <c r="D123" s="18">
        <v>3582.1800000000003</v>
      </c>
      <c r="E123" s="262"/>
      <c r="F123" s="17"/>
    </row>
    <row r="124" spans="1:6" x14ac:dyDescent="0.3">
      <c r="A124" s="15" t="s">
        <v>226</v>
      </c>
      <c r="B124" s="18">
        <v>67.33</v>
      </c>
      <c r="C124" s="18">
        <v>712.56</v>
      </c>
      <c r="D124" s="18">
        <v>5448.7400000000007</v>
      </c>
      <c r="E124" s="262"/>
      <c r="F124" s="17"/>
    </row>
    <row r="125" spans="1:6" x14ac:dyDescent="0.3">
      <c r="A125" s="15" t="s">
        <v>228</v>
      </c>
      <c r="B125" s="18">
        <v>155.56</v>
      </c>
      <c r="C125" s="18">
        <v>1595.2200000000003</v>
      </c>
      <c r="D125" s="18">
        <v>11056.95</v>
      </c>
      <c r="E125" s="262"/>
      <c r="F125" s="17"/>
    </row>
    <row r="126" spans="1:6" x14ac:dyDescent="0.3">
      <c r="A126" s="15" t="s">
        <v>230</v>
      </c>
      <c r="B126" s="18">
        <v>127.33</v>
      </c>
      <c r="C126" s="18">
        <v>1402.78</v>
      </c>
      <c r="D126" s="18">
        <v>9683.01</v>
      </c>
      <c r="E126" s="262"/>
      <c r="F126" s="17"/>
    </row>
    <row r="127" spans="1:6" x14ac:dyDescent="0.3">
      <c r="A127" s="15" t="s">
        <v>1043</v>
      </c>
      <c r="B127" s="18">
        <v>0</v>
      </c>
      <c r="C127" s="18">
        <v>29.439999999999998</v>
      </c>
      <c r="D127" s="18">
        <v>297.89999999999998</v>
      </c>
      <c r="E127" s="262"/>
      <c r="F127" s="17"/>
    </row>
    <row r="128" spans="1:6" x14ac:dyDescent="0.3">
      <c r="A128" s="15" t="s">
        <v>950</v>
      </c>
      <c r="B128" s="18">
        <v>0</v>
      </c>
      <c r="C128" s="18">
        <v>18.45</v>
      </c>
      <c r="D128" s="18">
        <v>84.24</v>
      </c>
      <c r="E128" s="262"/>
      <c r="F128" s="17"/>
    </row>
    <row r="129" spans="1:6" x14ac:dyDescent="0.3">
      <c r="A129" s="15" t="s">
        <v>232</v>
      </c>
      <c r="B129" s="18">
        <v>1</v>
      </c>
      <c r="C129" s="18">
        <v>4.7700000000000005</v>
      </c>
      <c r="D129" s="18">
        <v>41</v>
      </c>
      <c r="E129" s="262"/>
      <c r="F129" s="17"/>
    </row>
    <row r="130" spans="1:6" x14ac:dyDescent="0.3">
      <c r="A130" s="15" t="s">
        <v>234</v>
      </c>
      <c r="B130" s="18">
        <v>4.22</v>
      </c>
      <c r="C130" s="18">
        <v>8.4400000000000013</v>
      </c>
      <c r="D130" s="18">
        <v>86.38</v>
      </c>
      <c r="E130" s="262"/>
      <c r="F130" s="17"/>
    </row>
    <row r="131" spans="1:6" x14ac:dyDescent="0.3">
      <c r="A131" s="15" t="s">
        <v>236</v>
      </c>
      <c r="B131" s="18">
        <v>3.33</v>
      </c>
      <c r="C131" s="18">
        <v>30.89</v>
      </c>
      <c r="D131" s="18">
        <v>220.17999999999998</v>
      </c>
      <c r="E131" s="262"/>
      <c r="F131" s="17"/>
    </row>
    <row r="132" spans="1:6" x14ac:dyDescent="0.3">
      <c r="A132" s="15" t="s">
        <v>238</v>
      </c>
      <c r="B132" s="18">
        <v>34</v>
      </c>
      <c r="C132" s="18">
        <v>387.89</v>
      </c>
      <c r="D132" s="18">
        <v>3231.0499999999997</v>
      </c>
      <c r="E132" s="262"/>
      <c r="F132" s="17"/>
    </row>
    <row r="133" spans="1:6" x14ac:dyDescent="0.3">
      <c r="A133" s="15" t="s">
        <v>240</v>
      </c>
      <c r="B133" s="18">
        <v>4</v>
      </c>
      <c r="C133" s="18">
        <v>83.67</v>
      </c>
      <c r="D133" s="18">
        <v>575.91</v>
      </c>
      <c r="E133" s="262"/>
      <c r="F133" s="17"/>
    </row>
    <row r="134" spans="1:6" x14ac:dyDescent="0.3">
      <c r="A134" s="15" t="s">
        <v>242</v>
      </c>
      <c r="B134" s="18">
        <v>14.22</v>
      </c>
      <c r="C134" s="18">
        <v>134</v>
      </c>
      <c r="D134" s="18">
        <v>879.32</v>
      </c>
      <c r="E134" s="262"/>
      <c r="F134" s="17"/>
    </row>
    <row r="135" spans="1:6" x14ac:dyDescent="0.3">
      <c r="A135" s="15" t="s">
        <v>244</v>
      </c>
      <c r="B135" s="18">
        <v>1</v>
      </c>
      <c r="C135" s="18">
        <v>4.78</v>
      </c>
      <c r="D135" s="18">
        <v>60.019999999999996</v>
      </c>
      <c r="E135" s="262"/>
      <c r="F135" s="17"/>
    </row>
    <row r="136" spans="1:6" x14ac:dyDescent="0.3">
      <c r="A136" s="15" t="s">
        <v>246</v>
      </c>
      <c r="B136" s="18">
        <v>0.67</v>
      </c>
      <c r="C136" s="18">
        <v>18.669999999999998</v>
      </c>
      <c r="D136" s="18">
        <v>112.7</v>
      </c>
      <c r="E136" s="262"/>
      <c r="F136" s="17"/>
    </row>
    <row r="137" spans="1:6" x14ac:dyDescent="0.3">
      <c r="A137" s="15" t="s">
        <v>248</v>
      </c>
      <c r="B137" s="18">
        <v>0</v>
      </c>
      <c r="C137" s="18">
        <v>7.8900000000000006</v>
      </c>
      <c r="D137" s="18">
        <v>86.3</v>
      </c>
      <c r="E137" s="262"/>
      <c r="F137" s="17"/>
    </row>
    <row r="138" spans="1:6" x14ac:dyDescent="0.3">
      <c r="A138" s="15" t="s">
        <v>250</v>
      </c>
      <c r="B138" s="18">
        <v>0.56000000000000005</v>
      </c>
      <c r="C138" s="18">
        <v>18.66</v>
      </c>
      <c r="D138" s="18">
        <v>186.48</v>
      </c>
      <c r="E138" s="262"/>
      <c r="F138" s="17"/>
    </row>
    <row r="139" spans="1:6" x14ac:dyDescent="0.3">
      <c r="A139" s="15" t="s">
        <v>252</v>
      </c>
      <c r="B139" s="18">
        <v>0</v>
      </c>
      <c r="C139" s="18">
        <v>11</v>
      </c>
      <c r="D139" s="18">
        <v>50.88</v>
      </c>
      <c r="E139" s="262"/>
      <c r="F139" s="17"/>
    </row>
    <row r="140" spans="1:6" x14ac:dyDescent="0.3">
      <c r="A140" s="15" t="s">
        <v>254</v>
      </c>
      <c r="B140" s="18">
        <v>3</v>
      </c>
      <c r="C140" s="18">
        <v>10.56</v>
      </c>
      <c r="D140" s="18">
        <v>94.67</v>
      </c>
      <c r="E140" s="262"/>
      <c r="F140" s="17"/>
    </row>
    <row r="141" spans="1:6" x14ac:dyDescent="0.3">
      <c r="A141" s="15" t="s">
        <v>256</v>
      </c>
      <c r="B141" s="18">
        <v>1</v>
      </c>
      <c r="C141" s="18">
        <v>4.78</v>
      </c>
      <c r="D141" s="18">
        <v>34.1</v>
      </c>
      <c r="E141" s="262"/>
      <c r="F141" s="17"/>
    </row>
    <row r="142" spans="1:6" x14ac:dyDescent="0.3">
      <c r="A142" s="15" t="s">
        <v>258</v>
      </c>
      <c r="B142" s="18">
        <v>6.89</v>
      </c>
      <c r="C142" s="18">
        <v>319.23</v>
      </c>
      <c r="D142" s="18">
        <v>2283.09</v>
      </c>
      <c r="E142" s="262"/>
      <c r="F142" s="17"/>
    </row>
    <row r="143" spans="1:6" x14ac:dyDescent="0.3">
      <c r="A143" s="15" t="s">
        <v>260</v>
      </c>
      <c r="B143" s="18">
        <v>4.5599999999999996</v>
      </c>
      <c r="C143" s="18">
        <v>147</v>
      </c>
      <c r="D143" s="18">
        <v>1103.1499999999999</v>
      </c>
      <c r="E143" s="262"/>
      <c r="F143" s="17"/>
    </row>
    <row r="144" spans="1:6" x14ac:dyDescent="0.3">
      <c r="A144" s="15" t="s">
        <v>262</v>
      </c>
      <c r="B144" s="18">
        <v>4.22</v>
      </c>
      <c r="C144" s="18">
        <v>38.22</v>
      </c>
      <c r="D144" s="18">
        <v>205.17</v>
      </c>
      <c r="E144" s="262"/>
      <c r="F144" s="17"/>
    </row>
    <row r="145" spans="1:6" x14ac:dyDescent="0.3">
      <c r="A145" s="15" t="s">
        <v>264</v>
      </c>
      <c r="B145" s="18">
        <v>8.44</v>
      </c>
      <c r="C145" s="18">
        <v>76.89</v>
      </c>
      <c r="D145" s="18">
        <v>776.08999999999992</v>
      </c>
      <c r="E145" s="262"/>
      <c r="F145" s="17"/>
    </row>
    <row r="146" spans="1:6" x14ac:dyDescent="0.3">
      <c r="A146" s="15" t="s">
        <v>268</v>
      </c>
      <c r="B146" s="18">
        <v>0.89</v>
      </c>
      <c r="C146" s="18">
        <v>5.44</v>
      </c>
      <c r="D146" s="18">
        <v>45.4</v>
      </c>
      <c r="E146" s="262"/>
      <c r="F146" s="17"/>
    </row>
    <row r="147" spans="1:6" x14ac:dyDescent="0.3">
      <c r="A147" s="15" t="s">
        <v>270</v>
      </c>
      <c r="B147" s="18">
        <v>2.89</v>
      </c>
      <c r="C147" s="18">
        <v>93.78</v>
      </c>
      <c r="D147" s="18">
        <v>575.9</v>
      </c>
      <c r="E147" s="262"/>
      <c r="F147" s="17"/>
    </row>
    <row r="148" spans="1:6" x14ac:dyDescent="0.3">
      <c r="A148" s="15" t="s">
        <v>272</v>
      </c>
      <c r="B148" s="18">
        <v>4</v>
      </c>
      <c r="C148" s="18">
        <v>43.23</v>
      </c>
      <c r="D148" s="18">
        <v>392.49999999999994</v>
      </c>
      <c r="E148" s="262"/>
      <c r="F148" s="17"/>
    </row>
    <row r="149" spans="1:6" x14ac:dyDescent="0.3">
      <c r="A149" s="15" t="s">
        <v>274</v>
      </c>
      <c r="B149" s="18">
        <v>3.44</v>
      </c>
      <c r="C149" s="18">
        <v>76</v>
      </c>
      <c r="D149" s="18">
        <v>621.30000000000007</v>
      </c>
      <c r="E149" s="262"/>
      <c r="F149" s="17"/>
    </row>
    <row r="150" spans="1:6" x14ac:dyDescent="0.3">
      <c r="A150" s="15" t="s">
        <v>276</v>
      </c>
      <c r="B150" s="18">
        <v>9</v>
      </c>
      <c r="C150" s="18">
        <v>116.11</v>
      </c>
      <c r="D150" s="18">
        <v>739.31</v>
      </c>
      <c r="E150" s="262"/>
      <c r="F150" s="17"/>
    </row>
    <row r="151" spans="1:6" x14ac:dyDescent="0.3">
      <c r="A151" s="15" t="s">
        <v>278</v>
      </c>
      <c r="B151" s="18">
        <v>2.67</v>
      </c>
      <c r="C151" s="18">
        <v>19.78</v>
      </c>
      <c r="D151" s="18">
        <v>85.68</v>
      </c>
      <c r="E151" s="262"/>
      <c r="F151" s="17"/>
    </row>
    <row r="152" spans="1:6" x14ac:dyDescent="0.3">
      <c r="A152" s="15" t="s">
        <v>280</v>
      </c>
      <c r="B152" s="18">
        <v>8.56</v>
      </c>
      <c r="C152" s="18">
        <v>118.11</v>
      </c>
      <c r="D152" s="18">
        <v>792.49</v>
      </c>
      <c r="E152" s="262"/>
      <c r="F152" s="17"/>
    </row>
    <row r="153" spans="1:6" x14ac:dyDescent="0.3">
      <c r="A153" s="15" t="s">
        <v>282</v>
      </c>
      <c r="B153" s="18">
        <v>9.44</v>
      </c>
      <c r="C153" s="18">
        <v>139.11000000000001</v>
      </c>
      <c r="D153" s="18">
        <v>795.3</v>
      </c>
      <c r="E153" s="262"/>
      <c r="F153" s="17"/>
    </row>
    <row r="154" spans="1:6" x14ac:dyDescent="0.3">
      <c r="A154" s="15" t="s">
        <v>284</v>
      </c>
      <c r="B154" s="18">
        <v>5.78</v>
      </c>
      <c r="C154" s="18">
        <v>47.34</v>
      </c>
      <c r="D154" s="18">
        <v>247.48</v>
      </c>
      <c r="E154" s="262"/>
      <c r="F154" s="17"/>
    </row>
    <row r="155" spans="1:6" x14ac:dyDescent="0.3">
      <c r="A155" s="15" t="s">
        <v>286</v>
      </c>
      <c r="B155" s="18">
        <v>23.33</v>
      </c>
      <c r="C155" s="18">
        <v>385.45</v>
      </c>
      <c r="D155" s="18">
        <v>2843.73</v>
      </c>
      <c r="E155" s="262"/>
      <c r="F155" s="17"/>
    </row>
    <row r="156" spans="1:6" x14ac:dyDescent="0.3">
      <c r="A156" s="15" t="s">
        <v>288</v>
      </c>
      <c r="B156" s="18">
        <v>1</v>
      </c>
      <c r="C156" s="18">
        <v>61.67</v>
      </c>
      <c r="D156" s="18">
        <v>320.81</v>
      </c>
      <c r="E156" s="262"/>
      <c r="F156" s="17"/>
    </row>
    <row r="157" spans="1:6" x14ac:dyDescent="0.3">
      <c r="A157" s="15" t="s">
        <v>290</v>
      </c>
      <c r="B157" s="18">
        <v>32.44</v>
      </c>
      <c r="C157" s="18">
        <v>464</v>
      </c>
      <c r="D157" s="18">
        <v>3375.27</v>
      </c>
      <c r="E157" s="262"/>
      <c r="F157" s="17"/>
    </row>
    <row r="158" spans="1:6" x14ac:dyDescent="0.3">
      <c r="A158" s="15" t="s">
        <v>292</v>
      </c>
      <c r="B158" s="18">
        <v>0.22</v>
      </c>
      <c r="C158" s="18">
        <v>14.889999999999999</v>
      </c>
      <c r="D158" s="18">
        <v>71.8</v>
      </c>
      <c r="E158" s="262"/>
      <c r="F158" s="17"/>
    </row>
    <row r="159" spans="1:6" x14ac:dyDescent="0.3">
      <c r="A159" s="15" t="s">
        <v>294</v>
      </c>
      <c r="B159" s="18">
        <v>1</v>
      </c>
      <c r="C159" s="18">
        <v>79.11</v>
      </c>
      <c r="D159" s="18">
        <v>724.23</v>
      </c>
      <c r="E159" s="262"/>
      <c r="F159" s="17"/>
    </row>
    <row r="160" spans="1:6" x14ac:dyDescent="0.3">
      <c r="A160" s="15" t="s">
        <v>296</v>
      </c>
      <c r="B160" s="18">
        <v>0</v>
      </c>
      <c r="C160" s="18">
        <v>11</v>
      </c>
      <c r="D160" s="18">
        <v>97.32</v>
      </c>
      <c r="E160" s="262"/>
      <c r="F160" s="17"/>
    </row>
    <row r="161" spans="1:6" x14ac:dyDescent="0.3">
      <c r="A161" s="15" t="s">
        <v>298</v>
      </c>
      <c r="B161" s="18">
        <v>0.44</v>
      </c>
      <c r="C161" s="18">
        <v>22.11</v>
      </c>
      <c r="D161" s="18">
        <v>87.2</v>
      </c>
      <c r="E161" s="262"/>
      <c r="F161" s="17"/>
    </row>
    <row r="162" spans="1:6" x14ac:dyDescent="0.3">
      <c r="A162" s="15" t="s">
        <v>300</v>
      </c>
      <c r="B162" s="18">
        <v>4.78</v>
      </c>
      <c r="C162" s="18">
        <v>24</v>
      </c>
      <c r="D162" s="18">
        <v>217.60999999999999</v>
      </c>
      <c r="E162" s="262"/>
      <c r="F162" s="17"/>
    </row>
    <row r="163" spans="1:6" x14ac:dyDescent="0.3">
      <c r="A163" s="15" t="s">
        <v>302</v>
      </c>
      <c r="B163" s="18">
        <v>1.78</v>
      </c>
      <c r="C163" s="18">
        <v>42.55</v>
      </c>
      <c r="D163" s="18">
        <v>220.58</v>
      </c>
      <c r="E163" s="262"/>
      <c r="F163" s="17"/>
    </row>
    <row r="164" spans="1:6" x14ac:dyDescent="0.3">
      <c r="A164" s="15" t="s">
        <v>304</v>
      </c>
      <c r="B164" s="18">
        <v>1.1100000000000001</v>
      </c>
      <c r="C164" s="18">
        <v>25.33</v>
      </c>
      <c r="D164" s="18">
        <v>112.74</v>
      </c>
      <c r="E164" s="262"/>
      <c r="F164" s="17"/>
    </row>
    <row r="165" spans="1:6" x14ac:dyDescent="0.3">
      <c r="A165" s="15" t="s">
        <v>306</v>
      </c>
      <c r="B165" s="18">
        <v>5.67</v>
      </c>
      <c r="C165" s="18">
        <v>72.67</v>
      </c>
      <c r="D165" s="18">
        <v>568.67000000000007</v>
      </c>
      <c r="E165" s="262"/>
      <c r="F165" s="17"/>
    </row>
    <row r="166" spans="1:6" x14ac:dyDescent="0.3">
      <c r="A166" s="15" t="s">
        <v>308</v>
      </c>
      <c r="B166" s="18">
        <v>0</v>
      </c>
      <c r="C166" s="18">
        <v>30.660000000000004</v>
      </c>
      <c r="D166" s="18">
        <v>199.6</v>
      </c>
      <c r="E166" s="262"/>
      <c r="F166" s="17"/>
    </row>
    <row r="167" spans="1:6" x14ac:dyDescent="0.3">
      <c r="A167" s="15" t="s">
        <v>310</v>
      </c>
      <c r="B167" s="18">
        <v>1.56</v>
      </c>
      <c r="C167" s="18">
        <v>26.110000000000003</v>
      </c>
      <c r="D167" s="18">
        <v>214.6</v>
      </c>
      <c r="E167" s="262"/>
      <c r="F167" s="17"/>
    </row>
    <row r="168" spans="1:6" x14ac:dyDescent="0.3">
      <c r="A168" s="15" t="s">
        <v>312</v>
      </c>
      <c r="B168" s="18">
        <v>77.33</v>
      </c>
      <c r="C168" s="18">
        <v>552.44000000000005</v>
      </c>
      <c r="D168" s="18">
        <v>4257.96</v>
      </c>
      <c r="E168" s="262"/>
      <c r="F168" s="17"/>
    </row>
    <row r="169" spans="1:6" x14ac:dyDescent="0.3">
      <c r="A169" s="15" t="s">
        <v>314</v>
      </c>
      <c r="B169" s="18">
        <v>0.89</v>
      </c>
      <c r="C169" s="18">
        <v>235.45</v>
      </c>
      <c r="D169" s="18">
        <v>1409.57</v>
      </c>
      <c r="E169" s="262"/>
      <c r="F169" s="17"/>
    </row>
    <row r="170" spans="1:6" x14ac:dyDescent="0.3">
      <c r="A170" s="15" t="s">
        <v>316</v>
      </c>
      <c r="B170" s="18">
        <v>13</v>
      </c>
      <c r="C170" s="18">
        <v>109.66</v>
      </c>
      <c r="D170" s="18">
        <v>696.01</v>
      </c>
      <c r="E170" s="262"/>
      <c r="F170" s="17"/>
    </row>
    <row r="171" spans="1:6" x14ac:dyDescent="0.3">
      <c r="A171" s="15" t="s">
        <v>318</v>
      </c>
      <c r="B171" s="18">
        <v>29</v>
      </c>
      <c r="C171" s="18">
        <v>331</v>
      </c>
      <c r="D171" s="18">
        <v>2257.21</v>
      </c>
      <c r="E171" s="262"/>
      <c r="F171" s="17"/>
    </row>
    <row r="172" spans="1:6" x14ac:dyDescent="0.3">
      <c r="A172" s="15" t="s">
        <v>320</v>
      </c>
      <c r="B172" s="18">
        <v>0.78</v>
      </c>
      <c r="C172" s="18">
        <v>38.56</v>
      </c>
      <c r="D172" s="18">
        <v>308.83999999999997</v>
      </c>
      <c r="E172" s="262"/>
      <c r="F172" s="17"/>
    </row>
    <row r="173" spans="1:6" x14ac:dyDescent="0.3">
      <c r="A173" s="15" t="s">
        <v>322</v>
      </c>
      <c r="B173" s="18">
        <v>1.78</v>
      </c>
      <c r="C173" s="18">
        <v>24.67</v>
      </c>
      <c r="D173" s="18">
        <v>129</v>
      </c>
      <c r="E173" s="262"/>
      <c r="F173" s="17"/>
    </row>
    <row r="174" spans="1:6" x14ac:dyDescent="0.3">
      <c r="A174" s="15" t="s">
        <v>324</v>
      </c>
      <c r="B174" s="18">
        <v>36.44</v>
      </c>
      <c r="C174" s="18">
        <v>927.23</v>
      </c>
      <c r="D174" s="18">
        <v>6424.2899999999991</v>
      </c>
      <c r="E174" s="262"/>
      <c r="F174" s="17"/>
    </row>
    <row r="175" spans="1:6" x14ac:dyDescent="0.3">
      <c r="A175" s="15" t="s">
        <v>326</v>
      </c>
      <c r="B175" s="18">
        <v>9.56</v>
      </c>
      <c r="C175" s="18">
        <v>149.88999999999999</v>
      </c>
      <c r="D175" s="18">
        <v>1042.5400000000002</v>
      </c>
      <c r="E175" s="262"/>
      <c r="F175" s="17"/>
    </row>
    <row r="176" spans="1:6" x14ac:dyDescent="0.3">
      <c r="A176" s="15" t="s">
        <v>328</v>
      </c>
      <c r="B176" s="18">
        <v>10.56</v>
      </c>
      <c r="C176" s="18">
        <v>99</v>
      </c>
      <c r="D176" s="18">
        <v>962.98</v>
      </c>
      <c r="E176" s="262"/>
      <c r="F176" s="17"/>
    </row>
    <row r="177" spans="1:6" x14ac:dyDescent="0.3">
      <c r="A177" s="15" t="s">
        <v>330</v>
      </c>
      <c r="B177" s="18">
        <v>2.2200000000000002</v>
      </c>
      <c r="C177" s="18">
        <v>43.34</v>
      </c>
      <c r="D177" s="18">
        <v>294.64</v>
      </c>
      <c r="E177" s="262"/>
      <c r="F177" s="17"/>
    </row>
    <row r="178" spans="1:6" x14ac:dyDescent="0.3">
      <c r="A178" s="15" t="s">
        <v>332</v>
      </c>
      <c r="B178" s="18">
        <v>8.33</v>
      </c>
      <c r="C178" s="18">
        <v>76.66</v>
      </c>
      <c r="D178" s="18">
        <v>717.55000000000007</v>
      </c>
      <c r="E178" s="262"/>
      <c r="F178" s="17"/>
    </row>
    <row r="179" spans="1:6" x14ac:dyDescent="0.3">
      <c r="A179" s="15" t="s">
        <v>334</v>
      </c>
      <c r="B179" s="18">
        <v>11.67</v>
      </c>
      <c r="C179" s="18">
        <v>120.23</v>
      </c>
      <c r="D179" s="18">
        <v>1125.8499999999999</v>
      </c>
      <c r="E179" s="262"/>
      <c r="F179" s="17"/>
    </row>
    <row r="180" spans="1:6" x14ac:dyDescent="0.3">
      <c r="A180" s="15" t="s">
        <v>336</v>
      </c>
      <c r="B180" s="18">
        <v>4</v>
      </c>
      <c r="C180" s="18">
        <v>64.45</v>
      </c>
      <c r="D180" s="18">
        <v>507.53000000000003</v>
      </c>
      <c r="E180" s="262"/>
      <c r="F180" s="17"/>
    </row>
    <row r="181" spans="1:6" x14ac:dyDescent="0.3">
      <c r="A181" s="15" t="s">
        <v>338</v>
      </c>
      <c r="B181" s="18">
        <v>13.44</v>
      </c>
      <c r="C181" s="18">
        <v>225.10999999999999</v>
      </c>
      <c r="D181" s="18">
        <v>1017.1600000000001</v>
      </c>
      <c r="E181" s="262"/>
      <c r="F181" s="17"/>
    </row>
    <row r="182" spans="1:6" x14ac:dyDescent="0.3">
      <c r="A182" s="15" t="s">
        <v>340</v>
      </c>
      <c r="B182" s="18">
        <v>1.78</v>
      </c>
      <c r="C182" s="18">
        <v>79.34</v>
      </c>
      <c r="D182" s="18">
        <v>515.94999999999993</v>
      </c>
      <c r="E182" s="262"/>
      <c r="F182" s="17"/>
    </row>
    <row r="183" spans="1:6" x14ac:dyDescent="0.3">
      <c r="A183" s="15" t="s">
        <v>342</v>
      </c>
      <c r="B183" s="18">
        <v>6.89</v>
      </c>
      <c r="C183" s="18">
        <v>73.33</v>
      </c>
      <c r="D183" s="18">
        <v>554.2700000000001</v>
      </c>
      <c r="E183" s="262"/>
      <c r="F183" s="17"/>
    </row>
    <row r="184" spans="1:6" x14ac:dyDescent="0.3">
      <c r="A184" s="15" t="s">
        <v>344</v>
      </c>
      <c r="B184" s="18">
        <v>1.56</v>
      </c>
      <c r="C184" s="18">
        <v>41.11</v>
      </c>
      <c r="D184" s="18">
        <v>308.62</v>
      </c>
      <c r="E184" s="262"/>
      <c r="F184" s="17"/>
    </row>
    <row r="185" spans="1:6" x14ac:dyDescent="0.3">
      <c r="A185" s="15" t="s">
        <v>346</v>
      </c>
      <c r="B185" s="18">
        <v>1.67</v>
      </c>
      <c r="C185" s="18">
        <v>46</v>
      </c>
      <c r="D185" s="18">
        <v>360.25</v>
      </c>
      <c r="E185" s="262"/>
      <c r="F185" s="17"/>
    </row>
    <row r="186" spans="1:6" x14ac:dyDescent="0.3">
      <c r="A186" s="15" t="s">
        <v>348</v>
      </c>
      <c r="B186" s="18">
        <v>0</v>
      </c>
      <c r="C186" s="18">
        <v>8.2199999999999989</v>
      </c>
      <c r="D186" s="18">
        <v>83.63</v>
      </c>
      <c r="E186" s="262"/>
      <c r="F186" s="17"/>
    </row>
    <row r="187" spans="1:6" x14ac:dyDescent="0.3">
      <c r="A187" s="15" t="s">
        <v>350</v>
      </c>
      <c r="B187" s="18">
        <v>8.33</v>
      </c>
      <c r="C187" s="18">
        <v>163.89</v>
      </c>
      <c r="D187" s="18">
        <v>1014.95</v>
      </c>
      <c r="E187" s="262"/>
      <c r="F187" s="17"/>
    </row>
    <row r="188" spans="1:6" x14ac:dyDescent="0.3">
      <c r="A188" s="15" t="s">
        <v>352</v>
      </c>
      <c r="B188" s="18">
        <v>2.56</v>
      </c>
      <c r="C188" s="18">
        <v>44.44</v>
      </c>
      <c r="D188" s="18">
        <v>327.05</v>
      </c>
      <c r="E188" s="262"/>
      <c r="F188" s="17"/>
    </row>
    <row r="189" spans="1:6" x14ac:dyDescent="0.3">
      <c r="A189" s="15" t="s">
        <v>354</v>
      </c>
      <c r="B189" s="18">
        <v>6.33</v>
      </c>
      <c r="C189" s="18">
        <v>45</v>
      </c>
      <c r="D189" s="18">
        <v>235.87</v>
      </c>
      <c r="E189" s="262"/>
      <c r="F189" s="17"/>
    </row>
    <row r="190" spans="1:6" x14ac:dyDescent="0.3">
      <c r="A190" s="15" t="s">
        <v>356</v>
      </c>
      <c r="B190" s="18">
        <v>29.11</v>
      </c>
      <c r="C190" s="18">
        <v>404.44000000000005</v>
      </c>
      <c r="D190" s="18">
        <v>3146.9</v>
      </c>
      <c r="E190" s="262"/>
      <c r="F190" s="17"/>
    </row>
    <row r="191" spans="1:6" x14ac:dyDescent="0.3">
      <c r="A191" s="15" t="s">
        <v>358</v>
      </c>
      <c r="B191" s="18">
        <v>258.33</v>
      </c>
      <c r="C191" s="18">
        <v>2517.7799999999997</v>
      </c>
      <c r="D191" s="18">
        <v>22481.260000000002</v>
      </c>
      <c r="E191" s="262"/>
      <c r="F191" s="17"/>
    </row>
    <row r="192" spans="1:6" x14ac:dyDescent="0.3">
      <c r="A192" s="15" t="s">
        <v>360</v>
      </c>
      <c r="B192" s="18">
        <v>318.44</v>
      </c>
      <c r="C192" s="18">
        <v>3911.11</v>
      </c>
      <c r="D192" s="18">
        <v>27295.5</v>
      </c>
      <c r="E192" s="262"/>
      <c r="F192" s="17"/>
    </row>
    <row r="193" spans="1:6" x14ac:dyDescent="0.3">
      <c r="A193" s="15" t="s">
        <v>362</v>
      </c>
      <c r="B193" s="18">
        <v>2.78</v>
      </c>
      <c r="C193" s="18">
        <v>28</v>
      </c>
      <c r="D193" s="18">
        <v>180.01</v>
      </c>
      <c r="E193" s="262"/>
      <c r="F193" s="17"/>
    </row>
    <row r="194" spans="1:6" x14ac:dyDescent="0.3">
      <c r="A194" s="15" t="s">
        <v>364</v>
      </c>
      <c r="B194" s="18">
        <v>44.44</v>
      </c>
      <c r="C194" s="18">
        <v>538.23</v>
      </c>
      <c r="D194" s="18">
        <v>5574.43</v>
      </c>
      <c r="E194" s="262"/>
      <c r="F194" s="17"/>
    </row>
    <row r="195" spans="1:6" x14ac:dyDescent="0.3">
      <c r="A195" s="15" t="s">
        <v>366</v>
      </c>
      <c r="B195" s="18">
        <v>114.78</v>
      </c>
      <c r="C195" s="18">
        <v>1164.23</v>
      </c>
      <c r="D195" s="18">
        <v>9954.3300000000017</v>
      </c>
      <c r="E195" s="262"/>
      <c r="F195" s="17"/>
    </row>
    <row r="196" spans="1:6" x14ac:dyDescent="0.3">
      <c r="A196" s="15" t="s">
        <v>368</v>
      </c>
      <c r="B196" s="18">
        <v>22.78</v>
      </c>
      <c r="C196" s="18">
        <v>154.23000000000002</v>
      </c>
      <c r="D196" s="18">
        <v>1371.7</v>
      </c>
      <c r="E196" s="262"/>
      <c r="F196" s="17"/>
    </row>
    <row r="197" spans="1:6" x14ac:dyDescent="0.3">
      <c r="A197" s="15" t="s">
        <v>370</v>
      </c>
      <c r="B197" s="18">
        <v>38.33</v>
      </c>
      <c r="C197" s="18">
        <v>383.78</v>
      </c>
      <c r="D197" s="18">
        <v>2601.52</v>
      </c>
      <c r="E197" s="262"/>
      <c r="F197" s="17"/>
    </row>
    <row r="198" spans="1:6" x14ac:dyDescent="0.3">
      <c r="A198" s="15" t="s">
        <v>372</v>
      </c>
      <c r="B198" s="18">
        <v>206.11</v>
      </c>
      <c r="C198" s="18">
        <v>1761.56</v>
      </c>
      <c r="D198" s="18">
        <v>11969.259999999998</v>
      </c>
      <c r="E198" s="262"/>
      <c r="F198" s="17"/>
    </row>
    <row r="199" spans="1:6" x14ac:dyDescent="0.3">
      <c r="A199" s="15" t="s">
        <v>374</v>
      </c>
      <c r="B199" s="18">
        <v>91.11</v>
      </c>
      <c r="C199" s="18">
        <v>1124.56</v>
      </c>
      <c r="D199" s="18">
        <v>8644.9699999999993</v>
      </c>
      <c r="E199" s="262"/>
      <c r="F199" s="17"/>
    </row>
    <row r="200" spans="1:6" x14ac:dyDescent="0.3">
      <c r="A200" s="15" t="s">
        <v>376</v>
      </c>
      <c r="B200" s="18">
        <v>91.67</v>
      </c>
      <c r="C200" s="18">
        <v>949.56</v>
      </c>
      <c r="D200" s="18">
        <v>7313.2499999999991</v>
      </c>
      <c r="E200" s="262"/>
      <c r="F200" s="17"/>
    </row>
    <row r="201" spans="1:6" x14ac:dyDescent="0.3">
      <c r="A201" s="15" t="s">
        <v>378</v>
      </c>
      <c r="B201" s="18">
        <v>201.33</v>
      </c>
      <c r="C201" s="18">
        <v>2583.11</v>
      </c>
      <c r="D201" s="18">
        <v>20095.170000000006</v>
      </c>
      <c r="E201" s="262"/>
      <c r="F201" s="17"/>
    </row>
    <row r="202" spans="1:6" x14ac:dyDescent="0.3">
      <c r="A202" s="15" t="s">
        <v>380</v>
      </c>
      <c r="B202" s="18">
        <v>23.78</v>
      </c>
      <c r="C202" s="18">
        <v>212.44</v>
      </c>
      <c r="D202" s="18">
        <v>1924.6000000000001</v>
      </c>
      <c r="E202" s="262"/>
      <c r="F202" s="17"/>
    </row>
    <row r="203" spans="1:6" x14ac:dyDescent="0.3">
      <c r="A203" s="15" t="s">
        <v>382</v>
      </c>
      <c r="B203" s="18">
        <v>52.22</v>
      </c>
      <c r="C203" s="18">
        <v>566.67000000000007</v>
      </c>
      <c r="D203" s="18">
        <v>4152.01</v>
      </c>
      <c r="E203" s="262"/>
      <c r="F203" s="17"/>
    </row>
    <row r="204" spans="1:6" x14ac:dyDescent="0.3">
      <c r="A204" s="15" t="s">
        <v>384</v>
      </c>
      <c r="B204" s="18">
        <v>42.67</v>
      </c>
      <c r="C204" s="18">
        <v>394.33</v>
      </c>
      <c r="D204" s="18">
        <v>3736.2200000000003</v>
      </c>
      <c r="E204" s="262"/>
      <c r="F204" s="17"/>
    </row>
    <row r="205" spans="1:6" x14ac:dyDescent="0.3">
      <c r="A205" s="15" t="s">
        <v>1024</v>
      </c>
      <c r="B205" s="18">
        <v>0</v>
      </c>
      <c r="C205" s="18">
        <v>111.67</v>
      </c>
      <c r="D205" s="18">
        <v>578.15</v>
      </c>
      <c r="E205" s="262"/>
      <c r="F205" s="17"/>
    </row>
    <row r="206" spans="1:6" x14ac:dyDescent="0.3">
      <c r="A206" s="15" t="s">
        <v>962</v>
      </c>
      <c r="B206" s="18">
        <v>0</v>
      </c>
      <c r="C206" s="18">
        <v>26.22</v>
      </c>
      <c r="D206" s="18">
        <v>176.1</v>
      </c>
      <c r="E206" s="262"/>
      <c r="F206" s="17"/>
    </row>
    <row r="207" spans="1:6" x14ac:dyDescent="0.3">
      <c r="A207" s="15" t="s">
        <v>916</v>
      </c>
      <c r="B207" s="18">
        <v>0</v>
      </c>
      <c r="C207" s="18">
        <v>0</v>
      </c>
      <c r="D207" s="18">
        <v>0</v>
      </c>
      <c r="E207" s="262"/>
      <c r="F207" s="17"/>
    </row>
    <row r="208" spans="1:6" x14ac:dyDescent="0.3">
      <c r="A208" s="15" t="s">
        <v>1058</v>
      </c>
      <c r="B208" s="18">
        <v>0</v>
      </c>
      <c r="C208" s="18">
        <v>0</v>
      </c>
      <c r="D208" s="18">
        <v>0</v>
      </c>
      <c r="E208" s="262"/>
      <c r="F208" s="17"/>
    </row>
    <row r="209" spans="1:6" x14ac:dyDescent="0.3">
      <c r="A209" s="15" t="s">
        <v>386</v>
      </c>
      <c r="B209" s="18">
        <v>0</v>
      </c>
      <c r="C209" s="18">
        <v>0</v>
      </c>
      <c r="D209" s="18">
        <v>9.4</v>
      </c>
      <c r="E209" s="262"/>
      <c r="F209" s="17"/>
    </row>
    <row r="210" spans="1:6" x14ac:dyDescent="0.3">
      <c r="A210" s="15" t="s">
        <v>388</v>
      </c>
      <c r="B210" s="18">
        <v>9.33</v>
      </c>
      <c r="C210" s="18">
        <v>80.22</v>
      </c>
      <c r="D210" s="18">
        <v>722.20999999999992</v>
      </c>
      <c r="E210" s="262"/>
      <c r="F210" s="17"/>
    </row>
    <row r="211" spans="1:6" x14ac:dyDescent="0.3">
      <c r="A211" s="15" t="s">
        <v>390</v>
      </c>
      <c r="B211" s="18">
        <v>1.1100000000000001</v>
      </c>
      <c r="C211" s="18">
        <v>43.78</v>
      </c>
      <c r="D211" s="18">
        <v>242.11</v>
      </c>
      <c r="E211" s="262"/>
      <c r="F211" s="17"/>
    </row>
    <row r="212" spans="1:6" x14ac:dyDescent="0.3">
      <c r="A212" s="15" t="s">
        <v>392</v>
      </c>
      <c r="B212" s="18">
        <v>5.89</v>
      </c>
      <c r="C212" s="18">
        <v>140.78</v>
      </c>
      <c r="D212" s="18">
        <v>776.66</v>
      </c>
      <c r="E212" s="262"/>
      <c r="F212" s="17"/>
    </row>
    <row r="213" spans="1:6" x14ac:dyDescent="0.3">
      <c r="A213" s="15" t="s">
        <v>394</v>
      </c>
      <c r="B213" s="18">
        <v>1.56</v>
      </c>
      <c r="C213" s="18">
        <v>89.56</v>
      </c>
      <c r="D213" s="18">
        <v>493.2</v>
      </c>
      <c r="E213" s="262"/>
      <c r="F213" s="17"/>
    </row>
    <row r="214" spans="1:6" x14ac:dyDescent="0.3">
      <c r="A214" s="15" t="s">
        <v>396</v>
      </c>
      <c r="B214" s="18">
        <v>33.11</v>
      </c>
      <c r="C214" s="18">
        <v>494.11</v>
      </c>
      <c r="D214" s="18">
        <v>3293.6</v>
      </c>
      <c r="E214" s="262"/>
      <c r="F214" s="17"/>
    </row>
    <row r="215" spans="1:6" x14ac:dyDescent="0.3">
      <c r="A215" s="15" t="s">
        <v>398</v>
      </c>
      <c r="B215" s="18">
        <v>57.22</v>
      </c>
      <c r="C215" s="18">
        <v>741.44999999999993</v>
      </c>
      <c r="D215" s="18">
        <v>4348.1799999999994</v>
      </c>
      <c r="E215" s="262"/>
      <c r="F215" s="17"/>
    </row>
    <row r="216" spans="1:6" x14ac:dyDescent="0.3">
      <c r="A216" s="15" t="s">
        <v>400</v>
      </c>
      <c r="B216" s="18">
        <v>42</v>
      </c>
      <c r="C216" s="18">
        <v>277.11</v>
      </c>
      <c r="D216" s="18">
        <v>2524.91</v>
      </c>
      <c r="E216" s="262"/>
      <c r="F216" s="17"/>
    </row>
    <row r="217" spans="1:6" x14ac:dyDescent="0.3">
      <c r="A217" s="15" t="s">
        <v>402</v>
      </c>
      <c r="B217" s="18">
        <v>3.56</v>
      </c>
      <c r="C217" s="18">
        <v>83.89</v>
      </c>
      <c r="D217" s="18">
        <v>576.54</v>
      </c>
      <c r="E217" s="262"/>
      <c r="F217" s="17"/>
    </row>
    <row r="218" spans="1:6" x14ac:dyDescent="0.3">
      <c r="A218" s="15" t="s">
        <v>404</v>
      </c>
      <c r="B218" s="18">
        <v>2</v>
      </c>
      <c r="C218" s="18">
        <v>43.67</v>
      </c>
      <c r="D218" s="18">
        <v>453.17</v>
      </c>
      <c r="E218" s="262"/>
      <c r="F218" s="17"/>
    </row>
    <row r="219" spans="1:6" x14ac:dyDescent="0.3">
      <c r="A219" s="15" t="s">
        <v>406</v>
      </c>
      <c r="B219" s="18">
        <v>95.89</v>
      </c>
      <c r="C219" s="18">
        <v>860.22</v>
      </c>
      <c r="D219" s="18">
        <v>6419.41</v>
      </c>
      <c r="E219" s="262"/>
      <c r="F219" s="17"/>
    </row>
    <row r="220" spans="1:6" x14ac:dyDescent="0.3">
      <c r="A220" s="15" t="s">
        <v>408</v>
      </c>
      <c r="B220" s="18">
        <v>0.22</v>
      </c>
      <c r="C220" s="18">
        <v>9.67</v>
      </c>
      <c r="D220" s="18">
        <v>63.4</v>
      </c>
      <c r="E220" s="262"/>
      <c r="F220" s="17"/>
    </row>
    <row r="221" spans="1:6" x14ac:dyDescent="0.3">
      <c r="A221" s="15" t="s">
        <v>410</v>
      </c>
      <c r="B221" s="18">
        <v>0</v>
      </c>
      <c r="C221" s="18">
        <v>4.78</v>
      </c>
      <c r="D221" s="18">
        <v>58.9</v>
      </c>
      <c r="E221" s="262"/>
      <c r="F221" s="17"/>
    </row>
    <row r="222" spans="1:6" x14ac:dyDescent="0.3">
      <c r="A222" s="15" t="s">
        <v>412</v>
      </c>
      <c r="B222" s="18">
        <v>0</v>
      </c>
      <c r="C222" s="18">
        <v>5.44</v>
      </c>
      <c r="D222" s="18">
        <v>52.75</v>
      </c>
      <c r="E222" s="262"/>
      <c r="F222" s="17"/>
    </row>
    <row r="223" spans="1:6" x14ac:dyDescent="0.3">
      <c r="A223" s="15" t="s">
        <v>414</v>
      </c>
      <c r="B223" s="18">
        <v>13.22</v>
      </c>
      <c r="C223" s="18">
        <v>132</v>
      </c>
      <c r="D223" s="18">
        <v>781.95</v>
      </c>
      <c r="E223" s="262"/>
      <c r="F223" s="17"/>
    </row>
    <row r="224" spans="1:6" x14ac:dyDescent="0.3">
      <c r="A224" s="15" t="s">
        <v>416</v>
      </c>
      <c r="B224" s="18">
        <v>221</v>
      </c>
      <c r="C224" s="18">
        <v>2443.11</v>
      </c>
      <c r="D224" s="18">
        <v>19847.91</v>
      </c>
      <c r="E224" s="262"/>
      <c r="F224" s="17"/>
    </row>
    <row r="225" spans="1:6" x14ac:dyDescent="0.3">
      <c r="A225" s="15" t="s">
        <v>418</v>
      </c>
      <c r="B225" s="18">
        <v>138.11000000000001</v>
      </c>
      <c r="C225" s="18">
        <v>1291.23</v>
      </c>
      <c r="D225" s="18">
        <v>9315.9299999999985</v>
      </c>
      <c r="E225" s="262"/>
      <c r="F225" s="17"/>
    </row>
    <row r="226" spans="1:6" x14ac:dyDescent="0.3">
      <c r="A226" s="15" t="s">
        <v>420</v>
      </c>
      <c r="B226" s="18">
        <v>182.78</v>
      </c>
      <c r="C226" s="18">
        <v>1991.7800000000002</v>
      </c>
      <c r="D226" s="18">
        <v>14662.409999999998</v>
      </c>
      <c r="E226" s="262"/>
      <c r="F226" s="17"/>
    </row>
    <row r="227" spans="1:6" x14ac:dyDescent="0.3">
      <c r="A227" s="15" t="s">
        <v>422</v>
      </c>
      <c r="B227" s="18">
        <v>271.33</v>
      </c>
      <c r="C227" s="18">
        <v>2766</v>
      </c>
      <c r="D227" s="18">
        <v>20061.71</v>
      </c>
      <c r="E227" s="262"/>
      <c r="F227" s="17"/>
    </row>
    <row r="228" spans="1:6" x14ac:dyDescent="0.3">
      <c r="A228" s="15" t="s">
        <v>424</v>
      </c>
      <c r="B228" s="18">
        <v>53.78</v>
      </c>
      <c r="C228" s="18">
        <v>796.89</v>
      </c>
      <c r="D228" s="18">
        <v>5378.32</v>
      </c>
      <c r="E228" s="262"/>
      <c r="F228" s="17"/>
    </row>
    <row r="229" spans="1:6" x14ac:dyDescent="0.3">
      <c r="A229" s="15" t="s">
        <v>426</v>
      </c>
      <c r="B229" s="18">
        <v>159.88999999999999</v>
      </c>
      <c r="C229" s="18">
        <v>1509.66</v>
      </c>
      <c r="D229" s="18">
        <v>9869.8200000000015</v>
      </c>
      <c r="E229" s="262"/>
      <c r="F229" s="17"/>
    </row>
    <row r="230" spans="1:6" x14ac:dyDescent="0.3">
      <c r="A230" s="15" t="s">
        <v>428</v>
      </c>
      <c r="B230" s="18">
        <v>0</v>
      </c>
      <c r="C230" s="18">
        <v>4.2200000000000006</v>
      </c>
      <c r="D230" s="18">
        <v>24.68</v>
      </c>
      <c r="E230" s="262"/>
      <c r="F230" s="17"/>
    </row>
    <row r="231" spans="1:6" x14ac:dyDescent="0.3">
      <c r="A231" s="15" t="s">
        <v>430</v>
      </c>
      <c r="B231" s="18">
        <v>36.11</v>
      </c>
      <c r="C231" s="18">
        <v>727</v>
      </c>
      <c r="D231" s="18">
        <v>5849.8200000000006</v>
      </c>
      <c r="E231" s="262"/>
      <c r="F231" s="17"/>
    </row>
    <row r="232" spans="1:6" x14ac:dyDescent="0.3">
      <c r="A232" s="15" t="s">
        <v>432</v>
      </c>
      <c r="B232" s="18">
        <v>101.56</v>
      </c>
      <c r="C232" s="18">
        <v>1121</v>
      </c>
      <c r="D232" s="18">
        <v>9299.2300000000014</v>
      </c>
      <c r="E232" s="262"/>
      <c r="F232" s="17"/>
    </row>
    <row r="233" spans="1:6" x14ac:dyDescent="0.3">
      <c r="A233" s="15" t="s">
        <v>434</v>
      </c>
      <c r="B233" s="18">
        <v>34.22</v>
      </c>
      <c r="C233" s="18">
        <v>408</v>
      </c>
      <c r="D233" s="18">
        <v>2535.54</v>
      </c>
      <c r="E233" s="262"/>
      <c r="F233" s="17"/>
    </row>
    <row r="234" spans="1:6" x14ac:dyDescent="0.3">
      <c r="A234" s="15" t="s">
        <v>436</v>
      </c>
      <c r="B234" s="18">
        <v>20.67</v>
      </c>
      <c r="C234" s="18">
        <v>319.33000000000004</v>
      </c>
      <c r="D234" s="18">
        <v>1948.09</v>
      </c>
      <c r="E234" s="262"/>
      <c r="F234" s="17"/>
    </row>
    <row r="235" spans="1:6" x14ac:dyDescent="0.3">
      <c r="A235" s="15" t="s">
        <v>438</v>
      </c>
      <c r="B235" s="18">
        <v>2.78</v>
      </c>
      <c r="C235" s="18">
        <v>70.78</v>
      </c>
      <c r="D235" s="18">
        <v>415.52</v>
      </c>
      <c r="E235" s="262"/>
      <c r="F235" s="17"/>
    </row>
    <row r="236" spans="1:6" x14ac:dyDescent="0.3">
      <c r="A236" s="15" t="s">
        <v>440</v>
      </c>
      <c r="B236" s="18">
        <v>44.44</v>
      </c>
      <c r="C236" s="18">
        <v>367.33</v>
      </c>
      <c r="D236" s="18">
        <v>2195.0599999999995</v>
      </c>
      <c r="E236" s="262"/>
      <c r="F236" s="17"/>
    </row>
    <row r="237" spans="1:6" x14ac:dyDescent="0.3">
      <c r="A237" s="15" t="s">
        <v>442</v>
      </c>
      <c r="B237" s="18">
        <v>71.44</v>
      </c>
      <c r="C237" s="18">
        <v>634.11</v>
      </c>
      <c r="D237" s="18">
        <v>4581.41</v>
      </c>
      <c r="E237" s="262"/>
      <c r="F237" s="17"/>
    </row>
    <row r="238" spans="1:6" x14ac:dyDescent="0.3">
      <c r="A238" s="15" t="s">
        <v>444</v>
      </c>
      <c r="B238" s="18">
        <v>299.56</v>
      </c>
      <c r="C238" s="18">
        <v>4447.7700000000004</v>
      </c>
      <c r="D238" s="18">
        <v>28149.310000000005</v>
      </c>
      <c r="E238" s="262"/>
      <c r="F238" s="17"/>
    </row>
    <row r="239" spans="1:6" x14ac:dyDescent="0.3">
      <c r="A239" s="15" t="s">
        <v>446</v>
      </c>
      <c r="B239" s="18">
        <v>0</v>
      </c>
      <c r="C239" s="18">
        <v>4</v>
      </c>
      <c r="D239" s="18">
        <v>68.7</v>
      </c>
      <c r="E239" s="262"/>
      <c r="F239" s="17"/>
    </row>
    <row r="240" spans="1:6" x14ac:dyDescent="0.3">
      <c r="A240" s="15" t="s">
        <v>448</v>
      </c>
      <c r="B240" s="18">
        <v>0</v>
      </c>
      <c r="C240" s="18">
        <v>3.56</v>
      </c>
      <c r="D240" s="18">
        <v>29.4</v>
      </c>
      <c r="E240" s="262"/>
      <c r="F240" s="17"/>
    </row>
    <row r="241" spans="1:6" x14ac:dyDescent="0.3">
      <c r="A241" s="15" t="s">
        <v>450</v>
      </c>
      <c r="B241" s="18">
        <v>11.22</v>
      </c>
      <c r="C241" s="18">
        <v>184.32999999999998</v>
      </c>
      <c r="D241" s="18">
        <v>1386.73</v>
      </c>
      <c r="E241" s="262"/>
      <c r="F241" s="17"/>
    </row>
    <row r="242" spans="1:6" x14ac:dyDescent="0.3">
      <c r="A242" s="15" t="s">
        <v>452</v>
      </c>
      <c r="B242" s="18">
        <v>26.22</v>
      </c>
      <c r="C242" s="18">
        <v>232.44</v>
      </c>
      <c r="D242" s="18">
        <v>1765.72</v>
      </c>
      <c r="E242" s="262"/>
      <c r="F242" s="17"/>
    </row>
    <row r="243" spans="1:6" x14ac:dyDescent="0.3">
      <c r="A243" s="15" t="s">
        <v>454</v>
      </c>
      <c r="B243" s="18">
        <v>98.56</v>
      </c>
      <c r="C243" s="18">
        <v>1372.78</v>
      </c>
      <c r="D243" s="18">
        <v>10254.35</v>
      </c>
      <c r="E243" s="262"/>
      <c r="F243" s="17"/>
    </row>
    <row r="244" spans="1:6" x14ac:dyDescent="0.3">
      <c r="A244" s="15" t="s">
        <v>456</v>
      </c>
      <c r="B244" s="18">
        <v>178.22</v>
      </c>
      <c r="C244" s="18">
        <v>2045</v>
      </c>
      <c r="D244" s="18">
        <v>14240.28</v>
      </c>
      <c r="E244" s="262"/>
      <c r="F244" s="17"/>
    </row>
    <row r="245" spans="1:6" x14ac:dyDescent="0.3">
      <c r="A245" s="15" t="s">
        <v>458</v>
      </c>
      <c r="B245" s="18">
        <v>10.56</v>
      </c>
      <c r="C245" s="18">
        <v>105.67</v>
      </c>
      <c r="D245" s="18">
        <v>863.76</v>
      </c>
      <c r="E245" s="262"/>
      <c r="F245" s="17"/>
    </row>
    <row r="246" spans="1:6" x14ac:dyDescent="0.3">
      <c r="A246" s="15" t="s">
        <v>460</v>
      </c>
      <c r="B246" s="18">
        <v>83.78</v>
      </c>
      <c r="C246" s="18">
        <v>823.67</v>
      </c>
      <c r="D246" s="18">
        <v>5181</v>
      </c>
      <c r="E246" s="262"/>
      <c r="F246" s="17"/>
    </row>
    <row r="247" spans="1:6" x14ac:dyDescent="0.3">
      <c r="A247" s="15" t="s">
        <v>462</v>
      </c>
      <c r="B247" s="18">
        <v>63</v>
      </c>
      <c r="C247" s="18">
        <v>545.33000000000004</v>
      </c>
      <c r="D247" s="18">
        <v>3582.3099999999995</v>
      </c>
      <c r="E247" s="262"/>
      <c r="F247" s="17"/>
    </row>
    <row r="248" spans="1:6" x14ac:dyDescent="0.3">
      <c r="A248" s="15" t="s">
        <v>464</v>
      </c>
      <c r="B248" s="18">
        <v>2.11</v>
      </c>
      <c r="C248" s="18">
        <v>64.11</v>
      </c>
      <c r="D248" s="18">
        <v>565.12</v>
      </c>
      <c r="E248" s="262"/>
      <c r="F248" s="17"/>
    </row>
    <row r="249" spans="1:6" x14ac:dyDescent="0.3">
      <c r="A249" s="15" t="s">
        <v>466</v>
      </c>
      <c r="B249" s="18">
        <v>41.78</v>
      </c>
      <c r="C249" s="18">
        <v>398.23</v>
      </c>
      <c r="D249" s="18">
        <v>3168.4400000000005</v>
      </c>
      <c r="E249" s="262"/>
      <c r="F249" s="17"/>
    </row>
    <row r="250" spans="1:6" x14ac:dyDescent="0.3">
      <c r="A250" s="15" t="s">
        <v>468</v>
      </c>
      <c r="B250" s="18">
        <v>24.33</v>
      </c>
      <c r="C250" s="18">
        <v>281.89</v>
      </c>
      <c r="D250" s="18">
        <v>2505.69</v>
      </c>
      <c r="E250" s="262"/>
      <c r="F250" s="17"/>
    </row>
    <row r="251" spans="1:6" x14ac:dyDescent="0.3">
      <c r="A251" s="15" t="s">
        <v>470</v>
      </c>
      <c r="B251" s="18">
        <v>15.11</v>
      </c>
      <c r="C251" s="18">
        <v>197.56</v>
      </c>
      <c r="D251" s="18">
        <v>1443.63</v>
      </c>
      <c r="E251" s="262"/>
      <c r="F251" s="17"/>
    </row>
    <row r="252" spans="1:6" x14ac:dyDescent="0.3">
      <c r="A252" s="15" t="s">
        <v>964</v>
      </c>
      <c r="B252" s="18">
        <v>0</v>
      </c>
      <c r="C252" s="18">
        <v>80.56</v>
      </c>
      <c r="D252" s="18">
        <v>673.7</v>
      </c>
      <c r="E252" s="262"/>
      <c r="F252" s="17"/>
    </row>
    <row r="253" spans="1:6" x14ac:dyDescent="0.3">
      <c r="A253" s="15" t="s">
        <v>1045</v>
      </c>
      <c r="B253" s="18">
        <v>0</v>
      </c>
      <c r="C253" s="18">
        <v>8</v>
      </c>
      <c r="D253" s="18">
        <v>36.6</v>
      </c>
      <c r="E253" s="262"/>
      <c r="F253" s="17"/>
    </row>
    <row r="254" spans="1:6" x14ac:dyDescent="0.3">
      <c r="A254" s="15" t="s">
        <v>965</v>
      </c>
      <c r="B254" s="18">
        <v>0</v>
      </c>
      <c r="C254" s="18">
        <v>98.56</v>
      </c>
      <c r="D254" s="18">
        <v>616.81999999999994</v>
      </c>
      <c r="E254" s="262"/>
      <c r="F254" s="17"/>
    </row>
    <row r="255" spans="1:6" x14ac:dyDescent="0.3">
      <c r="A255" s="15" t="s">
        <v>472</v>
      </c>
      <c r="B255" s="18">
        <v>0</v>
      </c>
      <c r="C255" s="18">
        <v>4</v>
      </c>
      <c r="D255" s="18">
        <v>47.4</v>
      </c>
      <c r="E255" s="262"/>
      <c r="F255" s="17"/>
    </row>
    <row r="256" spans="1:6" x14ac:dyDescent="0.3">
      <c r="A256" s="15" t="s">
        <v>474</v>
      </c>
      <c r="B256" s="18">
        <v>5.78</v>
      </c>
      <c r="C256" s="18">
        <v>129</v>
      </c>
      <c r="D256" s="18">
        <v>768.55</v>
      </c>
      <c r="E256" s="262"/>
      <c r="F256" s="17"/>
    </row>
    <row r="257" spans="1:6" x14ac:dyDescent="0.3">
      <c r="A257" s="15" t="s">
        <v>476</v>
      </c>
      <c r="B257" s="18">
        <v>5.1100000000000003</v>
      </c>
      <c r="C257" s="18">
        <v>61.55</v>
      </c>
      <c r="D257" s="18">
        <v>388.25</v>
      </c>
      <c r="E257" s="262"/>
      <c r="F257" s="17"/>
    </row>
    <row r="258" spans="1:6" x14ac:dyDescent="0.3">
      <c r="A258" s="15" t="s">
        <v>478</v>
      </c>
      <c r="B258" s="18">
        <v>5.33</v>
      </c>
      <c r="C258" s="18">
        <v>107.22</v>
      </c>
      <c r="D258" s="18">
        <v>1085.75</v>
      </c>
      <c r="E258" s="262"/>
      <c r="F258" s="17"/>
    </row>
    <row r="259" spans="1:6" x14ac:dyDescent="0.3">
      <c r="A259" s="15" t="s">
        <v>480</v>
      </c>
      <c r="B259" s="18">
        <v>21.11</v>
      </c>
      <c r="C259" s="18">
        <v>251</v>
      </c>
      <c r="D259" s="18">
        <v>1623.86</v>
      </c>
      <c r="E259" s="262"/>
      <c r="F259" s="17"/>
    </row>
    <row r="260" spans="1:6" x14ac:dyDescent="0.3">
      <c r="A260" s="15" t="s">
        <v>482</v>
      </c>
      <c r="B260" s="18">
        <v>0.78</v>
      </c>
      <c r="C260" s="18">
        <v>17.34</v>
      </c>
      <c r="D260" s="18">
        <v>233.7</v>
      </c>
      <c r="E260" s="262"/>
      <c r="F260" s="17"/>
    </row>
    <row r="261" spans="1:6" x14ac:dyDescent="0.3">
      <c r="A261" s="15" t="s">
        <v>484</v>
      </c>
      <c r="B261" s="18">
        <v>0</v>
      </c>
      <c r="C261" s="18">
        <v>9</v>
      </c>
      <c r="D261" s="18">
        <v>70.09</v>
      </c>
      <c r="E261" s="262"/>
      <c r="F261" s="17"/>
    </row>
    <row r="262" spans="1:6" x14ac:dyDescent="0.3">
      <c r="A262" s="15" t="s">
        <v>486</v>
      </c>
      <c r="B262" s="18">
        <v>0</v>
      </c>
      <c r="C262" s="18">
        <v>1.44</v>
      </c>
      <c r="D262" s="18">
        <v>27</v>
      </c>
      <c r="E262" s="262"/>
      <c r="F262" s="17"/>
    </row>
    <row r="263" spans="1:6" x14ac:dyDescent="0.3">
      <c r="A263" s="15" t="s">
        <v>488</v>
      </c>
      <c r="B263" s="18">
        <v>1.56</v>
      </c>
      <c r="C263" s="18">
        <v>17.34</v>
      </c>
      <c r="D263" s="18">
        <v>109.83999999999999</v>
      </c>
      <c r="E263" s="262"/>
      <c r="F263" s="17"/>
    </row>
    <row r="264" spans="1:6" x14ac:dyDescent="0.3">
      <c r="A264" s="15" t="s">
        <v>490</v>
      </c>
      <c r="B264" s="18">
        <v>3.33</v>
      </c>
      <c r="C264" s="18">
        <v>73.33</v>
      </c>
      <c r="D264" s="18">
        <v>461.11</v>
      </c>
      <c r="E264" s="262"/>
      <c r="F264" s="17"/>
    </row>
    <row r="265" spans="1:6" x14ac:dyDescent="0.3">
      <c r="A265" s="15" t="s">
        <v>492</v>
      </c>
      <c r="B265" s="18">
        <v>0</v>
      </c>
      <c r="C265" s="18">
        <v>22.89</v>
      </c>
      <c r="D265" s="18">
        <v>249.54999999999998</v>
      </c>
      <c r="E265" s="262"/>
      <c r="F265" s="17"/>
    </row>
    <row r="266" spans="1:6" x14ac:dyDescent="0.3">
      <c r="A266" s="15" t="s">
        <v>494</v>
      </c>
      <c r="B266" s="18">
        <v>10.78</v>
      </c>
      <c r="C266" s="18">
        <v>139.67000000000002</v>
      </c>
      <c r="D266" s="18">
        <v>1040.55</v>
      </c>
      <c r="E266" s="262"/>
      <c r="F266" s="17"/>
    </row>
    <row r="267" spans="1:6" x14ac:dyDescent="0.3">
      <c r="A267" s="15" t="s">
        <v>496</v>
      </c>
      <c r="B267" s="18">
        <v>65.56</v>
      </c>
      <c r="C267" s="18">
        <v>751.55000000000007</v>
      </c>
      <c r="D267" s="18">
        <v>5361.65</v>
      </c>
      <c r="E267" s="262"/>
      <c r="F267" s="17"/>
    </row>
    <row r="268" spans="1:6" x14ac:dyDescent="0.3">
      <c r="A268" s="15" t="s">
        <v>498</v>
      </c>
      <c r="B268" s="18">
        <v>249.11</v>
      </c>
      <c r="C268" s="18">
        <v>2141.89</v>
      </c>
      <c r="D268" s="18">
        <v>14853</v>
      </c>
      <c r="E268" s="262"/>
      <c r="F268" s="17"/>
    </row>
    <row r="269" spans="1:6" x14ac:dyDescent="0.3">
      <c r="A269" s="15" t="s">
        <v>500</v>
      </c>
      <c r="B269" s="18">
        <v>61.89</v>
      </c>
      <c r="C269" s="18">
        <v>847.77</v>
      </c>
      <c r="D269" s="18">
        <v>6460.3499999999995</v>
      </c>
      <c r="E269" s="262"/>
      <c r="F269" s="17"/>
    </row>
    <row r="270" spans="1:6" x14ac:dyDescent="0.3">
      <c r="A270" s="15" t="s">
        <v>502</v>
      </c>
      <c r="B270" s="18">
        <v>119.67</v>
      </c>
      <c r="C270" s="18">
        <v>1493.4499999999998</v>
      </c>
      <c r="D270" s="18">
        <v>9651</v>
      </c>
      <c r="E270" s="262"/>
      <c r="F270" s="17"/>
    </row>
    <row r="271" spans="1:6" x14ac:dyDescent="0.3">
      <c r="A271" s="15" t="s">
        <v>504</v>
      </c>
      <c r="B271" s="18">
        <v>9.44</v>
      </c>
      <c r="C271" s="18">
        <v>126</v>
      </c>
      <c r="D271" s="18">
        <v>876.91</v>
      </c>
      <c r="E271" s="262"/>
      <c r="F271" s="17"/>
    </row>
    <row r="272" spans="1:6" x14ac:dyDescent="0.3">
      <c r="A272" s="15" t="s">
        <v>506</v>
      </c>
      <c r="B272" s="18">
        <v>12.33</v>
      </c>
      <c r="C272" s="18">
        <v>75.67</v>
      </c>
      <c r="D272" s="18">
        <v>602.64</v>
      </c>
      <c r="E272" s="262"/>
      <c r="F272" s="17"/>
    </row>
    <row r="273" spans="1:6" x14ac:dyDescent="0.3">
      <c r="A273" s="15" t="s">
        <v>508</v>
      </c>
      <c r="B273" s="18">
        <v>21.78</v>
      </c>
      <c r="C273" s="18">
        <v>273.56</v>
      </c>
      <c r="D273" s="18">
        <v>2071.1</v>
      </c>
      <c r="E273" s="262"/>
      <c r="F273" s="17"/>
    </row>
    <row r="274" spans="1:6" x14ac:dyDescent="0.3">
      <c r="A274" s="15" t="s">
        <v>510</v>
      </c>
      <c r="B274" s="18">
        <v>14.11</v>
      </c>
      <c r="C274" s="18">
        <v>190.32999999999998</v>
      </c>
      <c r="D274" s="18">
        <v>1226.9699999999998</v>
      </c>
      <c r="E274" s="262"/>
      <c r="F274" s="17"/>
    </row>
    <row r="275" spans="1:6" x14ac:dyDescent="0.3">
      <c r="A275" s="15" t="s">
        <v>979</v>
      </c>
      <c r="B275" s="18">
        <v>0</v>
      </c>
      <c r="C275" s="18">
        <v>13.559999999999999</v>
      </c>
      <c r="D275" s="18">
        <v>127.4</v>
      </c>
      <c r="E275" s="262"/>
      <c r="F275" s="17"/>
    </row>
    <row r="276" spans="1:6" x14ac:dyDescent="0.3">
      <c r="A276" s="15" t="s">
        <v>512</v>
      </c>
      <c r="B276" s="18">
        <v>4.22</v>
      </c>
      <c r="C276" s="18">
        <v>75.11</v>
      </c>
      <c r="D276" s="18">
        <v>447.66</v>
      </c>
      <c r="E276" s="262"/>
      <c r="F276" s="17"/>
    </row>
    <row r="277" spans="1:6" x14ac:dyDescent="0.3">
      <c r="A277" s="15" t="s">
        <v>514</v>
      </c>
      <c r="B277" s="18">
        <v>0</v>
      </c>
      <c r="C277" s="18">
        <v>2.11</v>
      </c>
      <c r="D277" s="18">
        <v>17.3</v>
      </c>
      <c r="E277" s="262"/>
      <c r="F277" s="17"/>
    </row>
    <row r="278" spans="1:6" x14ac:dyDescent="0.3">
      <c r="A278" s="15" t="s">
        <v>516</v>
      </c>
      <c r="B278" s="18">
        <v>41.22</v>
      </c>
      <c r="C278" s="18">
        <v>811</v>
      </c>
      <c r="D278" s="18">
        <v>5475.69</v>
      </c>
      <c r="E278" s="262"/>
      <c r="F278" s="17"/>
    </row>
    <row r="279" spans="1:6" x14ac:dyDescent="0.3">
      <c r="A279" s="15" t="s">
        <v>518</v>
      </c>
      <c r="B279" s="18">
        <v>30.56</v>
      </c>
      <c r="C279" s="18">
        <v>209.11</v>
      </c>
      <c r="D279" s="18">
        <v>1523.32</v>
      </c>
      <c r="E279" s="262"/>
      <c r="F279" s="17"/>
    </row>
    <row r="280" spans="1:6" x14ac:dyDescent="0.3">
      <c r="A280" s="15" t="s">
        <v>520</v>
      </c>
      <c r="B280" s="18">
        <v>1.44</v>
      </c>
      <c r="C280" s="18">
        <v>23</v>
      </c>
      <c r="D280" s="18">
        <v>207.27</v>
      </c>
      <c r="E280" s="262"/>
      <c r="F280" s="17"/>
    </row>
    <row r="281" spans="1:6" x14ac:dyDescent="0.3">
      <c r="A281" s="15" t="s">
        <v>522</v>
      </c>
      <c r="B281" s="18">
        <v>10.78</v>
      </c>
      <c r="C281" s="18">
        <v>97.67</v>
      </c>
      <c r="D281" s="18">
        <v>721.35</v>
      </c>
      <c r="E281" s="262"/>
      <c r="F281" s="17"/>
    </row>
    <row r="282" spans="1:6" x14ac:dyDescent="0.3">
      <c r="A282" s="15" t="s">
        <v>524</v>
      </c>
      <c r="B282" s="18">
        <v>3.67</v>
      </c>
      <c r="C282" s="18">
        <v>22.110000000000003</v>
      </c>
      <c r="D282" s="18">
        <v>261.21999999999997</v>
      </c>
      <c r="E282" s="262"/>
      <c r="F282" s="17"/>
    </row>
    <row r="283" spans="1:6" x14ac:dyDescent="0.3">
      <c r="A283" s="15" t="s">
        <v>526</v>
      </c>
      <c r="B283" s="18">
        <v>0</v>
      </c>
      <c r="C283" s="18">
        <v>36</v>
      </c>
      <c r="D283" s="18">
        <v>249.01</v>
      </c>
      <c r="E283" s="262"/>
      <c r="F283" s="17"/>
    </row>
    <row r="284" spans="1:6" x14ac:dyDescent="0.3">
      <c r="A284" s="15" t="s">
        <v>528</v>
      </c>
      <c r="B284" s="18">
        <v>122.56</v>
      </c>
      <c r="C284" s="18">
        <v>1687.33</v>
      </c>
      <c r="D284" s="18">
        <v>11281.720000000001</v>
      </c>
      <c r="E284" s="262"/>
      <c r="F284" s="17"/>
    </row>
    <row r="285" spans="1:6" x14ac:dyDescent="0.3">
      <c r="A285" s="15" t="s">
        <v>530</v>
      </c>
      <c r="B285" s="18">
        <v>49.44</v>
      </c>
      <c r="C285" s="18">
        <v>611.78</v>
      </c>
      <c r="D285" s="18">
        <v>4370.21</v>
      </c>
      <c r="E285" s="262"/>
      <c r="F285" s="17"/>
    </row>
    <row r="286" spans="1:6" x14ac:dyDescent="0.3">
      <c r="A286" s="15" t="s">
        <v>532</v>
      </c>
      <c r="B286" s="18">
        <v>30.11</v>
      </c>
      <c r="C286" s="18">
        <v>289.44</v>
      </c>
      <c r="D286" s="18">
        <v>2097.5599999999995</v>
      </c>
      <c r="E286" s="262"/>
      <c r="F286" s="17"/>
    </row>
    <row r="287" spans="1:6" x14ac:dyDescent="0.3">
      <c r="A287" s="15" t="s">
        <v>534</v>
      </c>
      <c r="B287" s="18">
        <v>59.11</v>
      </c>
      <c r="C287" s="18">
        <v>450.55999999999995</v>
      </c>
      <c r="D287" s="18">
        <v>3309.66</v>
      </c>
      <c r="E287" s="262"/>
      <c r="F287" s="17"/>
    </row>
    <row r="288" spans="1:6" x14ac:dyDescent="0.3">
      <c r="A288" s="15" t="s">
        <v>536</v>
      </c>
      <c r="B288" s="18">
        <v>15.11</v>
      </c>
      <c r="C288" s="18">
        <v>191.11</v>
      </c>
      <c r="D288" s="18">
        <v>1733.85</v>
      </c>
      <c r="E288" s="262"/>
      <c r="F288" s="17"/>
    </row>
    <row r="289" spans="1:6" x14ac:dyDescent="0.3">
      <c r="A289" s="15" t="s">
        <v>538</v>
      </c>
      <c r="B289" s="18">
        <v>28.89</v>
      </c>
      <c r="C289" s="18">
        <v>267.77999999999997</v>
      </c>
      <c r="D289" s="18">
        <v>1798.52</v>
      </c>
      <c r="E289" s="262"/>
      <c r="F289" s="17"/>
    </row>
    <row r="290" spans="1:6" x14ac:dyDescent="0.3">
      <c r="A290" s="15" t="s">
        <v>540</v>
      </c>
      <c r="B290" s="18">
        <v>27.11</v>
      </c>
      <c r="C290" s="18">
        <v>285.89</v>
      </c>
      <c r="D290" s="18">
        <v>1631.48</v>
      </c>
      <c r="E290" s="262"/>
      <c r="F290" s="17"/>
    </row>
    <row r="291" spans="1:6" x14ac:dyDescent="0.3">
      <c r="A291" s="15" t="s">
        <v>956</v>
      </c>
      <c r="B291" s="18">
        <v>16.22</v>
      </c>
      <c r="C291" s="18">
        <v>112.78</v>
      </c>
      <c r="D291" s="18">
        <v>393.41</v>
      </c>
      <c r="E291" s="262"/>
      <c r="F291" s="17"/>
    </row>
    <row r="292" spans="1:6" x14ac:dyDescent="0.3">
      <c r="A292" s="15" t="s">
        <v>542</v>
      </c>
      <c r="B292" s="18">
        <v>2</v>
      </c>
      <c r="C292" s="18">
        <v>11.89</v>
      </c>
      <c r="D292" s="18">
        <v>80.400000000000006</v>
      </c>
      <c r="E292" s="262"/>
      <c r="F292" s="17"/>
    </row>
    <row r="293" spans="1:6" x14ac:dyDescent="0.3">
      <c r="A293" s="15" t="s">
        <v>544</v>
      </c>
      <c r="B293" s="18">
        <v>0</v>
      </c>
      <c r="C293" s="18">
        <v>7.33</v>
      </c>
      <c r="D293" s="18">
        <v>35.6</v>
      </c>
      <c r="E293" s="262"/>
      <c r="F293" s="17"/>
    </row>
    <row r="294" spans="1:6" x14ac:dyDescent="0.3">
      <c r="A294" s="15" t="s">
        <v>546</v>
      </c>
      <c r="B294" s="18">
        <v>1.89</v>
      </c>
      <c r="C294" s="18">
        <v>38</v>
      </c>
      <c r="D294" s="18">
        <v>189.96</v>
      </c>
      <c r="E294" s="262"/>
      <c r="F294" s="17"/>
    </row>
    <row r="295" spans="1:6" x14ac:dyDescent="0.3">
      <c r="A295" s="15" t="s">
        <v>548</v>
      </c>
      <c r="B295" s="18">
        <v>43.44</v>
      </c>
      <c r="C295" s="18">
        <v>313.77999999999997</v>
      </c>
      <c r="D295" s="18">
        <v>2600.1899999999996</v>
      </c>
      <c r="E295" s="262"/>
      <c r="F295" s="17"/>
    </row>
    <row r="296" spans="1:6" x14ac:dyDescent="0.3">
      <c r="A296" s="15" t="s">
        <v>550</v>
      </c>
      <c r="B296" s="18">
        <v>6.56</v>
      </c>
      <c r="C296" s="18">
        <v>75</v>
      </c>
      <c r="D296" s="18">
        <v>513.47</v>
      </c>
      <c r="E296" s="262"/>
      <c r="F296" s="17"/>
    </row>
    <row r="297" spans="1:6" x14ac:dyDescent="0.3">
      <c r="A297" s="15" t="s">
        <v>552</v>
      </c>
      <c r="B297" s="18">
        <v>0</v>
      </c>
      <c r="C297" s="18">
        <v>19.88</v>
      </c>
      <c r="D297" s="18">
        <v>155.57000000000002</v>
      </c>
      <c r="E297" s="262"/>
      <c r="F297" s="17"/>
    </row>
    <row r="298" spans="1:6" x14ac:dyDescent="0.3">
      <c r="A298" s="15" t="s">
        <v>554</v>
      </c>
      <c r="B298" s="18">
        <v>1.44</v>
      </c>
      <c r="C298" s="18">
        <v>14.67</v>
      </c>
      <c r="D298" s="18">
        <v>106</v>
      </c>
      <c r="E298" s="262"/>
      <c r="F298" s="17"/>
    </row>
    <row r="299" spans="1:6" x14ac:dyDescent="0.3">
      <c r="A299" s="15" t="s">
        <v>556</v>
      </c>
      <c r="B299" s="18">
        <v>1</v>
      </c>
      <c r="C299" s="18">
        <v>5.67</v>
      </c>
      <c r="D299" s="18">
        <v>38.799999999999997</v>
      </c>
      <c r="E299" s="262"/>
      <c r="F299" s="17"/>
    </row>
    <row r="300" spans="1:6" x14ac:dyDescent="0.3">
      <c r="A300" s="15" t="s">
        <v>558</v>
      </c>
      <c r="B300" s="18">
        <v>1.44</v>
      </c>
      <c r="C300" s="18">
        <v>29.55</v>
      </c>
      <c r="D300" s="18">
        <v>155.27000000000001</v>
      </c>
      <c r="E300" s="262"/>
      <c r="F300" s="17"/>
    </row>
    <row r="301" spans="1:6" x14ac:dyDescent="0.3">
      <c r="A301" s="15" t="s">
        <v>560</v>
      </c>
      <c r="B301" s="18">
        <v>1</v>
      </c>
      <c r="C301" s="18">
        <v>10.77</v>
      </c>
      <c r="D301" s="18">
        <v>74.39</v>
      </c>
      <c r="E301" s="262"/>
      <c r="F301" s="17"/>
    </row>
    <row r="302" spans="1:6" x14ac:dyDescent="0.3">
      <c r="A302" s="15" t="s">
        <v>562</v>
      </c>
      <c r="B302" s="18">
        <v>1</v>
      </c>
      <c r="C302" s="18">
        <v>20.439999999999998</v>
      </c>
      <c r="D302" s="18">
        <v>152.47999999999999</v>
      </c>
      <c r="E302" s="262"/>
      <c r="F302" s="17"/>
    </row>
    <row r="303" spans="1:6" x14ac:dyDescent="0.3">
      <c r="A303" s="15" t="s">
        <v>564</v>
      </c>
      <c r="B303" s="18">
        <v>0</v>
      </c>
      <c r="C303" s="18">
        <v>19.11</v>
      </c>
      <c r="D303" s="18">
        <v>124.25</v>
      </c>
      <c r="E303" s="262"/>
      <c r="F303" s="17"/>
    </row>
    <row r="304" spans="1:6" x14ac:dyDescent="0.3">
      <c r="A304" s="15" t="s">
        <v>566</v>
      </c>
      <c r="B304" s="18">
        <v>0.44</v>
      </c>
      <c r="C304" s="18">
        <v>19.329999999999998</v>
      </c>
      <c r="D304" s="18">
        <v>145.47</v>
      </c>
      <c r="E304" s="262"/>
      <c r="F304" s="17"/>
    </row>
    <row r="305" spans="1:6" x14ac:dyDescent="0.3">
      <c r="A305" s="15" t="s">
        <v>568</v>
      </c>
      <c r="B305" s="18">
        <v>6.22</v>
      </c>
      <c r="C305" s="18">
        <v>72.66</v>
      </c>
      <c r="D305" s="18">
        <v>577.67000000000007</v>
      </c>
      <c r="E305" s="262"/>
      <c r="F305" s="17"/>
    </row>
    <row r="306" spans="1:6" x14ac:dyDescent="0.3">
      <c r="A306" s="15" t="s">
        <v>570</v>
      </c>
      <c r="B306" s="18">
        <v>15.56</v>
      </c>
      <c r="C306" s="18">
        <v>158.66</v>
      </c>
      <c r="D306" s="18">
        <v>1243</v>
      </c>
      <c r="E306" s="262"/>
      <c r="F306" s="17"/>
    </row>
    <row r="307" spans="1:6" x14ac:dyDescent="0.3">
      <c r="A307" s="15" t="s">
        <v>572</v>
      </c>
      <c r="B307" s="18">
        <v>217</v>
      </c>
      <c r="C307" s="18">
        <v>1918.23</v>
      </c>
      <c r="D307" s="18">
        <v>15233.66</v>
      </c>
      <c r="E307" s="262"/>
      <c r="F307" s="17"/>
    </row>
    <row r="308" spans="1:6" x14ac:dyDescent="0.3">
      <c r="A308" s="15" t="s">
        <v>574</v>
      </c>
      <c r="B308" s="18">
        <v>41.11</v>
      </c>
      <c r="C308" s="18">
        <v>383.23</v>
      </c>
      <c r="D308" s="18">
        <v>3326.22</v>
      </c>
      <c r="E308" s="262"/>
      <c r="F308" s="17"/>
    </row>
    <row r="309" spans="1:6" x14ac:dyDescent="0.3">
      <c r="A309" s="15" t="s">
        <v>576</v>
      </c>
      <c r="B309" s="18">
        <v>37.11</v>
      </c>
      <c r="C309" s="18">
        <v>438.66999999999996</v>
      </c>
      <c r="D309" s="18">
        <v>3659.54</v>
      </c>
      <c r="E309" s="262"/>
      <c r="F309" s="17"/>
    </row>
    <row r="310" spans="1:6" x14ac:dyDescent="0.3">
      <c r="A310" s="15" t="s">
        <v>578</v>
      </c>
      <c r="B310" s="18">
        <v>4.5599999999999996</v>
      </c>
      <c r="C310" s="18">
        <v>82.44</v>
      </c>
      <c r="D310" s="18">
        <v>807.64</v>
      </c>
      <c r="E310" s="262"/>
      <c r="F310" s="17"/>
    </row>
    <row r="311" spans="1:6" x14ac:dyDescent="0.3">
      <c r="A311" s="15" t="s">
        <v>580</v>
      </c>
      <c r="B311" s="18">
        <v>30.78</v>
      </c>
      <c r="C311" s="18">
        <v>518.67000000000007</v>
      </c>
      <c r="D311" s="18">
        <v>3493.86</v>
      </c>
      <c r="E311" s="262"/>
      <c r="F311" s="17"/>
    </row>
    <row r="312" spans="1:6" x14ac:dyDescent="0.3">
      <c r="A312" s="15" t="s">
        <v>582</v>
      </c>
      <c r="B312" s="18">
        <v>47.67</v>
      </c>
      <c r="C312" s="18">
        <v>871</v>
      </c>
      <c r="D312" s="18">
        <v>6474.28</v>
      </c>
      <c r="E312" s="262"/>
      <c r="F312" s="17"/>
    </row>
    <row r="313" spans="1:6" x14ac:dyDescent="0.3">
      <c r="A313" s="15" t="s">
        <v>584</v>
      </c>
      <c r="B313" s="18">
        <v>33.78</v>
      </c>
      <c r="C313" s="18">
        <v>527.45000000000005</v>
      </c>
      <c r="D313" s="18">
        <v>4330</v>
      </c>
      <c r="E313" s="262"/>
      <c r="F313" s="17"/>
    </row>
    <row r="314" spans="1:6" x14ac:dyDescent="0.3">
      <c r="A314" s="15" t="s">
        <v>586</v>
      </c>
      <c r="B314" s="18">
        <v>9.89</v>
      </c>
      <c r="C314" s="18">
        <v>119.22</v>
      </c>
      <c r="D314" s="18">
        <v>1058.26</v>
      </c>
      <c r="E314" s="262"/>
      <c r="F314" s="17"/>
    </row>
    <row r="315" spans="1:6" x14ac:dyDescent="0.3">
      <c r="A315" s="15" t="s">
        <v>588</v>
      </c>
      <c r="B315" s="18">
        <v>19.329999999999998</v>
      </c>
      <c r="C315" s="18">
        <v>186.55</v>
      </c>
      <c r="D315" s="18">
        <v>1475.55</v>
      </c>
      <c r="E315" s="262"/>
      <c r="F315" s="17"/>
    </row>
    <row r="316" spans="1:6" x14ac:dyDescent="0.3">
      <c r="A316" s="15" t="s">
        <v>590</v>
      </c>
      <c r="B316" s="18">
        <v>6</v>
      </c>
      <c r="C316" s="18">
        <v>134.11000000000001</v>
      </c>
      <c r="D316" s="18">
        <v>1271.7799999999997</v>
      </c>
      <c r="E316" s="262"/>
      <c r="F316" s="17"/>
    </row>
    <row r="317" spans="1:6" x14ac:dyDescent="0.3">
      <c r="A317" s="15" t="s">
        <v>592</v>
      </c>
      <c r="B317" s="18">
        <v>28</v>
      </c>
      <c r="C317" s="18">
        <v>379.56</v>
      </c>
      <c r="D317" s="18">
        <v>3082.97</v>
      </c>
      <c r="E317" s="262"/>
      <c r="F317" s="17"/>
    </row>
    <row r="318" spans="1:6" x14ac:dyDescent="0.3">
      <c r="A318" s="15" t="s">
        <v>594</v>
      </c>
      <c r="B318" s="18">
        <v>65.78</v>
      </c>
      <c r="C318" s="18">
        <v>718.44</v>
      </c>
      <c r="D318" s="18">
        <v>5268.9099999999989</v>
      </c>
      <c r="E318" s="262"/>
      <c r="F318" s="17"/>
    </row>
    <row r="319" spans="1:6" x14ac:dyDescent="0.3">
      <c r="A319" s="15" t="s">
        <v>596</v>
      </c>
      <c r="B319" s="18">
        <v>7</v>
      </c>
      <c r="C319" s="18">
        <v>127.22</v>
      </c>
      <c r="D319" s="18">
        <v>843.35</v>
      </c>
      <c r="E319" s="262"/>
      <c r="F319" s="17"/>
    </row>
    <row r="320" spans="1:6" x14ac:dyDescent="0.3">
      <c r="A320" s="15" t="s">
        <v>1032</v>
      </c>
      <c r="B320" s="18">
        <v>0</v>
      </c>
      <c r="C320" s="18">
        <v>17.78</v>
      </c>
      <c r="D320" s="18">
        <v>127.5</v>
      </c>
      <c r="E320" s="262"/>
      <c r="F320" s="17"/>
    </row>
    <row r="321" spans="1:6" x14ac:dyDescent="0.3">
      <c r="A321" s="15" t="s">
        <v>1064</v>
      </c>
      <c r="B321" s="18">
        <v>0</v>
      </c>
      <c r="C321" s="18">
        <v>10.67</v>
      </c>
      <c r="D321" s="18">
        <v>259.37</v>
      </c>
      <c r="E321" s="262"/>
      <c r="F321" s="17"/>
    </row>
    <row r="322" spans="1:6" x14ac:dyDescent="0.3">
      <c r="A322" s="15" t="s">
        <v>1065</v>
      </c>
      <c r="B322" s="18">
        <v>0</v>
      </c>
      <c r="C322" s="18">
        <v>12</v>
      </c>
      <c r="D322" s="18">
        <v>109.3</v>
      </c>
      <c r="E322" s="262"/>
      <c r="F322" s="17"/>
    </row>
    <row r="323" spans="1:6" x14ac:dyDescent="0.3">
      <c r="A323" s="15" t="s">
        <v>1066</v>
      </c>
      <c r="B323" s="18">
        <v>0</v>
      </c>
      <c r="C323" s="18">
        <v>11.22</v>
      </c>
      <c r="D323" s="18">
        <v>72.7</v>
      </c>
      <c r="E323" s="262"/>
      <c r="F323" s="17"/>
    </row>
    <row r="324" spans="1:6" x14ac:dyDescent="0.3">
      <c r="A324" s="15" t="s">
        <v>1067</v>
      </c>
      <c r="B324" s="18">
        <v>0</v>
      </c>
      <c r="C324" s="18">
        <v>9.33</v>
      </c>
      <c r="D324" s="18">
        <v>49.42</v>
      </c>
      <c r="E324" s="262"/>
      <c r="F324" s="17"/>
    </row>
    <row r="325" spans="1:6" x14ac:dyDescent="0.3">
      <c r="A325" s="15" t="s">
        <v>1068</v>
      </c>
      <c r="B325" s="18">
        <v>0</v>
      </c>
      <c r="C325" s="18">
        <v>17.45</v>
      </c>
      <c r="D325" s="18">
        <v>99.8</v>
      </c>
      <c r="E325" s="262"/>
      <c r="F325" s="17"/>
    </row>
    <row r="326" spans="1:6" x14ac:dyDescent="0.3">
      <c r="A326" s="15">
        <v>0</v>
      </c>
      <c r="B326" s="18">
        <v>0</v>
      </c>
      <c r="C326" s="18">
        <v>0</v>
      </c>
      <c r="D326" s="18">
        <v>0</v>
      </c>
    </row>
    <row r="327" spans="1:6" ht="15.6" x14ac:dyDescent="0.3">
      <c r="A327"/>
      <c r="B327" s="8"/>
      <c r="C327" s="8"/>
      <c r="D327" s="8"/>
    </row>
  </sheetData>
  <autoFilter ref="A2:F325" xr:uid="{00000000-0009-0000-0000-000003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23"/>
  <sheetViews>
    <sheetView topLeftCell="A2" workbookViewId="0">
      <selection activeCell="A5" sqref="A5:D323"/>
    </sheetView>
  </sheetViews>
  <sheetFormatPr defaultRowHeight="15.6" x14ac:dyDescent="0.3"/>
  <cols>
    <col min="2" max="2" width="9.19921875" bestFit="1" customWidth="1"/>
    <col min="3" max="3" width="10.09765625" bestFit="1" customWidth="1"/>
    <col min="4" max="4" width="11.5" bestFit="1" customWidth="1"/>
  </cols>
  <sheetData>
    <row r="1" spans="1:4" x14ac:dyDescent="0.3">
      <c r="A1" s="54" t="s">
        <v>935</v>
      </c>
      <c r="B1" s="40"/>
      <c r="C1" s="238" t="s">
        <v>1059</v>
      </c>
      <c r="D1" s="15"/>
    </row>
    <row r="2" spans="1:4" x14ac:dyDescent="0.3">
      <c r="A2" s="54"/>
      <c r="B2" s="40"/>
      <c r="C2" s="258"/>
      <c r="D2" s="40"/>
    </row>
    <row r="3" spans="1:4" ht="16.2" thickBot="1" x14ac:dyDescent="0.35">
      <c r="A3" s="123" t="s">
        <v>946</v>
      </c>
      <c r="B3" s="124" t="s">
        <v>1049</v>
      </c>
      <c r="C3" s="124" t="s">
        <v>930</v>
      </c>
      <c r="D3" s="124" t="s">
        <v>934</v>
      </c>
    </row>
    <row r="4" spans="1:4" x14ac:dyDescent="0.3">
      <c r="A4" s="208" t="s">
        <v>2</v>
      </c>
      <c r="B4" s="209">
        <f>SUM(B5:B330)</f>
        <v>11839.22</v>
      </c>
      <c r="C4" s="209">
        <f>SUM(C5:C330)</f>
        <v>138423.44000000006</v>
      </c>
      <c r="D4" s="209">
        <f>SUM(D5:D330)</f>
        <v>1064150.57</v>
      </c>
    </row>
    <row r="5" spans="1:4" x14ac:dyDescent="0.3">
      <c r="A5" s="15" t="s">
        <v>4</v>
      </c>
      <c r="B5" s="18">
        <v>0.44</v>
      </c>
      <c r="C5" s="18">
        <v>4.1100000000000003</v>
      </c>
      <c r="D5" s="18">
        <v>60.9</v>
      </c>
    </row>
    <row r="6" spans="1:4" x14ac:dyDescent="0.3">
      <c r="A6" s="15" t="s">
        <v>6</v>
      </c>
      <c r="B6" s="18">
        <v>0</v>
      </c>
      <c r="C6" s="18">
        <v>0.33</v>
      </c>
      <c r="D6" s="18">
        <v>16.399999999999999</v>
      </c>
    </row>
    <row r="7" spans="1:4" x14ac:dyDescent="0.3">
      <c r="A7" s="15" t="s">
        <v>8</v>
      </c>
      <c r="B7" s="18">
        <v>55</v>
      </c>
      <c r="C7" s="18">
        <v>575.11</v>
      </c>
      <c r="D7" s="18">
        <v>4511.51</v>
      </c>
    </row>
    <row r="8" spans="1:4" x14ac:dyDescent="0.3">
      <c r="A8" s="15" t="s">
        <v>10</v>
      </c>
      <c r="B8" s="18">
        <v>1.67</v>
      </c>
      <c r="C8" s="18">
        <v>20.11</v>
      </c>
      <c r="D8" s="18">
        <v>196.44</v>
      </c>
    </row>
    <row r="9" spans="1:4" x14ac:dyDescent="0.3">
      <c r="A9" s="15" t="s">
        <v>12</v>
      </c>
      <c r="B9" s="18">
        <v>0.78</v>
      </c>
      <c r="C9" s="18">
        <v>27.659999999999997</v>
      </c>
      <c r="D9" s="18">
        <v>325.33999999999997</v>
      </c>
    </row>
    <row r="10" spans="1:4" x14ac:dyDescent="0.3">
      <c r="A10" s="15" t="s">
        <v>14</v>
      </c>
      <c r="B10" s="18">
        <v>26.89</v>
      </c>
      <c r="C10" s="18">
        <v>386</v>
      </c>
      <c r="D10" s="18">
        <v>2463.75</v>
      </c>
    </row>
    <row r="11" spans="1:4" x14ac:dyDescent="0.3">
      <c r="A11" s="15" t="s">
        <v>16</v>
      </c>
      <c r="B11" s="18">
        <v>3</v>
      </c>
      <c r="C11" s="18">
        <v>85.67</v>
      </c>
      <c r="D11" s="18">
        <v>614.27</v>
      </c>
    </row>
    <row r="12" spans="1:4" x14ac:dyDescent="0.3">
      <c r="A12" s="15" t="s">
        <v>18</v>
      </c>
      <c r="B12" s="18">
        <v>189.56</v>
      </c>
      <c r="C12" s="18">
        <v>2093.2199999999998</v>
      </c>
      <c r="D12" s="18">
        <v>17893.060000000001</v>
      </c>
    </row>
    <row r="13" spans="1:4" x14ac:dyDescent="0.3">
      <c r="A13" s="15" t="s">
        <v>20</v>
      </c>
      <c r="B13" s="18">
        <v>1.89</v>
      </c>
      <c r="C13" s="18">
        <v>22.89</v>
      </c>
      <c r="D13" s="18">
        <v>137.69999999999999</v>
      </c>
    </row>
    <row r="14" spans="1:4" x14ac:dyDescent="0.3">
      <c r="A14" s="15" t="s">
        <v>22</v>
      </c>
      <c r="B14" s="18">
        <v>8</v>
      </c>
      <c r="C14" s="18">
        <v>180.78</v>
      </c>
      <c r="D14" s="18">
        <v>1366.1000000000001</v>
      </c>
    </row>
    <row r="15" spans="1:4" x14ac:dyDescent="0.3">
      <c r="A15" s="15" t="s">
        <v>24</v>
      </c>
      <c r="B15" s="18">
        <v>10.89</v>
      </c>
      <c r="C15" s="18">
        <v>115</v>
      </c>
      <c r="D15" s="18">
        <v>883.7700000000001</v>
      </c>
    </row>
    <row r="16" spans="1:4" x14ac:dyDescent="0.3">
      <c r="A16" s="15" t="s">
        <v>26</v>
      </c>
      <c r="B16" s="18">
        <v>13.22</v>
      </c>
      <c r="C16" s="18">
        <v>330.11</v>
      </c>
      <c r="D16" s="18">
        <v>2512.3000000000002</v>
      </c>
    </row>
    <row r="17" spans="1:4" x14ac:dyDescent="0.3">
      <c r="A17" s="15" t="s">
        <v>28</v>
      </c>
      <c r="B17" s="18">
        <v>132.33000000000001</v>
      </c>
      <c r="C17" s="18">
        <v>1529</v>
      </c>
      <c r="D17" s="18">
        <v>13250.629999999997</v>
      </c>
    </row>
    <row r="18" spans="1:4" x14ac:dyDescent="0.3">
      <c r="A18" s="15" t="s">
        <v>30</v>
      </c>
      <c r="B18" s="18">
        <v>8.67</v>
      </c>
      <c r="C18" s="18">
        <v>74.22</v>
      </c>
      <c r="D18" s="18">
        <v>612.79000000000008</v>
      </c>
    </row>
    <row r="19" spans="1:4" x14ac:dyDescent="0.3">
      <c r="A19" s="15" t="s">
        <v>32</v>
      </c>
      <c r="B19" s="18">
        <v>0</v>
      </c>
      <c r="C19" s="18">
        <v>0</v>
      </c>
      <c r="D19" s="18">
        <v>8</v>
      </c>
    </row>
    <row r="20" spans="1:4" x14ac:dyDescent="0.3">
      <c r="A20" s="15" t="s">
        <v>34</v>
      </c>
      <c r="B20" s="18">
        <v>5</v>
      </c>
      <c r="C20" s="18">
        <v>33.56</v>
      </c>
      <c r="D20" s="18">
        <v>309.65999999999997</v>
      </c>
    </row>
    <row r="21" spans="1:4" x14ac:dyDescent="0.3">
      <c r="A21" s="15" t="s">
        <v>36</v>
      </c>
      <c r="B21" s="18">
        <v>10.67</v>
      </c>
      <c r="C21" s="18">
        <v>126.22</v>
      </c>
      <c r="D21" s="18">
        <v>1280.0600000000002</v>
      </c>
    </row>
    <row r="22" spans="1:4" x14ac:dyDescent="0.3">
      <c r="A22" s="15" t="s">
        <v>38</v>
      </c>
      <c r="B22" s="18">
        <v>17.559999999999999</v>
      </c>
      <c r="C22" s="18">
        <v>202.33999999999997</v>
      </c>
      <c r="D22" s="18">
        <v>1562.9299999999998</v>
      </c>
    </row>
    <row r="23" spans="1:4" x14ac:dyDescent="0.3">
      <c r="A23" s="15" t="s">
        <v>40</v>
      </c>
      <c r="B23" s="18">
        <v>5.56</v>
      </c>
      <c r="C23" s="18">
        <v>112.11</v>
      </c>
      <c r="D23" s="18">
        <v>1215.1999999999998</v>
      </c>
    </row>
    <row r="24" spans="1:4" x14ac:dyDescent="0.3">
      <c r="A24" s="15" t="s">
        <v>42</v>
      </c>
      <c r="B24" s="18">
        <v>74.22</v>
      </c>
      <c r="C24" s="18">
        <v>962.78</v>
      </c>
      <c r="D24" s="18">
        <v>7274.82</v>
      </c>
    </row>
    <row r="25" spans="1:4" x14ac:dyDescent="0.3">
      <c r="A25" s="15" t="s">
        <v>44</v>
      </c>
      <c r="B25" s="18">
        <v>47.33</v>
      </c>
      <c r="C25" s="18">
        <v>528</v>
      </c>
      <c r="D25" s="18">
        <v>3405.59</v>
      </c>
    </row>
    <row r="26" spans="1:4" x14ac:dyDescent="0.3">
      <c r="A26" s="15" t="s">
        <v>46</v>
      </c>
      <c r="B26" s="18">
        <v>0.11</v>
      </c>
      <c r="C26" s="18">
        <v>31.779999999999998</v>
      </c>
      <c r="D26" s="18">
        <v>322.13</v>
      </c>
    </row>
    <row r="27" spans="1:4" x14ac:dyDescent="0.3">
      <c r="A27" s="15" t="s">
        <v>48</v>
      </c>
      <c r="B27" s="18">
        <v>32.11</v>
      </c>
      <c r="C27" s="18">
        <v>373.89</v>
      </c>
      <c r="D27" s="18">
        <v>2507.6000000000004</v>
      </c>
    </row>
    <row r="28" spans="1:4" x14ac:dyDescent="0.3">
      <c r="A28" s="15" t="s">
        <v>50</v>
      </c>
      <c r="B28" s="18">
        <v>6.78</v>
      </c>
      <c r="C28" s="18">
        <v>72.56</v>
      </c>
      <c r="D28" s="18">
        <v>507.25</v>
      </c>
    </row>
    <row r="29" spans="1:4" x14ac:dyDescent="0.3">
      <c r="A29" s="15" t="s">
        <v>52</v>
      </c>
      <c r="B29" s="18">
        <v>15.89</v>
      </c>
      <c r="C29" s="18">
        <v>556.78</v>
      </c>
      <c r="D29" s="18">
        <v>3482.24</v>
      </c>
    </row>
    <row r="30" spans="1:4" x14ac:dyDescent="0.3">
      <c r="A30" s="15" t="s">
        <v>974</v>
      </c>
      <c r="B30" s="18">
        <v>0</v>
      </c>
      <c r="C30" s="18">
        <v>32.450000000000003</v>
      </c>
      <c r="D30" s="18">
        <v>129.87</v>
      </c>
    </row>
    <row r="31" spans="1:4" x14ac:dyDescent="0.3">
      <c r="A31" s="15" t="s">
        <v>54</v>
      </c>
      <c r="B31" s="18">
        <v>232.78</v>
      </c>
      <c r="C31" s="18">
        <v>2821.55</v>
      </c>
      <c r="D31" s="18">
        <v>21529.87</v>
      </c>
    </row>
    <row r="32" spans="1:4" x14ac:dyDescent="0.3">
      <c r="A32" s="15" t="s">
        <v>56</v>
      </c>
      <c r="B32" s="18">
        <v>6.89</v>
      </c>
      <c r="C32" s="18">
        <v>168.11</v>
      </c>
      <c r="D32" s="18">
        <v>1826.28</v>
      </c>
    </row>
    <row r="33" spans="1:4" x14ac:dyDescent="0.3">
      <c r="A33" s="15" t="s">
        <v>58</v>
      </c>
      <c r="B33" s="18">
        <v>9.56</v>
      </c>
      <c r="C33" s="18">
        <v>221.67000000000002</v>
      </c>
      <c r="D33" s="18">
        <v>1600.44</v>
      </c>
    </row>
    <row r="34" spans="1:4" x14ac:dyDescent="0.3">
      <c r="A34" s="15" t="s">
        <v>60</v>
      </c>
      <c r="B34" s="18">
        <v>0</v>
      </c>
      <c r="C34" s="18">
        <v>20.439999999999998</v>
      </c>
      <c r="D34" s="18">
        <v>154.79</v>
      </c>
    </row>
    <row r="35" spans="1:4" x14ac:dyDescent="0.3">
      <c r="A35" s="15" t="s">
        <v>62</v>
      </c>
      <c r="B35" s="18">
        <v>41.44</v>
      </c>
      <c r="C35" s="18">
        <v>434.45</v>
      </c>
      <c r="D35" s="18">
        <v>2924.6099999999997</v>
      </c>
    </row>
    <row r="36" spans="1:4" x14ac:dyDescent="0.3">
      <c r="A36" s="15" t="s">
        <v>64</v>
      </c>
      <c r="B36" s="18">
        <v>190.22</v>
      </c>
      <c r="C36" s="18">
        <v>3207</v>
      </c>
      <c r="D36" s="18">
        <v>23271.129999999997</v>
      </c>
    </row>
    <row r="37" spans="1:4" x14ac:dyDescent="0.3">
      <c r="A37" s="15" t="s">
        <v>66</v>
      </c>
      <c r="B37" s="18">
        <v>50.78</v>
      </c>
      <c r="C37" s="18">
        <v>751.8900000000001</v>
      </c>
      <c r="D37" s="18">
        <v>7058.54</v>
      </c>
    </row>
    <row r="38" spans="1:4" x14ac:dyDescent="0.3">
      <c r="A38" s="15" t="s">
        <v>68</v>
      </c>
      <c r="B38" s="18">
        <v>103.11</v>
      </c>
      <c r="C38" s="18">
        <v>1639.78</v>
      </c>
      <c r="D38" s="18">
        <v>11795.34</v>
      </c>
    </row>
    <row r="39" spans="1:4" x14ac:dyDescent="0.3">
      <c r="A39" s="15" t="s">
        <v>70</v>
      </c>
      <c r="B39" s="18">
        <v>27.56</v>
      </c>
      <c r="C39" s="18">
        <v>365.45</v>
      </c>
      <c r="D39" s="18">
        <v>3318.7999999999997</v>
      </c>
    </row>
    <row r="40" spans="1:4" x14ac:dyDescent="0.3">
      <c r="A40" s="15" t="s">
        <v>1056</v>
      </c>
      <c r="B40" s="18">
        <v>0</v>
      </c>
      <c r="C40" s="18">
        <v>0</v>
      </c>
      <c r="D40" s="18">
        <v>0</v>
      </c>
    </row>
    <row r="41" spans="1:4" x14ac:dyDescent="0.3">
      <c r="A41" s="15" t="s">
        <v>74</v>
      </c>
      <c r="B41" s="18">
        <v>5.22</v>
      </c>
      <c r="C41" s="18">
        <v>45.89</v>
      </c>
      <c r="D41" s="18">
        <v>386.29999999999995</v>
      </c>
    </row>
    <row r="42" spans="1:4" x14ac:dyDescent="0.3">
      <c r="A42" s="15" t="s">
        <v>76</v>
      </c>
      <c r="B42" s="18">
        <v>0</v>
      </c>
      <c r="C42" s="18">
        <v>2.2200000000000002</v>
      </c>
      <c r="D42" s="18">
        <v>52.3</v>
      </c>
    </row>
    <row r="43" spans="1:4" x14ac:dyDescent="0.3">
      <c r="A43" s="15" t="s">
        <v>78</v>
      </c>
      <c r="B43" s="18">
        <v>112.78</v>
      </c>
      <c r="C43" s="18">
        <v>1024.44</v>
      </c>
      <c r="D43" s="18">
        <v>6159.8899999999994</v>
      </c>
    </row>
    <row r="44" spans="1:4" x14ac:dyDescent="0.3">
      <c r="A44" s="15" t="s">
        <v>80</v>
      </c>
      <c r="B44" s="18">
        <v>9.56</v>
      </c>
      <c r="C44" s="18">
        <v>106.33</v>
      </c>
      <c r="D44" s="18">
        <v>658.99</v>
      </c>
    </row>
    <row r="45" spans="1:4" x14ac:dyDescent="0.3">
      <c r="A45" s="15" t="s">
        <v>82</v>
      </c>
      <c r="B45" s="18">
        <v>14.78</v>
      </c>
      <c r="C45" s="18">
        <v>256.11</v>
      </c>
      <c r="D45" s="18">
        <v>1362.35</v>
      </c>
    </row>
    <row r="46" spans="1:4" x14ac:dyDescent="0.3">
      <c r="A46" s="15" t="s">
        <v>84</v>
      </c>
      <c r="B46" s="18">
        <v>16.22</v>
      </c>
      <c r="C46" s="18">
        <v>179.11</v>
      </c>
      <c r="D46" s="18">
        <v>1021.39</v>
      </c>
    </row>
    <row r="47" spans="1:4" x14ac:dyDescent="0.3">
      <c r="A47" s="15" t="s">
        <v>86</v>
      </c>
      <c r="B47" s="18">
        <v>20.11</v>
      </c>
      <c r="C47" s="18">
        <v>341.89</v>
      </c>
      <c r="D47" s="18">
        <v>2390.73</v>
      </c>
    </row>
    <row r="48" spans="1:4" x14ac:dyDescent="0.3">
      <c r="A48" s="15" t="s">
        <v>88</v>
      </c>
      <c r="B48" s="18">
        <v>46.56</v>
      </c>
      <c r="C48" s="18">
        <v>687.78</v>
      </c>
      <c r="D48" s="18">
        <v>4724.92</v>
      </c>
    </row>
    <row r="49" spans="1:4" x14ac:dyDescent="0.3">
      <c r="A49" s="15" t="s">
        <v>90</v>
      </c>
      <c r="B49" s="18">
        <v>2.2200000000000002</v>
      </c>
      <c r="C49" s="18">
        <v>15.44</v>
      </c>
      <c r="D49" s="18">
        <v>154.63</v>
      </c>
    </row>
    <row r="50" spans="1:4" x14ac:dyDescent="0.3">
      <c r="A50" s="15" t="s">
        <v>92</v>
      </c>
      <c r="B50" s="18">
        <v>14.22</v>
      </c>
      <c r="C50" s="18">
        <v>66.33</v>
      </c>
      <c r="D50" s="18">
        <v>745.07</v>
      </c>
    </row>
    <row r="51" spans="1:4" x14ac:dyDescent="0.3">
      <c r="A51" s="15" t="s">
        <v>94</v>
      </c>
      <c r="B51" s="18">
        <v>0</v>
      </c>
      <c r="C51" s="18">
        <v>5.56</v>
      </c>
      <c r="D51" s="18">
        <v>28.7</v>
      </c>
    </row>
    <row r="52" spans="1:4" x14ac:dyDescent="0.3">
      <c r="A52" s="15" t="s">
        <v>96</v>
      </c>
      <c r="B52" s="18">
        <v>74.44</v>
      </c>
      <c r="C52" s="18">
        <v>662.78</v>
      </c>
      <c r="D52" s="18">
        <v>5930.1500000000005</v>
      </c>
    </row>
    <row r="53" spans="1:4" x14ac:dyDescent="0.3">
      <c r="A53" s="15" t="s">
        <v>98</v>
      </c>
      <c r="B53" s="18">
        <v>1</v>
      </c>
      <c r="C53" s="18">
        <v>9.5500000000000007</v>
      </c>
      <c r="D53" s="18">
        <v>87.29</v>
      </c>
    </row>
    <row r="54" spans="1:4" x14ac:dyDescent="0.3">
      <c r="A54" s="15" t="s">
        <v>100</v>
      </c>
      <c r="B54" s="18">
        <v>3.67</v>
      </c>
      <c r="C54" s="18">
        <v>40.11</v>
      </c>
      <c r="D54" s="18">
        <v>266.58</v>
      </c>
    </row>
    <row r="55" spans="1:4" x14ac:dyDescent="0.3">
      <c r="A55" s="15" t="s">
        <v>102</v>
      </c>
      <c r="B55" s="18">
        <v>1</v>
      </c>
      <c r="C55" s="18">
        <v>3</v>
      </c>
      <c r="D55" s="18">
        <v>36.1</v>
      </c>
    </row>
    <row r="56" spans="1:4" x14ac:dyDescent="0.3">
      <c r="A56" s="15" t="s">
        <v>104</v>
      </c>
      <c r="B56" s="18">
        <v>3</v>
      </c>
      <c r="C56" s="18">
        <v>24.33</v>
      </c>
      <c r="D56" s="18">
        <v>286.20000000000005</v>
      </c>
    </row>
    <row r="57" spans="1:4" x14ac:dyDescent="0.3">
      <c r="A57" s="15" t="s">
        <v>106</v>
      </c>
      <c r="B57" s="18">
        <v>0</v>
      </c>
      <c r="C57" s="18">
        <v>9.7800000000000011</v>
      </c>
      <c r="D57" s="18">
        <v>43.98</v>
      </c>
    </row>
    <row r="58" spans="1:4" x14ac:dyDescent="0.3">
      <c r="A58" s="15" t="s">
        <v>108</v>
      </c>
      <c r="B58" s="18">
        <v>0</v>
      </c>
      <c r="C58" s="18">
        <v>21.439999999999998</v>
      </c>
      <c r="D58" s="18">
        <v>219.15</v>
      </c>
    </row>
    <row r="59" spans="1:4" x14ac:dyDescent="0.3">
      <c r="A59" s="15" t="s">
        <v>110</v>
      </c>
      <c r="B59" s="18">
        <v>2.33</v>
      </c>
      <c r="C59" s="18">
        <v>44.120000000000005</v>
      </c>
      <c r="D59" s="18">
        <v>372.68</v>
      </c>
    </row>
    <row r="60" spans="1:4" x14ac:dyDescent="0.3">
      <c r="A60" s="15" t="s">
        <v>112</v>
      </c>
      <c r="B60" s="18">
        <v>160.88999999999999</v>
      </c>
      <c r="C60" s="18">
        <v>2255.34</v>
      </c>
      <c r="D60" s="18">
        <v>18208.579999999998</v>
      </c>
    </row>
    <row r="61" spans="1:4" x14ac:dyDescent="0.3">
      <c r="A61" s="15" t="s">
        <v>114</v>
      </c>
      <c r="B61" s="18">
        <v>22.11</v>
      </c>
      <c r="C61" s="18">
        <v>280.33</v>
      </c>
      <c r="D61" s="18">
        <v>2048.29</v>
      </c>
    </row>
    <row r="62" spans="1:4" x14ac:dyDescent="0.3">
      <c r="A62" s="15" t="s">
        <v>116</v>
      </c>
      <c r="B62" s="18">
        <v>0</v>
      </c>
      <c r="C62" s="18">
        <v>0</v>
      </c>
      <c r="D62" s="18">
        <v>15.1</v>
      </c>
    </row>
    <row r="63" spans="1:4" x14ac:dyDescent="0.3">
      <c r="A63" s="15" t="s">
        <v>118</v>
      </c>
      <c r="B63" s="18">
        <v>0</v>
      </c>
      <c r="C63" s="18">
        <v>5.8900000000000006</v>
      </c>
      <c r="D63" s="18">
        <v>38.5</v>
      </c>
    </row>
    <row r="64" spans="1:4" x14ac:dyDescent="0.3">
      <c r="A64" s="15" t="s">
        <v>120</v>
      </c>
      <c r="B64" s="18">
        <v>5.1100000000000003</v>
      </c>
      <c r="C64" s="18">
        <v>47.22</v>
      </c>
      <c r="D64" s="18">
        <v>307.64</v>
      </c>
    </row>
    <row r="65" spans="1:4" x14ac:dyDescent="0.3">
      <c r="A65" s="15" t="s">
        <v>122</v>
      </c>
      <c r="B65" s="18">
        <v>18.78</v>
      </c>
      <c r="C65" s="18">
        <v>298.77999999999997</v>
      </c>
      <c r="D65" s="18">
        <v>2442.56</v>
      </c>
    </row>
    <row r="66" spans="1:4" x14ac:dyDescent="0.3">
      <c r="A66" s="15" t="s">
        <v>124</v>
      </c>
      <c r="B66" s="18">
        <v>25.33</v>
      </c>
      <c r="C66" s="18">
        <v>406.44</v>
      </c>
      <c r="D66" s="18">
        <v>3035.72</v>
      </c>
    </row>
    <row r="67" spans="1:4" x14ac:dyDescent="0.3">
      <c r="A67" s="15" t="s">
        <v>126</v>
      </c>
      <c r="B67" s="18">
        <v>6.11</v>
      </c>
      <c r="C67" s="18">
        <v>127.89</v>
      </c>
      <c r="D67" s="18">
        <v>872.96</v>
      </c>
    </row>
    <row r="68" spans="1:4" x14ac:dyDescent="0.3">
      <c r="A68" s="15" t="s">
        <v>128</v>
      </c>
      <c r="B68" s="18">
        <v>3.56</v>
      </c>
      <c r="C68" s="18">
        <v>27.34</v>
      </c>
      <c r="D68" s="18">
        <v>205.39000000000001</v>
      </c>
    </row>
    <row r="69" spans="1:4" x14ac:dyDescent="0.3">
      <c r="A69" s="15" t="s">
        <v>130</v>
      </c>
      <c r="B69" s="18">
        <v>10.33</v>
      </c>
      <c r="C69" s="18">
        <v>79.67</v>
      </c>
      <c r="D69" s="18">
        <v>539.10000000000014</v>
      </c>
    </row>
    <row r="70" spans="1:4" x14ac:dyDescent="0.3">
      <c r="A70" s="15" t="s">
        <v>132</v>
      </c>
      <c r="B70" s="18">
        <v>15</v>
      </c>
      <c r="C70" s="18">
        <v>232.10999999999999</v>
      </c>
      <c r="D70" s="18">
        <v>1732.48</v>
      </c>
    </row>
    <row r="71" spans="1:4" x14ac:dyDescent="0.3">
      <c r="A71" s="15" t="s">
        <v>134</v>
      </c>
      <c r="B71" s="18">
        <v>113.89</v>
      </c>
      <c r="C71" s="18">
        <v>1030.33</v>
      </c>
      <c r="D71" s="18">
        <v>8037.87</v>
      </c>
    </row>
    <row r="72" spans="1:4" x14ac:dyDescent="0.3">
      <c r="A72" s="15" t="s">
        <v>136</v>
      </c>
      <c r="B72" s="18">
        <v>31.78</v>
      </c>
      <c r="C72" s="18">
        <v>333.77</v>
      </c>
      <c r="D72" s="18">
        <v>2561.09</v>
      </c>
    </row>
    <row r="73" spans="1:4" x14ac:dyDescent="0.3">
      <c r="A73" s="15" t="s">
        <v>138</v>
      </c>
      <c r="B73" s="18">
        <v>0</v>
      </c>
      <c r="C73" s="18">
        <v>18</v>
      </c>
      <c r="D73" s="18">
        <v>133.42999999999998</v>
      </c>
    </row>
    <row r="74" spans="1:4" x14ac:dyDescent="0.3">
      <c r="A74" s="15" t="s">
        <v>140</v>
      </c>
      <c r="B74" s="18">
        <v>3.78</v>
      </c>
      <c r="C74" s="18">
        <v>107.66</v>
      </c>
      <c r="D74" s="18">
        <v>713.47</v>
      </c>
    </row>
    <row r="75" spans="1:4" x14ac:dyDescent="0.3">
      <c r="A75" s="15" t="s">
        <v>142</v>
      </c>
      <c r="B75" s="18">
        <v>48.11</v>
      </c>
      <c r="C75" s="18">
        <v>495.11</v>
      </c>
      <c r="D75" s="18">
        <v>3094.08</v>
      </c>
    </row>
    <row r="76" spans="1:4" x14ac:dyDescent="0.3">
      <c r="A76" s="15" t="s">
        <v>144</v>
      </c>
      <c r="B76" s="18">
        <v>14.78</v>
      </c>
      <c r="C76" s="18">
        <v>257.67</v>
      </c>
      <c r="D76" s="18">
        <v>1591.3799999999999</v>
      </c>
    </row>
    <row r="77" spans="1:4" x14ac:dyDescent="0.3">
      <c r="A77" s="15" t="s">
        <v>146</v>
      </c>
      <c r="B77" s="18">
        <v>1</v>
      </c>
      <c r="C77" s="18">
        <v>122.88</v>
      </c>
      <c r="D77" s="18">
        <v>737.08</v>
      </c>
    </row>
    <row r="78" spans="1:4" x14ac:dyDescent="0.3">
      <c r="A78" s="15" t="s">
        <v>148</v>
      </c>
      <c r="B78" s="18">
        <v>7.78</v>
      </c>
      <c r="C78" s="18">
        <v>64.22</v>
      </c>
      <c r="D78" s="18">
        <v>287.12</v>
      </c>
    </row>
    <row r="79" spans="1:4" x14ac:dyDescent="0.3">
      <c r="A79" s="15" t="s">
        <v>150</v>
      </c>
      <c r="B79" s="18">
        <v>18.11</v>
      </c>
      <c r="C79" s="18">
        <v>191.22</v>
      </c>
      <c r="D79" s="18">
        <v>1369.62</v>
      </c>
    </row>
    <row r="80" spans="1:4" x14ac:dyDescent="0.3">
      <c r="A80" s="15" t="s">
        <v>152</v>
      </c>
      <c r="B80" s="18">
        <v>26.78</v>
      </c>
      <c r="C80" s="18">
        <v>263.77999999999997</v>
      </c>
      <c r="D80" s="18">
        <v>1504.64</v>
      </c>
    </row>
    <row r="81" spans="1:4" x14ac:dyDescent="0.3">
      <c r="A81" s="15" t="s">
        <v>154</v>
      </c>
      <c r="B81" s="18">
        <v>2.2200000000000002</v>
      </c>
      <c r="C81" s="18">
        <v>41.67</v>
      </c>
      <c r="D81" s="18">
        <v>167.72</v>
      </c>
    </row>
    <row r="82" spans="1:4" x14ac:dyDescent="0.3">
      <c r="A82" s="15" t="s">
        <v>156</v>
      </c>
      <c r="B82" s="18">
        <v>1.67</v>
      </c>
      <c r="C82" s="18">
        <v>30.11</v>
      </c>
      <c r="D82" s="18">
        <v>180.68</v>
      </c>
    </row>
    <row r="83" spans="1:4" x14ac:dyDescent="0.3">
      <c r="A83" s="15" t="s">
        <v>158</v>
      </c>
      <c r="B83" s="18">
        <v>3.22</v>
      </c>
      <c r="C83" s="18">
        <v>23.22</v>
      </c>
      <c r="D83" s="18">
        <v>162.59</v>
      </c>
    </row>
    <row r="84" spans="1:4" x14ac:dyDescent="0.3">
      <c r="A84" s="15" t="s">
        <v>160</v>
      </c>
      <c r="B84" s="18">
        <v>0.56000000000000005</v>
      </c>
      <c r="C84" s="18">
        <v>9</v>
      </c>
      <c r="D84" s="18">
        <v>50.3</v>
      </c>
    </row>
    <row r="85" spans="1:4" x14ac:dyDescent="0.3">
      <c r="A85" s="15" t="s">
        <v>162</v>
      </c>
      <c r="B85" s="18">
        <v>0</v>
      </c>
      <c r="C85" s="18">
        <v>23.67</v>
      </c>
      <c r="D85" s="18">
        <v>148.20000000000002</v>
      </c>
    </row>
    <row r="86" spans="1:4" x14ac:dyDescent="0.3">
      <c r="A86" s="15" t="s">
        <v>164</v>
      </c>
      <c r="B86" s="18">
        <v>7.11</v>
      </c>
      <c r="C86" s="18">
        <v>74.33</v>
      </c>
      <c r="D86" s="18">
        <v>598.39</v>
      </c>
    </row>
    <row r="87" spans="1:4" x14ac:dyDescent="0.3">
      <c r="A87" s="15" t="s">
        <v>166</v>
      </c>
      <c r="B87" s="18">
        <v>6.78</v>
      </c>
      <c r="C87" s="18">
        <v>54.89</v>
      </c>
      <c r="D87" s="18">
        <v>291.35000000000002</v>
      </c>
    </row>
    <row r="88" spans="1:4" x14ac:dyDescent="0.3">
      <c r="A88" s="15" t="s">
        <v>168</v>
      </c>
      <c r="B88" s="18">
        <v>135.66999999999999</v>
      </c>
      <c r="C88" s="18">
        <v>885.22</v>
      </c>
      <c r="D88" s="18">
        <v>5492.46</v>
      </c>
    </row>
    <row r="89" spans="1:4" x14ac:dyDescent="0.3">
      <c r="A89" s="15" t="s">
        <v>170</v>
      </c>
      <c r="B89" s="18">
        <v>10.67</v>
      </c>
      <c r="C89" s="18">
        <v>143.78</v>
      </c>
      <c r="D89" s="18">
        <v>986.07999999999993</v>
      </c>
    </row>
    <row r="90" spans="1:4" x14ac:dyDescent="0.3">
      <c r="A90" s="15" t="s">
        <v>172</v>
      </c>
      <c r="B90" s="18">
        <v>8.7799999999999994</v>
      </c>
      <c r="C90" s="18">
        <v>181.32999999999998</v>
      </c>
      <c r="D90" s="18">
        <v>1214.6200000000001</v>
      </c>
    </row>
    <row r="91" spans="1:4" x14ac:dyDescent="0.3">
      <c r="A91" s="15" t="s">
        <v>174</v>
      </c>
      <c r="B91" s="18">
        <v>0</v>
      </c>
      <c r="C91" s="18">
        <v>6.89</v>
      </c>
      <c r="D91" s="18">
        <v>40.6</v>
      </c>
    </row>
    <row r="92" spans="1:4" x14ac:dyDescent="0.3">
      <c r="A92" s="15" t="s">
        <v>176</v>
      </c>
      <c r="B92" s="18">
        <v>1.56</v>
      </c>
      <c r="C92" s="18">
        <v>9.33</v>
      </c>
      <c r="D92" s="18">
        <v>75.900000000000006</v>
      </c>
    </row>
    <row r="93" spans="1:4" x14ac:dyDescent="0.3">
      <c r="A93" s="15" t="s">
        <v>178</v>
      </c>
      <c r="B93" s="18">
        <v>0</v>
      </c>
      <c r="C93" s="18">
        <v>53.67</v>
      </c>
      <c r="D93" s="18">
        <v>649.49000000000012</v>
      </c>
    </row>
    <row r="94" spans="1:4" x14ac:dyDescent="0.3">
      <c r="A94" s="15" t="s">
        <v>180</v>
      </c>
      <c r="B94" s="18">
        <v>17.670000000000002</v>
      </c>
      <c r="C94" s="18">
        <v>117.89</v>
      </c>
      <c r="D94" s="18">
        <v>722.03</v>
      </c>
    </row>
    <row r="95" spans="1:4" x14ac:dyDescent="0.3">
      <c r="A95" s="15" t="s">
        <v>182</v>
      </c>
      <c r="B95" s="18">
        <v>9.11</v>
      </c>
      <c r="C95" s="18">
        <v>162</v>
      </c>
      <c r="D95" s="18">
        <v>1110.4199999999998</v>
      </c>
    </row>
    <row r="96" spans="1:4" x14ac:dyDescent="0.3">
      <c r="A96" s="15" t="s">
        <v>184</v>
      </c>
      <c r="B96" s="18">
        <v>441.22</v>
      </c>
      <c r="C96" s="18">
        <v>7162.33</v>
      </c>
      <c r="D96" s="18">
        <v>52507.299999999988</v>
      </c>
    </row>
    <row r="97" spans="1:4" x14ac:dyDescent="0.3">
      <c r="A97" s="15" t="s">
        <v>186</v>
      </c>
      <c r="B97" s="18">
        <v>279.67</v>
      </c>
      <c r="C97" s="18">
        <v>2791.44</v>
      </c>
      <c r="D97" s="18">
        <v>21016.97</v>
      </c>
    </row>
    <row r="98" spans="1:4" x14ac:dyDescent="0.3">
      <c r="A98" s="15" t="s">
        <v>188</v>
      </c>
      <c r="B98" s="18">
        <v>61.78</v>
      </c>
      <c r="C98" s="18">
        <v>625.89</v>
      </c>
      <c r="D98" s="18">
        <v>3985.91</v>
      </c>
    </row>
    <row r="99" spans="1:4" x14ac:dyDescent="0.3">
      <c r="A99" s="15" t="s">
        <v>190</v>
      </c>
      <c r="B99" s="18">
        <v>33.44</v>
      </c>
      <c r="C99" s="18">
        <v>389.78000000000003</v>
      </c>
      <c r="D99" s="18">
        <v>4086.2899999999995</v>
      </c>
    </row>
    <row r="100" spans="1:4" x14ac:dyDescent="0.3">
      <c r="A100" s="15" t="s">
        <v>192</v>
      </c>
      <c r="B100" s="18">
        <v>205.56</v>
      </c>
      <c r="C100" s="18">
        <v>2639.78</v>
      </c>
      <c r="D100" s="18">
        <v>18041.689999999995</v>
      </c>
    </row>
    <row r="101" spans="1:4" x14ac:dyDescent="0.3">
      <c r="A101" s="15" t="s">
        <v>194</v>
      </c>
      <c r="B101" s="18">
        <v>13.33</v>
      </c>
      <c r="C101" s="18">
        <v>170</v>
      </c>
      <c r="D101" s="18">
        <v>1466.18</v>
      </c>
    </row>
    <row r="102" spans="1:4" x14ac:dyDescent="0.3">
      <c r="A102" s="15" t="s">
        <v>196</v>
      </c>
      <c r="B102" s="18">
        <v>198.89</v>
      </c>
      <c r="C102" s="18">
        <v>2096.44</v>
      </c>
      <c r="D102" s="18">
        <v>15143.24</v>
      </c>
    </row>
    <row r="103" spans="1:4" x14ac:dyDescent="0.3">
      <c r="A103" s="15" t="s">
        <v>198</v>
      </c>
      <c r="B103" s="18">
        <v>1.56</v>
      </c>
      <c r="C103" s="18">
        <v>16.329999999999998</v>
      </c>
      <c r="D103" s="18">
        <v>44.94</v>
      </c>
    </row>
    <row r="104" spans="1:4" x14ac:dyDescent="0.3">
      <c r="A104" s="15" t="s">
        <v>200</v>
      </c>
      <c r="B104" s="18">
        <v>162.78</v>
      </c>
      <c r="C104" s="18">
        <v>1696.44</v>
      </c>
      <c r="D104" s="18">
        <v>19823.309999999998</v>
      </c>
    </row>
    <row r="105" spans="1:4" x14ac:dyDescent="0.3">
      <c r="A105" s="15" t="s">
        <v>202</v>
      </c>
      <c r="B105" s="18">
        <v>18.78</v>
      </c>
      <c r="C105" s="18">
        <v>324.45</v>
      </c>
      <c r="D105" s="18">
        <v>2684.89</v>
      </c>
    </row>
    <row r="106" spans="1:4" x14ac:dyDescent="0.3">
      <c r="A106" s="15" t="s">
        <v>204</v>
      </c>
      <c r="B106" s="18">
        <v>22.56</v>
      </c>
      <c r="C106" s="18">
        <v>317</v>
      </c>
      <c r="D106" s="18">
        <v>3064.7599999999998</v>
      </c>
    </row>
    <row r="107" spans="1:4" x14ac:dyDescent="0.3">
      <c r="A107" s="15" t="s">
        <v>206</v>
      </c>
      <c r="B107" s="18">
        <v>197.67</v>
      </c>
      <c r="C107" s="18">
        <v>1756</v>
      </c>
      <c r="D107" s="18">
        <v>16591.88</v>
      </c>
    </row>
    <row r="108" spans="1:4" x14ac:dyDescent="0.3">
      <c r="A108" s="15" t="s">
        <v>208</v>
      </c>
      <c r="B108" s="18">
        <v>94.78</v>
      </c>
      <c r="C108" s="18">
        <v>1024.56</v>
      </c>
      <c r="D108" s="18">
        <v>8519.4199999999983</v>
      </c>
    </row>
    <row r="109" spans="1:4" x14ac:dyDescent="0.3">
      <c r="A109" s="15" t="s">
        <v>210</v>
      </c>
      <c r="B109" s="18">
        <v>65</v>
      </c>
      <c r="C109" s="18">
        <v>682.11</v>
      </c>
      <c r="D109" s="18">
        <v>6903.6900000000014</v>
      </c>
    </row>
    <row r="110" spans="1:4" x14ac:dyDescent="0.3">
      <c r="A110" s="15" t="s">
        <v>212</v>
      </c>
      <c r="B110" s="18">
        <v>119.22</v>
      </c>
      <c r="C110" s="18">
        <v>1559.66</v>
      </c>
      <c r="D110" s="18">
        <v>19950.52</v>
      </c>
    </row>
    <row r="111" spans="1:4" x14ac:dyDescent="0.3">
      <c r="A111" s="15" t="s">
        <v>214</v>
      </c>
      <c r="B111" s="18">
        <v>102.56</v>
      </c>
      <c r="C111" s="18">
        <v>1022.44</v>
      </c>
      <c r="D111" s="18">
        <v>9292.6699999999983</v>
      </c>
    </row>
    <row r="112" spans="1:4" x14ac:dyDescent="0.3">
      <c r="A112" s="15" t="s">
        <v>216</v>
      </c>
      <c r="B112" s="18">
        <v>246.33</v>
      </c>
      <c r="C112" s="18">
        <v>2914.45</v>
      </c>
      <c r="D112" s="18">
        <v>30531.920000000006</v>
      </c>
    </row>
    <row r="113" spans="1:4" x14ac:dyDescent="0.3">
      <c r="A113" s="15" t="s">
        <v>218</v>
      </c>
      <c r="B113" s="18">
        <v>265.67</v>
      </c>
      <c r="C113" s="18">
        <v>2756.78</v>
      </c>
      <c r="D113" s="18">
        <v>25357.22</v>
      </c>
    </row>
    <row r="114" spans="1:4" x14ac:dyDescent="0.3">
      <c r="A114" s="15" t="s">
        <v>220</v>
      </c>
      <c r="B114" s="18">
        <v>211.89</v>
      </c>
      <c r="C114" s="18">
        <v>2687</v>
      </c>
      <c r="D114" s="18">
        <v>22830.82</v>
      </c>
    </row>
    <row r="115" spans="1:4" x14ac:dyDescent="0.3">
      <c r="A115" s="15" t="s">
        <v>958</v>
      </c>
      <c r="B115" s="18">
        <v>0</v>
      </c>
      <c r="C115" s="18">
        <v>68.23</v>
      </c>
      <c r="D115" s="18">
        <v>379.8</v>
      </c>
    </row>
    <row r="116" spans="1:4" x14ac:dyDescent="0.3">
      <c r="A116" s="15" t="s">
        <v>949</v>
      </c>
      <c r="B116" s="18">
        <v>0</v>
      </c>
      <c r="C116" s="18">
        <v>0</v>
      </c>
      <c r="D116" s="18">
        <v>557.57999999999993</v>
      </c>
    </row>
    <row r="117" spans="1:4" x14ac:dyDescent="0.3">
      <c r="A117" s="15" t="s">
        <v>977</v>
      </c>
      <c r="B117" s="18">
        <v>0</v>
      </c>
      <c r="C117" s="18">
        <v>78.11</v>
      </c>
      <c r="D117" s="18">
        <v>465.61</v>
      </c>
    </row>
    <row r="118" spans="1:4" x14ac:dyDescent="0.3">
      <c r="A118" s="15" t="s">
        <v>960</v>
      </c>
      <c r="B118" s="18">
        <v>0</v>
      </c>
      <c r="C118" s="18">
        <v>32.22</v>
      </c>
      <c r="D118" s="18">
        <v>343.7</v>
      </c>
    </row>
    <row r="119" spans="1:4" x14ac:dyDescent="0.3">
      <c r="A119" s="15" t="s">
        <v>978</v>
      </c>
      <c r="B119" s="18">
        <v>0</v>
      </c>
      <c r="C119" s="18">
        <v>34</v>
      </c>
      <c r="D119" s="18">
        <v>163.30000000000001</v>
      </c>
    </row>
    <row r="120" spans="1:4" x14ac:dyDescent="0.3">
      <c r="A120" s="15" t="s">
        <v>1037</v>
      </c>
      <c r="B120" s="18">
        <v>0</v>
      </c>
      <c r="C120" s="18">
        <v>16.559999999999999</v>
      </c>
      <c r="D120" s="18">
        <v>407.6</v>
      </c>
    </row>
    <row r="121" spans="1:4" x14ac:dyDescent="0.3">
      <c r="A121" s="15" t="s">
        <v>1047</v>
      </c>
      <c r="B121" s="18">
        <v>0</v>
      </c>
      <c r="C121" s="18">
        <v>2.89</v>
      </c>
      <c r="D121" s="18">
        <v>124.2</v>
      </c>
    </row>
    <row r="122" spans="1:4" x14ac:dyDescent="0.3">
      <c r="A122" s="15" t="s">
        <v>925</v>
      </c>
      <c r="B122" s="18">
        <v>0</v>
      </c>
      <c r="C122" s="18">
        <v>0</v>
      </c>
      <c r="D122" s="18">
        <v>0</v>
      </c>
    </row>
    <row r="123" spans="1:4" x14ac:dyDescent="0.3">
      <c r="A123" s="15" t="s">
        <v>1057</v>
      </c>
      <c r="B123" s="18">
        <v>0</v>
      </c>
      <c r="C123" s="18">
        <v>0</v>
      </c>
      <c r="D123" s="18">
        <v>0</v>
      </c>
    </row>
    <row r="124" spans="1:4" x14ac:dyDescent="0.3">
      <c r="A124" s="15" t="s">
        <v>222</v>
      </c>
      <c r="B124" s="18">
        <v>82.11</v>
      </c>
      <c r="C124" s="18">
        <v>655.34</v>
      </c>
      <c r="D124" s="18">
        <v>4410.2199999999993</v>
      </c>
    </row>
    <row r="125" spans="1:4" x14ac:dyDescent="0.3">
      <c r="A125" s="15" t="s">
        <v>224</v>
      </c>
      <c r="B125" s="18">
        <v>27.44</v>
      </c>
      <c r="C125" s="18">
        <v>416.44000000000005</v>
      </c>
      <c r="D125" s="18">
        <v>3587.5699999999997</v>
      </c>
    </row>
    <row r="126" spans="1:4" x14ac:dyDescent="0.3">
      <c r="A126" s="15" t="s">
        <v>226</v>
      </c>
      <c r="B126" s="18">
        <v>76.22</v>
      </c>
      <c r="C126" s="18">
        <v>751.33999999999992</v>
      </c>
      <c r="D126" s="18">
        <v>5372.1500000000005</v>
      </c>
    </row>
    <row r="127" spans="1:4" x14ac:dyDescent="0.3">
      <c r="A127" s="15" t="s">
        <v>228</v>
      </c>
      <c r="B127" s="18">
        <v>160.66999999999999</v>
      </c>
      <c r="C127" s="18">
        <v>1567</v>
      </c>
      <c r="D127" s="18">
        <v>10844.579999999998</v>
      </c>
    </row>
    <row r="128" spans="1:4" x14ac:dyDescent="0.3">
      <c r="A128" s="15" t="s">
        <v>230</v>
      </c>
      <c r="B128" s="18">
        <v>122.67</v>
      </c>
      <c r="C128" s="18">
        <v>1423</v>
      </c>
      <c r="D128" s="18">
        <v>9919.34</v>
      </c>
    </row>
    <row r="129" spans="1:4" x14ac:dyDescent="0.3">
      <c r="A129" s="15" t="s">
        <v>1043</v>
      </c>
      <c r="B129" s="18">
        <v>0</v>
      </c>
      <c r="C129" s="18">
        <v>17.889999999999997</v>
      </c>
      <c r="D129" s="18">
        <v>165.4</v>
      </c>
    </row>
    <row r="130" spans="1:4" x14ac:dyDescent="0.3">
      <c r="A130" s="15" t="s">
        <v>950</v>
      </c>
      <c r="B130" s="18">
        <v>0</v>
      </c>
      <c r="C130" s="18">
        <v>19.329999999999998</v>
      </c>
      <c r="D130" s="18">
        <v>88.13</v>
      </c>
    </row>
    <row r="131" spans="1:4" x14ac:dyDescent="0.3">
      <c r="A131" s="15" t="s">
        <v>232</v>
      </c>
      <c r="B131" s="18">
        <v>0.22</v>
      </c>
      <c r="C131" s="18">
        <v>4.67</v>
      </c>
      <c r="D131" s="18">
        <v>42</v>
      </c>
    </row>
    <row r="132" spans="1:4" x14ac:dyDescent="0.3">
      <c r="A132" s="15" t="s">
        <v>234</v>
      </c>
      <c r="B132" s="18">
        <v>2</v>
      </c>
      <c r="C132" s="18">
        <v>13.11</v>
      </c>
      <c r="D132" s="18">
        <v>85.94</v>
      </c>
    </row>
    <row r="133" spans="1:4" x14ac:dyDescent="0.3">
      <c r="A133" s="15" t="s">
        <v>236</v>
      </c>
      <c r="B133" s="18">
        <v>5.1100000000000003</v>
      </c>
      <c r="C133" s="18">
        <v>24</v>
      </c>
      <c r="D133" s="18">
        <v>214.13</v>
      </c>
    </row>
    <row r="134" spans="1:4" x14ac:dyDescent="0.3">
      <c r="A134" s="15" t="s">
        <v>238</v>
      </c>
      <c r="B134" s="18">
        <v>45.44</v>
      </c>
      <c r="C134" s="18">
        <v>367.22</v>
      </c>
      <c r="D134" s="18">
        <v>3120.6</v>
      </c>
    </row>
    <row r="135" spans="1:4" x14ac:dyDescent="0.3">
      <c r="A135" s="15" t="s">
        <v>240</v>
      </c>
      <c r="B135" s="18">
        <v>10</v>
      </c>
      <c r="C135" s="18">
        <v>83.33</v>
      </c>
      <c r="D135" s="18">
        <v>596.54</v>
      </c>
    </row>
    <row r="136" spans="1:4" x14ac:dyDescent="0.3">
      <c r="A136" s="15" t="s">
        <v>242</v>
      </c>
      <c r="B136" s="18">
        <v>11.11</v>
      </c>
      <c r="C136" s="18">
        <v>122.33</v>
      </c>
      <c r="D136" s="18">
        <v>842.13</v>
      </c>
    </row>
    <row r="137" spans="1:4" x14ac:dyDescent="0.3">
      <c r="A137" s="15" t="s">
        <v>244</v>
      </c>
      <c r="B137" s="18">
        <v>1</v>
      </c>
      <c r="C137" s="18">
        <v>7.44</v>
      </c>
      <c r="D137" s="18">
        <v>66.87</v>
      </c>
    </row>
    <row r="138" spans="1:4" x14ac:dyDescent="0.3">
      <c r="A138" s="15" t="s">
        <v>246</v>
      </c>
      <c r="B138" s="18">
        <v>1</v>
      </c>
      <c r="C138" s="18">
        <v>18.439999999999998</v>
      </c>
      <c r="D138" s="18">
        <v>107.5</v>
      </c>
    </row>
    <row r="139" spans="1:4" x14ac:dyDescent="0.3">
      <c r="A139" s="15" t="s">
        <v>248</v>
      </c>
      <c r="B139" s="18">
        <v>0</v>
      </c>
      <c r="C139" s="18">
        <v>5.78</v>
      </c>
      <c r="D139" s="18">
        <v>87.2</v>
      </c>
    </row>
    <row r="140" spans="1:4" x14ac:dyDescent="0.3">
      <c r="A140" s="15" t="s">
        <v>250</v>
      </c>
      <c r="B140" s="18">
        <v>0</v>
      </c>
      <c r="C140" s="18">
        <v>16.22</v>
      </c>
      <c r="D140" s="18">
        <v>186.03</v>
      </c>
    </row>
    <row r="141" spans="1:4" x14ac:dyDescent="0.3">
      <c r="A141" s="15" t="s">
        <v>252</v>
      </c>
      <c r="B141" s="18">
        <v>0</v>
      </c>
      <c r="C141" s="18">
        <v>13.219999999999999</v>
      </c>
      <c r="D141" s="18">
        <v>61.2</v>
      </c>
    </row>
    <row r="142" spans="1:4" x14ac:dyDescent="0.3">
      <c r="A142" s="15" t="s">
        <v>254</v>
      </c>
      <c r="B142" s="18">
        <v>1.89</v>
      </c>
      <c r="C142" s="18">
        <v>6.44</v>
      </c>
      <c r="D142" s="18">
        <v>74.05</v>
      </c>
    </row>
    <row r="143" spans="1:4" x14ac:dyDescent="0.3">
      <c r="A143" s="15" t="s">
        <v>256</v>
      </c>
      <c r="B143" s="18">
        <v>1</v>
      </c>
      <c r="C143" s="18">
        <v>5.56</v>
      </c>
      <c r="D143" s="18">
        <v>37.299999999999997</v>
      </c>
    </row>
    <row r="144" spans="1:4" x14ac:dyDescent="0.3">
      <c r="A144" s="15" t="s">
        <v>258</v>
      </c>
      <c r="B144" s="18">
        <v>12</v>
      </c>
      <c r="C144" s="18">
        <v>259.11</v>
      </c>
      <c r="D144" s="18">
        <v>2189.13</v>
      </c>
    </row>
    <row r="145" spans="1:4" x14ac:dyDescent="0.3">
      <c r="A145" s="15" t="s">
        <v>260</v>
      </c>
      <c r="B145" s="18">
        <v>12.56</v>
      </c>
      <c r="C145" s="18">
        <v>158.22</v>
      </c>
      <c r="D145" s="18">
        <v>1125.6000000000001</v>
      </c>
    </row>
    <row r="146" spans="1:4" x14ac:dyDescent="0.3">
      <c r="A146" s="15" t="s">
        <v>262</v>
      </c>
      <c r="B146" s="18">
        <v>8.11</v>
      </c>
      <c r="C146" s="18">
        <v>33.550000000000004</v>
      </c>
      <c r="D146" s="18">
        <v>208.71</v>
      </c>
    </row>
    <row r="147" spans="1:4" x14ac:dyDescent="0.3">
      <c r="A147" s="15" t="s">
        <v>264</v>
      </c>
      <c r="B147" s="18">
        <v>10.33</v>
      </c>
      <c r="C147" s="18">
        <v>85.67</v>
      </c>
      <c r="D147" s="18">
        <v>771.69</v>
      </c>
    </row>
    <row r="148" spans="1:4" x14ac:dyDescent="0.3">
      <c r="A148" s="15" t="s">
        <v>268</v>
      </c>
      <c r="B148" s="18">
        <v>1</v>
      </c>
      <c r="C148" s="18">
        <v>6.67</v>
      </c>
      <c r="D148" s="18">
        <v>51.3</v>
      </c>
    </row>
    <row r="149" spans="1:4" x14ac:dyDescent="0.3">
      <c r="A149" s="15" t="s">
        <v>270</v>
      </c>
      <c r="B149" s="18">
        <v>5.22</v>
      </c>
      <c r="C149" s="18">
        <v>100.22</v>
      </c>
      <c r="D149" s="18">
        <v>553.66</v>
      </c>
    </row>
    <row r="150" spans="1:4" x14ac:dyDescent="0.3">
      <c r="A150" s="15" t="s">
        <v>272</v>
      </c>
      <c r="B150" s="18">
        <v>3.11</v>
      </c>
      <c r="C150" s="18">
        <v>47.44</v>
      </c>
      <c r="D150" s="18">
        <v>316.29000000000002</v>
      </c>
    </row>
    <row r="151" spans="1:4" x14ac:dyDescent="0.3">
      <c r="A151" s="15" t="s">
        <v>274</v>
      </c>
      <c r="B151" s="18">
        <v>2.44</v>
      </c>
      <c r="C151" s="18">
        <v>63</v>
      </c>
      <c r="D151" s="18">
        <v>595.95000000000005</v>
      </c>
    </row>
    <row r="152" spans="1:4" x14ac:dyDescent="0.3">
      <c r="A152" s="15" t="s">
        <v>276</v>
      </c>
      <c r="B152" s="18">
        <v>4.33</v>
      </c>
      <c r="C152" s="18">
        <v>133</v>
      </c>
      <c r="D152" s="18">
        <v>693.06000000000006</v>
      </c>
    </row>
    <row r="153" spans="1:4" x14ac:dyDescent="0.3">
      <c r="A153" s="15" t="s">
        <v>278</v>
      </c>
      <c r="B153" s="18">
        <v>0.78</v>
      </c>
      <c r="C153" s="18">
        <v>19</v>
      </c>
      <c r="D153" s="18">
        <v>85</v>
      </c>
    </row>
    <row r="154" spans="1:4" x14ac:dyDescent="0.3">
      <c r="A154" s="15" t="s">
        <v>280</v>
      </c>
      <c r="B154" s="18">
        <v>7.11</v>
      </c>
      <c r="C154" s="18">
        <v>120.11</v>
      </c>
      <c r="D154" s="18">
        <v>781.33</v>
      </c>
    </row>
    <row r="155" spans="1:4" x14ac:dyDescent="0.3">
      <c r="A155" s="15" t="s">
        <v>282</v>
      </c>
      <c r="B155" s="18">
        <v>9.7799999999999994</v>
      </c>
      <c r="C155" s="18">
        <v>126.89</v>
      </c>
      <c r="D155" s="18">
        <v>819.84999999999991</v>
      </c>
    </row>
    <row r="156" spans="1:4" x14ac:dyDescent="0.3">
      <c r="A156" s="15" t="s">
        <v>284</v>
      </c>
      <c r="B156" s="18">
        <v>1.33</v>
      </c>
      <c r="C156" s="18">
        <v>46.55</v>
      </c>
      <c r="D156" s="18">
        <v>253.29999999999998</v>
      </c>
    </row>
    <row r="157" spans="1:4" x14ac:dyDescent="0.3">
      <c r="A157" s="15" t="s">
        <v>286</v>
      </c>
      <c r="B157" s="18">
        <v>26.22</v>
      </c>
      <c r="C157" s="18">
        <v>401.78</v>
      </c>
      <c r="D157" s="18">
        <v>2905.98</v>
      </c>
    </row>
    <row r="158" spans="1:4" x14ac:dyDescent="0.3">
      <c r="A158" s="15" t="s">
        <v>288</v>
      </c>
      <c r="B158" s="18">
        <v>3.44</v>
      </c>
      <c r="C158" s="18">
        <v>57.67</v>
      </c>
      <c r="D158" s="18">
        <v>337.47</v>
      </c>
    </row>
    <row r="159" spans="1:4" x14ac:dyDescent="0.3">
      <c r="A159" s="15" t="s">
        <v>290</v>
      </c>
      <c r="B159" s="18">
        <v>34.89</v>
      </c>
      <c r="C159" s="18">
        <v>471.12</v>
      </c>
      <c r="D159" s="18">
        <v>3349.5200000000004</v>
      </c>
    </row>
    <row r="160" spans="1:4" x14ac:dyDescent="0.3">
      <c r="A160" s="15" t="s">
        <v>292</v>
      </c>
      <c r="B160" s="18">
        <v>1.89</v>
      </c>
      <c r="C160" s="18">
        <v>10.879999999999999</v>
      </c>
      <c r="D160" s="18">
        <v>74.789999999999992</v>
      </c>
    </row>
    <row r="161" spans="1:4" x14ac:dyDescent="0.3">
      <c r="A161" s="15" t="s">
        <v>294</v>
      </c>
      <c r="B161" s="18">
        <v>5.56</v>
      </c>
      <c r="C161" s="18">
        <v>76.78</v>
      </c>
      <c r="D161" s="18">
        <v>682.84999999999991</v>
      </c>
    </row>
    <row r="162" spans="1:4" x14ac:dyDescent="0.3">
      <c r="A162" s="15" t="s">
        <v>296</v>
      </c>
      <c r="B162" s="18">
        <v>1.22</v>
      </c>
      <c r="C162" s="18">
        <v>7.7799999999999994</v>
      </c>
      <c r="D162" s="18">
        <v>86.8</v>
      </c>
    </row>
    <row r="163" spans="1:4" x14ac:dyDescent="0.3">
      <c r="A163" s="15" t="s">
        <v>298</v>
      </c>
      <c r="B163" s="18">
        <v>0</v>
      </c>
      <c r="C163" s="18">
        <v>17.670000000000002</v>
      </c>
      <c r="D163" s="18">
        <v>84.27</v>
      </c>
    </row>
    <row r="164" spans="1:4" x14ac:dyDescent="0.3">
      <c r="A164" s="15" t="s">
        <v>300</v>
      </c>
      <c r="B164" s="18">
        <v>2.56</v>
      </c>
      <c r="C164" s="18">
        <v>21.560000000000002</v>
      </c>
      <c r="D164" s="18">
        <v>206.21</v>
      </c>
    </row>
    <row r="165" spans="1:4" x14ac:dyDescent="0.3">
      <c r="A165" s="15" t="s">
        <v>302</v>
      </c>
      <c r="B165" s="18">
        <v>1</v>
      </c>
      <c r="C165" s="18">
        <v>40.89</v>
      </c>
      <c r="D165" s="18">
        <v>219.88</v>
      </c>
    </row>
    <row r="166" spans="1:4" x14ac:dyDescent="0.3">
      <c r="A166" s="15" t="s">
        <v>304</v>
      </c>
      <c r="B166" s="18">
        <v>0.78</v>
      </c>
      <c r="C166" s="18">
        <v>24</v>
      </c>
      <c r="D166" s="18">
        <v>119.69</v>
      </c>
    </row>
    <row r="167" spans="1:4" x14ac:dyDescent="0.3">
      <c r="A167" s="15" t="s">
        <v>306</v>
      </c>
      <c r="B167" s="18">
        <v>8.67</v>
      </c>
      <c r="C167" s="18">
        <v>65.12</v>
      </c>
      <c r="D167" s="18">
        <v>532.15000000000009</v>
      </c>
    </row>
    <row r="168" spans="1:4" x14ac:dyDescent="0.3">
      <c r="A168" s="15" t="s">
        <v>308</v>
      </c>
      <c r="B168" s="18">
        <v>1</v>
      </c>
      <c r="C168" s="18">
        <v>33</v>
      </c>
      <c r="D168" s="18">
        <v>202.1</v>
      </c>
    </row>
    <row r="169" spans="1:4" x14ac:dyDescent="0.3">
      <c r="A169" s="15" t="s">
        <v>310</v>
      </c>
      <c r="B169" s="18">
        <v>1</v>
      </c>
      <c r="C169" s="18">
        <v>25</v>
      </c>
      <c r="D169" s="18">
        <v>195.4</v>
      </c>
    </row>
    <row r="170" spans="1:4" x14ac:dyDescent="0.3">
      <c r="A170" s="15" t="s">
        <v>312</v>
      </c>
      <c r="B170" s="18">
        <v>67.11</v>
      </c>
      <c r="C170" s="18">
        <v>567.55999999999995</v>
      </c>
      <c r="D170" s="18">
        <v>4300.6900000000014</v>
      </c>
    </row>
    <row r="171" spans="1:4" x14ac:dyDescent="0.3">
      <c r="A171" s="15" t="s">
        <v>314</v>
      </c>
      <c r="B171" s="18">
        <v>1.78</v>
      </c>
      <c r="C171" s="18">
        <v>303.45000000000005</v>
      </c>
      <c r="D171" s="18">
        <v>2069.39</v>
      </c>
    </row>
    <row r="172" spans="1:4" x14ac:dyDescent="0.3">
      <c r="A172" s="15" t="s">
        <v>316</v>
      </c>
      <c r="B172" s="18">
        <v>13.78</v>
      </c>
      <c r="C172" s="18">
        <v>108.78</v>
      </c>
      <c r="D172" s="18">
        <v>645.84</v>
      </c>
    </row>
    <row r="173" spans="1:4" x14ac:dyDescent="0.3">
      <c r="A173" s="15" t="s">
        <v>318</v>
      </c>
      <c r="B173" s="18">
        <v>39.67</v>
      </c>
      <c r="C173" s="18">
        <v>346.78</v>
      </c>
      <c r="D173" s="18">
        <v>2223.7200000000003</v>
      </c>
    </row>
    <row r="174" spans="1:4" x14ac:dyDescent="0.3">
      <c r="A174" s="15" t="s">
        <v>320</v>
      </c>
      <c r="B174" s="18">
        <v>1.67</v>
      </c>
      <c r="C174" s="18">
        <v>40.340000000000003</v>
      </c>
      <c r="D174" s="18">
        <v>293.2</v>
      </c>
    </row>
    <row r="175" spans="1:4" x14ac:dyDescent="0.3">
      <c r="A175" s="15" t="s">
        <v>322</v>
      </c>
      <c r="B175" s="18">
        <v>3.44</v>
      </c>
      <c r="C175" s="18">
        <v>28.89</v>
      </c>
      <c r="D175" s="18">
        <v>131.93</v>
      </c>
    </row>
    <row r="176" spans="1:4" x14ac:dyDescent="0.3">
      <c r="A176" s="15" t="s">
        <v>324</v>
      </c>
      <c r="B176" s="18">
        <v>29</v>
      </c>
      <c r="C176" s="18">
        <v>1037.55</v>
      </c>
      <c r="D176" s="18">
        <v>7712.34</v>
      </c>
    </row>
    <row r="177" spans="1:4" x14ac:dyDescent="0.3">
      <c r="A177" s="15" t="s">
        <v>326</v>
      </c>
      <c r="B177" s="18">
        <v>10.67</v>
      </c>
      <c r="C177" s="18">
        <v>153.44</v>
      </c>
      <c r="D177" s="18">
        <v>1082.2</v>
      </c>
    </row>
    <row r="178" spans="1:4" x14ac:dyDescent="0.3">
      <c r="A178" s="15" t="s">
        <v>328</v>
      </c>
      <c r="B178" s="18">
        <v>18</v>
      </c>
      <c r="C178" s="18">
        <v>88.11</v>
      </c>
      <c r="D178" s="18">
        <v>930.79</v>
      </c>
    </row>
    <row r="179" spans="1:4" x14ac:dyDescent="0.3">
      <c r="A179" s="15" t="s">
        <v>330</v>
      </c>
      <c r="B179" s="18">
        <v>4.1100000000000003</v>
      </c>
      <c r="C179" s="18">
        <v>43.34</v>
      </c>
      <c r="D179" s="18">
        <v>296.01</v>
      </c>
    </row>
    <row r="180" spans="1:4" x14ac:dyDescent="0.3">
      <c r="A180" s="15" t="s">
        <v>332</v>
      </c>
      <c r="B180" s="18">
        <v>6.89</v>
      </c>
      <c r="C180" s="18">
        <v>79.66</v>
      </c>
      <c r="D180" s="18">
        <v>679.99</v>
      </c>
    </row>
    <row r="181" spans="1:4" x14ac:dyDescent="0.3">
      <c r="A181" s="15" t="s">
        <v>334</v>
      </c>
      <c r="B181" s="18">
        <v>10.56</v>
      </c>
      <c r="C181" s="18">
        <v>127.11</v>
      </c>
      <c r="D181" s="18">
        <v>1105.78</v>
      </c>
    </row>
    <row r="182" spans="1:4" x14ac:dyDescent="0.3">
      <c r="A182" s="15" t="s">
        <v>336</v>
      </c>
      <c r="B182" s="18">
        <v>2.67</v>
      </c>
      <c r="C182" s="18">
        <v>74</v>
      </c>
      <c r="D182" s="18">
        <v>528.45000000000005</v>
      </c>
    </row>
    <row r="183" spans="1:4" x14ac:dyDescent="0.3">
      <c r="A183" s="15" t="s">
        <v>338</v>
      </c>
      <c r="B183" s="18">
        <v>16.89</v>
      </c>
      <c r="C183" s="18">
        <v>234.78</v>
      </c>
      <c r="D183" s="18">
        <v>1001.2099999999999</v>
      </c>
    </row>
    <row r="184" spans="1:4" x14ac:dyDescent="0.3">
      <c r="A184" s="15" t="s">
        <v>340</v>
      </c>
      <c r="B184" s="18">
        <v>3.44</v>
      </c>
      <c r="C184" s="18">
        <v>86.22</v>
      </c>
      <c r="D184" s="18">
        <v>533.41999999999996</v>
      </c>
    </row>
    <row r="185" spans="1:4" x14ac:dyDescent="0.3">
      <c r="A185" s="15" t="s">
        <v>342</v>
      </c>
      <c r="B185" s="18">
        <v>8.2200000000000006</v>
      </c>
      <c r="C185" s="18">
        <v>70.11</v>
      </c>
      <c r="D185" s="18">
        <v>576.05000000000007</v>
      </c>
    </row>
    <row r="186" spans="1:4" x14ac:dyDescent="0.3">
      <c r="A186" s="15" t="s">
        <v>344</v>
      </c>
      <c r="B186" s="18">
        <v>0.56000000000000005</v>
      </c>
      <c r="C186" s="18">
        <v>48.66</v>
      </c>
      <c r="D186" s="18">
        <v>310.37</v>
      </c>
    </row>
    <row r="187" spans="1:4" x14ac:dyDescent="0.3">
      <c r="A187" s="15" t="s">
        <v>346</v>
      </c>
      <c r="B187" s="18">
        <v>3.33</v>
      </c>
      <c r="C187" s="18">
        <v>41.769999999999996</v>
      </c>
      <c r="D187" s="18">
        <v>345.41</v>
      </c>
    </row>
    <row r="188" spans="1:4" x14ac:dyDescent="0.3">
      <c r="A188" s="15" t="s">
        <v>348</v>
      </c>
      <c r="B188" s="18">
        <v>0</v>
      </c>
      <c r="C188" s="18">
        <v>10.39</v>
      </c>
      <c r="D188" s="18">
        <v>69.06</v>
      </c>
    </row>
    <row r="189" spans="1:4" x14ac:dyDescent="0.3">
      <c r="A189" s="15" t="s">
        <v>350</v>
      </c>
      <c r="B189" s="18">
        <v>9.89</v>
      </c>
      <c r="C189" s="18">
        <v>165.56</v>
      </c>
      <c r="D189" s="18">
        <v>956.94</v>
      </c>
    </row>
    <row r="190" spans="1:4" x14ac:dyDescent="0.3">
      <c r="A190" s="15" t="s">
        <v>352</v>
      </c>
      <c r="B190" s="18">
        <v>2.11</v>
      </c>
      <c r="C190" s="18">
        <v>46.67</v>
      </c>
      <c r="D190" s="18">
        <v>278.76</v>
      </c>
    </row>
    <row r="191" spans="1:4" x14ac:dyDescent="0.3">
      <c r="A191" s="15" t="s">
        <v>354</v>
      </c>
      <c r="B191" s="18">
        <v>3</v>
      </c>
      <c r="C191" s="18">
        <v>51.22</v>
      </c>
      <c r="D191" s="18">
        <v>231.59</v>
      </c>
    </row>
    <row r="192" spans="1:4" x14ac:dyDescent="0.3">
      <c r="A192" s="15" t="s">
        <v>356</v>
      </c>
      <c r="B192" s="18">
        <v>45.11</v>
      </c>
      <c r="C192" s="18">
        <v>377.66999999999996</v>
      </c>
      <c r="D192" s="18">
        <v>3136.03</v>
      </c>
    </row>
    <row r="193" spans="1:4" x14ac:dyDescent="0.3">
      <c r="A193" s="15" t="s">
        <v>358</v>
      </c>
      <c r="B193" s="18">
        <v>268.89</v>
      </c>
      <c r="C193" s="18">
        <v>2482</v>
      </c>
      <c r="D193" s="18">
        <v>22080.750000000004</v>
      </c>
    </row>
    <row r="194" spans="1:4" x14ac:dyDescent="0.3">
      <c r="A194" s="15" t="s">
        <v>360</v>
      </c>
      <c r="B194" s="18">
        <v>310</v>
      </c>
      <c r="C194" s="18">
        <v>3970.66</v>
      </c>
      <c r="D194" s="18">
        <v>27275.309999999998</v>
      </c>
    </row>
    <row r="195" spans="1:4" x14ac:dyDescent="0.3">
      <c r="A195" s="15" t="s">
        <v>362</v>
      </c>
      <c r="B195" s="18">
        <v>4.8899999999999997</v>
      </c>
      <c r="C195" s="18">
        <v>28.33</v>
      </c>
      <c r="D195" s="18">
        <v>189.17</v>
      </c>
    </row>
    <row r="196" spans="1:4" x14ac:dyDescent="0.3">
      <c r="A196" s="15" t="s">
        <v>364</v>
      </c>
      <c r="B196" s="18">
        <v>58.33</v>
      </c>
      <c r="C196" s="18">
        <v>548.66000000000008</v>
      </c>
      <c r="D196" s="18">
        <v>5630.9100000000008</v>
      </c>
    </row>
    <row r="197" spans="1:4" x14ac:dyDescent="0.3">
      <c r="A197" s="15" t="s">
        <v>366</v>
      </c>
      <c r="B197" s="18">
        <v>97.33</v>
      </c>
      <c r="C197" s="18">
        <v>1099.44</v>
      </c>
      <c r="D197" s="18">
        <v>9636.7200000000012</v>
      </c>
    </row>
    <row r="198" spans="1:4" x14ac:dyDescent="0.3">
      <c r="A198" s="15" t="s">
        <v>368</v>
      </c>
      <c r="B198" s="18">
        <v>26.89</v>
      </c>
      <c r="C198" s="18">
        <v>157</v>
      </c>
      <c r="D198" s="18">
        <v>1347.65</v>
      </c>
    </row>
    <row r="199" spans="1:4" x14ac:dyDescent="0.3">
      <c r="A199" s="15" t="s">
        <v>370</v>
      </c>
      <c r="B199" s="18">
        <v>36</v>
      </c>
      <c r="C199" s="18">
        <v>383.12</v>
      </c>
      <c r="D199" s="18">
        <v>2533.9000000000005</v>
      </c>
    </row>
    <row r="200" spans="1:4" x14ac:dyDescent="0.3">
      <c r="A200" s="15" t="s">
        <v>372</v>
      </c>
      <c r="B200" s="18">
        <v>191.11</v>
      </c>
      <c r="C200" s="18">
        <v>1746.8899999999999</v>
      </c>
      <c r="D200" s="18">
        <v>11924.28</v>
      </c>
    </row>
    <row r="201" spans="1:4" x14ac:dyDescent="0.3">
      <c r="A201" s="15" t="s">
        <v>374</v>
      </c>
      <c r="B201" s="18">
        <v>118</v>
      </c>
      <c r="C201" s="18">
        <v>1082</v>
      </c>
      <c r="D201" s="18">
        <v>8481.7999999999975</v>
      </c>
    </row>
    <row r="202" spans="1:4" x14ac:dyDescent="0.3">
      <c r="A202" s="15" t="s">
        <v>376</v>
      </c>
      <c r="B202" s="18">
        <v>104.67</v>
      </c>
      <c r="C202" s="18">
        <v>954.32999999999993</v>
      </c>
      <c r="D202" s="18">
        <v>7476.1200000000008</v>
      </c>
    </row>
    <row r="203" spans="1:4" x14ac:dyDescent="0.3">
      <c r="A203" s="15" t="s">
        <v>378</v>
      </c>
      <c r="B203" s="18">
        <v>212.33</v>
      </c>
      <c r="C203" s="18">
        <v>2566.8900000000003</v>
      </c>
      <c r="D203" s="18">
        <v>19660.289999999997</v>
      </c>
    </row>
    <row r="204" spans="1:4" x14ac:dyDescent="0.3">
      <c r="A204" s="15" t="s">
        <v>380</v>
      </c>
      <c r="B204" s="18">
        <v>22.56</v>
      </c>
      <c r="C204" s="18">
        <v>213.44</v>
      </c>
      <c r="D204" s="18">
        <v>1840.2499999999998</v>
      </c>
    </row>
    <row r="205" spans="1:4" x14ac:dyDescent="0.3">
      <c r="A205" s="15" t="s">
        <v>382</v>
      </c>
      <c r="B205" s="18">
        <v>46</v>
      </c>
      <c r="C205" s="18">
        <v>521.66999999999996</v>
      </c>
      <c r="D205" s="18">
        <v>3940.5299999999997</v>
      </c>
    </row>
    <row r="206" spans="1:4" x14ac:dyDescent="0.3">
      <c r="A206" s="15" t="s">
        <v>384</v>
      </c>
      <c r="B206" s="18">
        <v>50.44</v>
      </c>
      <c r="C206" s="18">
        <v>399</v>
      </c>
      <c r="D206" s="18">
        <v>3724.4</v>
      </c>
    </row>
    <row r="207" spans="1:4" x14ac:dyDescent="0.3">
      <c r="A207" s="15" t="s">
        <v>1024</v>
      </c>
      <c r="B207" s="18">
        <v>0</v>
      </c>
      <c r="C207" s="18">
        <v>0</v>
      </c>
      <c r="D207" s="18">
        <v>552.34999999999991</v>
      </c>
    </row>
    <row r="208" spans="1:4" x14ac:dyDescent="0.3">
      <c r="A208" s="15" t="s">
        <v>962</v>
      </c>
      <c r="B208" s="18">
        <v>0</v>
      </c>
      <c r="C208" s="18">
        <v>34</v>
      </c>
      <c r="D208" s="18">
        <v>195.44</v>
      </c>
    </row>
    <row r="209" spans="1:4" x14ac:dyDescent="0.3">
      <c r="A209" s="15" t="s">
        <v>916</v>
      </c>
      <c r="B209" s="18">
        <v>0</v>
      </c>
      <c r="C209" s="18">
        <v>0</v>
      </c>
      <c r="D209" s="18">
        <v>0</v>
      </c>
    </row>
    <row r="210" spans="1:4" x14ac:dyDescent="0.3">
      <c r="A210" s="15" t="s">
        <v>1058</v>
      </c>
      <c r="B210" s="18">
        <v>0</v>
      </c>
      <c r="C210" s="18">
        <v>0</v>
      </c>
      <c r="D210" s="18">
        <v>0</v>
      </c>
    </row>
    <row r="211" spans="1:4" x14ac:dyDescent="0.3">
      <c r="A211" s="15" t="s">
        <v>386</v>
      </c>
      <c r="B211" s="18">
        <v>0</v>
      </c>
      <c r="C211" s="18">
        <v>0</v>
      </c>
      <c r="D211" s="18">
        <v>8.3000000000000007</v>
      </c>
    </row>
    <row r="212" spans="1:4" x14ac:dyDescent="0.3">
      <c r="A212" s="15" t="s">
        <v>388</v>
      </c>
      <c r="B212" s="18">
        <v>8.2200000000000006</v>
      </c>
      <c r="C212" s="18">
        <v>93.89</v>
      </c>
      <c r="D212" s="18">
        <v>759.31</v>
      </c>
    </row>
    <row r="213" spans="1:4" x14ac:dyDescent="0.3">
      <c r="A213" s="15" t="s">
        <v>390</v>
      </c>
      <c r="B213" s="18">
        <v>1.1100000000000001</v>
      </c>
      <c r="C213" s="18">
        <v>47.44</v>
      </c>
      <c r="D213" s="18">
        <v>233.36</v>
      </c>
    </row>
    <row r="214" spans="1:4" x14ac:dyDescent="0.3">
      <c r="A214" s="15" t="s">
        <v>392</v>
      </c>
      <c r="B214" s="18">
        <v>12.33</v>
      </c>
      <c r="C214" s="18">
        <v>137.11000000000001</v>
      </c>
      <c r="D214" s="18">
        <v>753.8</v>
      </c>
    </row>
    <row r="215" spans="1:4" x14ac:dyDescent="0.3">
      <c r="A215" s="15" t="s">
        <v>394</v>
      </c>
      <c r="B215" s="18">
        <v>1.33</v>
      </c>
      <c r="C215" s="18">
        <v>87.11</v>
      </c>
      <c r="D215" s="18">
        <v>499.21</v>
      </c>
    </row>
    <row r="216" spans="1:4" x14ac:dyDescent="0.3">
      <c r="A216" s="15" t="s">
        <v>396</v>
      </c>
      <c r="B216" s="18">
        <v>36.67</v>
      </c>
      <c r="C216" s="18">
        <v>484</v>
      </c>
      <c r="D216" s="18">
        <v>3337.48</v>
      </c>
    </row>
    <row r="217" spans="1:4" x14ac:dyDescent="0.3">
      <c r="A217" s="15" t="s">
        <v>398</v>
      </c>
      <c r="B217" s="18">
        <v>47.67</v>
      </c>
      <c r="C217" s="18">
        <v>740.44</v>
      </c>
      <c r="D217" s="18">
        <v>4205.5800000000008</v>
      </c>
    </row>
    <row r="218" spans="1:4" x14ac:dyDescent="0.3">
      <c r="A218" s="15" t="s">
        <v>400</v>
      </c>
      <c r="B218" s="18">
        <v>42</v>
      </c>
      <c r="C218" s="18">
        <v>287.23</v>
      </c>
      <c r="D218" s="18">
        <v>2518.6099999999997</v>
      </c>
    </row>
    <row r="219" spans="1:4" x14ac:dyDescent="0.3">
      <c r="A219" s="15" t="s">
        <v>402</v>
      </c>
      <c r="B219" s="18">
        <v>3.78</v>
      </c>
      <c r="C219" s="18">
        <v>97.34</v>
      </c>
      <c r="D219" s="18">
        <v>612.28</v>
      </c>
    </row>
    <row r="220" spans="1:4" x14ac:dyDescent="0.3">
      <c r="A220" s="15" t="s">
        <v>404</v>
      </c>
      <c r="B220" s="18">
        <v>3.78</v>
      </c>
      <c r="C220" s="18">
        <v>43</v>
      </c>
      <c r="D220" s="18">
        <v>449.06</v>
      </c>
    </row>
    <row r="221" spans="1:4" x14ac:dyDescent="0.3">
      <c r="A221" s="15" t="s">
        <v>406</v>
      </c>
      <c r="B221" s="18">
        <v>104.78</v>
      </c>
      <c r="C221" s="18">
        <v>861.22</v>
      </c>
      <c r="D221" s="18">
        <v>6407.7</v>
      </c>
    </row>
    <row r="222" spans="1:4" x14ac:dyDescent="0.3">
      <c r="A222" s="15" t="s">
        <v>408</v>
      </c>
      <c r="B222" s="18">
        <v>0</v>
      </c>
      <c r="C222" s="18">
        <v>8.4499999999999993</v>
      </c>
      <c r="D222" s="18">
        <v>63.1</v>
      </c>
    </row>
    <row r="223" spans="1:4" x14ac:dyDescent="0.3">
      <c r="A223" s="15" t="s">
        <v>410</v>
      </c>
      <c r="B223" s="18">
        <v>0</v>
      </c>
      <c r="C223" s="18">
        <v>7.56</v>
      </c>
      <c r="D223" s="18">
        <v>65.5</v>
      </c>
    </row>
    <row r="224" spans="1:4" x14ac:dyDescent="0.3">
      <c r="A224" s="15" t="s">
        <v>412</v>
      </c>
      <c r="B224" s="18">
        <v>1</v>
      </c>
      <c r="C224" s="18">
        <v>6.66</v>
      </c>
      <c r="D224" s="18">
        <v>41.31</v>
      </c>
    </row>
    <row r="225" spans="1:4" x14ac:dyDescent="0.3">
      <c r="A225" s="15" t="s">
        <v>414</v>
      </c>
      <c r="B225" s="18">
        <v>14.56</v>
      </c>
      <c r="C225" s="18">
        <v>135</v>
      </c>
      <c r="D225" s="18">
        <v>820.99</v>
      </c>
    </row>
    <row r="226" spans="1:4" x14ac:dyDescent="0.3">
      <c r="A226" s="15" t="s">
        <v>416</v>
      </c>
      <c r="B226" s="18">
        <v>238.56</v>
      </c>
      <c r="C226" s="18">
        <v>2455</v>
      </c>
      <c r="D226" s="18">
        <v>19775.660000000003</v>
      </c>
    </row>
    <row r="227" spans="1:4" x14ac:dyDescent="0.3">
      <c r="A227" s="15" t="s">
        <v>418</v>
      </c>
      <c r="B227" s="18">
        <v>133.78</v>
      </c>
      <c r="C227" s="18">
        <v>1252.1100000000001</v>
      </c>
      <c r="D227" s="18">
        <v>8861.0299999999988</v>
      </c>
    </row>
    <row r="228" spans="1:4" x14ac:dyDescent="0.3">
      <c r="A228" s="15" t="s">
        <v>420</v>
      </c>
      <c r="B228" s="18">
        <v>166.33</v>
      </c>
      <c r="C228" s="18">
        <v>1959.67</v>
      </c>
      <c r="D228" s="18">
        <v>14815.089999999998</v>
      </c>
    </row>
    <row r="229" spans="1:4" x14ac:dyDescent="0.3">
      <c r="A229" s="15" t="s">
        <v>422</v>
      </c>
      <c r="B229" s="18">
        <v>281.33</v>
      </c>
      <c r="C229" s="18">
        <v>2787.23</v>
      </c>
      <c r="D229" s="18">
        <v>20166.63</v>
      </c>
    </row>
    <row r="230" spans="1:4" x14ac:dyDescent="0.3">
      <c r="A230" s="15" t="s">
        <v>424</v>
      </c>
      <c r="B230" s="18">
        <v>55.67</v>
      </c>
      <c r="C230" s="18">
        <v>761.44</v>
      </c>
      <c r="D230" s="18">
        <v>5278.79</v>
      </c>
    </row>
    <row r="231" spans="1:4" x14ac:dyDescent="0.3">
      <c r="A231" s="15" t="s">
        <v>426</v>
      </c>
      <c r="B231" s="18">
        <v>162.66999999999999</v>
      </c>
      <c r="C231" s="18">
        <v>1571.1100000000001</v>
      </c>
      <c r="D231" s="18">
        <v>9897.739999999998</v>
      </c>
    </row>
    <row r="232" spans="1:4" x14ac:dyDescent="0.3">
      <c r="A232" s="15" t="s">
        <v>428</v>
      </c>
      <c r="B232" s="18">
        <v>0</v>
      </c>
      <c r="C232" s="18">
        <v>3.78</v>
      </c>
      <c r="D232" s="18">
        <v>24.28</v>
      </c>
    </row>
    <row r="233" spans="1:4" x14ac:dyDescent="0.3">
      <c r="A233" s="15" t="s">
        <v>430</v>
      </c>
      <c r="B233" s="18">
        <v>52.33</v>
      </c>
      <c r="C233" s="18">
        <v>734.78</v>
      </c>
      <c r="D233" s="18">
        <v>6026.2</v>
      </c>
    </row>
    <row r="234" spans="1:4" x14ac:dyDescent="0.3">
      <c r="A234" s="15" t="s">
        <v>432</v>
      </c>
      <c r="B234" s="18">
        <v>95.67</v>
      </c>
      <c r="C234" s="18">
        <v>1116.77</v>
      </c>
      <c r="D234" s="18">
        <v>9267.23</v>
      </c>
    </row>
    <row r="235" spans="1:4" x14ac:dyDescent="0.3">
      <c r="A235" s="15" t="s">
        <v>434</v>
      </c>
      <c r="B235" s="18">
        <v>29.44</v>
      </c>
      <c r="C235" s="18">
        <v>375.66999999999996</v>
      </c>
      <c r="D235" s="18">
        <v>2449.94</v>
      </c>
    </row>
    <row r="236" spans="1:4" x14ac:dyDescent="0.3">
      <c r="A236" s="15" t="s">
        <v>436</v>
      </c>
      <c r="B236" s="18">
        <v>22.78</v>
      </c>
      <c r="C236" s="18">
        <v>296.23</v>
      </c>
      <c r="D236" s="18">
        <v>1871.5800000000002</v>
      </c>
    </row>
    <row r="237" spans="1:4" x14ac:dyDescent="0.3">
      <c r="A237" s="15" t="s">
        <v>438</v>
      </c>
      <c r="B237" s="18">
        <v>4.67</v>
      </c>
      <c r="C237" s="18">
        <v>72.22</v>
      </c>
      <c r="D237" s="18">
        <v>390.34999999999997</v>
      </c>
    </row>
    <row r="238" spans="1:4" x14ac:dyDescent="0.3">
      <c r="A238" s="15" t="s">
        <v>440</v>
      </c>
      <c r="B238" s="18">
        <v>43.11</v>
      </c>
      <c r="C238" s="18">
        <v>373.12</v>
      </c>
      <c r="D238" s="18">
        <v>2077.4900000000002</v>
      </c>
    </row>
    <row r="239" spans="1:4" x14ac:dyDescent="0.3">
      <c r="A239" s="15" t="s">
        <v>442</v>
      </c>
      <c r="B239" s="18">
        <v>53.89</v>
      </c>
      <c r="C239" s="18">
        <v>661.78</v>
      </c>
      <c r="D239" s="18">
        <v>4533.4599999999991</v>
      </c>
    </row>
    <row r="240" spans="1:4" x14ac:dyDescent="0.3">
      <c r="A240" s="15" t="s">
        <v>444</v>
      </c>
      <c r="B240" s="18">
        <v>305.77999999999997</v>
      </c>
      <c r="C240" s="18">
        <v>4440.66</v>
      </c>
      <c r="D240" s="18">
        <v>28106.910000000003</v>
      </c>
    </row>
    <row r="241" spans="1:4" x14ac:dyDescent="0.3">
      <c r="A241" s="15" t="s">
        <v>446</v>
      </c>
      <c r="B241" s="18">
        <v>0</v>
      </c>
      <c r="C241" s="18">
        <v>7.11</v>
      </c>
      <c r="D241" s="18">
        <v>77.760000000000005</v>
      </c>
    </row>
    <row r="242" spans="1:4" x14ac:dyDescent="0.3">
      <c r="A242" s="15" t="s">
        <v>448</v>
      </c>
      <c r="B242" s="18">
        <v>0</v>
      </c>
      <c r="C242" s="18">
        <v>5.8900000000000006</v>
      </c>
      <c r="D242" s="18">
        <v>37.299999999999997</v>
      </c>
    </row>
    <row r="243" spans="1:4" x14ac:dyDescent="0.3">
      <c r="A243" s="15" t="s">
        <v>450</v>
      </c>
      <c r="B243" s="18">
        <v>10.11</v>
      </c>
      <c r="C243" s="18">
        <v>192.11</v>
      </c>
      <c r="D243" s="18">
        <v>1337.04</v>
      </c>
    </row>
    <row r="244" spans="1:4" x14ac:dyDescent="0.3">
      <c r="A244" s="15" t="s">
        <v>452</v>
      </c>
      <c r="B244" s="18">
        <v>32.78</v>
      </c>
      <c r="C244" s="18">
        <v>225.33999999999997</v>
      </c>
      <c r="D244" s="18">
        <v>1732.91</v>
      </c>
    </row>
    <row r="245" spans="1:4" x14ac:dyDescent="0.3">
      <c r="A245" s="15" t="s">
        <v>454</v>
      </c>
      <c r="B245" s="18">
        <v>97.89</v>
      </c>
      <c r="C245" s="18">
        <v>1309.33</v>
      </c>
      <c r="D245" s="18">
        <v>10181.510000000002</v>
      </c>
    </row>
    <row r="246" spans="1:4" x14ac:dyDescent="0.3">
      <c r="A246" s="15" t="s">
        <v>456</v>
      </c>
      <c r="B246" s="18">
        <v>182.11</v>
      </c>
      <c r="C246" s="18">
        <v>1984.8899999999999</v>
      </c>
      <c r="D246" s="18">
        <v>13986.21</v>
      </c>
    </row>
    <row r="247" spans="1:4" x14ac:dyDescent="0.3">
      <c r="A247" s="15" t="s">
        <v>458</v>
      </c>
      <c r="B247" s="18">
        <v>11.89</v>
      </c>
      <c r="C247" s="18">
        <v>104.44</v>
      </c>
      <c r="D247" s="18">
        <v>854.82</v>
      </c>
    </row>
    <row r="248" spans="1:4" x14ac:dyDescent="0.3">
      <c r="A248" s="15" t="s">
        <v>460</v>
      </c>
      <c r="B248" s="18">
        <v>75</v>
      </c>
      <c r="C248" s="18">
        <v>812.11</v>
      </c>
      <c r="D248" s="18">
        <v>4951.46</v>
      </c>
    </row>
    <row r="249" spans="1:4" x14ac:dyDescent="0.3">
      <c r="A249" s="15" t="s">
        <v>462</v>
      </c>
      <c r="B249" s="18">
        <v>44.33</v>
      </c>
      <c r="C249" s="18">
        <v>542.22</v>
      </c>
      <c r="D249" s="18">
        <v>3670.2000000000003</v>
      </c>
    </row>
    <row r="250" spans="1:4" x14ac:dyDescent="0.3">
      <c r="A250" s="15" t="s">
        <v>464</v>
      </c>
      <c r="B250" s="18">
        <v>1.89</v>
      </c>
      <c r="C250" s="18">
        <v>62.11</v>
      </c>
      <c r="D250" s="18">
        <v>537.95000000000005</v>
      </c>
    </row>
    <row r="251" spans="1:4" x14ac:dyDescent="0.3">
      <c r="A251" s="15" t="s">
        <v>466</v>
      </c>
      <c r="B251" s="18">
        <v>41.89</v>
      </c>
      <c r="C251" s="18">
        <v>404.55</v>
      </c>
      <c r="D251" s="18">
        <v>3153.4900000000002</v>
      </c>
    </row>
    <row r="252" spans="1:4" x14ac:dyDescent="0.3">
      <c r="A252" s="15" t="s">
        <v>468</v>
      </c>
      <c r="B252" s="18">
        <v>20.78</v>
      </c>
      <c r="C252" s="18">
        <v>295.33000000000004</v>
      </c>
      <c r="D252" s="18">
        <v>2502.92</v>
      </c>
    </row>
    <row r="253" spans="1:4" x14ac:dyDescent="0.3">
      <c r="A253" s="15" t="s">
        <v>470</v>
      </c>
      <c r="B253" s="18">
        <v>19.329999999999998</v>
      </c>
      <c r="C253" s="18">
        <v>194.45</v>
      </c>
      <c r="D253" s="18">
        <v>1398.9299999999998</v>
      </c>
    </row>
    <row r="254" spans="1:4" x14ac:dyDescent="0.3">
      <c r="A254" s="15" t="s">
        <v>964</v>
      </c>
      <c r="B254" s="18">
        <v>0</v>
      </c>
      <c r="C254" s="18">
        <v>68.77</v>
      </c>
      <c r="D254" s="18">
        <v>598.1</v>
      </c>
    </row>
    <row r="255" spans="1:4" x14ac:dyDescent="0.3">
      <c r="A255" s="15" t="s">
        <v>1045</v>
      </c>
      <c r="B255" s="18">
        <v>0</v>
      </c>
      <c r="C255" s="18">
        <v>7.1099999999999994</v>
      </c>
      <c r="D255" s="18">
        <v>37.230000000000004</v>
      </c>
    </row>
    <row r="256" spans="1:4" x14ac:dyDescent="0.3">
      <c r="A256" s="15" t="s">
        <v>965</v>
      </c>
      <c r="B256" s="18">
        <v>0</v>
      </c>
      <c r="C256" s="18">
        <v>122.55</v>
      </c>
      <c r="D256" s="18">
        <v>720.87</v>
      </c>
    </row>
    <row r="257" spans="1:4" x14ac:dyDescent="0.3">
      <c r="A257" s="15" t="s">
        <v>472</v>
      </c>
      <c r="B257" s="18">
        <v>0</v>
      </c>
      <c r="C257" s="18">
        <v>3.89</v>
      </c>
      <c r="D257" s="18">
        <v>42.6</v>
      </c>
    </row>
    <row r="258" spans="1:4" x14ac:dyDescent="0.3">
      <c r="A258" s="15" t="s">
        <v>474</v>
      </c>
      <c r="B258" s="18">
        <v>6.89</v>
      </c>
      <c r="C258" s="18">
        <v>119.11</v>
      </c>
      <c r="D258" s="18">
        <v>702.80000000000007</v>
      </c>
    </row>
    <row r="259" spans="1:4" x14ac:dyDescent="0.3">
      <c r="A259" s="15" t="s">
        <v>476</v>
      </c>
      <c r="B259" s="18">
        <v>2.67</v>
      </c>
      <c r="C259" s="18">
        <v>74.45</v>
      </c>
      <c r="D259" s="18">
        <v>430.43</v>
      </c>
    </row>
    <row r="260" spans="1:4" x14ac:dyDescent="0.3">
      <c r="A260" s="15" t="s">
        <v>478</v>
      </c>
      <c r="B260" s="18">
        <v>2.67</v>
      </c>
      <c r="C260" s="18">
        <v>105.33</v>
      </c>
      <c r="D260" s="18">
        <v>1233.24</v>
      </c>
    </row>
    <row r="261" spans="1:4" x14ac:dyDescent="0.3">
      <c r="A261" s="15" t="s">
        <v>480</v>
      </c>
      <c r="B261" s="18">
        <v>16.329999999999998</v>
      </c>
      <c r="C261" s="18">
        <v>243.11</v>
      </c>
      <c r="D261" s="18">
        <v>1580.9099999999999</v>
      </c>
    </row>
    <row r="262" spans="1:4" x14ac:dyDescent="0.3">
      <c r="A262" s="15" t="s">
        <v>482</v>
      </c>
      <c r="B262" s="18">
        <v>1.56</v>
      </c>
      <c r="C262" s="18">
        <v>13.329999999999998</v>
      </c>
      <c r="D262" s="18">
        <v>259.24</v>
      </c>
    </row>
    <row r="263" spans="1:4" x14ac:dyDescent="0.3">
      <c r="A263" s="15" t="s">
        <v>484</v>
      </c>
      <c r="B263" s="18">
        <v>0</v>
      </c>
      <c r="C263" s="18">
        <v>9.2200000000000006</v>
      </c>
      <c r="D263" s="18">
        <v>64.3</v>
      </c>
    </row>
    <row r="264" spans="1:4" x14ac:dyDescent="0.3">
      <c r="A264" s="15" t="s">
        <v>486</v>
      </c>
      <c r="B264" s="18">
        <v>0</v>
      </c>
      <c r="C264" s="18">
        <v>1.1100000000000001</v>
      </c>
      <c r="D264" s="18">
        <v>31.3</v>
      </c>
    </row>
    <row r="265" spans="1:4" x14ac:dyDescent="0.3">
      <c r="A265" s="15" t="s">
        <v>488</v>
      </c>
      <c r="B265" s="18">
        <v>0</v>
      </c>
      <c r="C265" s="18">
        <v>17.670000000000002</v>
      </c>
      <c r="D265" s="18">
        <v>109.85000000000001</v>
      </c>
    </row>
    <row r="266" spans="1:4" x14ac:dyDescent="0.3">
      <c r="A266" s="15" t="s">
        <v>490</v>
      </c>
      <c r="B266" s="18">
        <v>3.56</v>
      </c>
      <c r="C266" s="18">
        <v>75.11</v>
      </c>
      <c r="D266" s="18">
        <v>421.17</v>
      </c>
    </row>
    <row r="267" spans="1:4" x14ac:dyDescent="0.3">
      <c r="A267" s="15" t="s">
        <v>492</v>
      </c>
      <c r="B267" s="18">
        <v>0</v>
      </c>
      <c r="C267" s="18">
        <v>26.11</v>
      </c>
      <c r="D267" s="18">
        <v>262.39999999999998</v>
      </c>
    </row>
    <row r="268" spans="1:4" x14ac:dyDescent="0.3">
      <c r="A268" s="15" t="s">
        <v>494</v>
      </c>
      <c r="B268" s="18">
        <v>13.56</v>
      </c>
      <c r="C268" s="18">
        <v>143.44</v>
      </c>
      <c r="D268" s="18">
        <v>1053.9299999999998</v>
      </c>
    </row>
    <row r="269" spans="1:4" x14ac:dyDescent="0.3">
      <c r="A269" s="15" t="s">
        <v>496</v>
      </c>
      <c r="B269" s="18">
        <v>73.56</v>
      </c>
      <c r="C269" s="18">
        <v>762.32999999999993</v>
      </c>
      <c r="D269" s="18">
        <v>5373.54</v>
      </c>
    </row>
    <row r="270" spans="1:4" x14ac:dyDescent="0.3">
      <c r="A270" s="15" t="s">
        <v>498</v>
      </c>
      <c r="B270" s="18">
        <v>236.78</v>
      </c>
      <c r="C270" s="18">
        <v>2041.33</v>
      </c>
      <c r="D270" s="18">
        <v>14524.18</v>
      </c>
    </row>
    <row r="271" spans="1:4" x14ac:dyDescent="0.3">
      <c r="A271" s="15" t="s">
        <v>500</v>
      </c>
      <c r="B271" s="18">
        <v>46.33</v>
      </c>
      <c r="C271" s="18">
        <v>760.67000000000007</v>
      </c>
      <c r="D271" s="18">
        <v>6270.6900000000005</v>
      </c>
    </row>
    <row r="272" spans="1:4" x14ac:dyDescent="0.3">
      <c r="A272" s="15" t="s">
        <v>502</v>
      </c>
      <c r="B272" s="18">
        <v>98.89</v>
      </c>
      <c r="C272" s="18">
        <v>1269.6600000000001</v>
      </c>
      <c r="D272" s="18">
        <v>9712.4000000000015</v>
      </c>
    </row>
    <row r="273" spans="1:4" x14ac:dyDescent="0.3">
      <c r="A273" s="15" t="s">
        <v>504</v>
      </c>
      <c r="B273" s="18">
        <v>9.7799999999999994</v>
      </c>
      <c r="C273" s="18">
        <v>129.56</v>
      </c>
      <c r="D273" s="18">
        <v>875.02</v>
      </c>
    </row>
    <row r="274" spans="1:4" x14ac:dyDescent="0.3">
      <c r="A274" s="15" t="s">
        <v>506</v>
      </c>
      <c r="B274" s="18">
        <v>10.56</v>
      </c>
      <c r="C274" s="18">
        <v>84.66</v>
      </c>
      <c r="D274" s="18">
        <v>597.52</v>
      </c>
    </row>
    <row r="275" spans="1:4" x14ac:dyDescent="0.3">
      <c r="A275" s="15" t="s">
        <v>508</v>
      </c>
      <c r="B275" s="18">
        <v>24.33</v>
      </c>
      <c r="C275" s="18">
        <v>292.77</v>
      </c>
      <c r="D275" s="18">
        <v>2140.5500000000002</v>
      </c>
    </row>
    <row r="276" spans="1:4" x14ac:dyDescent="0.3">
      <c r="A276" s="15" t="s">
        <v>510</v>
      </c>
      <c r="B276" s="18">
        <v>14.89</v>
      </c>
      <c r="C276" s="18">
        <v>192.11</v>
      </c>
      <c r="D276" s="18">
        <v>1255.01</v>
      </c>
    </row>
    <row r="277" spans="1:4" x14ac:dyDescent="0.3">
      <c r="A277" s="15" t="s">
        <v>979</v>
      </c>
      <c r="B277" s="18">
        <v>0</v>
      </c>
      <c r="C277" s="18">
        <v>18</v>
      </c>
      <c r="D277" s="18">
        <v>139.6</v>
      </c>
    </row>
    <row r="278" spans="1:4" x14ac:dyDescent="0.3">
      <c r="A278" s="15" t="s">
        <v>512</v>
      </c>
      <c r="B278" s="18">
        <v>3.89</v>
      </c>
      <c r="C278" s="18">
        <v>85.11</v>
      </c>
      <c r="D278" s="18">
        <v>477.28</v>
      </c>
    </row>
    <row r="279" spans="1:4" x14ac:dyDescent="0.3">
      <c r="A279" s="15" t="s">
        <v>514</v>
      </c>
      <c r="B279" s="18">
        <v>0.22</v>
      </c>
      <c r="C279" s="18">
        <v>2.44</v>
      </c>
      <c r="D279" s="18">
        <v>28.4</v>
      </c>
    </row>
    <row r="280" spans="1:4" x14ac:dyDescent="0.3">
      <c r="A280" s="15" t="s">
        <v>516</v>
      </c>
      <c r="B280" s="18">
        <v>31.89</v>
      </c>
      <c r="C280" s="18">
        <v>776.78</v>
      </c>
      <c r="D280" s="18">
        <v>5492.47</v>
      </c>
    </row>
    <row r="281" spans="1:4" x14ac:dyDescent="0.3">
      <c r="A281" s="15" t="s">
        <v>518</v>
      </c>
      <c r="B281" s="18">
        <v>29.33</v>
      </c>
      <c r="C281" s="18">
        <v>199.44</v>
      </c>
      <c r="D281" s="18">
        <v>1583.52</v>
      </c>
    </row>
    <row r="282" spans="1:4" x14ac:dyDescent="0.3">
      <c r="A282" s="15" t="s">
        <v>520</v>
      </c>
      <c r="B282" s="18">
        <v>1.67</v>
      </c>
      <c r="C282" s="18">
        <v>25.439999999999998</v>
      </c>
      <c r="D282" s="18">
        <v>215.33</v>
      </c>
    </row>
    <row r="283" spans="1:4" x14ac:dyDescent="0.3">
      <c r="A283" s="15" t="s">
        <v>522</v>
      </c>
      <c r="B283" s="18">
        <v>19.89</v>
      </c>
      <c r="C283" s="18">
        <v>103.78</v>
      </c>
      <c r="D283" s="18">
        <v>700.41</v>
      </c>
    </row>
    <row r="284" spans="1:4" x14ac:dyDescent="0.3">
      <c r="A284" s="15" t="s">
        <v>524</v>
      </c>
      <c r="B284" s="18">
        <v>2.78</v>
      </c>
      <c r="C284" s="18">
        <v>20.440000000000001</v>
      </c>
      <c r="D284" s="18">
        <v>240.83</v>
      </c>
    </row>
    <row r="285" spans="1:4" x14ac:dyDescent="0.3">
      <c r="A285" s="15" t="s">
        <v>526</v>
      </c>
      <c r="B285" s="18">
        <v>0.33</v>
      </c>
      <c r="C285" s="18">
        <v>32.56</v>
      </c>
      <c r="D285" s="18">
        <v>247.38</v>
      </c>
    </row>
    <row r="286" spans="1:4" x14ac:dyDescent="0.3">
      <c r="A286" s="15" t="s">
        <v>1025</v>
      </c>
      <c r="B286" s="18">
        <v>0</v>
      </c>
      <c r="C286" s="18">
        <v>16.23</v>
      </c>
      <c r="D286" s="18">
        <v>55.62</v>
      </c>
    </row>
    <row r="287" spans="1:4" x14ac:dyDescent="0.3">
      <c r="A287" s="15" t="s">
        <v>528</v>
      </c>
      <c r="B287" s="18">
        <v>121.89</v>
      </c>
      <c r="C287" s="18">
        <v>1661.67</v>
      </c>
      <c r="D287" s="18">
        <v>11286.560000000001</v>
      </c>
    </row>
    <row r="288" spans="1:4" x14ac:dyDescent="0.3">
      <c r="A288" s="15" t="s">
        <v>530</v>
      </c>
      <c r="B288" s="18">
        <v>57.11</v>
      </c>
      <c r="C288" s="18">
        <v>632.66000000000008</v>
      </c>
      <c r="D288" s="18">
        <v>4294.4000000000005</v>
      </c>
    </row>
    <row r="289" spans="1:4" x14ac:dyDescent="0.3">
      <c r="A289" s="15" t="s">
        <v>532</v>
      </c>
      <c r="B289" s="18">
        <v>30.33</v>
      </c>
      <c r="C289" s="18">
        <v>305.44</v>
      </c>
      <c r="D289" s="18">
        <v>2128.15</v>
      </c>
    </row>
    <row r="290" spans="1:4" x14ac:dyDescent="0.3">
      <c r="A290" s="15" t="s">
        <v>534</v>
      </c>
      <c r="B290" s="18">
        <v>59.22</v>
      </c>
      <c r="C290" s="18">
        <v>442.33</v>
      </c>
      <c r="D290" s="18">
        <v>3299.7000000000003</v>
      </c>
    </row>
    <row r="291" spans="1:4" x14ac:dyDescent="0.3">
      <c r="A291" s="15" t="s">
        <v>536</v>
      </c>
      <c r="B291" s="18">
        <v>25.56</v>
      </c>
      <c r="C291" s="18">
        <v>183.44</v>
      </c>
      <c r="D291" s="18">
        <v>1800.6200000000001</v>
      </c>
    </row>
    <row r="292" spans="1:4" x14ac:dyDescent="0.3">
      <c r="A292" s="15" t="s">
        <v>538</v>
      </c>
      <c r="B292" s="18">
        <v>26</v>
      </c>
      <c r="C292" s="18">
        <v>311.77999999999997</v>
      </c>
      <c r="D292" s="18">
        <v>1841.8500000000001</v>
      </c>
    </row>
    <row r="293" spans="1:4" x14ac:dyDescent="0.3">
      <c r="A293" s="15" t="s">
        <v>540</v>
      </c>
      <c r="B293" s="18">
        <v>21.89</v>
      </c>
      <c r="C293" s="18">
        <v>304.56</v>
      </c>
      <c r="D293" s="18">
        <v>1684.11</v>
      </c>
    </row>
    <row r="294" spans="1:4" x14ac:dyDescent="0.3">
      <c r="A294" s="15" t="s">
        <v>956</v>
      </c>
      <c r="B294" s="18">
        <v>22.44</v>
      </c>
      <c r="C294" s="18">
        <v>117.44</v>
      </c>
      <c r="D294" s="18">
        <v>396.96</v>
      </c>
    </row>
    <row r="295" spans="1:4" x14ac:dyDescent="0.3">
      <c r="A295" s="15" t="s">
        <v>542</v>
      </c>
      <c r="B295" s="18">
        <v>1.67</v>
      </c>
      <c r="C295" s="18">
        <v>10.33</v>
      </c>
      <c r="D295" s="18">
        <v>83.77</v>
      </c>
    </row>
    <row r="296" spans="1:4" x14ac:dyDescent="0.3">
      <c r="A296" s="15" t="s">
        <v>544</v>
      </c>
      <c r="B296" s="18">
        <v>0</v>
      </c>
      <c r="C296" s="18">
        <v>8.4499999999999993</v>
      </c>
      <c r="D296" s="18">
        <v>41.41</v>
      </c>
    </row>
    <row r="297" spans="1:4" x14ac:dyDescent="0.3">
      <c r="A297" s="15" t="s">
        <v>546</v>
      </c>
      <c r="B297" s="18">
        <v>3.67</v>
      </c>
      <c r="C297" s="18">
        <v>33.880000000000003</v>
      </c>
      <c r="D297" s="18">
        <v>169.92000000000002</v>
      </c>
    </row>
    <row r="298" spans="1:4" x14ac:dyDescent="0.3">
      <c r="A298" s="15" t="s">
        <v>548</v>
      </c>
      <c r="B298" s="18">
        <v>41.89</v>
      </c>
      <c r="C298" s="18">
        <v>316.89</v>
      </c>
      <c r="D298" s="18">
        <v>2554.14</v>
      </c>
    </row>
    <row r="299" spans="1:4" x14ac:dyDescent="0.3">
      <c r="A299" s="15" t="s">
        <v>550</v>
      </c>
      <c r="B299" s="18">
        <v>3.78</v>
      </c>
      <c r="C299" s="18">
        <v>77.45</v>
      </c>
      <c r="D299" s="18">
        <v>525.27</v>
      </c>
    </row>
    <row r="300" spans="1:4" x14ac:dyDescent="0.3">
      <c r="A300" s="15" t="s">
        <v>552</v>
      </c>
      <c r="B300" s="18">
        <v>1</v>
      </c>
      <c r="C300" s="18">
        <v>18.670000000000002</v>
      </c>
      <c r="D300" s="18">
        <v>159.76000000000002</v>
      </c>
    </row>
    <row r="301" spans="1:4" x14ac:dyDescent="0.3">
      <c r="A301" s="15" t="s">
        <v>554</v>
      </c>
      <c r="B301" s="18">
        <v>1</v>
      </c>
      <c r="C301" s="18">
        <v>15.11</v>
      </c>
      <c r="D301" s="18">
        <v>102.1</v>
      </c>
    </row>
    <row r="302" spans="1:4" x14ac:dyDescent="0.3">
      <c r="A302" s="15" t="s">
        <v>556</v>
      </c>
      <c r="B302" s="18">
        <v>0</v>
      </c>
      <c r="C302" s="18">
        <v>6</v>
      </c>
      <c r="D302" s="18">
        <v>44.1</v>
      </c>
    </row>
    <row r="303" spans="1:4" x14ac:dyDescent="0.3">
      <c r="A303" s="15" t="s">
        <v>558</v>
      </c>
      <c r="B303" s="18">
        <v>3.56</v>
      </c>
      <c r="C303" s="18">
        <v>24.78</v>
      </c>
      <c r="D303" s="18">
        <v>154.25</v>
      </c>
    </row>
    <row r="304" spans="1:4" x14ac:dyDescent="0.3">
      <c r="A304" s="15" t="s">
        <v>560</v>
      </c>
      <c r="B304" s="18">
        <v>1</v>
      </c>
      <c r="C304" s="18">
        <v>11.450000000000001</v>
      </c>
      <c r="D304" s="18">
        <v>79.819999999999993</v>
      </c>
    </row>
    <row r="305" spans="1:4" x14ac:dyDescent="0.3">
      <c r="A305" s="15" t="s">
        <v>562</v>
      </c>
      <c r="B305" s="18">
        <v>1</v>
      </c>
      <c r="C305" s="18">
        <v>26</v>
      </c>
      <c r="D305" s="18">
        <v>169.07999999999998</v>
      </c>
    </row>
    <row r="306" spans="1:4" x14ac:dyDescent="0.3">
      <c r="A306" s="15" t="s">
        <v>564</v>
      </c>
      <c r="B306" s="18">
        <v>3.67</v>
      </c>
      <c r="C306" s="18">
        <v>15.22</v>
      </c>
      <c r="D306" s="18">
        <v>131.47999999999999</v>
      </c>
    </row>
    <row r="307" spans="1:4" x14ac:dyDescent="0.3">
      <c r="A307" s="15" t="s">
        <v>566</v>
      </c>
      <c r="B307" s="18">
        <v>0</v>
      </c>
      <c r="C307" s="18">
        <v>20.55</v>
      </c>
      <c r="D307" s="18">
        <v>145.52000000000001</v>
      </c>
    </row>
    <row r="308" spans="1:4" x14ac:dyDescent="0.3">
      <c r="A308" s="15" t="s">
        <v>568</v>
      </c>
      <c r="B308" s="18">
        <v>6</v>
      </c>
      <c r="C308" s="18">
        <v>68.78</v>
      </c>
      <c r="D308" s="18">
        <v>575.29999999999995</v>
      </c>
    </row>
    <row r="309" spans="1:4" x14ac:dyDescent="0.3">
      <c r="A309" s="15" t="s">
        <v>570</v>
      </c>
      <c r="B309" s="18">
        <v>15</v>
      </c>
      <c r="C309" s="18">
        <v>150.22</v>
      </c>
      <c r="D309" s="18">
        <v>1219.56</v>
      </c>
    </row>
    <row r="310" spans="1:4" x14ac:dyDescent="0.3">
      <c r="A310" s="15" t="s">
        <v>572</v>
      </c>
      <c r="B310" s="18">
        <v>234</v>
      </c>
      <c r="C310" s="18">
        <v>1962.44</v>
      </c>
      <c r="D310" s="18">
        <v>15441.16</v>
      </c>
    </row>
    <row r="311" spans="1:4" x14ac:dyDescent="0.3">
      <c r="A311" s="15" t="s">
        <v>574</v>
      </c>
      <c r="B311" s="18">
        <v>40.44</v>
      </c>
      <c r="C311" s="18">
        <v>379.22</v>
      </c>
      <c r="D311" s="18">
        <v>3185.5</v>
      </c>
    </row>
    <row r="312" spans="1:4" x14ac:dyDescent="0.3">
      <c r="A312" s="15" t="s">
        <v>576</v>
      </c>
      <c r="B312" s="18">
        <v>30.89</v>
      </c>
      <c r="C312" s="18">
        <v>448.34</v>
      </c>
      <c r="D312" s="18">
        <v>3603.14</v>
      </c>
    </row>
    <row r="313" spans="1:4" x14ac:dyDescent="0.3">
      <c r="A313" s="15" t="s">
        <v>578</v>
      </c>
      <c r="B313" s="18">
        <v>1.44</v>
      </c>
      <c r="C313" s="18">
        <v>95</v>
      </c>
      <c r="D313" s="18">
        <v>842.56000000000006</v>
      </c>
    </row>
    <row r="314" spans="1:4" x14ac:dyDescent="0.3">
      <c r="A314" s="15" t="s">
        <v>580</v>
      </c>
      <c r="B314" s="18">
        <v>30.78</v>
      </c>
      <c r="C314" s="18">
        <v>512.66</v>
      </c>
      <c r="D314" s="18">
        <v>3541.36</v>
      </c>
    </row>
    <row r="315" spans="1:4" x14ac:dyDescent="0.3">
      <c r="A315" s="15" t="s">
        <v>582</v>
      </c>
      <c r="B315" s="18">
        <v>43.44</v>
      </c>
      <c r="C315" s="18">
        <v>879.78</v>
      </c>
      <c r="D315" s="18">
        <v>6638.45</v>
      </c>
    </row>
    <row r="316" spans="1:4" x14ac:dyDescent="0.3">
      <c r="A316" s="15" t="s">
        <v>584</v>
      </c>
      <c r="B316" s="18">
        <v>34.67</v>
      </c>
      <c r="C316" s="18">
        <v>555.23</v>
      </c>
      <c r="D316" s="18">
        <v>4540.8600000000006</v>
      </c>
    </row>
    <row r="317" spans="1:4" x14ac:dyDescent="0.3">
      <c r="A317" s="15" t="s">
        <v>586</v>
      </c>
      <c r="B317" s="18">
        <v>17.670000000000002</v>
      </c>
      <c r="C317" s="18">
        <v>120.23</v>
      </c>
      <c r="D317" s="18">
        <v>1058.6499999999999</v>
      </c>
    </row>
    <row r="318" spans="1:4" x14ac:dyDescent="0.3">
      <c r="A318" s="15" t="s">
        <v>588</v>
      </c>
      <c r="B318" s="18">
        <v>17.440000000000001</v>
      </c>
      <c r="C318" s="18">
        <v>189.78</v>
      </c>
      <c r="D318" s="18">
        <v>1456.7700000000002</v>
      </c>
    </row>
    <row r="319" spans="1:4" x14ac:dyDescent="0.3">
      <c r="A319" s="15" t="s">
        <v>590</v>
      </c>
      <c r="B319" s="18">
        <v>14</v>
      </c>
      <c r="C319" s="18">
        <v>128.11000000000001</v>
      </c>
      <c r="D319" s="18">
        <v>1233.4199999999998</v>
      </c>
    </row>
    <row r="320" spans="1:4" x14ac:dyDescent="0.3">
      <c r="A320" s="15" t="s">
        <v>592</v>
      </c>
      <c r="B320" s="18">
        <v>40.22</v>
      </c>
      <c r="C320" s="18">
        <v>386.33000000000004</v>
      </c>
      <c r="D320" s="18">
        <v>3161.14</v>
      </c>
    </row>
    <row r="321" spans="1:4" x14ac:dyDescent="0.3">
      <c r="A321" s="15" t="s">
        <v>594</v>
      </c>
      <c r="B321" s="18">
        <v>63</v>
      </c>
      <c r="C321" s="18">
        <v>718.44</v>
      </c>
      <c r="D321" s="18">
        <v>5167.9000000000005</v>
      </c>
    </row>
    <row r="322" spans="1:4" x14ac:dyDescent="0.3">
      <c r="A322" s="15" t="s">
        <v>596</v>
      </c>
      <c r="B322" s="18">
        <v>8.44</v>
      </c>
      <c r="C322" s="18">
        <v>112.22</v>
      </c>
      <c r="D322" s="18">
        <v>857.7700000000001</v>
      </c>
    </row>
    <row r="323" spans="1:4" x14ac:dyDescent="0.3">
      <c r="A323" s="15" t="s">
        <v>1032</v>
      </c>
      <c r="B323" s="18">
        <v>0</v>
      </c>
      <c r="C323" s="18">
        <v>0</v>
      </c>
      <c r="D323" s="18">
        <v>125.72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317"/>
  <sheetViews>
    <sheetView workbookViewId="0">
      <selection activeCell="C17" sqref="C17"/>
    </sheetView>
  </sheetViews>
  <sheetFormatPr defaultRowHeight="15.6" x14ac:dyDescent="0.3"/>
  <cols>
    <col min="1" max="1" width="10" bestFit="1" customWidth="1"/>
    <col min="2" max="2" width="9.19921875" bestFit="1" customWidth="1"/>
    <col min="3" max="3" width="10.09765625" bestFit="1" customWidth="1"/>
    <col min="4" max="4" width="11.5" bestFit="1" customWidth="1"/>
  </cols>
  <sheetData>
    <row r="1" spans="1:4" x14ac:dyDescent="0.3">
      <c r="A1" s="54" t="s">
        <v>935</v>
      </c>
      <c r="B1" s="40"/>
      <c r="C1" s="238" t="s">
        <v>1055</v>
      </c>
      <c r="D1" s="15"/>
    </row>
    <row r="2" spans="1:4" x14ac:dyDescent="0.3">
      <c r="A2" s="54"/>
      <c r="B2" s="40"/>
      <c r="C2" s="122"/>
      <c r="D2" s="15"/>
    </row>
    <row r="3" spans="1:4" ht="16.2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4" x14ac:dyDescent="0.3">
      <c r="A4" s="208" t="s">
        <v>2</v>
      </c>
      <c r="B4" s="209">
        <f>SUM(B5:B318)</f>
        <v>23960.229999999992</v>
      </c>
      <c r="C4" s="209">
        <f>SUM(C5:C318)</f>
        <v>141746.1</v>
      </c>
      <c r="D4" s="209">
        <f>SUM(D5:D318)</f>
        <v>1104504.2699999998</v>
      </c>
    </row>
    <row r="5" spans="1:4" x14ac:dyDescent="0.3">
      <c r="A5" s="247" t="s">
        <v>4</v>
      </c>
      <c r="B5" s="248">
        <v>0</v>
      </c>
      <c r="C5" s="248">
        <v>3.78</v>
      </c>
      <c r="D5" s="248">
        <v>56.48</v>
      </c>
    </row>
    <row r="6" spans="1:4" x14ac:dyDescent="0.3">
      <c r="A6" s="247" t="s">
        <v>6</v>
      </c>
      <c r="B6" s="248">
        <v>0</v>
      </c>
      <c r="C6" s="248">
        <v>1</v>
      </c>
      <c r="D6" s="248">
        <v>18.8</v>
      </c>
    </row>
    <row r="7" spans="1:4" x14ac:dyDescent="0.3">
      <c r="A7" s="247" t="s">
        <v>8</v>
      </c>
      <c r="B7" s="248">
        <v>125.44</v>
      </c>
      <c r="C7" s="248">
        <v>565.55999999999995</v>
      </c>
      <c r="D7" s="248">
        <v>4543.3599999999997</v>
      </c>
    </row>
    <row r="8" spans="1:4" x14ac:dyDescent="0.3">
      <c r="A8" s="247" t="s">
        <v>10</v>
      </c>
      <c r="B8" s="248">
        <v>0.11</v>
      </c>
      <c r="C8" s="248">
        <v>29.56</v>
      </c>
      <c r="D8" s="248">
        <v>189.98</v>
      </c>
    </row>
    <row r="9" spans="1:4" x14ac:dyDescent="0.3">
      <c r="A9" s="247" t="s">
        <v>12</v>
      </c>
      <c r="B9" s="248">
        <v>1.8900000000000001</v>
      </c>
      <c r="C9" s="248">
        <v>26.89</v>
      </c>
      <c r="D9" s="248">
        <v>349.01</v>
      </c>
    </row>
    <row r="10" spans="1:4" x14ac:dyDescent="0.3">
      <c r="A10" s="247" t="s">
        <v>14</v>
      </c>
      <c r="B10" s="248">
        <v>70.34</v>
      </c>
      <c r="C10" s="248">
        <v>404.56</v>
      </c>
      <c r="D10" s="248">
        <v>2587.13</v>
      </c>
    </row>
    <row r="11" spans="1:4" x14ac:dyDescent="0.3">
      <c r="A11" s="247" t="s">
        <v>16</v>
      </c>
      <c r="B11" s="248">
        <v>6.7700000000000005</v>
      </c>
      <c r="C11" s="248">
        <v>87</v>
      </c>
      <c r="D11" s="248">
        <v>615.77</v>
      </c>
    </row>
    <row r="12" spans="1:4" x14ac:dyDescent="0.3">
      <c r="A12" s="247" t="s">
        <v>18</v>
      </c>
      <c r="B12" s="248">
        <v>379.33</v>
      </c>
      <c r="C12" s="248">
        <v>2170.89</v>
      </c>
      <c r="D12" s="248">
        <v>18513.169999999998</v>
      </c>
    </row>
    <row r="13" spans="1:4" x14ac:dyDescent="0.3">
      <c r="A13" s="247" t="s">
        <v>20</v>
      </c>
      <c r="B13" s="248">
        <v>2</v>
      </c>
      <c r="C13" s="248">
        <v>19.559999999999999</v>
      </c>
      <c r="D13" s="248">
        <v>119.73</v>
      </c>
    </row>
    <row r="14" spans="1:4" x14ac:dyDescent="0.3">
      <c r="A14" s="247" t="s">
        <v>22</v>
      </c>
      <c r="B14" s="248">
        <v>32</v>
      </c>
      <c r="C14" s="248">
        <v>197.11</v>
      </c>
      <c r="D14" s="248">
        <v>1372.92</v>
      </c>
    </row>
    <row r="15" spans="1:4" x14ac:dyDescent="0.3">
      <c r="A15" s="247" t="s">
        <v>24</v>
      </c>
      <c r="B15" s="248">
        <v>16.670000000000002</v>
      </c>
      <c r="C15" s="248">
        <v>123</v>
      </c>
      <c r="D15" s="248">
        <v>881.94</v>
      </c>
    </row>
    <row r="16" spans="1:4" x14ac:dyDescent="0.3">
      <c r="A16" s="247" t="s">
        <v>26</v>
      </c>
      <c r="B16" s="248">
        <v>36</v>
      </c>
      <c r="C16" s="248">
        <v>348.67</v>
      </c>
      <c r="D16" s="248">
        <v>2622.2400000000002</v>
      </c>
    </row>
    <row r="17" spans="1:4" x14ac:dyDescent="0.3">
      <c r="A17" s="247" t="s">
        <v>28</v>
      </c>
      <c r="B17" s="248">
        <v>241.45</v>
      </c>
      <c r="C17" s="248">
        <v>1526.1100000000001</v>
      </c>
      <c r="D17" s="248">
        <v>13787.71</v>
      </c>
    </row>
    <row r="18" spans="1:4" x14ac:dyDescent="0.3">
      <c r="A18" s="247" t="s">
        <v>30</v>
      </c>
      <c r="B18" s="248">
        <v>12.89</v>
      </c>
      <c r="C18" s="248">
        <v>76.78</v>
      </c>
      <c r="D18" s="248">
        <v>627.12</v>
      </c>
    </row>
    <row r="19" spans="1:4" x14ac:dyDescent="0.3">
      <c r="A19" s="247" t="s">
        <v>32</v>
      </c>
      <c r="B19" s="248">
        <v>0</v>
      </c>
      <c r="C19" s="248">
        <v>0</v>
      </c>
      <c r="D19" s="248">
        <v>9.6999999999999993</v>
      </c>
    </row>
    <row r="20" spans="1:4" x14ac:dyDescent="0.3">
      <c r="A20" s="247" t="s">
        <v>34</v>
      </c>
      <c r="B20" s="248">
        <v>6.4499999999999993</v>
      </c>
      <c r="C20" s="248">
        <v>35.22</v>
      </c>
      <c r="D20" s="248">
        <v>316.72000000000003</v>
      </c>
    </row>
    <row r="21" spans="1:4" x14ac:dyDescent="0.3">
      <c r="A21" s="247" t="s">
        <v>36</v>
      </c>
      <c r="B21" s="248">
        <v>18.45</v>
      </c>
      <c r="C21" s="248">
        <v>129.11000000000001</v>
      </c>
      <c r="D21" s="248">
        <v>1384.8799999999999</v>
      </c>
    </row>
    <row r="22" spans="1:4" x14ac:dyDescent="0.3">
      <c r="A22" s="247" t="s">
        <v>38</v>
      </c>
      <c r="B22" s="248">
        <v>27.89</v>
      </c>
      <c r="C22" s="248">
        <v>198.78</v>
      </c>
      <c r="D22" s="248">
        <v>1587.92</v>
      </c>
    </row>
    <row r="23" spans="1:4" x14ac:dyDescent="0.3">
      <c r="A23" s="247" t="s">
        <v>40</v>
      </c>
      <c r="B23" s="248">
        <v>18.22</v>
      </c>
      <c r="C23" s="248">
        <v>127.44</v>
      </c>
      <c r="D23" s="248">
        <v>1311.05</v>
      </c>
    </row>
    <row r="24" spans="1:4" x14ac:dyDescent="0.3">
      <c r="A24" s="247" t="s">
        <v>42</v>
      </c>
      <c r="B24" s="248">
        <v>151.66</v>
      </c>
      <c r="C24" s="248">
        <v>890.33</v>
      </c>
      <c r="D24" s="248">
        <v>7613.8</v>
      </c>
    </row>
    <row r="25" spans="1:4" x14ac:dyDescent="0.3">
      <c r="A25" s="247" t="s">
        <v>44</v>
      </c>
      <c r="B25" s="248">
        <v>71.22</v>
      </c>
      <c r="C25" s="248">
        <v>537.66999999999996</v>
      </c>
      <c r="D25" s="248">
        <v>3650.0200000000004</v>
      </c>
    </row>
    <row r="26" spans="1:4" x14ac:dyDescent="0.3">
      <c r="A26" s="247" t="s">
        <v>46</v>
      </c>
      <c r="B26" s="248">
        <v>1.8900000000000001</v>
      </c>
      <c r="C26" s="248">
        <v>38.56</v>
      </c>
      <c r="D26" s="248">
        <v>366.95</v>
      </c>
    </row>
    <row r="27" spans="1:4" x14ac:dyDescent="0.3">
      <c r="A27" s="247" t="s">
        <v>48</v>
      </c>
      <c r="B27" s="248">
        <v>45.11</v>
      </c>
      <c r="C27" s="248">
        <v>393.56</v>
      </c>
      <c r="D27" s="248">
        <v>2704.05</v>
      </c>
    </row>
    <row r="28" spans="1:4" x14ac:dyDescent="0.3">
      <c r="A28" s="247" t="s">
        <v>50</v>
      </c>
      <c r="B28" s="248">
        <v>16.45</v>
      </c>
      <c r="C28" s="248">
        <v>69.78</v>
      </c>
      <c r="D28" s="248">
        <v>512.47</v>
      </c>
    </row>
    <row r="29" spans="1:4" x14ac:dyDescent="0.3">
      <c r="A29" s="247" t="s">
        <v>52</v>
      </c>
      <c r="B29" s="248">
        <v>26.450000000000003</v>
      </c>
      <c r="C29" s="248">
        <v>540.89</v>
      </c>
      <c r="D29" s="248">
        <v>3339.5499999999997</v>
      </c>
    </row>
    <row r="30" spans="1:4" x14ac:dyDescent="0.3">
      <c r="A30" s="247" t="s">
        <v>974</v>
      </c>
      <c r="B30" s="248">
        <v>0</v>
      </c>
      <c r="C30" s="248">
        <v>32.78</v>
      </c>
      <c r="D30" s="248">
        <v>114.35000000000001</v>
      </c>
    </row>
    <row r="31" spans="1:4" x14ac:dyDescent="0.3">
      <c r="A31" s="247" t="s">
        <v>54</v>
      </c>
      <c r="B31" s="248">
        <v>409.11</v>
      </c>
      <c r="C31" s="248">
        <v>2812.89</v>
      </c>
      <c r="D31" s="248">
        <v>22844.010000000002</v>
      </c>
    </row>
    <row r="32" spans="1:4" x14ac:dyDescent="0.3">
      <c r="A32" s="247" t="s">
        <v>56</v>
      </c>
      <c r="B32" s="248">
        <v>13.56</v>
      </c>
      <c r="C32" s="248">
        <v>181.33</v>
      </c>
      <c r="D32" s="248">
        <v>2031.13</v>
      </c>
    </row>
    <row r="33" spans="1:4" x14ac:dyDescent="0.3">
      <c r="A33" s="247" t="s">
        <v>58</v>
      </c>
      <c r="B33" s="248">
        <v>11</v>
      </c>
      <c r="C33" s="248">
        <v>218.44000000000003</v>
      </c>
      <c r="D33" s="248">
        <v>1708.97</v>
      </c>
    </row>
    <row r="34" spans="1:4" x14ac:dyDescent="0.3">
      <c r="A34" s="247" t="s">
        <v>60</v>
      </c>
      <c r="B34" s="248">
        <v>0</v>
      </c>
      <c r="C34" s="248">
        <v>20.56</v>
      </c>
      <c r="D34" s="248">
        <v>160.77000000000001</v>
      </c>
    </row>
    <row r="35" spans="1:4" x14ac:dyDescent="0.3">
      <c r="A35" s="247" t="s">
        <v>62</v>
      </c>
      <c r="B35" s="248">
        <v>61.89</v>
      </c>
      <c r="C35" s="248">
        <v>517.44999999999993</v>
      </c>
      <c r="D35" s="248">
        <v>3206.67</v>
      </c>
    </row>
    <row r="36" spans="1:4" x14ac:dyDescent="0.3">
      <c r="A36" s="247" t="s">
        <v>64</v>
      </c>
      <c r="B36" s="248">
        <v>370.78</v>
      </c>
      <c r="C36" s="248">
        <v>3282.67</v>
      </c>
      <c r="D36" s="248">
        <v>24706.55</v>
      </c>
    </row>
    <row r="37" spans="1:4" x14ac:dyDescent="0.3">
      <c r="A37" s="247" t="s">
        <v>66</v>
      </c>
      <c r="B37" s="248">
        <v>102.22</v>
      </c>
      <c r="C37" s="248">
        <v>750.88000000000011</v>
      </c>
      <c r="D37" s="248">
        <v>7472.18</v>
      </c>
    </row>
    <row r="38" spans="1:4" x14ac:dyDescent="0.3">
      <c r="A38" s="247" t="s">
        <v>68</v>
      </c>
      <c r="B38" s="248">
        <v>202.55</v>
      </c>
      <c r="C38" s="248">
        <v>1801.7800000000002</v>
      </c>
      <c r="D38" s="248">
        <v>13005.6</v>
      </c>
    </row>
    <row r="39" spans="1:4" x14ac:dyDescent="0.3">
      <c r="A39" s="247" t="s">
        <v>70</v>
      </c>
      <c r="B39" s="248">
        <v>47</v>
      </c>
      <c r="C39" s="248">
        <v>358.78</v>
      </c>
      <c r="D39" s="248">
        <v>3407.3599999999997</v>
      </c>
    </row>
    <row r="40" spans="1:4" x14ac:dyDescent="0.3">
      <c r="A40" s="247" t="s">
        <v>74</v>
      </c>
      <c r="B40" s="248">
        <v>8.66</v>
      </c>
      <c r="C40" s="248">
        <v>53.22</v>
      </c>
      <c r="D40" s="248">
        <v>394.7</v>
      </c>
    </row>
    <row r="41" spans="1:4" x14ac:dyDescent="0.3">
      <c r="A41" s="247" t="s">
        <v>76</v>
      </c>
      <c r="B41" s="248">
        <v>1</v>
      </c>
      <c r="C41" s="248">
        <v>5.78</v>
      </c>
      <c r="D41" s="248">
        <v>30.35</v>
      </c>
    </row>
    <row r="42" spans="1:4" x14ac:dyDescent="0.3">
      <c r="A42" s="247" t="s">
        <v>78</v>
      </c>
      <c r="B42" s="248">
        <v>221.89</v>
      </c>
      <c r="C42" s="248">
        <v>1053.78</v>
      </c>
      <c r="D42" s="248">
        <v>6496.63</v>
      </c>
    </row>
    <row r="43" spans="1:4" x14ac:dyDescent="0.3">
      <c r="A43" s="247" t="s">
        <v>80</v>
      </c>
      <c r="B43" s="248">
        <v>10.77</v>
      </c>
      <c r="C43" s="248">
        <v>98.89</v>
      </c>
      <c r="D43" s="248">
        <v>686.45</v>
      </c>
    </row>
    <row r="44" spans="1:4" x14ac:dyDescent="0.3">
      <c r="A44" s="247" t="s">
        <v>82</v>
      </c>
      <c r="B44" s="248">
        <v>32.340000000000003</v>
      </c>
      <c r="C44" s="248">
        <v>263.56</v>
      </c>
      <c r="D44" s="248">
        <v>1433.8600000000001</v>
      </c>
    </row>
    <row r="45" spans="1:4" x14ac:dyDescent="0.3">
      <c r="A45" s="247" t="s">
        <v>84</v>
      </c>
      <c r="B45" s="248">
        <v>32.33</v>
      </c>
      <c r="C45" s="248">
        <v>170</v>
      </c>
      <c r="D45" s="248">
        <v>1043.6100000000001</v>
      </c>
    </row>
    <row r="46" spans="1:4" x14ac:dyDescent="0.3">
      <c r="A46" s="247" t="s">
        <v>86</v>
      </c>
      <c r="B46" s="248">
        <v>37.78</v>
      </c>
      <c r="C46" s="248">
        <v>326.11</v>
      </c>
      <c r="D46" s="248">
        <v>2522.65</v>
      </c>
    </row>
    <row r="47" spans="1:4" x14ac:dyDescent="0.3">
      <c r="A47" s="247" t="s">
        <v>88</v>
      </c>
      <c r="B47" s="248">
        <v>119.34</v>
      </c>
      <c r="C47" s="248">
        <v>675</v>
      </c>
      <c r="D47" s="248">
        <v>4954.1900000000005</v>
      </c>
    </row>
    <row r="48" spans="1:4" x14ac:dyDescent="0.3">
      <c r="A48" s="247" t="s">
        <v>90</v>
      </c>
      <c r="B48" s="248">
        <v>2.56</v>
      </c>
      <c r="C48" s="248">
        <v>20.78</v>
      </c>
      <c r="D48" s="248">
        <v>171.7</v>
      </c>
    </row>
    <row r="49" spans="1:4" x14ac:dyDescent="0.3">
      <c r="A49" s="247" t="s">
        <v>92</v>
      </c>
      <c r="B49" s="248">
        <v>16.329999999999998</v>
      </c>
      <c r="C49" s="248">
        <v>59</v>
      </c>
      <c r="D49" s="248">
        <v>777.65</v>
      </c>
    </row>
    <row r="50" spans="1:4" x14ac:dyDescent="0.3">
      <c r="A50" s="247" t="s">
        <v>94</v>
      </c>
      <c r="B50" s="248">
        <v>1</v>
      </c>
      <c r="C50" s="248">
        <v>3.89</v>
      </c>
      <c r="D50" s="248">
        <v>24.7</v>
      </c>
    </row>
    <row r="51" spans="1:4" x14ac:dyDescent="0.3">
      <c r="A51" s="247" t="s">
        <v>96</v>
      </c>
      <c r="B51" s="248">
        <v>108.89</v>
      </c>
      <c r="C51" s="248">
        <v>691.78</v>
      </c>
      <c r="D51" s="248">
        <v>6119.2400000000007</v>
      </c>
    </row>
    <row r="52" spans="1:4" x14ac:dyDescent="0.3">
      <c r="A52" s="247" t="s">
        <v>98</v>
      </c>
      <c r="B52" s="248">
        <v>2.33</v>
      </c>
      <c r="C52" s="248">
        <v>8.44</v>
      </c>
      <c r="D52" s="248">
        <v>93.19</v>
      </c>
    </row>
    <row r="53" spans="1:4" x14ac:dyDescent="0.3">
      <c r="A53" s="247" t="s">
        <v>100</v>
      </c>
      <c r="B53" s="248">
        <v>3.1100000000000003</v>
      </c>
      <c r="C53" s="248">
        <v>45.78</v>
      </c>
      <c r="D53" s="248">
        <v>265.86</v>
      </c>
    </row>
    <row r="54" spans="1:4" x14ac:dyDescent="0.3">
      <c r="A54" s="247" t="s">
        <v>102</v>
      </c>
      <c r="B54" s="248">
        <v>1.22</v>
      </c>
      <c r="C54" s="248">
        <v>3.22</v>
      </c>
      <c r="D54" s="248">
        <v>39.9</v>
      </c>
    </row>
    <row r="55" spans="1:4" x14ac:dyDescent="0.3">
      <c r="A55" s="247" t="s">
        <v>104</v>
      </c>
      <c r="B55" s="248">
        <v>0.56000000000000005</v>
      </c>
      <c r="C55" s="248">
        <v>20.329999999999998</v>
      </c>
      <c r="D55" s="248">
        <v>248.75</v>
      </c>
    </row>
    <row r="56" spans="1:4" x14ac:dyDescent="0.3">
      <c r="A56" s="247" t="s">
        <v>106</v>
      </c>
      <c r="B56" s="248">
        <v>0</v>
      </c>
      <c r="C56" s="248">
        <v>13.33</v>
      </c>
      <c r="D56" s="248">
        <v>48.91</v>
      </c>
    </row>
    <row r="57" spans="1:4" x14ac:dyDescent="0.3">
      <c r="A57" s="247" t="s">
        <v>108</v>
      </c>
      <c r="B57" s="248">
        <v>3</v>
      </c>
      <c r="C57" s="248">
        <v>22</v>
      </c>
      <c r="D57" s="248">
        <v>213.75</v>
      </c>
    </row>
    <row r="58" spans="1:4" x14ac:dyDescent="0.3">
      <c r="A58" s="247" t="s">
        <v>110</v>
      </c>
      <c r="B58" s="248">
        <v>3.77</v>
      </c>
      <c r="C58" s="248">
        <v>42</v>
      </c>
      <c r="D58" s="248">
        <v>336.08</v>
      </c>
    </row>
    <row r="59" spans="1:4" x14ac:dyDescent="0.3">
      <c r="A59" s="247" t="s">
        <v>112</v>
      </c>
      <c r="B59" s="248">
        <v>328.78</v>
      </c>
      <c r="C59" s="248">
        <v>2300</v>
      </c>
      <c r="D59" s="248">
        <v>18526.169999999998</v>
      </c>
    </row>
    <row r="60" spans="1:4" x14ac:dyDescent="0.3">
      <c r="A60" s="247" t="s">
        <v>114</v>
      </c>
      <c r="B60" s="248">
        <v>34.22</v>
      </c>
      <c r="C60" s="248">
        <v>286.11</v>
      </c>
      <c r="D60" s="248">
        <v>2075.41</v>
      </c>
    </row>
    <row r="61" spans="1:4" x14ac:dyDescent="0.3">
      <c r="A61" s="247" t="s">
        <v>116</v>
      </c>
      <c r="B61" s="248">
        <v>0</v>
      </c>
      <c r="C61" s="248">
        <v>0</v>
      </c>
      <c r="D61" s="248">
        <v>15.2</v>
      </c>
    </row>
    <row r="62" spans="1:4" x14ac:dyDescent="0.3">
      <c r="A62" s="247" t="s">
        <v>118</v>
      </c>
      <c r="B62" s="248">
        <v>0</v>
      </c>
      <c r="C62" s="248">
        <v>6</v>
      </c>
      <c r="D62" s="248">
        <v>41.449999999999996</v>
      </c>
    </row>
    <row r="63" spans="1:4" x14ac:dyDescent="0.3">
      <c r="A63" s="247" t="s">
        <v>120</v>
      </c>
      <c r="B63" s="248">
        <v>12.67</v>
      </c>
      <c r="C63" s="248">
        <v>36.56</v>
      </c>
      <c r="D63" s="248">
        <v>303.91000000000003</v>
      </c>
    </row>
    <row r="64" spans="1:4" x14ac:dyDescent="0.3">
      <c r="A64" s="247" t="s">
        <v>122</v>
      </c>
      <c r="B64" s="248">
        <v>43</v>
      </c>
      <c r="C64" s="248">
        <v>323.44</v>
      </c>
      <c r="D64" s="248">
        <v>2416.11</v>
      </c>
    </row>
    <row r="65" spans="1:4" x14ac:dyDescent="0.3">
      <c r="A65" s="247" t="s">
        <v>124</v>
      </c>
      <c r="B65" s="248">
        <v>50.11</v>
      </c>
      <c r="C65" s="248">
        <v>386</v>
      </c>
      <c r="D65" s="248">
        <v>2978.87</v>
      </c>
    </row>
    <row r="66" spans="1:4" x14ac:dyDescent="0.3">
      <c r="A66" s="247" t="s">
        <v>126</v>
      </c>
      <c r="B66" s="248">
        <v>13.66</v>
      </c>
      <c r="C66" s="248">
        <v>140.88999999999999</v>
      </c>
      <c r="D66" s="248">
        <v>898.48</v>
      </c>
    </row>
    <row r="67" spans="1:4" x14ac:dyDescent="0.3">
      <c r="A67" s="247" t="s">
        <v>128</v>
      </c>
      <c r="B67" s="248">
        <v>3.56</v>
      </c>
      <c r="C67" s="248">
        <v>25.11</v>
      </c>
      <c r="D67" s="248">
        <v>218.36</v>
      </c>
    </row>
    <row r="68" spans="1:4" x14ac:dyDescent="0.3">
      <c r="A68" s="247" t="s">
        <v>130</v>
      </c>
      <c r="B68" s="248">
        <v>14.110000000000001</v>
      </c>
      <c r="C68" s="248">
        <v>81.78</v>
      </c>
      <c r="D68" s="248">
        <v>548.4799999999999</v>
      </c>
    </row>
    <row r="69" spans="1:4" x14ac:dyDescent="0.3">
      <c r="A69" s="247" t="s">
        <v>132</v>
      </c>
      <c r="B69" s="248">
        <v>24.89</v>
      </c>
      <c r="C69" s="248">
        <v>204.33</v>
      </c>
      <c r="D69" s="248">
        <v>1732.6599999999999</v>
      </c>
    </row>
    <row r="70" spans="1:4" x14ac:dyDescent="0.3">
      <c r="A70" s="247" t="s">
        <v>134</v>
      </c>
      <c r="B70" s="248">
        <v>157.32999999999998</v>
      </c>
      <c r="C70" s="248">
        <v>1062.56</v>
      </c>
      <c r="D70" s="248">
        <v>8682.4600000000009</v>
      </c>
    </row>
    <row r="71" spans="1:4" x14ac:dyDescent="0.3">
      <c r="A71" s="247" t="s">
        <v>136</v>
      </c>
      <c r="B71" s="248">
        <v>49.11</v>
      </c>
      <c r="C71" s="248">
        <v>327.44</v>
      </c>
      <c r="D71" s="248">
        <v>2633.7100000000005</v>
      </c>
    </row>
    <row r="72" spans="1:4" x14ac:dyDescent="0.3">
      <c r="A72" s="247" t="s">
        <v>138</v>
      </c>
      <c r="B72" s="248">
        <v>2.89</v>
      </c>
      <c r="C72" s="248">
        <v>13</v>
      </c>
      <c r="D72" s="248">
        <v>143.43999999999997</v>
      </c>
    </row>
    <row r="73" spans="1:4" x14ac:dyDescent="0.3">
      <c r="A73" s="247" t="s">
        <v>140</v>
      </c>
      <c r="B73" s="248">
        <v>10.88</v>
      </c>
      <c r="C73" s="248">
        <v>108.22</v>
      </c>
      <c r="D73" s="248">
        <v>723.75</v>
      </c>
    </row>
    <row r="74" spans="1:4" x14ac:dyDescent="0.3">
      <c r="A74" s="247" t="s">
        <v>142</v>
      </c>
      <c r="B74" s="248">
        <v>81.11</v>
      </c>
      <c r="C74" s="248">
        <v>532.78</v>
      </c>
      <c r="D74" s="248">
        <v>3324.8199999999997</v>
      </c>
    </row>
    <row r="75" spans="1:4" x14ac:dyDescent="0.3">
      <c r="A75" s="247" t="s">
        <v>144</v>
      </c>
      <c r="B75" s="248">
        <v>34</v>
      </c>
      <c r="C75" s="248">
        <v>254.56</v>
      </c>
      <c r="D75" s="248">
        <v>1602.86</v>
      </c>
    </row>
    <row r="76" spans="1:4" x14ac:dyDescent="0.3">
      <c r="A76" s="247" t="s">
        <v>146</v>
      </c>
      <c r="B76" s="248">
        <v>9.11</v>
      </c>
      <c r="C76" s="248">
        <v>121.67</v>
      </c>
      <c r="D76" s="248">
        <v>706.87</v>
      </c>
    </row>
    <row r="77" spans="1:4" x14ac:dyDescent="0.3">
      <c r="A77" s="247" t="s">
        <v>148</v>
      </c>
      <c r="B77" s="248">
        <v>10.67</v>
      </c>
      <c r="C77" s="248">
        <v>66.67</v>
      </c>
      <c r="D77" s="248">
        <v>318.64999999999998</v>
      </c>
    </row>
    <row r="78" spans="1:4" x14ac:dyDescent="0.3">
      <c r="A78" s="247" t="s">
        <v>150</v>
      </c>
      <c r="B78" s="248">
        <v>37.33</v>
      </c>
      <c r="C78" s="248">
        <v>193.11</v>
      </c>
      <c r="D78" s="248">
        <v>1427.8400000000001</v>
      </c>
    </row>
    <row r="79" spans="1:4" x14ac:dyDescent="0.3">
      <c r="A79" s="247" t="s">
        <v>152</v>
      </c>
      <c r="B79" s="248">
        <v>46.89</v>
      </c>
      <c r="C79" s="248">
        <v>265.11</v>
      </c>
      <c r="D79" s="248">
        <v>1566.86</v>
      </c>
    </row>
    <row r="80" spans="1:4" x14ac:dyDescent="0.3">
      <c r="A80" s="247" t="s">
        <v>154</v>
      </c>
      <c r="B80" s="248">
        <v>1.78</v>
      </c>
      <c r="C80" s="248">
        <v>33.56</v>
      </c>
      <c r="D80" s="248">
        <v>170.17</v>
      </c>
    </row>
    <row r="81" spans="1:4" x14ac:dyDescent="0.3">
      <c r="A81" s="247" t="s">
        <v>156</v>
      </c>
      <c r="B81" s="248">
        <v>3.33</v>
      </c>
      <c r="C81" s="248">
        <v>34.89</v>
      </c>
      <c r="D81" s="248">
        <v>199</v>
      </c>
    </row>
    <row r="82" spans="1:4" x14ac:dyDescent="0.3">
      <c r="A82" s="247" t="s">
        <v>158</v>
      </c>
      <c r="B82" s="248">
        <v>8.4400000000000013</v>
      </c>
      <c r="C82" s="248">
        <v>29.89</v>
      </c>
      <c r="D82" s="248">
        <v>167.5</v>
      </c>
    </row>
    <row r="83" spans="1:4" x14ac:dyDescent="0.3">
      <c r="A83" s="247" t="s">
        <v>160</v>
      </c>
      <c r="B83" s="248">
        <v>0.22</v>
      </c>
      <c r="C83" s="248">
        <v>12.78</v>
      </c>
      <c r="D83" s="248">
        <v>59.42</v>
      </c>
    </row>
    <row r="84" spans="1:4" x14ac:dyDescent="0.3">
      <c r="A84" s="247" t="s">
        <v>162</v>
      </c>
      <c r="B84" s="248">
        <v>0</v>
      </c>
      <c r="C84" s="248">
        <v>25.44</v>
      </c>
      <c r="D84" s="248">
        <v>154.01999999999998</v>
      </c>
    </row>
    <row r="85" spans="1:4" x14ac:dyDescent="0.3">
      <c r="A85" s="247" t="s">
        <v>164</v>
      </c>
      <c r="B85" s="248">
        <v>20.11</v>
      </c>
      <c r="C85" s="248">
        <v>88.78</v>
      </c>
      <c r="D85" s="248">
        <v>612.95000000000005</v>
      </c>
    </row>
    <row r="86" spans="1:4" x14ac:dyDescent="0.3">
      <c r="A86" s="247" t="s">
        <v>166</v>
      </c>
      <c r="B86" s="248">
        <v>6.4499999999999993</v>
      </c>
      <c r="C86" s="248">
        <v>54.78</v>
      </c>
      <c r="D86" s="248">
        <v>283.41000000000003</v>
      </c>
    </row>
    <row r="87" spans="1:4" x14ac:dyDescent="0.3">
      <c r="A87" s="247" t="s">
        <v>168</v>
      </c>
      <c r="B87" s="248">
        <v>204.23000000000002</v>
      </c>
      <c r="C87" s="248">
        <v>904.22</v>
      </c>
      <c r="D87" s="248">
        <v>5848.91</v>
      </c>
    </row>
    <row r="88" spans="1:4" x14ac:dyDescent="0.3">
      <c r="A88" s="247" t="s">
        <v>170</v>
      </c>
      <c r="B88" s="248">
        <v>23.11</v>
      </c>
      <c r="C88" s="248">
        <v>152.88999999999999</v>
      </c>
      <c r="D88" s="248">
        <v>1026.6600000000001</v>
      </c>
    </row>
    <row r="89" spans="1:4" x14ac:dyDescent="0.3">
      <c r="A89" s="247" t="s">
        <v>172</v>
      </c>
      <c r="B89" s="248">
        <v>21.55</v>
      </c>
      <c r="C89" s="248">
        <v>192.89</v>
      </c>
      <c r="D89" s="248">
        <v>1297.94</v>
      </c>
    </row>
    <row r="90" spans="1:4" x14ac:dyDescent="0.3">
      <c r="A90" s="247" t="s">
        <v>174</v>
      </c>
      <c r="B90" s="248">
        <v>0</v>
      </c>
      <c r="C90" s="248">
        <v>1.67</v>
      </c>
      <c r="D90" s="248">
        <v>24.85</v>
      </c>
    </row>
    <row r="91" spans="1:4" x14ac:dyDescent="0.3">
      <c r="A91" s="247" t="s">
        <v>176</v>
      </c>
      <c r="B91" s="248">
        <v>6.89</v>
      </c>
      <c r="C91" s="248">
        <v>10.220000000000001</v>
      </c>
      <c r="D91" s="248">
        <v>68.84</v>
      </c>
    </row>
    <row r="92" spans="1:4" x14ac:dyDescent="0.3">
      <c r="A92" s="247" t="s">
        <v>178</v>
      </c>
      <c r="B92" s="248">
        <v>0</v>
      </c>
      <c r="C92" s="248">
        <v>50.22</v>
      </c>
      <c r="D92" s="248">
        <v>653.93999999999994</v>
      </c>
    </row>
    <row r="93" spans="1:4" x14ac:dyDescent="0.3">
      <c r="A93" s="247" t="s">
        <v>180</v>
      </c>
      <c r="B93" s="248">
        <v>24.78</v>
      </c>
      <c r="C93" s="248">
        <v>133.66999999999999</v>
      </c>
      <c r="D93" s="248">
        <v>810.77</v>
      </c>
    </row>
    <row r="94" spans="1:4" x14ac:dyDescent="0.3">
      <c r="A94" s="247" t="s">
        <v>182</v>
      </c>
      <c r="B94" s="248">
        <v>27.67</v>
      </c>
      <c r="C94" s="248">
        <v>172.44</v>
      </c>
      <c r="D94" s="248">
        <v>1209.33</v>
      </c>
    </row>
    <row r="95" spans="1:4" x14ac:dyDescent="0.3">
      <c r="A95" s="247" t="s">
        <v>184</v>
      </c>
      <c r="B95" s="248">
        <v>1125.8899999999999</v>
      </c>
      <c r="C95" s="248">
        <v>7583.78</v>
      </c>
      <c r="D95" s="248">
        <v>54135.640000000014</v>
      </c>
    </row>
    <row r="96" spans="1:4" x14ac:dyDescent="0.3">
      <c r="A96" s="247" t="s">
        <v>186</v>
      </c>
      <c r="B96" s="248">
        <v>503.33</v>
      </c>
      <c r="C96" s="248">
        <v>2915.78</v>
      </c>
      <c r="D96" s="248">
        <v>22205.520000000004</v>
      </c>
    </row>
    <row r="97" spans="1:4" x14ac:dyDescent="0.3">
      <c r="A97" s="247" t="s">
        <v>188</v>
      </c>
      <c r="B97" s="248">
        <v>99.89</v>
      </c>
      <c r="C97" s="248">
        <v>630.33000000000004</v>
      </c>
      <c r="D97" s="248">
        <v>4157.78</v>
      </c>
    </row>
    <row r="98" spans="1:4" x14ac:dyDescent="0.3">
      <c r="A98" s="247" t="s">
        <v>190</v>
      </c>
      <c r="B98" s="248">
        <v>75.22</v>
      </c>
      <c r="C98" s="248">
        <v>402.67</v>
      </c>
      <c r="D98" s="248">
        <v>4377.53</v>
      </c>
    </row>
    <row r="99" spans="1:4" x14ac:dyDescent="0.3">
      <c r="A99" s="247" t="s">
        <v>192</v>
      </c>
      <c r="B99" s="248">
        <v>419.23</v>
      </c>
      <c r="C99" s="248">
        <v>2645</v>
      </c>
      <c r="D99" s="248">
        <v>18281.009999999995</v>
      </c>
    </row>
    <row r="100" spans="1:4" x14ac:dyDescent="0.3">
      <c r="A100" s="247" t="s">
        <v>194</v>
      </c>
      <c r="B100" s="248">
        <v>13.34</v>
      </c>
      <c r="C100" s="248">
        <v>182.56</v>
      </c>
      <c r="D100" s="248">
        <v>1501.3899999999999</v>
      </c>
    </row>
    <row r="101" spans="1:4" x14ac:dyDescent="0.3">
      <c r="A101" s="247" t="s">
        <v>196</v>
      </c>
      <c r="B101" s="248">
        <v>434.55000000000007</v>
      </c>
      <c r="C101" s="248">
        <v>2099.67</v>
      </c>
      <c r="D101" s="248">
        <v>15519.529999999999</v>
      </c>
    </row>
    <row r="102" spans="1:4" x14ac:dyDescent="0.3">
      <c r="A102" s="247" t="s">
        <v>198</v>
      </c>
      <c r="B102" s="248">
        <v>3</v>
      </c>
      <c r="C102" s="248">
        <v>19.329999999999998</v>
      </c>
      <c r="D102" s="248">
        <v>51.78</v>
      </c>
    </row>
    <row r="103" spans="1:4" x14ac:dyDescent="0.3">
      <c r="A103" s="247" t="s">
        <v>200</v>
      </c>
      <c r="B103" s="248">
        <v>371.89</v>
      </c>
      <c r="C103" s="248">
        <v>1654.89</v>
      </c>
      <c r="D103" s="248">
        <v>20752.709999999995</v>
      </c>
    </row>
    <row r="104" spans="1:4" x14ac:dyDescent="0.3">
      <c r="A104" s="247" t="s">
        <v>202</v>
      </c>
      <c r="B104" s="248">
        <v>67.66</v>
      </c>
      <c r="C104" s="248">
        <v>323.33</v>
      </c>
      <c r="D104" s="248">
        <v>2863.7900000000004</v>
      </c>
    </row>
    <row r="105" spans="1:4" x14ac:dyDescent="0.3">
      <c r="A105" s="247" t="s">
        <v>204</v>
      </c>
      <c r="B105" s="248">
        <v>62.11</v>
      </c>
      <c r="C105" s="248">
        <v>331</v>
      </c>
      <c r="D105" s="248">
        <v>3338.2400000000002</v>
      </c>
    </row>
    <row r="106" spans="1:4" x14ac:dyDescent="0.3">
      <c r="A106" s="247" t="s">
        <v>206</v>
      </c>
      <c r="B106" s="248">
        <v>388</v>
      </c>
      <c r="C106" s="248">
        <v>1786.78</v>
      </c>
      <c r="D106" s="248">
        <v>17102.120000000003</v>
      </c>
    </row>
    <row r="107" spans="1:4" x14ac:dyDescent="0.3">
      <c r="A107" s="247" t="s">
        <v>208</v>
      </c>
      <c r="B107" s="248">
        <v>208.67000000000002</v>
      </c>
      <c r="C107" s="248">
        <v>1008.67</v>
      </c>
      <c r="D107" s="248">
        <v>8961.9599999999991</v>
      </c>
    </row>
    <row r="108" spans="1:4" x14ac:dyDescent="0.3">
      <c r="A108" s="247" t="s">
        <v>210</v>
      </c>
      <c r="B108" s="248">
        <v>155.11000000000001</v>
      </c>
      <c r="C108" s="248">
        <v>744</v>
      </c>
      <c r="D108" s="248">
        <v>7237.3500000000013</v>
      </c>
    </row>
    <row r="109" spans="1:4" x14ac:dyDescent="0.3">
      <c r="A109" s="247" t="s">
        <v>212</v>
      </c>
      <c r="B109" s="248">
        <v>293.65999999999997</v>
      </c>
      <c r="C109" s="248">
        <v>1565.78</v>
      </c>
      <c r="D109" s="248">
        <v>21016.820000000003</v>
      </c>
    </row>
    <row r="110" spans="1:4" x14ac:dyDescent="0.3">
      <c r="A110" s="247" t="s">
        <v>214</v>
      </c>
      <c r="B110" s="248">
        <v>236.12</v>
      </c>
      <c r="C110" s="248">
        <v>1070.8899999999999</v>
      </c>
      <c r="D110" s="248">
        <v>9620.76</v>
      </c>
    </row>
    <row r="111" spans="1:4" x14ac:dyDescent="0.3">
      <c r="A111" s="247" t="s">
        <v>216</v>
      </c>
      <c r="B111" s="248">
        <v>593.55999999999995</v>
      </c>
      <c r="C111" s="248">
        <v>3031</v>
      </c>
      <c r="D111" s="248">
        <v>31280.530000000002</v>
      </c>
    </row>
    <row r="112" spans="1:4" x14ac:dyDescent="0.3">
      <c r="A112" s="247" t="s">
        <v>218</v>
      </c>
      <c r="B112" s="248">
        <v>548.9</v>
      </c>
      <c r="C112" s="248">
        <v>2832.11</v>
      </c>
      <c r="D112" s="248">
        <v>26759.119999999999</v>
      </c>
    </row>
    <row r="113" spans="1:4" x14ac:dyDescent="0.3">
      <c r="A113" s="247" t="s">
        <v>220</v>
      </c>
      <c r="B113" s="248">
        <v>473</v>
      </c>
      <c r="C113" s="248">
        <v>2736</v>
      </c>
      <c r="D113" s="248">
        <v>23280.650000000005</v>
      </c>
    </row>
    <row r="114" spans="1:4" x14ac:dyDescent="0.3">
      <c r="A114" s="247" t="s">
        <v>958</v>
      </c>
      <c r="B114" s="248">
        <v>0</v>
      </c>
      <c r="C114" s="248">
        <v>60.44</v>
      </c>
      <c r="D114" s="248">
        <v>324.98999999999995</v>
      </c>
    </row>
    <row r="115" spans="1:4" x14ac:dyDescent="0.3">
      <c r="A115" s="247" t="s">
        <v>949</v>
      </c>
      <c r="B115" s="248">
        <v>0</v>
      </c>
      <c r="C115" s="248">
        <v>0</v>
      </c>
      <c r="D115" s="248">
        <v>533.69999999999993</v>
      </c>
    </row>
    <row r="116" spans="1:4" x14ac:dyDescent="0.3">
      <c r="A116" s="247" t="s">
        <v>977</v>
      </c>
      <c r="B116" s="248">
        <v>0</v>
      </c>
      <c r="C116" s="248">
        <v>65.56</v>
      </c>
      <c r="D116" s="248">
        <v>429.42</v>
      </c>
    </row>
    <row r="117" spans="1:4" x14ac:dyDescent="0.3">
      <c r="A117" s="247" t="s">
        <v>960</v>
      </c>
      <c r="B117" s="248">
        <v>0</v>
      </c>
      <c r="C117" s="248">
        <v>39.78</v>
      </c>
      <c r="D117" s="248">
        <v>345.2</v>
      </c>
    </row>
    <row r="118" spans="1:4" x14ac:dyDescent="0.3">
      <c r="A118" s="247" t="s">
        <v>978</v>
      </c>
      <c r="B118" s="248">
        <v>0</v>
      </c>
      <c r="C118" s="248">
        <v>43.89</v>
      </c>
      <c r="D118" s="248">
        <v>237.77</v>
      </c>
    </row>
    <row r="119" spans="1:4" x14ac:dyDescent="0.3">
      <c r="A119" s="247" t="s">
        <v>1037</v>
      </c>
      <c r="B119" s="248">
        <v>0</v>
      </c>
      <c r="C119" s="248">
        <v>12.56</v>
      </c>
      <c r="D119" s="248">
        <v>271.81</v>
      </c>
    </row>
    <row r="120" spans="1:4" x14ac:dyDescent="0.3">
      <c r="A120" s="247" t="s">
        <v>222</v>
      </c>
      <c r="B120" s="248">
        <v>165.89</v>
      </c>
      <c r="C120" s="248">
        <v>659.44</v>
      </c>
      <c r="D120" s="248">
        <v>4759.7899999999991</v>
      </c>
    </row>
    <row r="121" spans="1:4" x14ac:dyDescent="0.3">
      <c r="A121" s="247" t="s">
        <v>224</v>
      </c>
      <c r="B121" s="248">
        <v>48.89</v>
      </c>
      <c r="C121" s="248">
        <v>426.56</v>
      </c>
      <c r="D121" s="248">
        <v>3780.4300000000003</v>
      </c>
    </row>
    <row r="122" spans="1:4" x14ac:dyDescent="0.3">
      <c r="A122" s="247" t="s">
        <v>226</v>
      </c>
      <c r="B122" s="248">
        <v>145.32999999999998</v>
      </c>
      <c r="C122" s="248">
        <v>781.44</v>
      </c>
      <c r="D122" s="248">
        <v>5916.4</v>
      </c>
    </row>
    <row r="123" spans="1:4" x14ac:dyDescent="0.3">
      <c r="A123" s="247" t="s">
        <v>228</v>
      </c>
      <c r="B123" s="248">
        <v>312.22000000000003</v>
      </c>
      <c r="C123" s="248">
        <v>1696.8899999999999</v>
      </c>
      <c r="D123" s="248">
        <v>11602.920000000002</v>
      </c>
    </row>
    <row r="124" spans="1:4" x14ac:dyDescent="0.3">
      <c r="A124" s="247" t="s">
        <v>230</v>
      </c>
      <c r="B124" s="248">
        <v>264.89</v>
      </c>
      <c r="C124" s="248">
        <v>1412.67</v>
      </c>
      <c r="D124" s="248">
        <v>9958.01</v>
      </c>
    </row>
    <row r="125" spans="1:4" x14ac:dyDescent="0.3">
      <c r="A125" s="247" t="s">
        <v>950</v>
      </c>
      <c r="B125" s="248">
        <v>0</v>
      </c>
      <c r="C125" s="248">
        <v>17.670000000000002</v>
      </c>
      <c r="D125" s="248">
        <v>82.7</v>
      </c>
    </row>
    <row r="126" spans="1:4" x14ac:dyDescent="0.3">
      <c r="A126" s="247" t="s">
        <v>232</v>
      </c>
      <c r="B126" s="248">
        <v>0</v>
      </c>
      <c r="C126" s="248">
        <v>3</v>
      </c>
      <c r="D126" s="248">
        <v>35.6</v>
      </c>
    </row>
    <row r="127" spans="1:4" x14ac:dyDescent="0.3">
      <c r="A127" s="247" t="s">
        <v>234</v>
      </c>
      <c r="B127" s="248">
        <v>3.33</v>
      </c>
      <c r="C127" s="248">
        <v>14.89</v>
      </c>
      <c r="D127" s="248">
        <v>93.74</v>
      </c>
    </row>
    <row r="128" spans="1:4" x14ac:dyDescent="0.3">
      <c r="A128" s="247" t="s">
        <v>236</v>
      </c>
      <c r="B128" s="248">
        <v>6.11</v>
      </c>
      <c r="C128" s="248">
        <v>28.56</v>
      </c>
      <c r="D128" s="248">
        <v>224.06</v>
      </c>
    </row>
    <row r="129" spans="1:4" x14ac:dyDescent="0.3">
      <c r="A129" s="247" t="s">
        <v>238</v>
      </c>
      <c r="B129" s="248">
        <v>91.67</v>
      </c>
      <c r="C129" s="248">
        <v>401.89</v>
      </c>
      <c r="D129" s="248">
        <v>3318.69</v>
      </c>
    </row>
    <row r="130" spans="1:4" x14ac:dyDescent="0.3">
      <c r="A130" s="247" t="s">
        <v>240</v>
      </c>
      <c r="B130" s="248">
        <v>18.55</v>
      </c>
      <c r="C130" s="248">
        <v>92.67</v>
      </c>
      <c r="D130" s="248">
        <v>648.70999999999992</v>
      </c>
    </row>
    <row r="131" spans="1:4" x14ac:dyDescent="0.3">
      <c r="A131" s="247" t="s">
        <v>242</v>
      </c>
      <c r="B131" s="248">
        <v>18.66</v>
      </c>
      <c r="C131" s="248">
        <v>125.67</v>
      </c>
      <c r="D131" s="248">
        <v>902.80000000000007</v>
      </c>
    </row>
    <row r="132" spans="1:4" x14ac:dyDescent="0.3">
      <c r="A132" s="247" t="s">
        <v>244</v>
      </c>
      <c r="B132" s="248">
        <v>2.67</v>
      </c>
      <c r="C132" s="248">
        <v>9</v>
      </c>
      <c r="D132" s="248">
        <v>67.790000000000006</v>
      </c>
    </row>
    <row r="133" spans="1:4" x14ac:dyDescent="0.3">
      <c r="A133" s="247" t="s">
        <v>246</v>
      </c>
      <c r="B133" s="248">
        <v>1.1100000000000001</v>
      </c>
      <c r="C133" s="248">
        <v>16.559999999999999</v>
      </c>
      <c r="D133" s="248">
        <v>118.8</v>
      </c>
    </row>
    <row r="134" spans="1:4" x14ac:dyDescent="0.3">
      <c r="A134" s="247" t="s">
        <v>248</v>
      </c>
      <c r="B134" s="248">
        <v>0</v>
      </c>
      <c r="C134" s="248">
        <v>6.56</v>
      </c>
      <c r="D134" s="248">
        <v>85.09</v>
      </c>
    </row>
    <row r="135" spans="1:4" x14ac:dyDescent="0.3">
      <c r="A135" s="247" t="s">
        <v>250</v>
      </c>
      <c r="B135" s="248">
        <v>0.11</v>
      </c>
      <c r="C135" s="248">
        <v>23.67</v>
      </c>
      <c r="D135" s="248">
        <v>225.29</v>
      </c>
    </row>
    <row r="136" spans="1:4" x14ac:dyDescent="0.3">
      <c r="A136" s="247" t="s">
        <v>252</v>
      </c>
      <c r="B136" s="248">
        <v>2.33</v>
      </c>
      <c r="C136" s="248">
        <v>12</v>
      </c>
      <c r="D136" s="248">
        <v>65.430000000000007</v>
      </c>
    </row>
    <row r="137" spans="1:4" x14ac:dyDescent="0.3">
      <c r="A137" s="247" t="s">
        <v>254</v>
      </c>
      <c r="B137" s="248">
        <v>0.11</v>
      </c>
      <c r="C137" s="248">
        <v>7.33</v>
      </c>
      <c r="D137" s="248">
        <v>80.099999999999994</v>
      </c>
    </row>
    <row r="138" spans="1:4" x14ac:dyDescent="0.3">
      <c r="A138" s="247" t="s">
        <v>256</v>
      </c>
      <c r="B138" s="248">
        <v>0.89</v>
      </c>
      <c r="C138" s="248">
        <v>4.1100000000000003</v>
      </c>
      <c r="D138" s="248">
        <v>31.95</v>
      </c>
    </row>
    <row r="139" spans="1:4" x14ac:dyDescent="0.3">
      <c r="A139" s="247" t="s">
        <v>258</v>
      </c>
      <c r="B139" s="248">
        <v>20.66</v>
      </c>
      <c r="C139" s="248">
        <v>113.44</v>
      </c>
      <c r="D139" s="248">
        <v>905.58999999999992</v>
      </c>
    </row>
    <row r="140" spans="1:4" x14ac:dyDescent="0.3">
      <c r="A140" s="247" t="s">
        <v>260</v>
      </c>
      <c r="B140" s="248">
        <v>26.880000000000003</v>
      </c>
      <c r="C140" s="248">
        <v>178.11</v>
      </c>
      <c r="D140" s="248">
        <v>1243.7</v>
      </c>
    </row>
    <row r="141" spans="1:4" x14ac:dyDescent="0.3">
      <c r="A141" s="247" t="s">
        <v>262</v>
      </c>
      <c r="B141" s="248">
        <v>8.4400000000000013</v>
      </c>
      <c r="C141" s="248">
        <v>32.67</v>
      </c>
      <c r="D141" s="248">
        <v>242.8</v>
      </c>
    </row>
    <row r="142" spans="1:4" x14ac:dyDescent="0.3">
      <c r="A142" s="247" t="s">
        <v>264</v>
      </c>
      <c r="B142" s="248">
        <v>18.559999999999999</v>
      </c>
      <c r="C142" s="248">
        <v>97.23</v>
      </c>
      <c r="D142" s="248">
        <v>832.65</v>
      </c>
    </row>
    <row r="143" spans="1:4" x14ac:dyDescent="0.3">
      <c r="A143" s="247" t="s">
        <v>268</v>
      </c>
      <c r="B143" s="248">
        <v>1.56</v>
      </c>
      <c r="C143" s="248">
        <v>8.56</v>
      </c>
      <c r="D143" s="248">
        <v>50.45</v>
      </c>
    </row>
    <row r="144" spans="1:4" x14ac:dyDescent="0.3">
      <c r="A144" s="247" t="s">
        <v>270</v>
      </c>
      <c r="B144" s="248">
        <v>13.450000000000001</v>
      </c>
      <c r="C144" s="248">
        <v>98.22</v>
      </c>
      <c r="D144" s="248">
        <v>561.30000000000007</v>
      </c>
    </row>
    <row r="145" spans="1:4" x14ac:dyDescent="0.3">
      <c r="A145" s="247" t="s">
        <v>272</v>
      </c>
      <c r="B145" s="248">
        <v>11.66</v>
      </c>
      <c r="C145" s="248">
        <v>52.11</v>
      </c>
      <c r="D145" s="248">
        <v>342.74</v>
      </c>
    </row>
    <row r="146" spans="1:4" x14ac:dyDescent="0.3">
      <c r="A146" s="247" t="s">
        <v>274</v>
      </c>
      <c r="B146" s="248">
        <v>10.67</v>
      </c>
      <c r="C146" s="248">
        <v>65.67</v>
      </c>
      <c r="D146" s="248">
        <v>642.4</v>
      </c>
    </row>
    <row r="147" spans="1:4" x14ac:dyDescent="0.3">
      <c r="A147" s="247" t="s">
        <v>276</v>
      </c>
      <c r="B147" s="248">
        <v>18.670000000000002</v>
      </c>
      <c r="C147" s="248">
        <v>137.77000000000001</v>
      </c>
      <c r="D147" s="248">
        <v>678.18000000000006</v>
      </c>
    </row>
    <row r="148" spans="1:4" x14ac:dyDescent="0.3">
      <c r="A148" s="247" t="s">
        <v>278</v>
      </c>
      <c r="B148" s="248">
        <v>1.1100000000000001</v>
      </c>
      <c r="C148" s="248">
        <v>20.329999999999998</v>
      </c>
      <c r="D148" s="248">
        <v>91.73</v>
      </c>
    </row>
    <row r="149" spans="1:4" x14ac:dyDescent="0.3">
      <c r="A149" s="247" t="s">
        <v>280</v>
      </c>
      <c r="B149" s="248">
        <v>11.780000000000001</v>
      </c>
      <c r="C149" s="248">
        <v>125.33</v>
      </c>
      <c r="D149" s="248">
        <v>825.66</v>
      </c>
    </row>
    <row r="150" spans="1:4" x14ac:dyDescent="0.3">
      <c r="A150" s="247" t="s">
        <v>282</v>
      </c>
      <c r="B150" s="248">
        <v>9.2200000000000006</v>
      </c>
      <c r="C150" s="248">
        <v>127.56</v>
      </c>
      <c r="D150" s="248">
        <v>823.97</v>
      </c>
    </row>
    <row r="151" spans="1:4" x14ac:dyDescent="0.3">
      <c r="A151" s="247" t="s">
        <v>284</v>
      </c>
      <c r="B151" s="248">
        <v>13.45</v>
      </c>
      <c r="C151" s="248">
        <v>46.67</v>
      </c>
      <c r="D151" s="248">
        <v>256.86</v>
      </c>
    </row>
    <row r="152" spans="1:4" x14ac:dyDescent="0.3">
      <c r="A152" s="247" t="s">
        <v>286</v>
      </c>
      <c r="B152" s="248">
        <v>52</v>
      </c>
      <c r="C152" s="248">
        <v>387.44</v>
      </c>
      <c r="D152" s="248">
        <v>2986.5000000000005</v>
      </c>
    </row>
    <row r="153" spans="1:4" x14ac:dyDescent="0.3">
      <c r="A153" s="247" t="s">
        <v>288</v>
      </c>
      <c r="B153" s="248">
        <v>3.33</v>
      </c>
      <c r="C153" s="248">
        <v>63.22</v>
      </c>
      <c r="D153" s="248">
        <v>370.28000000000003</v>
      </c>
    </row>
    <row r="154" spans="1:4" x14ac:dyDescent="0.3">
      <c r="A154" s="247" t="s">
        <v>290</v>
      </c>
      <c r="B154" s="248">
        <v>87.56</v>
      </c>
      <c r="C154" s="248">
        <v>518.34</v>
      </c>
      <c r="D154" s="248">
        <v>3517.5600000000004</v>
      </c>
    </row>
    <row r="155" spans="1:4" x14ac:dyDescent="0.3">
      <c r="A155" s="247" t="s">
        <v>292</v>
      </c>
      <c r="B155" s="248">
        <v>1</v>
      </c>
      <c r="C155" s="248">
        <v>10.78</v>
      </c>
      <c r="D155" s="248">
        <v>74.27</v>
      </c>
    </row>
    <row r="156" spans="1:4" x14ac:dyDescent="0.3">
      <c r="A156" s="247" t="s">
        <v>294</v>
      </c>
      <c r="B156" s="248">
        <v>6.45</v>
      </c>
      <c r="C156" s="248">
        <v>79.78</v>
      </c>
      <c r="D156" s="248">
        <v>649.96</v>
      </c>
    </row>
    <row r="157" spans="1:4" x14ac:dyDescent="0.3">
      <c r="A157" s="247" t="s">
        <v>296</v>
      </c>
      <c r="B157" s="248">
        <v>4</v>
      </c>
      <c r="C157" s="248">
        <v>7</v>
      </c>
      <c r="D157" s="248">
        <v>91.570000000000007</v>
      </c>
    </row>
    <row r="158" spans="1:4" x14ac:dyDescent="0.3">
      <c r="A158" s="247" t="s">
        <v>298</v>
      </c>
      <c r="B158" s="248">
        <v>0</v>
      </c>
      <c r="C158" s="248">
        <v>14.44</v>
      </c>
      <c r="D158" s="248">
        <v>89.35</v>
      </c>
    </row>
    <row r="159" spans="1:4" x14ac:dyDescent="0.3">
      <c r="A159" s="247" t="s">
        <v>300</v>
      </c>
      <c r="B159" s="248">
        <v>1.67</v>
      </c>
      <c r="C159" s="248">
        <v>26.67</v>
      </c>
      <c r="D159" s="248">
        <v>229.79000000000002</v>
      </c>
    </row>
    <row r="160" spans="1:4" x14ac:dyDescent="0.3">
      <c r="A160" s="247" t="s">
        <v>302</v>
      </c>
      <c r="B160" s="248">
        <v>2.2200000000000002</v>
      </c>
      <c r="C160" s="248">
        <v>37.56</v>
      </c>
      <c r="D160" s="248">
        <v>224.22</v>
      </c>
    </row>
    <row r="161" spans="1:4" x14ac:dyDescent="0.3">
      <c r="A161" s="247" t="s">
        <v>304</v>
      </c>
      <c r="B161" s="248">
        <v>2.44</v>
      </c>
      <c r="C161" s="248">
        <v>23.22</v>
      </c>
      <c r="D161" s="248">
        <v>126.72</v>
      </c>
    </row>
    <row r="162" spans="1:4" x14ac:dyDescent="0.3">
      <c r="A162" s="247" t="s">
        <v>306</v>
      </c>
      <c r="B162" s="248">
        <v>7.22</v>
      </c>
      <c r="C162" s="248">
        <v>70.22</v>
      </c>
      <c r="D162" s="248">
        <v>555.91999999999996</v>
      </c>
    </row>
    <row r="163" spans="1:4" x14ac:dyDescent="0.3">
      <c r="A163" s="247" t="s">
        <v>308</v>
      </c>
      <c r="B163" s="248">
        <v>0.89</v>
      </c>
      <c r="C163" s="248">
        <v>32.44</v>
      </c>
      <c r="D163" s="248">
        <v>202.11</v>
      </c>
    </row>
    <row r="164" spans="1:4" x14ac:dyDescent="0.3">
      <c r="A164" s="247" t="s">
        <v>310</v>
      </c>
      <c r="B164" s="248">
        <v>7.78</v>
      </c>
      <c r="C164" s="248">
        <v>29.22</v>
      </c>
      <c r="D164" s="248">
        <v>201.37</v>
      </c>
    </row>
    <row r="165" spans="1:4" x14ac:dyDescent="0.3">
      <c r="A165" s="247" t="s">
        <v>312</v>
      </c>
      <c r="B165" s="248">
        <v>122.67</v>
      </c>
      <c r="C165" s="248">
        <v>611.89</v>
      </c>
      <c r="D165" s="248">
        <v>4561.7699999999995</v>
      </c>
    </row>
    <row r="166" spans="1:4" x14ac:dyDescent="0.3">
      <c r="A166" s="247" t="s">
        <v>314</v>
      </c>
      <c r="B166" s="248">
        <v>1.33</v>
      </c>
      <c r="C166" s="248">
        <v>289.56</v>
      </c>
      <c r="D166" s="248">
        <v>1738.4599999999998</v>
      </c>
    </row>
    <row r="167" spans="1:4" x14ac:dyDescent="0.3">
      <c r="A167" s="247" t="s">
        <v>316</v>
      </c>
      <c r="B167" s="248">
        <v>37.659999999999997</v>
      </c>
      <c r="C167" s="248">
        <v>106.11</v>
      </c>
      <c r="D167" s="248">
        <v>734.35</v>
      </c>
    </row>
    <row r="168" spans="1:4" x14ac:dyDescent="0.3">
      <c r="A168" s="247" t="s">
        <v>318</v>
      </c>
      <c r="B168" s="248">
        <v>59.44</v>
      </c>
      <c r="C168" s="248">
        <v>330.11</v>
      </c>
      <c r="D168" s="248">
        <v>2346.34</v>
      </c>
    </row>
    <row r="169" spans="1:4" x14ac:dyDescent="0.3">
      <c r="A169" s="247" t="s">
        <v>320</v>
      </c>
      <c r="B169" s="248">
        <v>6</v>
      </c>
      <c r="C169" s="248">
        <v>44</v>
      </c>
      <c r="D169" s="248">
        <v>313.45999999999998</v>
      </c>
    </row>
    <row r="170" spans="1:4" x14ac:dyDescent="0.3">
      <c r="A170" s="247" t="s">
        <v>322</v>
      </c>
      <c r="B170" s="248">
        <v>6.33</v>
      </c>
      <c r="C170" s="248">
        <v>27.67</v>
      </c>
      <c r="D170" s="248">
        <v>133.18</v>
      </c>
    </row>
    <row r="171" spans="1:4" x14ac:dyDescent="0.3">
      <c r="A171" s="247" t="s">
        <v>324</v>
      </c>
      <c r="B171" s="248">
        <v>55.45</v>
      </c>
      <c r="C171" s="248">
        <v>881.56</v>
      </c>
      <c r="D171" s="248">
        <v>5313.23</v>
      </c>
    </row>
    <row r="172" spans="1:4" x14ac:dyDescent="0.3">
      <c r="A172" s="247" t="s">
        <v>326</v>
      </c>
      <c r="B172" s="248">
        <v>25.22</v>
      </c>
      <c r="C172" s="248">
        <v>155.44</v>
      </c>
      <c r="D172" s="248">
        <v>1141.6400000000001</v>
      </c>
    </row>
    <row r="173" spans="1:4" x14ac:dyDescent="0.3">
      <c r="A173" s="247" t="s">
        <v>328</v>
      </c>
      <c r="B173" s="248">
        <v>26.33</v>
      </c>
      <c r="C173" s="248">
        <v>97</v>
      </c>
      <c r="D173" s="248">
        <v>960.95</v>
      </c>
    </row>
    <row r="174" spans="1:4" x14ac:dyDescent="0.3">
      <c r="A174" s="247" t="s">
        <v>330</v>
      </c>
      <c r="B174" s="248">
        <v>7</v>
      </c>
      <c r="C174" s="248">
        <v>46.89</v>
      </c>
      <c r="D174" s="248">
        <v>303.87</v>
      </c>
    </row>
    <row r="175" spans="1:4" x14ac:dyDescent="0.3">
      <c r="A175" s="247" t="s">
        <v>332</v>
      </c>
      <c r="B175" s="248">
        <v>18.11</v>
      </c>
      <c r="C175" s="248">
        <v>72.78</v>
      </c>
      <c r="D175" s="248">
        <v>696.6099999999999</v>
      </c>
    </row>
    <row r="176" spans="1:4" x14ac:dyDescent="0.3">
      <c r="A176" s="247" t="s">
        <v>334</v>
      </c>
      <c r="B176" s="248">
        <v>19.329999999999998</v>
      </c>
      <c r="C176" s="248">
        <v>114.89</v>
      </c>
      <c r="D176" s="248">
        <v>1111.98</v>
      </c>
    </row>
    <row r="177" spans="1:4" x14ac:dyDescent="0.3">
      <c r="A177" s="247" t="s">
        <v>336</v>
      </c>
      <c r="B177" s="248">
        <v>10.89</v>
      </c>
      <c r="C177" s="248">
        <v>74.11</v>
      </c>
      <c r="D177" s="248">
        <v>556.9</v>
      </c>
    </row>
    <row r="178" spans="1:4" x14ac:dyDescent="0.3">
      <c r="A178" s="247" t="s">
        <v>338</v>
      </c>
      <c r="B178" s="248">
        <v>52.45</v>
      </c>
      <c r="C178" s="248">
        <v>232.33</v>
      </c>
      <c r="D178" s="248">
        <v>1043.3900000000001</v>
      </c>
    </row>
    <row r="179" spans="1:4" x14ac:dyDescent="0.3">
      <c r="A179" s="247" t="s">
        <v>340</v>
      </c>
      <c r="B179" s="248">
        <v>5.56</v>
      </c>
      <c r="C179" s="248">
        <v>84.67</v>
      </c>
      <c r="D179" s="248">
        <v>549.04</v>
      </c>
    </row>
    <row r="180" spans="1:4" x14ac:dyDescent="0.3">
      <c r="A180" s="247" t="s">
        <v>342</v>
      </c>
      <c r="B180" s="248">
        <v>30</v>
      </c>
      <c r="C180" s="248">
        <v>72.33</v>
      </c>
      <c r="D180" s="248">
        <v>541</v>
      </c>
    </row>
    <row r="181" spans="1:4" x14ac:dyDescent="0.3">
      <c r="A181" s="247" t="s">
        <v>344</v>
      </c>
      <c r="B181" s="248">
        <v>3.56</v>
      </c>
      <c r="C181" s="248">
        <v>48</v>
      </c>
      <c r="D181" s="248">
        <v>326.63</v>
      </c>
    </row>
    <row r="182" spans="1:4" x14ac:dyDescent="0.3">
      <c r="A182" s="247" t="s">
        <v>346</v>
      </c>
      <c r="B182" s="248">
        <v>6.33</v>
      </c>
      <c r="C182" s="248">
        <v>46.44</v>
      </c>
      <c r="D182" s="248">
        <v>346.05</v>
      </c>
    </row>
    <row r="183" spans="1:4" x14ac:dyDescent="0.3">
      <c r="A183" s="247" t="s">
        <v>348</v>
      </c>
      <c r="B183" s="248">
        <v>0</v>
      </c>
      <c r="C183" s="248">
        <v>6.89</v>
      </c>
      <c r="D183" s="248">
        <v>66.709999999999994</v>
      </c>
    </row>
    <row r="184" spans="1:4" x14ac:dyDescent="0.3">
      <c r="A184" s="247" t="s">
        <v>350</v>
      </c>
      <c r="B184" s="248">
        <v>23.55</v>
      </c>
      <c r="C184" s="248">
        <v>164.89</v>
      </c>
      <c r="D184" s="248">
        <v>1109.76</v>
      </c>
    </row>
    <row r="185" spans="1:4" x14ac:dyDescent="0.3">
      <c r="A185" s="247" t="s">
        <v>352</v>
      </c>
      <c r="B185" s="248">
        <v>2.56</v>
      </c>
      <c r="C185" s="248">
        <v>44.33</v>
      </c>
      <c r="D185" s="248">
        <v>248.43</v>
      </c>
    </row>
    <row r="186" spans="1:4" x14ac:dyDescent="0.3">
      <c r="A186" s="247" t="s">
        <v>354</v>
      </c>
      <c r="B186" s="248">
        <v>5.89</v>
      </c>
      <c r="C186" s="248">
        <v>48.78</v>
      </c>
      <c r="D186" s="248">
        <v>268.2</v>
      </c>
    </row>
    <row r="187" spans="1:4" x14ac:dyDescent="0.3">
      <c r="A187" s="247" t="s">
        <v>356</v>
      </c>
      <c r="B187" s="248">
        <v>90.88</v>
      </c>
      <c r="C187" s="248">
        <v>406.56</v>
      </c>
      <c r="D187" s="248">
        <v>3405.3800000000006</v>
      </c>
    </row>
    <row r="188" spans="1:4" x14ac:dyDescent="0.3">
      <c r="A188" s="247" t="s">
        <v>358</v>
      </c>
      <c r="B188" s="248">
        <v>451.34000000000003</v>
      </c>
      <c r="C188" s="248">
        <v>2620.7800000000002</v>
      </c>
      <c r="D188" s="248">
        <v>23337.03</v>
      </c>
    </row>
    <row r="189" spans="1:4" x14ac:dyDescent="0.3">
      <c r="A189" s="247" t="s">
        <v>360</v>
      </c>
      <c r="B189" s="248">
        <v>642.22</v>
      </c>
      <c r="C189" s="248">
        <v>4034.33</v>
      </c>
      <c r="D189" s="248">
        <v>28601.789999999997</v>
      </c>
    </row>
    <row r="190" spans="1:4" x14ac:dyDescent="0.3">
      <c r="A190" s="247" t="s">
        <v>362</v>
      </c>
      <c r="B190" s="248">
        <v>2.78</v>
      </c>
      <c r="C190" s="248">
        <v>24.11</v>
      </c>
      <c r="D190" s="248">
        <v>182.38</v>
      </c>
    </row>
    <row r="191" spans="1:4" x14ac:dyDescent="0.3">
      <c r="A191" s="247" t="s">
        <v>364</v>
      </c>
      <c r="B191" s="248">
        <v>98.34</v>
      </c>
      <c r="C191" s="248">
        <v>525.22</v>
      </c>
      <c r="D191" s="248">
        <v>5649.0999999999995</v>
      </c>
    </row>
    <row r="192" spans="1:4" x14ac:dyDescent="0.3">
      <c r="A192" s="247" t="s">
        <v>366</v>
      </c>
      <c r="B192" s="248">
        <v>151</v>
      </c>
      <c r="C192" s="248">
        <v>1122.1099999999999</v>
      </c>
      <c r="D192" s="248">
        <v>10017.210000000001</v>
      </c>
    </row>
    <row r="193" spans="1:4" x14ac:dyDescent="0.3">
      <c r="A193" s="247" t="s">
        <v>368</v>
      </c>
      <c r="B193" s="248">
        <v>41.78</v>
      </c>
      <c r="C193" s="248">
        <v>173.22</v>
      </c>
      <c r="D193" s="248">
        <v>1525.01</v>
      </c>
    </row>
    <row r="194" spans="1:4" x14ac:dyDescent="0.3">
      <c r="A194" s="247" t="s">
        <v>370</v>
      </c>
      <c r="B194" s="248">
        <v>56.78</v>
      </c>
      <c r="C194" s="248">
        <v>388.44</v>
      </c>
      <c r="D194" s="248">
        <v>2717.7299999999996</v>
      </c>
    </row>
    <row r="195" spans="1:4" x14ac:dyDescent="0.3">
      <c r="A195" s="247" t="s">
        <v>372</v>
      </c>
      <c r="B195" s="248">
        <v>457</v>
      </c>
      <c r="C195" s="248">
        <v>1819.88</v>
      </c>
      <c r="D195" s="248">
        <v>12637.83</v>
      </c>
    </row>
    <row r="196" spans="1:4" x14ac:dyDescent="0.3">
      <c r="A196" s="247" t="s">
        <v>374</v>
      </c>
      <c r="B196" s="248">
        <v>198.11</v>
      </c>
      <c r="C196" s="248">
        <v>1187.45</v>
      </c>
      <c r="D196" s="248">
        <v>9311.49</v>
      </c>
    </row>
    <row r="197" spans="1:4" x14ac:dyDescent="0.3">
      <c r="A197" s="247" t="s">
        <v>376</v>
      </c>
      <c r="B197" s="248">
        <v>212.33999999999997</v>
      </c>
      <c r="C197" s="248">
        <v>1010.78</v>
      </c>
      <c r="D197" s="248">
        <v>7802.7499999999991</v>
      </c>
    </row>
    <row r="198" spans="1:4" x14ac:dyDescent="0.3">
      <c r="A198" s="247" t="s">
        <v>378</v>
      </c>
      <c r="B198" s="248">
        <v>408.22</v>
      </c>
      <c r="C198" s="248">
        <v>2627.67</v>
      </c>
      <c r="D198" s="248">
        <v>20251.019999999997</v>
      </c>
    </row>
    <row r="199" spans="1:4" x14ac:dyDescent="0.3">
      <c r="A199" s="247" t="s">
        <v>380</v>
      </c>
      <c r="B199" s="248">
        <v>37.11</v>
      </c>
      <c r="C199" s="248">
        <v>219.89</v>
      </c>
      <c r="D199" s="248">
        <v>1986.86</v>
      </c>
    </row>
    <row r="200" spans="1:4" x14ac:dyDescent="0.3">
      <c r="A200" s="247" t="s">
        <v>382</v>
      </c>
      <c r="B200" s="248">
        <v>71.88</v>
      </c>
      <c r="C200" s="248">
        <v>527.66999999999996</v>
      </c>
      <c r="D200" s="248">
        <v>3988.13</v>
      </c>
    </row>
    <row r="201" spans="1:4" x14ac:dyDescent="0.3">
      <c r="A201" s="247" t="s">
        <v>384</v>
      </c>
      <c r="B201" s="248">
        <v>72</v>
      </c>
      <c r="C201" s="248">
        <v>413.88</v>
      </c>
      <c r="D201" s="248">
        <v>3849.3400000000006</v>
      </c>
    </row>
    <row r="202" spans="1:4" x14ac:dyDescent="0.3">
      <c r="A202" s="247" t="s">
        <v>1024</v>
      </c>
      <c r="B202" s="248">
        <v>0</v>
      </c>
      <c r="C202" s="248">
        <v>0</v>
      </c>
      <c r="D202" s="248">
        <v>543.18000000000006</v>
      </c>
    </row>
    <row r="203" spans="1:4" x14ac:dyDescent="0.3">
      <c r="A203" s="247" t="s">
        <v>962</v>
      </c>
      <c r="B203" s="248">
        <v>0</v>
      </c>
      <c r="C203" s="248">
        <v>39.67</v>
      </c>
      <c r="D203" s="248">
        <v>173.47</v>
      </c>
    </row>
    <row r="204" spans="1:4" x14ac:dyDescent="0.3">
      <c r="A204" s="247" t="s">
        <v>386</v>
      </c>
      <c r="B204" s="248">
        <v>0.78</v>
      </c>
      <c r="C204" s="248">
        <v>0</v>
      </c>
      <c r="D204" s="248">
        <v>5</v>
      </c>
    </row>
    <row r="205" spans="1:4" x14ac:dyDescent="0.3">
      <c r="A205" s="247" t="s">
        <v>388</v>
      </c>
      <c r="B205" s="248">
        <v>13.22</v>
      </c>
      <c r="C205" s="248">
        <v>86.33</v>
      </c>
      <c r="D205" s="248">
        <v>790.27</v>
      </c>
    </row>
    <row r="206" spans="1:4" x14ac:dyDescent="0.3">
      <c r="A206" s="247" t="s">
        <v>390</v>
      </c>
      <c r="B206" s="248">
        <v>3.89</v>
      </c>
      <c r="C206" s="248">
        <v>44</v>
      </c>
      <c r="D206" s="248">
        <v>239.71</v>
      </c>
    </row>
    <row r="207" spans="1:4" x14ac:dyDescent="0.3">
      <c r="A207" s="247" t="s">
        <v>392</v>
      </c>
      <c r="B207" s="248">
        <v>16.88</v>
      </c>
      <c r="C207" s="248">
        <v>128.11000000000001</v>
      </c>
      <c r="D207" s="248">
        <v>793.33</v>
      </c>
    </row>
    <row r="208" spans="1:4" x14ac:dyDescent="0.3">
      <c r="A208" s="247" t="s">
        <v>394</v>
      </c>
      <c r="B208" s="248">
        <v>7.22</v>
      </c>
      <c r="C208" s="248">
        <v>90.22</v>
      </c>
      <c r="D208" s="248">
        <v>511.43</v>
      </c>
    </row>
    <row r="209" spans="1:4" x14ac:dyDescent="0.3">
      <c r="A209" s="247" t="s">
        <v>396</v>
      </c>
      <c r="B209" s="248">
        <v>63.45</v>
      </c>
      <c r="C209" s="248">
        <v>489.55</v>
      </c>
      <c r="D209" s="248">
        <v>3553.7200000000007</v>
      </c>
    </row>
    <row r="210" spans="1:4" x14ac:dyDescent="0.3">
      <c r="A210" s="247" t="s">
        <v>398</v>
      </c>
      <c r="B210" s="248">
        <v>108.56</v>
      </c>
      <c r="C210" s="248">
        <v>760.33</v>
      </c>
      <c r="D210" s="248">
        <v>4542.0499999999993</v>
      </c>
    </row>
    <row r="211" spans="1:4" x14ac:dyDescent="0.3">
      <c r="A211" s="247" t="s">
        <v>400</v>
      </c>
      <c r="B211" s="248">
        <v>70.67</v>
      </c>
      <c r="C211" s="248">
        <v>284.22000000000003</v>
      </c>
      <c r="D211" s="248">
        <v>2695.85</v>
      </c>
    </row>
    <row r="212" spans="1:4" x14ac:dyDescent="0.3">
      <c r="A212" s="247" t="s">
        <v>402</v>
      </c>
      <c r="B212" s="248">
        <v>7.1099999999999994</v>
      </c>
      <c r="C212" s="248">
        <v>104.89</v>
      </c>
      <c r="D212" s="248">
        <v>625.3599999999999</v>
      </c>
    </row>
    <row r="213" spans="1:4" x14ac:dyDescent="0.3">
      <c r="A213" s="247" t="s">
        <v>404</v>
      </c>
      <c r="B213" s="248">
        <v>7.11</v>
      </c>
      <c r="C213" s="248">
        <v>44.22</v>
      </c>
      <c r="D213" s="248">
        <v>457.58</v>
      </c>
    </row>
    <row r="214" spans="1:4" x14ac:dyDescent="0.3">
      <c r="A214" s="247" t="s">
        <v>406</v>
      </c>
      <c r="B214" s="248">
        <v>148.76999999999998</v>
      </c>
      <c r="C214" s="248">
        <v>882.33</v>
      </c>
      <c r="D214" s="248">
        <v>6657.76</v>
      </c>
    </row>
    <row r="215" spans="1:4" x14ac:dyDescent="0.3">
      <c r="A215" s="247" t="s">
        <v>408</v>
      </c>
      <c r="B215" s="248">
        <v>0</v>
      </c>
      <c r="C215" s="248">
        <v>13.11</v>
      </c>
      <c r="D215" s="248">
        <v>72.180000000000007</v>
      </c>
    </row>
    <row r="216" spans="1:4" x14ac:dyDescent="0.3">
      <c r="A216" s="247" t="s">
        <v>410</v>
      </c>
      <c r="B216" s="248">
        <v>0</v>
      </c>
      <c r="C216" s="248">
        <v>8.67</v>
      </c>
      <c r="D216" s="248">
        <v>64.8</v>
      </c>
    </row>
    <row r="217" spans="1:4" x14ac:dyDescent="0.3">
      <c r="A217" s="247" t="s">
        <v>412</v>
      </c>
      <c r="B217" s="248">
        <v>0</v>
      </c>
      <c r="C217" s="248">
        <v>5.89</v>
      </c>
      <c r="D217" s="248">
        <v>50.51</v>
      </c>
    </row>
    <row r="218" spans="1:4" x14ac:dyDescent="0.3">
      <c r="A218" s="247" t="s">
        <v>414</v>
      </c>
      <c r="B218" s="248">
        <v>24.549999999999997</v>
      </c>
      <c r="C218" s="248">
        <v>135.44</v>
      </c>
      <c r="D218" s="248">
        <v>895.40000000000009</v>
      </c>
    </row>
    <row r="219" spans="1:4" x14ac:dyDescent="0.3">
      <c r="A219" s="247" t="s">
        <v>416</v>
      </c>
      <c r="B219" s="248">
        <v>423.55999999999995</v>
      </c>
      <c r="C219" s="248">
        <v>2574.44</v>
      </c>
      <c r="D219" s="248">
        <v>20431.670000000002</v>
      </c>
    </row>
    <row r="220" spans="1:4" x14ac:dyDescent="0.3">
      <c r="A220" s="247" t="s">
        <v>418</v>
      </c>
      <c r="B220" s="248">
        <v>246.55</v>
      </c>
      <c r="C220" s="248">
        <v>1355.11</v>
      </c>
      <c r="D220" s="248">
        <v>9253.07</v>
      </c>
    </row>
    <row r="221" spans="1:4" x14ac:dyDescent="0.3">
      <c r="A221" s="247" t="s">
        <v>420</v>
      </c>
      <c r="B221" s="248">
        <v>337.33000000000004</v>
      </c>
      <c r="C221" s="248">
        <v>2054.33</v>
      </c>
      <c r="D221" s="248">
        <v>15390.79</v>
      </c>
    </row>
    <row r="222" spans="1:4" x14ac:dyDescent="0.3">
      <c r="A222" s="247" t="s">
        <v>422</v>
      </c>
      <c r="B222" s="248">
        <v>599.78</v>
      </c>
      <c r="C222" s="248">
        <v>2820</v>
      </c>
      <c r="D222" s="248">
        <v>20833.940000000002</v>
      </c>
    </row>
    <row r="223" spans="1:4" x14ac:dyDescent="0.3">
      <c r="A223" s="247" t="s">
        <v>424</v>
      </c>
      <c r="B223" s="248">
        <v>109.89</v>
      </c>
      <c r="C223" s="248">
        <v>777.67</v>
      </c>
      <c r="D223" s="248">
        <v>5702.8500000000013</v>
      </c>
    </row>
    <row r="224" spans="1:4" x14ac:dyDescent="0.3">
      <c r="A224" s="247" t="s">
        <v>426</v>
      </c>
      <c r="B224" s="248">
        <v>330.89</v>
      </c>
      <c r="C224" s="248">
        <v>1618.33</v>
      </c>
      <c r="D224" s="248">
        <v>10379.199999999999</v>
      </c>
    </row>
    <row r="225" spans="1:4" x14ac:dyDescent="0.3">
      <c r="A225" s="247" t="s">
        <v>428</v>
      </c>
      <c r="B225" s="248">
        <v>0.89</v>
      </c>
      <c r="C225" s="248">
        <v>6.44</v>
      </c>
      <c r="D225" s="248">
        <v>27.94</v>
      </c>
    </row>
    <row r="226" spans="1:4" x14ac:dyDescent="0.3">
      <c r="A226" s="247" t="s">
        <v>430</v>
      </c>
      <c r="B226" s="248">
        <v>112.55</v>
      </c>
      <c r="C226" s="248">
        <v>800</v>
      </c>
      <c r="D226" s="248">
        <v>6576.8700000000008</v>
      </c>
    </row>
    <row r="227" spans="1:4" x14ac:dyDescent="0.3">
      <c r="A227" s="247" t="s">
        <v>432</v>
      </c>
      <c r="B227" s="248">
        <v>168.67000000000002</v>
      </c>
      <c r="C227" s="248">
        <v>1170.1099999999999</v>
      </c>
      <c r="D227" s="248">
        <v>9824.5</v>
      </c>
    </row>
    <row r="228" spans="1:4" x14ac:dyDescent="0.3">
      <c r="A228" s="247" t="s">
        <v>434</v>
      </c>
      <c r="B228" s="248">
        <v>60.45</v>
      </c>
      <c r="C228" s="248">
        <v>387.11</v>
      </c>
      <c r="D228" s="248">
        <v>2512.63</v>
      </c>
    </row>
    <row r="229" spans="1:4" x14ac:dyDescent="0.3">
      <c r="A229" s="247" t="s">
        <v>436</v>
      </c>
      <c r="B229" s="248">
        <v>50.22</v>
      </c>
      <c r="C229" s="248">
        <v>302.56</v>
      </c>
      <c r="D229" s="248">
        <v>1970.88</v>
      </c>
    </row>
    <row r="230" spans="1:4" x14ac:dyDescent="0.3">
      <c r="A230" s="247" t="s">
        <v>438</v>
      </c>
      <c r="B230" s="248">
        <v>8.2199999999999989</v>
      </c>
      <c r="C230" s="248">
        <v>75.67</v>
      </c>
      <c r="D230" s="248">
        <v>418.45</v>
      </c>
    </row>
    <row r="231" spans="1:4" x14ac:dyDescent="0.3">
      <c r="A231" s="247" t="s">
        <v>440</v>
      </c>
      <c r="B231" s="248">
        <v>78.89</v>
      </c>
      <c r="C231" s="248">
        <v>349.44</v>
      </c>
      <c r="D231" s="248">
        <v>2066.86</v>
      </c>
    </row>
    <row r="232" spans="1:4" x14ac:dyDescent="0.3">
      <c r="A232" s="247" t="s">
        <v>442</v>
      </c>
      <c r="B232" s="248">
        <v>117.55</v>
      </c>
      <c r="C232" s="248">
        <v>654.22</v>
      </c>
      <c r="D232" s="248">
        <v>4739.71</v>
      </c>
    </row>
    <row r="233" spans="1:4" x14ac:dyDescent="0.3">
      <c r="A233" s="247" t="s">
        <v>444</v>
      </c>
      <c r="B233" s="248">
        <v>871.89</v>
      </c>
      <c r="C233" s="248">
        <v>4530.4399999999996</v>
      </c>
      <c r="D233" s="248">
        <v>29803.14</v>
      </c>
    </row>
    <row r="234" spans="1:4" x14ac:dyDescent="0.3">
      <c r="A234" s="247" t="s">
        <v>446</v>
      </c>
      <c r="B234" s="248">
        <v>0</v>
      </c>
      <c r="C234" s="248">
        <v>6.56</v>
      </c>
      <c r="D234" s="248">
        <v>75.58</v>
      </c>
    </row>
    <row r="235" spans="1:4" x14ac:dyDescent="0.3">
      <c r="A235" s="247" t="s">
        <v>448</v>
      </c>
      <c r="B235" s="248">
        <v>0.67</v>
      </c>
      <c r="C235" s="248">
        <v>7.33</v>
      </c>
      <c r="D235" s="248">
        <v>43.89</v>
      </c>
    </row>
    <row r="236" spans="1:4" x14ac:dyDescent="0.3">
      <c r="A236" s="247" t="s">
        <v>450</v>
      </c>
      <c r="B236" s="248">
        <v>17.12</v>
      </c>
      <c r="C236" s="248">
        <v>196.33</v>
      </c>
      <c r="D236" s="248">
        <v>1440.66</v>
      </c>
    </row>
    <row r="237" spans="1:4" x14ac:dyDescent="0.3">
      <c r="A237" s="247" t="s">
        <v>452</v>
      </c>
      <c r="B237" s="248">
        <v>65.67</v>
      </c>
      <c r="C237" s="248">
        <v>214.22</v>
      </c>
      <c r="D237" s="248">
        <v>1834.5800000000002</v>
      </c>
    </row>
    <row r="238" spans="1:4" x14ac:dyDescent="0.3">
      <c r="A238" s="247" t="s">
        <v>454</v>
      </c>
      <c r="B238" s="248">
        <v>234.32999999999998</v>
      </c>
      <c r="C238" s="248">
        <v>1328.33</v>
      </c>
      <c r="D238" s="248">
        <v>10579.99</v>
      </c>
    </row>
    <row r="239" spans="1:4" x14ac:dyDescent="0.3">
      <c r="A239" s="247" t="s">
        <v>456</v>
      </c>
      <c r="B239" s="248">
        <v>409.22</v>
      </c>
      <c r="C239" s="248">
        <v>2023.4399999999998</v>
      </c>
      <c r="D239" s="248">
        <v>14363.169999999998</v>
      </c>
    </row>
    <row r="240" spans="1:4" x14ac:dyDescent="0.3">
      <c r="A240" s="247" t="s">
        <v>458</v>
      </c>
      <c r="B240" s="248">
        <v>6.33</v>
      </c>
      <c r="C240" s="248">
        <v>111.44</v>
      </c>
      <c r="D240" s="248">
        <v>912.81</v>
      </c>
    </row>
    <row r="241" spans="1:4" x14ac:dyDescent="0.3">
      <c r="A241" s="247" t="s">
        <v>460</v>
      </c>
      <c r="B241" s="248">
        <v>170.22</v>
      </c>
      <c r="C241" s="248">
        <v>807.33</v>
      </c>
      <c r="D241" s="248">
        <v>5028.57</v>
      </c>
    </row>
    <row r="242" spans="1:4" x14ac:dyDescent="0.3">
      <c r="A242" s="247" t="s">
        <v>462</v>
      </c>
      <c r="B242" s="248">
        <v>105.22</v>
      </c>
      <c r="C242" s="248">
        <v>575</v>
      </c>
      <c r="D242" s="248">
        <v>4049.35</v>
      </c>
    </row>
    <row r="243" spans="1:4" x14ac:dyDescent="0.3">
      <c r="A243" s="247" t="s">
        <v>464</v>
      </c>
      <c r="B243" s="248">
        <v>7</v>
      </c>
      <c r="C243" s="248">
        <v>68.89</v>
      </c>
      <c r="D243" s="248">
        <v>545.29999999999995</v>
      </c>
    </row>
    <row r="244" spans="1:4" x14ac:dyDescent="0.3">
      <c r="A244" s="247" t="s">
        <v>466</v>
      </c>
      <c r="B244" s="248">
        <v>87.34</v>
      </c>
      <c r="C244" s="248">
        <v>454</v>
      </c>
      <c r="D244" s="248">
        <v>3407.1200000000003</v>
      </c>
    </row>
    <row r="245" spans="1:4" x14ac:dyDescent="0.3">
      <c r="A245" s="247" t="s">
        <v>468</v>
      </c>
      <c r="B245" s="248">
        <v>39.22</v>
      </c>
      <c r="C245" s="248">
        <v>299.89</v>
      </c>
      <c r="D245" s="248">
        <v>2547.0500000000002</v>
      </c>
    </row>
    <row r="246" spans="1:4" x14ac:dyDescent="0.3">
      <c r="A246" s="247" t="s">
        <v>470</v>
      </c>
      <c r="B246" s="248">
        <v>34</v>
      </c>
      <c r="C246" s="248">
        <v>222.44</v>
      </c>
      <c r="D246" s="248">
        <v>1455.2</v>
      </c>
    </row>
    <row r="247" spans="1:4" x14ac:dyDescent="0.3">
      <c r="A247" s="247" t="s">
        <v>964</v>
      </c>
      <c r="B247" s="248">
        <v>0</v>
      </c>
      <c r="C247" s="248">
        <v>59.44</v>
      </c>
      <c r="D247" s="248">
        <v>459.02</v>
      </c>
    </row>
    <row r="248" spans="1:4" x14ac:dyDescent="0.3">
      <c r="A248" s="247" t="s">
        <v>965</v>
      </c>
      <c r="B248" s="248">
        <v>0</v>
      </c>
      <c r="C248" s="248">
        <v>93</v>
      </c>
      <c r="D248" s="248">
        <v>564.77</v>
      </c>
    </row>
    <row r="249" spans="1:4" x14ac:dyDescent="0.3">
      <c r="A249" s="247" t="s">
        <v>472</v>
      </c>
      <c r="B249" s="248">
        <v>0</v>
      </c>
      <c r="C249" s="248">
        <v>2.56</v>
      </c>
      <c r="D249" s="248">
        <v>37.68</v>
      </c>
    </row>
    <row r="250" spans="1:4" x14ac:dyDescent="0.3">
      <c r="A250" s="247" t="s">
        <v>474</v>
      </c>
      <c r="B250" s="248">
        <v>13.33</v>
      </c>
      <c r="C250" s="248">
        <v>118.44</v>
      </c>
      <c r="D250" s="248">
        <v>774.12</v>
      </c>
    </row>
    <row r="251" spans="1:4" x14ac:dyDescent="0.3">
      <c r="A251" s="247" t="s">
        <v>476</v>
      </c>
      <c r="B251" s="248">
        <v>7.11</v>
      </c>
      <c r="C251" s="248">
        <v>67.44</v>
      </c>
      <c r="D251" s="248">
        <v>440.09999999999997</v>
      </c>
    </row>
    <row r="252" spans="1:4" x14ac:dyDescent="0.3">
      <c r="A252" s="247" t="s">
        <v>478</v>
      </c>
      <c r="B252" s="248">
        <v>7.22</v>
      </c>
      <c r="C252" s="248">
        <v>96.44</v>
      </c>
      <c r="D252" s="248">
        <v>968.97</v>
      </c>
    </row>
    <row r="253" spans="1:4" x14ac:dyDescent="0.3">
      <c r="A253" s="247" t="s">
        <v>480</v>
      </c>
      <c r="B253" s="248">
        <v>28.11</v>
      </c>
      <c r="C253" s="248">
        <v>264.89</v>
      </c>
      <c r="D253" s="248">
        <v>1736.3600000000001</v>
      </c>
    </row>
    <row r="254" spans="1:4" x14ac:dyDescent="0.3">
      <c r="A254" s="247" t="s">
        <v>482</v>
      </c>
      <c r="B254" s="248">
        <v>3.89</v>
      </c>
      <c r="C254" s="248">
        <v>11</v>
      </c>
      <c r="D254" s="248">
        <v>224.89</v>
      </c>
    </row>
    <row r="255" spans="1:4" x14ac:dyDescent="0.3">
      <c r="A255" s="247" t="s">
        <v>484</v>
      </c>
      <c r="B255" s="248">
        <v>0</v>
      </c>
      <c r="C255" s="248">
        <v>7.44</v>
      </c>
      <c r="D255" s="248">
        <v>67.17</v>
      </c>
    </row>
    <row r="256" spans="1:4" x14ac:dyDescent="0.3">
      <c r="A256" s="247" t="s">
        <v>486</v>
      </c>
      <c r="B256" s="248">
        <v>0</v>
      </c>
      <c r="C256" s="248">
        <v>1.22</v>
      </c>
      <c r="D256" s="248">
        <v>35.229999999999997</v>
      </c>
    </row>
    <row r="257" spans="1:4" x14ac:dyDescent="0.3">
      <c r="A257" s="247" t="s">
        <v>488</v>
      </c>
      <c r="B257" s="248">
        <v>0</v>
      </c>
      <c r="C257" s="248">
        <v>21.44</v>
      </c>
      <c r="D257" s="248">
        <v>104.6</v>
      </c>
    </row>
    <row r="258" spans="1:4" x14ac:dyDescent="0.3">
      <c r="A258" s="247" t="s">
        <v>490</v>
      </c>
      <c r="B258" s="248">
        <v>4.78</v>
      </c>
      <c r="C258" s="248">
        <v>77.22</v>
      </c>
      <c r="D258" s="248">
        <v>469.91</v>
      </c>
    </row>
    <row r="259" spans="1:4" x14ac:dyDescent="0.3">
      <c r="A259" s="247" t="s">
        <v>492</v>
      </c>
      <c r="B259" s="248">
        <v>2.56</v>
      </c>
      <c r="C259" s="248">
        <v>22.33</v>
      </c>
      <c r="D259" s="248">
        <v>211.06</v>
      </c>
    </row>
    <row r="260" spans="1:4" x14ac:dyDescent="0.3">
      <c r="A260" s="247" t="s">
        <v>494</v>
      </c>
      <c r="B260" s="248">
        <v>15.89</v>
      </c>
      <c r="C260" s="248">
        <v>140.33000000000001</v>
      </c>
      <c r="D260" s="248">
        <v>1040</v>
      </c>
    </row>
    <row r="261" spans="1:4" x14ac:dyDescent="0.3">
      <c r="A261" s="247" t="s">
        <v>496</v>
      </c>
      <c r="B261" s="248">
        <v>129.67000000000002</v>
      </c>
      <c r="C261" s="248">
        <v>766.56</v>
      </c>
      <c r="D261" s="248">
        <v>5725.02</v>
      </c>
    </row>
    <row r="262" spans="1:4" x14ac:dyDescent="0.3">
      <c r="A262" s="247" t="s">
        <v>498</v>
      </c>
      <c r="B262" s="248">
        <v>401.89</v>
      </c>
      <c r="C262" s="248">
        <v>2110.7800000000002</v>
      </c>
      <c r="D262" s="248">
        <v>15322.63</v>
      </c>
    </row>
    <row r="263" spans="1:4" x14ac:dyDescent="0.3">
      <c r="A263" s="247" t="s">
        <v>500</v>
      </c>
      <c r="B263" s="248">
        <v>109.23</v>
      </c>
      <c r="C263" s="248">
        <v>827.44999999999993</v>
      </c>
      <c r="D263" s="248">
        <v>6528.66</v>
      </c>
    </row>
    <row r="264" spans="1:4" x14ac:dyDescent="0.3">
      <c r="A264" s="247" t="s">
        <v>502</v>
      </c>
      <c r="B264" s="248">
        <v>210.56</v>
      </c>
      <c r="C264" s="248">
        <v>1417.78</v>
      </c>
      <c r="D264" s="248">
        <v>10119.799999999999</v>
      </c>
    </row>
    <row r="265" spans="1:4" x14ac:dyDescent="0.3">
      <c r="A265" s="247" t="s">
        <v>504</v>
      </c>
      <c r="B265" s="248">
        <v>17.45</v>
      </c>
      <c r="C265" s="248">
        <v>125.22</v>
      </c>
      <c r="D265" s="248">
        <v>890.26</v>
      </c>
    </row>
    <row r="266" spans="1:4" x14ac:dyDescent="0.3">
      <c r="A266" s="247" t="s">
        <v>506</v>
      </c>
      <c r="B266" s="248">
        <v>18.329999999999998</v>
      </c>
      <c r="C266" s="248">
        <v>84.33</v>
      </c>
      <c r="D266" s="248">
        <v>625.4799999999999</v>
      </c>
    </row>
    <row r="267" spans="1:4" x14ac:dyDescent="0.3">
      <c r="A267" s="247" t="s">
        <v>508</v>
      </c>
      <c r="B267" s="248">
        <v>37</v>
      </c>
      <c r="C267" s="248">
        <v>315.44</v>
      </c>
      <c r="D267" s="248">
        <v>2199.5599999999995</v>
      </c>
    </row>
    <row r="268" spans="1:4" x14ac:dyDescent="0.3">
      <c r="A268" s="247" t="s">
        <v>510</v>
      </c>
      <c r="B268" s="248">
        <v>27.55</v>
      </c>
      <c r="C268" s="248">
        <v>187.67</v>
      </c>
      <c r="D268" s="248">
        <v>1315.68</v>
      </c>
    </row>
    <row r="269" spans="1:4" x14ac:dyDescent="0.3">
      <c r="A269" s="247" t="s">
        <v>979</v>
      </c>
      <c r="B269" s="248">
        <v>0</v>
      </c>
      <c r="C269" s="248">
        <v>21.22</v>
      </c>
      <c r="D269" s="248">
        <v>134.47999999999999</v>
      </c>
    </row>
    <row r="270" spans="1:4" x14ac:dyDescent="0.3">
      <c r="A270" s="247" t="s">
        <v>512</v>
      </c>
      <c r="B270" s="248">
        <v>12.45</v>
      </c>
      <c r="C270" s="248">
        <v>92.33</v>
      </c>
      <c r="D270" s="248">
        <v>505.2</v>
      </c>
    </row>
    <row r="271" spans="1:4" x14ac:dyDescent="0.3">
      <c r="A271" s="247" t="s">
        <v>514</v>
      </c>
      <c r="B271" s="248">
        <v>0</v>
      </c>
      <c r="C271" s="248">
        <v>3.33</v>
      </c>
      <c r="D271" s="248">
        <v>13.75</v>
      </c>
    </row>
    <row r="272" spans="1:4" x14ac:dyDescent="0.3">
      <c r="A272" s="247" t="s">
        <v>516</v>
      </c>
      <c r="B272" s="248">
        <v>108</v>
      </c>
      <c r="C272" s="248">
        <v>789.78</v>
      </c>
      <c r="D272" s="248">
        <v>5668.7699999999995</v>
      </c>
    </row>
    <row r="273" spans="1:4" x14ac:dyDescent="0.3">
      <c r="A273" s="247" t="s">
        <v>518</v>
      </c>
      <c r="B273" s="248">
        <v>41.67</v>
      </c>
      <c r="C273" s="248">
        <v>186.78</v>
      </c>
      <c r="D273" s="248">
        <v>1594.2</v>
      </c>
    </row>
    <row r="274" spans="1:4" x14ac:dyDescent="0.3">
      <c r="A274" s="247" t="s">
        <v>520</v>
      </c>
      <c r="B274" s="248">
        <v>3.67</v>
      </c>
      <c r="C274" s="248">
        <v>34.33</v>
      </c>
      <c r="D274" s="248">
        <v>222.23000000000002</v>
      </c>
    </row>
    <row r="275" spans="1:4" x14ac:dyDescent="0.3">
      <c r="A275" s="247" t="s">
        <v>522</v>
      </c>
      <c r="B275" s="248">
        <v>24.11</v>
      </c>
      <c r="C275" s="248">
        <v>113.44</v>
      </c>
      <c r="D275" s="248">
        <v>759.35000000000014</v>
      </c>
    </row>
    <row r="276" spans="1:4" x14ac:dyDescent="0.3">
      <c r="A276" s="247" t="s">
        <v>524</v>
      </c>
      <c r="B276" s="248">
        <v>0</v>
      </c>
      <c r="C276" s="248">
        <v>21.56</v>
      </c>
      <c r="D276" s="248">
        <v>273.45</v>
      </c>
    </row>
    <row r="277" spans="1:4" x14ac:dyDescent="0.3">
      <c r="A277" s="247" t="s">
        <v>526</v>
      </c>
      <c r="B277" s="248">
        <v>11.22</v>
      </c>
      <c r="C277" s="248">
        <v>32</v>
      </c>
      <c r="D277" s="248">
        <v>242.74</v>
      </c>
    </row>
    <row r="278" spans="1:4" x14ac:dyDescent="0.3">
      <c r="A278" s="247" t="s">
        <v>1025</v>
      </c>
      <c r="B278" s="248">
        <v>0</v>
      </c>
      <c r="C278" s="248">
        <v>9.2200000000000006</v>
      </c>
      <c r="D278" s="248">
        <v>48.4</v>
      </c>
    </row>
    <row r="279" spans="1:4" x14ac:dyDescent="0.3">
      <c r="A279" s="247" t="s">
        <v>528</v>
      </c>
      <c r="B279" s="248">
        <v>266.44</v>
      </c>
      <c r="C279" s="248">
        <v>1569.44</v>
      </c>
      <c r="D279" s="248">
        <v>11598.279999999999</v>
      </c>
    </row>
    <row r="280" spans="1:4" x14ac:dyDescent="0.3">
      <c r="A280" s="247" t="s">
        <v>530</v>
      </c>
      <c r="B280" s="248">
        <v>133</v>
      </c>
      <c r="C280" s="248">
        <v>687.11</v>
      </c>
      <c r="D280" s="248">
        <v>4697.45</v>
      </c>
    </row>
    <row r="281" spans="1:4" x14ac:dyDescent="0.3">
      <c r="A281" s="247" t="s">
        <v>532</v>
      </c>
      <c r="B281" s="248">
        <v>69.67</v>
      </c>
      <c r="C281" s="248">
        <v>326.22000000000003</v>
      </c>
      <c r="D281" s="248">
        <v>2223.34</v>
      </c>
    </row>
    <row r="282" spans="1:4" x14ac:dyDescent="0.3">
      <c r="A282" s="247" t="s">
        <v>534</v>
      </c>
      <c r="B282" s="248">
        <v>118.56</v>
      </c>
      <c r="C282" s="248">
        <v>478.11</v>
      </c>
      <c r="D282" s="248">
        <v>3465</v>
      </c>
    </row>
    <row r="283" spans="1:4" x14ac:dyDescent="0.3">
      <c r="A283" s="247" t="s">
        <v>536</v>
      </c>
      <c r="B283" s="248">
        <v>43.11</v>
      </c>
      <c r="C283" s="248">
        <v>187.89</v>
      </c>
      <c r="D283" s="248">
        <v>1796.4199999999998</v>
      </c>
    </row>
    <row r="284" spans="1:4" x14ac:dyDescent="0.3">
      <c r="A284" s="247" t="s">
        <v>538</v>
      </c>
      <c r="B284" s="248">
        <v>54.78</v>
      </c>
      <c r="C284" s="248">
        <v>313.44</v>
      </c>
      <c r="D284" s="248">
        <v>1890.49</v>
      </c>
    </row>
    <row r="285" spans="1:4" x14ac:dyDescent="0.3">
      <c r="A285" s="247" t="s">
        <v>540</v>
      </c>
      <c r="B285" s="248">
        <v>56</v>
      </c>
      <c r="C285" s="248">
        <v>328.11</v>
      </c>
      <c r="D285" s="248">
        <v>1787.05</v>
      </c>
    </row>
    <row r="286" spans="1:4" x14ac:dyDescent="0.3">
      <c r="A286" s="247" t="s">
        <v>956</v>
      </c>
      <c r="B286" s="248">
        <v>52.89</v>
      </c>
      <c r="C286" s="248">
        <v>117.44</v>
      </c>
      <c r="D286" s="248">
        <v>380.82</v>
      </c>
    </row>
    <row r="287" spans="1:4" x14ac:dyDescent="0.3">
      <c r="A287" s="247" t="s">
        <v>542</v>
      </c>
      <c r="B287" s="248">
        <v>1</v>
      </c>
      <c r="C287" s="248">
        <v>9.33</v>
      </c>
      <c r="D287" s="248">
        <v>79.88</v>
      </c>
    </row>
    <row r="288" spans="1:4" x14ac:dyDescent="0.3">
      <c r="A288" s="247" t="s">
        <v>544</v>
      </c>
      <c r="B288" s="248">
        <v>0</v>
      </c>
      <c r="C288" s="248">
        <v>8.89</v>
      </c>
      <c r="D288" s="248">
        <v>39.020000000000003</v>
      </c>
    </row>
    <row r="289" spans="1:4" x14ac:dyDescent="0.3">
      <c r="A289" s="247" t="s">
        <v>546</v>
      </c>
      <c r="B289" s="248">
        <v>2.44</v>
      </c>
      <c r="C289" s="248">
        <v>39.11</v>
      </c>
      <c r="D289" s="248">
        <v>200.34</v>
      </c>
    </row>
    <row r="290" spans="1:4" x14ac:dyDescent="0.3">
      <c r="A290" s="247" t="s">
        <v>548</v>
      </c>
      <c r="B290" s="248">
        <v>61.55</v>
      </c>
      <c r="C290" s="248">
        <v>318.67</v>
      </c>
      <c r="D290" s="248">
        <v>2734.62</v>
      </c>
    </row>
    <row r="291" spans="1:4" x14ac:dyDescent="0.3">
      <c r="A291" s="247" t="s">
        <v>550</v>
      </c>
      <c r="B291" s="248">
        <v>5.89</v>
      </c>
      <c r="C291" s="248">
        <v>76.78</v>
      </c>
      <c r="D291" s="248">
        <v>549.72</v>
      </c>
    </row>
    <row r="292" spans="1:4" x14ac:dyDescent="0.3">
      <c r="A292" s="247" t="s">
        <v>552</v>
      </c>
      <c r="B292" s="248">
        <v>2.67</v>
      </c>
      <c r="C292" s="248">
        <v>19.670000000000002</v>
      </c>
      <c r="D292" s="248">
        <v>181.27</v>
      </c>
    </row>
    <row r="293" spans="1:4" x14ac:dyDescent="0.3">
      <c r="A293" s="247" t="s">
        <v>554</v>
      </c>
      <c r="B293" s="248">
        <v>2.33</v>
      </c>
      <c r="C293" s="248">
        <v>13.67</v>
      </c>
      <c r="D293" s="248">
        <v>122.89999999999999</v>
      </c>
    </row>
    <row r="294" spans="1:4" x14ac:dyDescent="0.3">
      <c r="A294" s="247" t="s">
        <v>556</v>
      </c>
      <c r="B294" s="248">
        <v>1</v>
      </c>
      <c r="C294" s="248">
        <v>6.22</v>
      </c>
      <c r="D294" s="248">
        <v>50.9</v>
      </c>
    </row>
    <row r="295" spans="1:4" x14ac:dyDescent="0.3">
      <c r="A295" s="247" t="s">
        <v>558</v>
      </c>
      <c r="B295" s="248">
        <v>6.33</v>
      </c>
      <c r="C295" s="248">
        <v>23.78</v>
      </c>
      <c r="D295" s="248">
        <v>169.89000000000001</v>
      </c>
    </row>
    <row r="296" spans="1:4" x14ac:dyDescent="0.3">
      <c r="A296" s="247" t="s">
        <v>560</v>
      </c>
      <c r="B296" s="248">
        <v>2.67</v>
      </c>
      <c r="C296" s="248">
        <v>6.44</v>
      </c>
      <c r="D296" s="248">
        <v>80.510000000000005</v>
      </c>
    </row>
    <row r="297" spans="1:4" x14ac:dyDescent="0.3">
      <c r="A297" s="247" t="s">
        <v>562</v>
      </c>
      <c r="B297" s="248">
        <v>2</v>
      </c>
      <c r="C297" s="248">
        <v>39.56</v>
      </c>
      <c r="D297" s="248">
        <v>189.23</v>
      </c>
    </row>
    <row r="298" spans="1:4" x14ac:dyDescent="0.3">
      <c r="A298" s="247" t="s">
        <v>564</v>
      </c>
      <c r="B298" s="248">
        <v>4.5600000000000005</v>
      </c>
      <c r="C298" s="248">
        <v>13.11</v>
      </c>
      <c r="D298" s="248">
        <v>140.03</v>
      </c>
    </row>
    <row r="299" spans="1:4" x14ac:dyDescent="0.3">
      <c r="A299" s="247" t="s">
        <v>566</v>
      </c>
      <c r="B299" s="248">
        <v>1</v>
      </c>
      <c r="C299" s="248">
        <v>11.11</v>
      </c>
      <c r="D299" s="248">
        <v>123.9</v>
      </c>
    </row>
    <row r="300" spans="1:4" x14ac:dyDescent="0.3">
      <c r="A300" s="247" t="s">
        <v>568</v>
      </c>
      <c r="B300" s="248">
        <v>15.780000000000001</v>
      </c>
      <c r="C300" s="248">
        <v>68.67</v>
      </c>
      <c r="D300" s="248">
        <v>608.82000000000005</v>
      </c>
    </row>
    <row r="301" spans="1:4" x14ac:dyDescent="0.3">
      <c r="A301" s="247" t="s">
        <v>570</v>
      </c>
      <c r="B301" s="248">
        <v>26.66</v>
      </c>
      <c r="C301" s="248">
        <v>163.22</v>
      </c>
      <c r="D301" s="248">
        <v>1276.9900000000002</v>
      </c>
    </row>
    <row r="302" spans="1:4" x14ac:dyDescent="0.3">
      <c r="A302" s="247" t="s">
        <v>572</v>
      </c>
      <c r="B302" s="248">
        <v>506.11</v>
      </c>
      <c r="C302" s="248">
        <v>1953.89</v>
      </c>
      <c r="D302" s="248">
        <v>15687.52</v>
      </c>
    </row>
    <row r="303" spans="1:4" x14ac:dyDescent="0.3">
      <c r="A303" s="247" t="s">
        <v>574</v>
      </c>
      <c r="B303" s="248">
        <v>74</v>
      </c>
      <c r="C303" s="248">
        <v>398</v>
      </c>
      <c r="D303" s="248">
        <v>3250.7200000000003</v>
      </c>
    </row>
    <row r="304" spans="1:4" x14ac:dyDescent="0.3">
      <c r="A304" s="247" t="s">
        <v>576</v>
      </c>
      <c r="B304" s="248">
        <v>69.11</v>
      </c>
      <c r="C304" s="248">
        <v>474.78</v>
      </c>
      <c r="D304" s="248">
        <v>3742.21</v>
      </c>
    </row>
    <row r="305" spans="1:4" x14ac:dyDescent="0.3">
      <c r="A305" s="247" t="s">
        <v>578</v>
      </c>
      <c r="B305" s="248">
        <v>10</v>
      </c>
      <c r="C305" s="248">
        <v>82.78</v>
      </c>
      <c r="D305" s="248">
        <v>856.61</v>
      </c>
    </row>
    <row r="306" spans="1:4" x14ac:dyDescent="0.3">
      <c r="A306" s="247" t="s">
        <v>580</v>
      </c>
      <c r="B306" s="248">
        <v>62.33</v>
      </c>
      <c r="C306" s="248">
        <v>499.33</v>
      </c>
      <c r="D306" s="248">
        <v>3593.6600000000003</v>
      </c>
    </row>
    <row r="307" spans="1:4" x14ac:dyDescent="0.3">
      <c r="A307" s="247" t="s">
        <v>582</v>
      </c>
      <c r="B307" s="248">
        <v>79.89</v>
      </c>
      <c r="C307" s="248">
        <v>907.22</v>
      </c>
      <c r="D307" s="248">
        <v>6727.94</v>
      </c>
    </row>
    <row r="308" spans="1:4" x14ac:dyDescent="0.3">
      <c r="A308" s="247" t="s">
        <v>584</v>
      </c>
      <c r="B308" s="248">
        <v>76.44</v>
      </c>
      <c r="C308" s="248">
        <v>555.22</v>
      </c>
      <c r="D308" s="248">
        <v>4297.96</v>
      </c>
    </row>
    <row r="309" spans="1:4" x14ac:dyDescent="0.3">
      <c r="A309" s="247" t="s">
        <v>586</v>
      </c>
      <c r="B309" s="248">
        <v>23</v>
      </c>
      <c r="C309" s="248">
        <v>128.11000000000001</v>
      </c>
      <c r="D309" s="248">
        <v>1113.57</v>
      </c>
    </row>
    <row r="310" spans="1:4" x14ac:dyDescent="0.3">
      <c r="A310" s="247" t="s">
        <v>588</v>
      </c>
      <c r="B310" s="248">
        <v>39</v>
      </c>
      <c r="C310" s="248">
        <v>190</v>
      </c>
      <c r="D310" s="248">
        <v>1455.8799999999999</v>
      </c>
    </row>
    <row r="311" spans="1:4" x14ac:dyDescent="0.3">
      <c r="A311" s="247" t="s">
        <v>590</v>
      </c>
      <c r="B311" s="248">
        <v>25.67</v>
      </c>
      <c r="C311" s="248">
        <v>141</v>
      </c>
      <c r="D311" s="248">
        <v>1288.7500000000002</v>
      </c>
    </row>
    <row r="312" spans="1:4" x14ac:dyDescent="0.3">
      <c r="A312" s="247" t="s">
        <v>592</v>
      </c>
      <c r="B312" s="248">
        <v>69.34</v>
      </c>
      <c r="C312" s="248">
        <v>390.67</v>
      </c>
      <c r="D312" s="248">
        <v>3290.97</v>
      </c>
    </row>
    <row r="313" spans="1:4" x14ac:dyDescent="0.3">
      <c r="A313" s="247" t="s">
        <v>594</v>
      </c>
      <c r="B313" s="248">
        <v>109.11</v>
      </c>
      <c r="C313" s="248">
        <v>691.78</v>
      </c>
      <c r="D313" s="248">
        <v>5376.4400000000005</v>
      </c>
    </row>
    <row r="314" spans="1:4" x14ac:dyDescent="0.3">
      <c r="A314" s="247" t="s">
        <v>596</v>
      </c>
      <c r="B314" s="248">
        <v>21.78</v>
      </c>
      <c r="C314" s="248">
        <v>113.78</v>
      </c>
      <c r="D314" s="248">
        <v>869</v>
      </c>
    </row>
    <row r="315" spans="1:4" x14ac:dyDescent="0.3">
      <c r="A315" s="247" t="s">
        <v>925</v>
      </c>
      <c r="B315" s="248">
        <v>0</v>
      </c>
      <c r="C315" s="248">
        <v>0</v>
      </c>
      <c r="D315" s="248">
        <v>0</v>
      </c>
    </row>
    <row r="316" spans="1:4" x14ac:dyDescent="0.3">
      <c r="A316" s="247" t="s">
        <v>1040</v>
      </c>
      <c r="B316" s="248">
        <v>0</v>
      </c>
      <c r="C316" s="248">
        <v>0.11</v>
      </c>
      <c r="D316" s="248">
        <v>22.41</v>
      </c>
    </row>
    <row r="317" spans="1:4" x14ac:dyDescent="0.3">
      <c r="A317" t="s">
        <v>1032</v>
      </c>
      <c r="B317">
        <v>0</v>
      </c>
      <c r="C317">
        <v>0</v>
      </c>
      <c r="D317">
        <v>138.47999999999999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17"/>
  <sheetViews>
    <sheetView workbookViewId="0">
      <selection activeCell="C11" sqref="C11"/>
    </sheetView>
  </sheetViews>
  <sheetFormatPr defaultRowHeight="15.6" x14ac:dyDescent="0.3"/>
  <cols>
    <col min="2" max="2" width="9.19921875" bestFit="1" customWidth="1"/>
    <col min="3" max="3" width="10.09765625" bestFit="1" customWidth="1"/>
    <col min="4" max="4" width="11.5" bestFit="1" customWidth="1"/>
  </cols>
  <sheetData>
    <row r="1" spans="1:4" x14ac:dyDescent="0.3">
      <c r="A1" s="54" t="s">
        <v>935</v>
      </c>
      <c r="B1" s="40"/>
      <c r="C1" s="238" t="s">
        <v>1035</v>
      </c>
      <c r="D1" s="15"/>
    </row>
    <row r="2" spans="1:4" x14ac:dyDescent="0.3">
      <c r="A2" s="54"/>
      <c r="B2" s="40"/>
      <c r="C2" s="122"/>
      <c r="D2" s="15"/>
    </row>
    <row r="3" spans="1:4" ht="16.2" thickBot="1" x14ac:dyDescent="0.35">
      <c r="A3" s="123" t="s">
        <v>946</v>
      </c>
      <c r="B3" s="124" t="s">
        <v>932</v>
      </c>
      <c r="C3" s="124" t="s">
        <v>930</v>
      </c>
      <c r="D3" s="124" t="s">
        <v>934</v>
      </c>
    </row>
    <row r="4" spans="1:4" x14ac:dyDescent="0.3">
      <c r="A4" s="208" t="s">
        <v>2</v>
      </c>
      <c r="B4" s="209">
        <f>SUM(B5:B319)</f>
        <v>23026.01</v>
      </c>
      <c r="C4" s="209">
        <f>SUM(C5:C319)</f>
        <v>137574.65000000005</v>
      </c>
      <c r="D4" s="209">
        <f>SUM(D5:D319)</f>
        <v>1095101.8900000008</v>
      </c>
    </row>
    <row r="5" spans="1:4" x14ac:dyDescent="0.3">
      <c r="A5" s="15" t="s">
        <v>4</v>
      </c>
      <c r="B5" s="17">
        <v>1</v>
      </c>
      <c r="C5" s="17">
        <v>3</v>
      </c>
      <c r="D5" s="17">
        <v>53.1</v>
      </c>
    </row>
    <row r="6" spans="1:4" x14ac:dyDescent="0.3">
      <c r="A6" s="15" t="s">
        <v>6</v>
      </c>
      <c r="B6" s="17">
        <v>0</v>
      </c>
      <c r="C6" s="17">
        <v>1.56</v>
      </c>
      <c r="D6" s="17">
        <v>12.5</v>
      </c>
    </row>
    <row r="7" spans="1:4" x14ac:dyDescent="0.3">
      <c r="A7" s="15" t="s">
        <v>8</v>
      </c>
      <c r="B7" s="17">
        <v>99.55</v>
      </c>
      <c r="C7" s="17">
        <v>581.11</v>
      </c>
      <c r="D7" s="17">
        <v>4442.12</v>
      </c>
    </row>
    <row r="8" spans="1:4" x14ac:dyDescent="0.3">
      <c r="A8" s="15" t="s">
        <v>10</v>
      </c>
      <c r="B8" s="17">
        <v>2.89</v>
      </c>
      <c r="C8" s="17">
        <v>27.89</v>
      </c>
      <c r="D8" s="17">
        <v>197.93</v>
      </c>
    </row>
    <row r="9" spans="1:4" x14ac:dyDescent="0.3">
      <c r="A9" s="15" t="s">
        <v>12</v>
      </c>
      <c r="B9" s="17">
        <v>4.33</v>
      </c>
      <c r="C9" s="17">
        <v>28.44</v>
      </c>
      <c r="D9" s="17">
        <v>350.95</v>
      </c>
    </row>
    <row r="10" spans="1:4" x14ac:dyDescent="0.3">
      <c r="A10" s="15" t="s">
        <v>14</v>
      </c>
      <c r="B10" s="17">
        <v>71</v>
      </c>
      <c r="C10" s="17">
        <v>373.78</v>
      </c>
      <c r="D10" s="17">
        <v>2582.6200000000003</v>
      </c>
    </row>
    <row r="11" spans="1:4" x14ac:dyDescent="0.3">
      <c r="A11" s="15" t="s">
        <v>16</v>
      </c>
      <c r="B11" s="17">
        <v>11</v>
      </c>
      <c r="C11" s="17">
        <v>80.44</v>
      </c>
      <c r="D11" s="17">
        <v>639.36</v>
      </c>
    </row>
    <row r="12" spans="1:4" x14ac:dyDescent="0.3">
      <c r="A12" s="15" t="s">
        <v>18</v>
      </c>
      <c r="B12" s="17">
        <v>388.33000000000004</v>
      </c>
      <c r="C12" s="17">
        <v>2038.44</v>
      </c>
      <c r="D12" s="17">
        <v>18317.789999999997</v>
      </c>
    </row>
    <row r="13" spans="1:4" x14ac:dyDescent="0.3">
      <c r="A13" s="15" t="s">
        <v>20</v>
      </c>
      <c r="B13" s="17">
        <v>2.56</v>
      </c>
      <c r="C13" s="17">
        <v>16.11</v>
      </c>
      <c r="D13" s="17">
        <v>115.4</v>
      </c>
    </row>
    <row r="14" spans="1:4" x14ac:dyDescent="0.3">
      <c r="A14" s="15" t="s">
        <v>22</v>
      </c>
      <c r="B14" s="17">
        <v>22.11</v>
      </c>
      <c r="C14" s="17">
        <v>190.56</v>
      </c>
      <c r="D14" s="17">
        <v>1403.58</v>
      </c>
    </row>
    <row r="15" spans="1:4" x14ac:dyDescent="0.3">
      <c r="A15" s="15" t="s">
        <v>24</v>
      </c>
      <c r="B15" s="17">
        <v>16.55</v>
      </c>
      <c r="C15" s="17">
        <v>138.44</v>
      </c>
      <c r="D15" s="17">
        <v>884.11</v>
      </c>
    </row>
    <row r="16" spans="1:4" x14ac:dyDescent="0.3">
      <c r="A16" s="15" t="s">
        <v>26</v>
      </c>
      <c r="B16" s="17">
        <v>37.67</v>
      </c>
      <c r="C16" s="17">
        <v>335.56</v>
      </c>
      <c r="D16" s="17">
        <v>2632.67</v>
      </c>
    </row>
    <row r="17" spans="1:4" x14ac:dyDescent="0.3">
      <c r="A17" s="15" t="s">
        <v>28</v>
      </c>
      <c r="B17" s="17">
        <v>241.55</v>
      </c>
      <c r="C17" s="17">
        <v>1433.22</v>
      </c>
      <c r="D17" s="17">
        <v>13605.15</v>
      </c>
    </row>
    <row r="18" spans="1:4" x14ac:dyDescent="0.3">
      <c r="A18" s="15" t="s">
        <v>30</v>
      </c>
      <c r="B18" s="17">
        <v>4.78</v>
      </c>
      <c r="C18" s="17">
        <v>78.33</v>
      </c>
      <c r="D18" s="17">
        <v>605.16</v>
      </c>
    </row>
    <row r="19" spans="1:4" x14ac:dyDescent="0.3">
      <c r="A19" s="15" t="s">
        <v>32</v>
      </c>
      <c r="B19" s="17">
        <v>0</v>
      </c>
      <c r="C19" s="17">
        <v>0</v>
      </c>
      <c r="D19" s="17">
        <v>6.4</v>
      </c>
    </row>
    <row r="20" spans="1:4" x14ac:dyDescent="0.3">
      <c r="A20" s="15" t="s">
        <v>34</v>
      </c>
      <c r="B20" s="17">
        <v>8.67</v>
      </c>
      <c r="C20" s="17">
        <v>31.22</v>
      </c>
      <c r="D20" s="17">
        <v>317.2</v>
      </c>
    </row>
    <row r="21" spans="1:4" x14ac:dyDescent="0.3">
      <c r="A21" s="15" t="s">
        <v>36</v>
      </c>
      <c r="B21" s="17">
        <v>16.330000000000002</v>
      </c>
      <c r="C21" s="17">
        <v>129.22</v>
      </c>
      <c r="D21" s="17">
        <v>1409.82</v>
      </c>
    </row>
    <row r="22" spans="1:4" x14ac:dyDescent="0.3">
      <c r="A22" s="15" t="s">
        <v>38</v>
      </c>
      <c r="B22" s="17">
        <v>27.34</v>
      </c>
      <c r="C22" s="17">
        <v>185</v>
      </c>
      <c r="D22" s="17">
        <v>1604.4299999999998</v>
      </c>
    </row>
    <row r="23" spans="1:4" x14ac:dyDescent="0.3">
      <c r="A23" s="15" t="s">
        <v>40</v>
      </c>
      <c r="B23" s="17">
        <v>20.89</v>
      </c>
      <c r="C23" s="17">
        <v>124.67</v>
      </c>
      <c r="D23" s="17">
        <v>1303.3599999999999</v>
      </c>
    </row>
    <row r="24" spans="1:4" x14ac:dyDescent="0.3">
      <c r="A24" s="15" t="s">
        <v>42</v>
      </c>
      <c r="B24" s="17">
        <v>159.88999999999999</v>
      </c>
      <c r="C24" s="17">
        <v>842.11</v>
      </c>
      <c r="D24" s="17">
        <v>7597.72</v>
      </c>
    </row>
    <row r="25" spans="1:4" x14ac:dyDescent="0.3">
      <c r="A25" s="15" t="s">
        <v>44</v>
      </c>
      <c r="B25" s="17">
        <v>75.11</v>
      </c>
      <c r="C25" s="17">
        <v>515.89</v>
      </c>
      <c r="D25" s="17">
        <v>3730.67</v>
      </c>
    </row>
    <row r="26" spans="1:4" x14ac:dyDescent="0.3">
      <c r="A26" s="15" t="s">
        <v>46</v>
      </c>
      <c r="B26" s="17">
        <v>0</v>
      </c>
      <c r="C26" s="17">
        <v>35.67</v>
      </c>
      <c r="D26" s="17">
        <v>351.19</v>
      </c>
    </row>
    <row r="27" spans="1:4" x14ac:dyDescent="0.3">
      <c r="A27" s="15" t="s">
        <v>48</v>
      </c>
      <c r="B27" s="17">
        <v>37.78</v>
      </c>
      <c r="C27" s="17">
        <v>414</v>
      </c>
      <c r="D27" s="17">
        <v>2787.27</v>
      </c>
    </row>
    <row r="28" spans="1:4" x14ac:dyDescent="0.3">
      <c r="A28" s="15" t="s">
        <v>50</v>
      </c>
      <c r="B28" s="17">
        <v>10.89</v>
      </c>
      <c r="C28" s="17">
        <v>63.89</v>
      </c>
      <c r="D28" s="17">
        <v>496.18</v>
      </c>
    </row>
    <row r="29" spans="1:4" x14ac:dyDescent="0.3">
      <c r="A29" s="15" t="s">
        <v>52</v>
      </c>
      <c r="B29" s="17">
        <v>16.78</v>
      </c>
      <c r="C29" s="17">
        <v>554.55999999999995</v>
      </c>
      <c r="D29" s="17">
        <v>3328.3500000000004</v>
      </c>
    </row>
    <row r="30" spans="1:4" x14ac:dyDescent="0.3">
      <c r="A30" s="15" t="s">
        <v>974</v>
      </c>
      <c r="B30" s="17">
        <v>0</v>
      </c>
      <c r="C30" s="17">
        <v>28</v>
      </c>
      <c r="D30" s="17">
        <v>96.93</v>
      </c>
    </row>
    <row r="31" spans="1:4" x14ac:dyDescent="0.3">
      <c r="A31" s="15" t="s">
        <v>54</v>
      </c>
      <c r="B31" s="17">
        <v>391.34000000000003</v>
      </c>
      <c r="C31" s="17">
        <v>2742</v>
      </c>
      <c r="D31" s="17">
        <v>22963.73</v>
      </c>
    </row>
    <row r="32" spans="1:4" x14ac:dyDescent="0.3">
      <c r="A32" s="15" t="s">
        <v>56</v>
      </c>
      <c r="B32" s="17">
        <v>15.89</v>
      </c>
      <c r="C32" s="17">
        <v>165.22</v>
      </c>
      <c r="D32" s="17">
        <v>1972.89</v>
      </c>
    </row>
    <row r="33" spans="1:4" x14ac:dyDescent="0.3">
      <c r="A33" s="15" t="s">
        <v>58</v>
      </c>
      <c r="B33" s="17">
        <v>17.78</v>
      </c>
      <c r="C33" s="17">
        <v>205.67</v>
      </c>
      <c r="D33" s="17">
        <v>1698.3100000000002</v>
      </c>
    </row>
    <row r="34" spans="1:4" x14ac:dyDescent="0.3">
      <c r="A34" s="15" t="s">
        <v>60</v>
      </c>
      <c r="B34" s="17">
        <v>0</v>
      </c>
      <c r="C34" s="17">
        <v>14.33</v>
      </c>
      <c r="D34" s="17">
        <v>160.9</v>
      </c>
    </row>
    <row r="35" spans="1:4" x14ac:dyDescent="0.3">
      <c r="A35" s="15" t="s">
        <v>62</v>
      </c>
      <c r="B35" s="17">
        <v>48.89</v>
      </c>
      <c r="C35" s="17">
        <v>418.66999999999996</v>
      </c>
      <c r="D35" s="17">
        <v>3138.9</v>
      </c>
    </row>
    <row r="36" spans="1:4" x14ac:dyDescent="0.3">
      <c r="A36" s="15" t="s">
        <v>64</v>
      </c>
      <c r="B36" s="17">
        <v>337.55</v>
      </c>
      <c r="C36" s="17">
        <v>3330.11</v>
      </c>
      <c r="D36" s="17">
        <v>25053.66</v>
      </c>
    </row>
    <row r="37" spans="1:4" x14ac:dyDescent="0.3">
      <c r="A37" s="15" t="s">
        <v>66</v>
      </c>
      <c r="B37" s="17">
        <v>94.78</v>
      </c>
      <c r="C37" s="17">
        <v>725.11</v>
      </c>
      <c r="D37" s="17">
        <v>7293.08</v>
      </c>
    </row>
    <row r="38" spans="1:4" x14ac:dyDescent="0.3">
      <c r="A38" s="15" t="s">
        <v>68</v>
      </c>
      <c r="B38" s="17">
        <v>174.78</v>
      </c>
      <c r="C38" s="17">
        <v>1792.1000000000001</v>
      </c>
      <c r="D38" s="17">
        <v>13063.599999999999</v>
      </c>
    </row>
    <row r="39" spans="1:4" x14ac:dyDescent="0.3">
      <c r="A39" s="15" t="s">
        <v>70</v>
      </c>
      <c r="B39" s="17">
        <v>40.11</v>
      </c>
      <c r="C39" s="17">
        <v>331.33</v>
      </c>
      <c r="D39" s="17">
        <v>3194.45</v>
      </c>
    </row>
    <row r="40" spans="1:4" x14ac:dyDescent="0.3">
      <c r="A40" s="15" t="s">
        <v>74</v>
      </c>
      <c r="B40" s="17">
        <v>9.4499999999999993</v>
      </c>
      <c r="C40" s="17">
        <v>46</v>
      </c>
      <c r="D40" s="17">
        <v>385.2</v>
      </c>
    </row>
    <row r="41" spans="1:4" x14ac:dyDescent="0.3">
      <c r="A41" s="15" t="s">
        <v>76</v>
      </c>
      <c r="B41" s="17">
        <v>1.4500000000000002</v>
      </c>
      <c r="C41" s="17">
        <v>3.56</v>
      </c>
      <c r="D41" s="17">
        <v>19.100000000000001</v>
      </c>
    </row>
    <row r="42" spans="1:4" x14ac:dyDescent="0.3">
      <c r="A42" s="15" t="s">
        <v>78</v>
      </c>
      <c r="B42" s="17">
        <v>225.11</v>
      </c>
      <c r="C42" s="17">
        <v>1048.8900000000001</v>
      </c>
      <c r="D42" s="17">
        <v>6493.55</v>
      </c>
    </row>
    <row r="43" spans="1:4" x14ac:dyDescent="0.3">
      <c r="A43" s="15" t="s">
        <v>80</v>
      </c>
      <c r="B43" s="17">
        <v>13.889999999999999</v>
      </c>
      <c r="C43" s="17">
        <v>90.78</v>
      </c>
      <c r="D43" s="17">
        <v>679.28</v>
      </c>
    </row>
    <row r="44" spans="1:4" x14ac:dyDescent="0.3">
      <c r="A44" s="15" t="s">
        <v>82</v>
      </c>
      <c r="B44" s="17">
        <v>34.67</v>
      </c>
      <c r="C44" s="17">
        <v>230.44</v>
      </c>
      <c r="D44" s="17">
        <v>1385.02</v>
      </c>
    </row>
    <row r="45" spans="1:4" x14ac:dyDescent="0.3">
      <c r="A45" s="15" t="s">
        <v>84</v>
      </c>
      <c r="B45" s="17">
        <v>29</v>
      </c>
      <c r="C45" s="17">
        <v>172.11</v>
      </c>
      <c r="D45" s="17">
        <v>1022.64</v>
      </c>
    </row>
    <row r="46" spans="1:4" x14ac:dyDescent="0.3">
      <c r="A46" s="15" t="s">
        <v>86</v>
      </c>
      <c r="B46" s="17">
        <v>41.22</v>
      </c>
      <c r="C46" s="17">
        <v>318.44</v>
      </c>
      <c r="D46" s="17">
        <v>2502.9199999999996</v>
      </c>
    </row>
    <row r="47" spans="1:4" x14ac:dyDescent="0.3">
      <c r="A47" s="15" t="s">
        <v>88</v>
      </c>
      <c r="B47" s="17">
        <v>115.33</v>
      </c>
      <c r="C47" s="17">
        <v>650.55999999999995</v>
      </c>
      <c r="D47" s="17">
        <v>4978.9500000000007</v>
      </c>
    </row>
    <row r="48" spans="1:4" x14ac:dyDescent="0.3">
      <c r="A48" s="15" t="s">
        <v>90</v>
      </c>
      <c r="B48" s="17">
        <v>6</v>
      </c>
      <c r="C48" s="17">
        <v>15.89</v>
      </c>
      <c r="D48" s="17">
        <v>175.6</v>
      </c>
    </row>
    <row r="49" spans="1:4" x14ac:dyDescent="0.3">
      <c r="A49" s="15" t="s">
        <v>92</v>
      </c>
      <c r="B49" s="17">
        <v>20</v>
      </c>
      <c r="C49" s="17">
        <v>74.44</v>
      </c>
      <c r="D49" s="17">
        <v>830.04</v>
      </c>
    </row>
    <row r="50" spans="1:4" x14ac:dyDescent="0.3">
      <c r="A50" s="15" t="s">
        <v>94</v>
      </c>
      <c r="B50" s="17">
        <v>1</v>
      </c>
      <c r="C50" s="17">
        <v>3.11</v>
      </c>
      <c r="D50" s="17">
        <v>25.4</v>
      </c>
    </row>
    <row r="51" spans="1:4" x14ac:dyDescent="0.3">
      <c r="A51" s="15" t="s">
        <v>96</v>
      </c>
      <c r="B51" s="17">
        <v>103.34</v>
      </c>
      <c r="C51" s="17">
        <v>674.22</v>
      </c>
      <c r="D51" s="17">
        <v>6118.12</v>
      </c>
    </row>
    <row r="52" spans="1:4" x14ac:dyDescent="0.3">
      <c r="A52" s="15" t="s">
        <v>98</v>
      </c>
      <c r="B52" s="17">
        <v>4.67</v>
      </c>
      <c r="C52" s="17">
        <v>10.44</v>
      </c>
      <c r="D52" s="17">
        <v>88.67</v>
      </c>
    </row>
    <row r="53" spans="1:4" x14ac:dyDescent="0.3">
      <c r="A53" s="15" t="s">
        <v>100</v>
      </c>
      <c r="B53" s="17">
        <v>2.67</v>
      </c>
      <c r="C53" s="17">
        <v>50.33</v>
      </c>
      <c r="D53" s="17">
        <v>280.19</v>
      </c>
    </row>
    <row r="54" spans="1:4" x14ac:dyDescent="0.3">
      <c r="A54" s="15" t="s">
        <v>102</v>
      </c>
      <c r="B54" s="17">
        <v>0.67</v>
      </c>
      <c r="C54" s="17">
        <v>1.89</v>
      </c>
      <c r="D54" s="17">
        <v>33.700000000000003</v>
      </c>
    </row>
    <row r="55" spans="1:4" x14ac:dyDescent="0.3">
      <c r="A55" s="15" t="s">
        <v>104</v>
      </c>
      <c r="B55" s="17">
        <v>0.33</v>
      </c>
      <c r="C55" s="17">
        <v>21.22</v>
      </c>
      <c r="D55" s="17">
        <v>244.95</v>
      </c>
    </row>
    <row r="56" spans="1:4" x14ac:dyDescent="0.3">
      <c r="A56" s="15" t="s">
        <v>106</v>
      </c>
      <c r="B56" s="17">
        <v>0</v>
      </c>
      <c r="C56" s="17">
        <v>11.89</v>
      </c>
      <c r="D56" s="17">
        <v>46.5</v>
      </c>
    </row>
    <row r="57" spans="1:4" x14ac:dyDescent="0.3">
      <c r="A57" s="15" t="s">
        <v>108</v>
      </c>
      <c r="B57" s="17">
        <v>5.67</v>
      </c>
      <c r="C57" s="17">
        <v>23.33</v>
      </c>
      <c r="D57" s="17">
        <v>209.22</v>
      </c>
    </row>
    <row r="58" spans="1:4" x14ac:dyDescent="0.3">
      <c r="A58" s="15" t="s">
        <v>110</v>
      </c>
      <c r="B58" s="17">
        <v>2.5499999999999998</v>
      </c>
      <c r="C58" s="17">
        <v>36</v>
      </c>
      <c r="D58" s="17">
        <v>345.69</v>
      </c>
    </row>
    <row r="59" spans="1:4" x14ac:dyDescent="0.3">
      <c r="A59" s="15" t="s">
        <v>112</v>
      </c>
      <c r="B59" s="17">
        <v>285.55</v>
      </c>
      <c r="C59" s="17">
        <v>2281.2199999999998</v>
      </c>
      <c r="D59" s="17">
        <v>18267.310000000001</v>
      </c>
    </row>
    <row r="60" spans="1:4" x14ac:dyDescent="0.3">
      <c r="A60" s="15" t="s">
        <v>114</v>
      </c>
      <c r="B60" s="17">
        <v>38.33</v>
      </c>
      <c r="C60" s="17">
        <v>284.89</v>
      </c>
      <c r="D60" s="17">
        <v>2105.7399999999998</v>
      </c>
    </row>
    <row r="61" spans="1:4" x14ac:dyDescent="0.3">
      <c r="A61" s="15" t="s">
        <v>116</v>
      </c>
      <c r="B61" s="17">
        <v>0</v>
      </c>
      <c r="C61" s="17">
        <v>0.67</v>
      </c>
      <c r="D61" s="17">
        <v>9.1</v>
      </c>
    </row>
    <row r="62" spans="1:4" x14ac:dyDescent="0.3">
      <c r="A62" s="15" t="s">
        <v>118</v>
      </c>
      <c r="B62" s="17">
        <v>0.78</v>
      </c>
      <c r="C62" s="17">
        <v>4.67</v>
      </c>
      <c r="D62" s="17">
        <v>44.22</v>
      </c>
    </row>
    <row r="63" spans="1:4" x14ac:dyDescent="0.3">
      <c r="A63" s="15" t="s">
        <v>120</v>
      </c>
      <c r="B63" s="17">
        <v>17.22</v>
      </c>
      <c r="C63" s="17">
        <v>39.11</v>
      </c>
      <c r="D63" s="17">
        <v>314.55</v>
      </c>
    </row>
    <row r="64" spans="1:4" x14ac:dyDescent="0.3">
      <c r="A64" s="15" t="s">
        <v>122</v>
      </c>
      <c r="B64" s="17">
        <v>39.11</v>
      </c>
      <c r="C64" s="17">
        <v>318.89</v>
      </c>
      <c r="D64" s="17">
        <v>2406</v>
      </c>
    </row>
    <row r="65" spans="1:4" x14ac:dyDescent="0.3">
      <c r="A65" s="15" t="s">
        <v>124</v>
      </c>
      <c r="B65" s="17">
        <v>55.11</v>
      </c>
      <c r="C65" s="17">
        <v>385.89</v>
      </c>
      <c r="D65" s="17">
        <v>2948.79</v>
      </c>
    </row>
    <row r="66" spans="1:4" x14ac:dyDescent="0.3">
      <c r="A66" s="15" t="s">
        <v>126</v>
      </c>
      <c r="B66" s="17">
        <v>12.549999999999999</v>
      </c>
      <c r="C66" s="17">
        <v>134.44</v>
      </c>
      <c r="D66" s="17">
        <v>921.8</v>
      </c>
    </row>
    <row r="67" spans="1:4" x14ac:dyDescent="0.3">
      <c r="A67" s="15" t="s">
        <v>128</v>
      </c>
      <c r="B67" s="17">
        <v>0.33</v>
      </c>
      <c r="C67" s="17">
        <v>21.67</v>
      </c>
      <c r="D67" s="17">
        <v>206.51</v>
      </c>
    </row>
    <row r="68" spans="1:4" x14ac:dyDescent="0.3">
      <c r="A68" s="15" t="s">
        <v>130</v>
      </c>
      <c r="B68" s="17">
        <v>17.11</v>
      </c>
      <c r="C68" s="17">
        <v>71.56</v>
      </c>
      <c r="D68" s="17">
        <v>524.20999999999992</v>
      </c>
    </row>
    <row r="69" spans="1:4" x14ac:dyDescent="0.3">
      <c r="A69" s="15" t="s">
        <v>132</v>
      </c>
      <c r="B69" s="17">
        <v>18.11</v>
      </c>
      <c r="C69" s="17">
        <v>168.22</v>
      </c>
      <c r="D69" s="17">
        <v>1739.6599999999999</v>
      </c>
    </row>
    <row r="70" spans="1:4" x14ac:dyDescent="0.3">
      <c r="A70" s="15" t="s">
        <v>134</v>
      </c>
      <c r="B70" s="17">
        <v>168.67000000000002</v>
      </c>
      <c r="C70" s="17">
        <v>1021.56</v>
      </c>
      <c r="D70" s="17">
        <v>8572.35</v>
      </c>
    </row>
    <row r="71" spans="1:4" x14ac:dyDescent="0.3">
      <c r="A71" s="15" t="s">
        <v>136</v>
      </c>
      <c r="B71" s="17">
        <v>35.89</v>
      </c>
      <c r="C71" s="17">
        <v>286.77999999999997</v>
      </c>
      <c r="D71" s="17">
        <v>2579.6400000000003</v>
      </c>
    </row>
    <row r="72" spans="1:4" x14ac:dyDescent="0.3">
      <c r="A72" s="15" t="s">
        <v>138</v>
      </c>
      <c r="B72" s="17">
        <v>1.44</v>
      </c>
      <c r="C72" s="17">
        <v>13.89</v>
      </c>
      <c r="D72" s="17">
        <v>147.96</v>
      </c>
    </row>
    <row r="73" spans="1:4" x14ac:dyDescent="0.3">
      <c r="A73" s="15" t="s">
        <v>140</v>
      </c>
      <c r="B73" s="17">
        <v>12.780000000000001</v>
      </c>
      <c r="C73" s="17">
        <v>108.78</v>
      </c>
      <c r="D73" s="17">
        <v>727.06</v>
      </c>
    </row>
    <row r="74" spans="1:4" x14ac:dyDescent="0.3">
      <c r="A74" s="15" t="s">
        <v>142</v>
      </c>
      <c r="B74" s="17">
        <v>101.66</v>
      </c>
      <c r="C74" s="17">
        <v>530.11</v>
      </c>
      <c r="D74" s="17">
        <v>3337.0800000000004</v>
      </c>
    </row>
    <row r="75" spans="1:4" x14ac:dyDescent="0.3">
      <c r="A75" s="15" t="s">
        <v>144</v>
      </c>
      <c r="B75" s="17">
        <v>37.22</v>
      </c>
      <c r="C75" s="17">
        <v>257.56</v>
      </c>
      <c r="D75" s="17">
        <v>1660.26</v>
      </c>
    </row>
    <row r="76" spans="1:4" x14ac:dyDescent="0.3">
      <c r="A76" s="15" t="s">
        <v>146</v>
      </c>
      <c r="B76" s="17">
        <v>10.67</v>
      </c>
      <c r="C76" s="17">
        <v>127.66</v>
      </c>
      <c r="D76" s="17">
        <v>705.07</v>
      </c>
    </row>
    <row r="77" spans="1:4" x14ac:dyDescent="0.3">
      <c r="A77" s="15" t="s">
        <v>148</v>
      </c>
      <c r="B77" s="17">
        <v>10.549999999999999</v>
      </c>
      <c r="C77" s="17">
        <v>50.33</v>
      </c>
      <c r="D77" s="17">
        <v>298.86</v>
      </c>
    </row>
    <row r="78" spans="1:4" x14ac:dyDescent="0.3">
      <c r="A78" s="15" t="s">
        <v>150</v>
      </c>
      <c r="B78" s="17">
        <v>38.56</v>
      </c>
      <c r="C78" s="17">
        <v>175.33</v>
      </c>
      <c r="D78" s="17">
        <v>1391.3799999999999</v>
      </c>
    </row>
    <row r="79" spans="1:4" x14ac:dyDescent="0.3">
      <c r="A79" s="15" t="s">
        <v>152</v>
      </c>
      <c r="B79" s="17">
        <v>35.11</v>
      </c>
      <c r="C79" s="17">
        <v>250.44000000000003</v>
      </c>
      <c r="D79" s="17">
        <v>1504.97</v>
      </c>
    </row>
    <row r="80" spans="1:4" x14ac:dyDescent="0.3">
      <c r="A80" s="15" t="s">
        <v>154</v>
      </c>
      <c r="B80" s="17">
        <v>0.89</v>
      </c>
      <c r="C80" s="17">
        <v>29.22</v>
      </c>
      <c r="D80" s="17">
        <v>172.63000000000002</v>
      </c>
    </row>
    <row r="81" spans="1:4" x14ac:dyDescent="0.3">
      <c r="A81" s="15" t="s">
        <v>156</v>
      </c>
      <c r="B81" s="17">
        <v>5.33</v>
      </c>
      <c r="C81" s="17">
        <v>31.67</v>
      </c>
      <c r="D81" s="17">
        <v>178.21</v>
      </c>
    </row>
    <row r="82" spans="1:4" x14ac:dyDescent="0.3">
      <c r="A82" s="15" t="s">
        <v>158</v>
      </c>
      <c r="B82" s="17">
        <v>7.33</v>
      </c>
      <c r="C82" s="17">
        <v>25.89</v>
      </c>
      <c r="D82" s="17">
        <v>152.03</v>
      </c>
    </row>
    <row r="83" spans="1:4" x14ac:dyDescent="0.3">
      <c r="A83" s="15" t="s">
        <v>160</v>
      </c>
      <c r="B83" s="17">
        <v>0</v>
      </c>
      <c r="C83" s="17">
        <v>9.2200000000000006</v>
      </c>
      <c r="D83" s="17">
        <v>55.4</v>
      </c>
    </row>
    <row r="84" spans="1:4" x14ac:dyDescent="0.3">
      <c r="A84" s="15" t="s">
        <v>162</v>
      </c>
      <c r="B84" s="17">
        <v>0</v>
      </c>
      <c r="C84" s="17">
        <v>15.44</v>
      </c>
      <c r="D84" s="17">
        <v>145.99</v>
      </c>
    </row>
    <row r="85" spans="1:4" x14ac:dyDescent="0.3">
      <c r="A85" s="15" t="s">
        <v>164</v>
      </c>
      <c r="B85" s="17">
        <v>14.78</v>
      </c>
      <c r="C85" s="17">
        <v>96.89</v>
      </c>
      <c r="D85" s="17">
        <v>620.87</v>
      </c>
    </row>
    <row r="86" spans="1:4" x14ac:dyDescent="0.3">
      <c r="A86" s="15" t="s">
        <v>166</v>
      </c>
      <c r="B86" s="17">
        <v>10.55</v>
      </c>
      <c r="C86" s="17">
        <v>44.22</v>
      </c>
      <c r="D86" s="17">
        <v>230.89</v>
      </c>
    </row>
    <row r="87" spans="1:4" x14ac:dyDescent="0.3">
      <c r="A87" s="15" t="s">
        <v>168</v>
      </c>
      <c r="B87" s="17">
        <v>202.22000000000003</v>
      </c>
      <c r="C87" s="17">
        <v>862.22</v>
      </c>
      <c r="D87" s="17">
        <v>5814.130000000001</v>
      </c>
    </row>
    <row r="88" spans="1:4" x14ac:dyDescent="0.3">
      <c r="A88" s="15" t="s">
        <v>170</v>
      </c>
      <c r="B88" s="17">
        <v>12.89</v>
      </c>
      <c r="C88" s="17">
        <v>134.56</v>
      </c>
      <c r="D88" s="17">
        <v>975.74</v>
      </c>
    </row>
    <row r="89" spans="1:4" x14ac:dyDescent="0.3">
      <c r="A89" s="15" t="s">
        <v>172</v>
      </c>
      <c r="B89" s="17">
        <v>21.55</v>
      </c>
      <c r="C89" s="17">
        <v>195.33</v>
      </c>
      <c r="D89" s="17">
        <v>1312.84</v>
      </c>
    </row>
    <row r="90" spans="1:4" x14ac:dyDescent="0.3">
      <c r="A90" s="15" t="s">
        <v>174</v>
      </c>
      <c r="B90" s="17">
        <v>0</v>
      </c>
      <c r="C90" s="17">
        <v>2.89</v>
      </c>
      <c r="D90" s="17">
        <v>17.3</v>
      </c>
    </row>
    <row r="91" spans="1:4" x14ac:dyDescent="0.3">
      <c r="A91" s="15" t="s">
        <v>176</v>
      </c>
      <c r="B91" s="17">
        <v>2.67</v>
      </c>
      <c r="C91" s="17">
        <v>14.67</v>
      </c>
      <c r="D91" s="17">
        <v>76.3</v>
      </c>
    </row>
    <row r="92" spans="1:4" x14ac:dyDescent="0.3">
      <c r="A92" s="15" t="s">
        <v>178</v>
      </c>
      <c r="B92" s="17">
        <v>0.89</v>
      </c>
      <c r="C92" s="17">
        <v>57.33</v>
      </c>
      <c r="D92" s="17">
        <v>619.45000000000005</v>
      </c>
    </row>
    <row r="93" spans="1:4" x14ac:dyDescent="0.3">
      <c r="A93" s="15" t="s">
        <v>180</v>
      </c>
      <c r="B93" s="17">
        <v>15.34</v>
      </c>
      <c r="C93" s="17">
        <v>123.89</v>
      </c>
      <c r="D93" s="17">
        <v>840.31000000000006</v>
      </c>
    </row>
    <row r="94" spans="1:4" x14ac:dyDescent="0.3">
      <c r="A94" s="15" t="s">
        <v>182</v>
      </c>
      <c r="B94" s="17">
        <v>26</v>
      </c>
      <c r="C94" s="17">
        <v>182.89</v>
      </c>
      <c r="D94" s="17">
        <v>1186.9000000000001</v>
      </c>
    </row>
    <row r="95" spans="1:4" x14ac:dyDescent="0.3">
      <c r="A95" s="15" t="s">
        <v>184</v>
      </c>
      <c r="B95" s="17">
        <v>1075.78</v>
      </c>
      <c r="C95" s="17">
        <v>7186.33</v>
      </c>
      <c r="D95" s="17">
        <v>53403.289999999994</v>
      </c>
    </row>
    <row r="96" spans="1:4" x14ac:dyDescent="0.3">
      <c r="A96" s="15" t="s">
        <v>186</v>
      </c>
      <c r="B96" s="17">
        <v>438.22</v>
      </c>
      <c r="C96" s="17">
        <v>2916</v>
      </c>
      <c r="D96" s="17">
        <v>22403.280000000006</v>
      </c>
    </row>
    <row r="97" spans="1:4" x14ac:dyDescent="0.3">
      <c r="A97" s="15" t="s">
        <v>188</v>
      </c>
      <c r="B97" s="17">
        <v>75.33</v>
      </c>
      <c r="C97" s="17">
        <v>612.89</v>
      </c>
      <c r="D97" s="17">
        <v>4029.17</v>
      </c>
    </row>
    <row r="98" spans="1:4" x14ac:dyDescent="0.3">
      <c r="A98" s="15" t="s">
        <v>190</v>
      </c>
      <c r="B98" s="17">
        <v>62.33</v>
      </c>
      <c r="C98" s="17">
        <v>395.78</v>
      </c>
      <c r="D98" s="17">
        <v>4431.0000000000009</v>
      </c>
    </row>
    <row r="99" spans="1:4" x14ac:dyDescent="0.3">
      <c r="A99" s="15" t="s">
        <v>192</v>
      </c>
      <c r="B99" s="17">
        <v>412.22</v>
      </c>
      <c r="C99" s="17">
        <v>2549.23</v>
      </c>
      <c r="D99" s="17">
        <v>18341.170000000002</v>
      </c>
    </row>
    <row r="100" spans="1:4" x14ac:dyDescent="0.3">
      <c r="A100" s="15" t="s">
        <v>194</v>
      </c>
      <c r="B100" s="17">
        <v>13</v>
      </c>
      <c r="C100" s="17">
        <v>174.33</v>
      </c>
      <c r="D100" s="17">
        <v>1522.22</v>
      </c>
    </row>
    <row r="101" spans="1:4" x14ac:dyDescent="0.3">
      <c r="A101" s="15" t="s">
        <v>196</v>
      </c>
      <c r="B101" s="17">
        <v>429.34</v>
      </c>
      <c r="C101" s="17">
        <v>2008.4499999999998</v>
      </c>
      <c r="D101" s="17">
        <v>15654.51</v>
      </c>
    </row>
    <row r="102" spans="1:4" x14ac:dyDescent="0.3">
      <c r="A102" s="15" t="s">
        <v>198</v>
      </c>
      <c r="B102" s="17">
        <v>1</v>
      </c>
      <c r="C102" s="17">
        <v>21.56</v>
      </c>
      <c r="D102" s="17">
        <v>52.89</v>
      </c>
    </row>
    <row r="103" spans="1:4" x14ac:dyDescent="0.3">
      <c r="A103" s="15" t="s">
        <v>200</v>
      </c>
      <c r="B103" s="17">
        <v>356.44</v>
      </c>
      <c r="C103" s="17">
        <v>1626.11</v>
      </c>
      <c r="D103" s="17">
        <v>20677.77</v>
      </c>
    </row>
    <row r="104" spans="1:4" x14ac:dyDescent="0.3">
      <c r="A104" s="15" t="s">
        <v>202</v>
      </c>
      <c r="B104" s="17">
        <v>60.89</v>
      </c>
      <c r="C104" s="17">
        <v>317.22000000000003</v>
      </c>
      <c r="D104" s="17">
        <v>2858.2</v>
      </c>
    </row>
    <row r="105" spans="1:4" x14ac:dyDescent="0.3">
      <c r="A105" s="15" t="s">
        <v>204</v>
      </c>
      <c r="B105" s="17">
        <v>61.89</v>
      </c>
      <c r="C105" s="17">
        <v>317.89</v>
      </c>
      <c r="D105" s="17">
        <v>3388.36</v>
      </c>
    </row>
    <row r="106" spans="1:4" x14ac:dyDescent="0.3">
      <c r="A106" s="15" t="s">
        <v>206</v>
      </c>
      <c r="B106" s="17">
        <v>314</v>
      </c>
      <c r="C106" s="17">
        <v>1745.33</v>
      </c>
      <c r="D106" s="17">
        <v>16743.670000000002</v>
      </c>
    </row>
    <row r="107" spans="1:4" x14ac:dyDescent="0.3">
      <c r="A107" s="15" t="s">
        <v>208</v>
      </c>
      <c r="B107" s="17">
        <v>184.88</v>
      </c>
      <c r="C107" s="17">
        <v>969.7700000000001</v>
      </c>
      <c r="D107" s="17">
        <v>8649.2899999999991</v>
      </c>
    </row>
    <row r="108" spans="1:4" x14ac:dyDescent="0.3">
      <c r="A108" s="15" t="s">
        <v>210</v>
      </c>
      <c r="B108" s="17">
        <v>143</v>
      </c>
      <c r="C108" s="17">
        <v>714.44</v>
      </c>
      <c r="D108" s="17">
        <v>7062.3099999999995</v>
      </c>
    </row>
    <row r="109" spans="1:4" x14ac:dyDescent="0.3">
      <c r="A109" s="15" t="s">
        <v>212</v>
      </c>
      <c r="B109" s="17">
        <v>276.33999999999997</v>
      </c>
      <c r="C109" s="17">
        <v>1531</v>
      </c>
      <c r="D109" s="17">
        <v>20638.479999999996</v>
      </c>
    </row>
    <row r="110" spans="1:4" x14ac:dyDescent="0.3">
      <c r="A110" s="15" t="s">
        <v>214</v>
      </c>
      <c r="B110" s="17">
        <v>202.44</v>
      </c>
      <c r="C110" s="17">
        <v>1026.55</v>
      </c>
      <c r="D110" s="17">
        <v>9552.880000000001</v>
      </c>
    </row>
    <row r="111" spans="1:4" x14ac:dyDescent="0.3">
      <c r="A111" s="15" t="s">
        <v>216</v>
      </c>
      <c r="B111" s="17">
        <v>570.22</v>
      </c>
      <c r="C111" s="17">
        <v>2977.6600000000003</v>
      </c>
      <c r="D111" s="17">
        <v>30204.29</v>
      </c>
    </row>
    <row r="112" spans="1:4" x14ac:dyDescent="0.3">
      <c r="A112" s="15" t="s">
        <v>218</v>
      </c>
      <c r="B112" s="17">
        <v>517.34</v>
      </c>
      <c r="C112" s="17">
        <v>2620.0099999999998</v>
      </c>
      <c r="D112" s="17">
        <v>26712.35</v>
      </c>
    </row>
    <row r="113" spans="1:4" x14ac:dyDescent="0.3">
      <c r="A113" s="15" t="s">
        <v>220</v>
      </c>
      <c r="B113" s="17">
        <v>510</v>
      </c>
      <c r="C113" s="17">
        <v>2617.11</v>
      </c>
      <c r="D113" s="17">
        <v>22846.079999999994</v>
      </c>
    </row>
    <row r="114" spans="1:4" x14ac:dyDescent="0.3">
      <c r="A114" s="15" t="s">
        <v>958</v>
      </c>
      <c r="B114" s="17">
        <v>0</v>
      </c>
      <c r="C114" s="17">
        <v>59.67</v>
      </c>
      <c r="D114" s="17">
        <v>379.1</v>
      </c>
    </row>
    <row r="115" spans="1:4" x14ac:dyDescent="0.3">
      <c r="A115" s="15" t="s">
        <v>949</v>
      </c>
      <c r="B115" s="17">
        <v>0</v>
      </c>
      <c r="C115" s="17">
        <v>0</v>
      </c>
      <c r="D115" s="17">
        <v>524.19000000000005</v>
      </c>
    </row>
    <row r="116" spans="1:4" x14ac:dyDescent="0.3">
      <c r="A116" s="15" t="s">
        <v>977</v>
      </c>
      <c r="B116" s="17">
        <v>0</v>
      </c>
      <c r="C116" s="17">
        <v>58.78</v>
      </c>
      <c r="D116" s="17">
        <v>330.2</v>
      </c>
    </row>
    <row r="117" spans="1:4" x14ac:dyDescent="0.3">
      <c r="A117" s="15" t="s">
        <v>959</v>
      </c>
      <c r="B117" s="17">
        <v>0</v>
      </c>
      <c r="C117" s="17">
        <v>31.89</v>
      </c>
      <c r="D117" s="17">
        <v>172.09</v>
      </c>
    </row>
    <row r="118" spans="1:4" x14ac:dyDescent="0.3">
      <c r="A118" s="15" t="s">
        <v>960</v>
      </c>
      <c r="B118" s="17">
        <v>0</v>
      </c>
      <c r="C118" s="17">
        <v>40.56</v>
      </c>
      <c r="D118" s="17">
        <v>334.14</v>
      </c>
    </row>
    <row r="119" spans="1:4" x14ac:dyDescent="0.3">
      <c r="A119" s="15" t="s">
        <v>978</v>
      </c>
      <c r="B119" s="17">
        <v>0</v>
      </c>
      <c r="C119" s="17">
        <v>39.44</v>
      </c>
      <c r="D119" s="17">
        <v>250</v>
      </c>
    </row>
    <row r="120" spans="1:4" x14ac:dyDescent="0.3">
      <c r="A120" s="15" t="s">
        <v>1037</v>
      </c>
      <c r="B120" s="17">
        <v>0</v>
      </c>
      <c r="C120" s="17">
        <v>4.22</v>
      </c>
      <c r="D120" s="17">
        <v>177.5</v>
      </c>
    </row>
    <row r="121" spans="1:4" x14ac:dyDescent="0.3">
      <c r="A121" s="15" t="s">
        <v>222</v>
      </c>
      <c r="B121" s="17">
        <v>171.66</v>
      </c>
      <c r="C121" s="17">
        <v>674.67</v>
      </c>
      <c r="D121" s="17">
        <v>4837.9599999999991</v>
      </c>
    </row>
    <row r="122" spans="1:4" x14ac:dyDescent="0.3">
      <c r="A122" s="15" t="s">
        <v>224</v>
      </c>
      <c r="B122" s="17">
        <v>52.11</v>
      </c>
      <c r="C122" s="17">
        <v>422.67</v>
      </c>
      <c r="D122" s="17">
        <v>3766.85</v>
      </c>
    </row>
    <row r="123" spans="1:4" x14ac:dyDescent="0.3">
      <c r="A123" s="15" t="s">
        <v>226</v>
      </c>
      <c r="B123" s="17">
        <v>148.32999999999998</v>
      </c>
      <c r="C123" s="17">
        <v>734.22</v>
      </c>
      <c r="D123" s="17">
        <v>5899.3100000000013</v>
      </c>
    </row>
    <row r="124" spans="1:4" x14ac:dyDescent="0.3">
      <c r="A124" s="15" t="s">
        <v>228</v>
      </c>
      <c r="B124" s="17">
        <v>317.56</v>
      </c>
      <c r="C124" s="17">
        <v>1588.11</v>
      </c>
      <c r="D124" s="17">
        <v>11234.890000000001</v>
      </c>
    </row>
    <row r="125" spans="1:4" x14ac:dyDescent="0.3">
      <c r="A125" s="15" t="s">
        <v>230</v>
      </c>
      <c r="B125" s="17">
        <v>270.56</v>
      </c>
      <c r="C125" s="17">
        <v>1314.56</v>
      </c>
      <c r="D125" s="17">
        <v>9701.159999999998</v>
      </c>
    </row>
    <row r="126" spans="1:4" x14ac:dyDescent="0.3">
      <c r="A126" s="15" t="s">
        <v>950</v>
      </c>
      <c r="B126" s="17">
        <v>0</v>
      </c>
      <c r="C126" s="17">
        <v>21</v>
      </c>
      <c r="D126" s="17">
        <v>81.23</v>
      </c>
    </row>
    <row r="127" spans="1:4" x14ac:dyDescent="0.3">
      <c r="A127" s="15" t="s">
        <v>232</v>
      </c>
      <c r="B127" s="17">
        <v>0</v>
      </c>
      <c r="C127" s="17">
        <v>7</v>
      </c>
      <c r="D127" s="17">
        <v>36.200000000000003</v>
      </c>
    </row>
    <row r="128" spans="1:4" x14ac:dyDescent="0.3">
      <c r="A128" s="15" t="s">
        <v>234</v>
      </c>
      <c r="B128" s="17">
        <v>1.78</v>
      </c>
      <c r="C128" s="17">
        <v>14.89</v>
      </c>
      <c r="D128" s="17">
        <v>105.39</v>
      </c>
    </row>
    <row r="129" spans="1:4" x14ac:dyDescent="0.3">
      <c r="A129" s="15" t="s">
        <v>236</v>
      </c>
      <c r="B129" s="17">
        <v>6.66</v>
      </c>
      <c r="C129" s="17">
        <v>22.33</v>
      </c>
      <c r="D129" s="17">
        <v>191.95000000000002</v>
      </c>
    </row>
    <row r="130" spans="1:4" x14ac:dyDescent="0.3">
      <c r="A130" s="15" t="s">
        <v>238</v>
      </c>
      <c r="B130" s="17">
        <v>89.56</v>
      </c>
      <c r="C130" s="17">
        <v>405.56</v>
      </c>
      <c r="D130" s="17">
        <v>3278.75</v>
      </c>
    </row>
    <row r="131" spans="1:4" x14ac:dyDescent="0.3">
      <c r="A131" s="15" t="s">
        <v>240</v>
      </c>
      <c r="B131" s="17">
        <v>17</v>
      </c>
      <c r="C131" s="17">
        <v>95</v>
      </c>
      <c r="D131" s="17">
        <v>662.68999999999994</v>
      </c>
    </row>
    <row r="132" spans="1:4" x14ac:dyDescent="0.3">
      <c r="A132" s="15" t="s">
        <v>242</v>
      </c>
      <c r="B132" s="17">
        <v>17.11</v>
      </c>
      <c r="C132" s="17">
        <v>112.89</v>
      </c>
      <c r="D132" s="17">
        <v>865.09</v>
      </c>
    </row>
    <row r="133" spans="1:4" x14ac:dyDescent="0.3">
      <c r="A133" s="15" t="s">
        <v>244</v>
      </c>
      <c r="B133" s="17">
        <v>2.44</v>
      </c>
      <c r="C133" s="17">
        <v>10.89</v>
      </c>
      <c r="D133" s="17">
        <v>67.39</v>
      </c>
    </row>
    <row r="134" spans="1:4" x14ac:dyDescent="0.3">
      <c r="A134" s="15" t="s">
        <v>246</v>
      </c>
      <c r="B134" s="17">
        <v>0.33</v>
      </c>
      <c r="C134" s="17">
        <v>13.33</v>
      </c>
      <c r="D134" s="17">
        <v>117.57</v>
      </c>
    </row>
    <row r="135" spans="1:4" x14ac:dyDescent="0.3">
      <c r="A135" s="15" t="s">
        <v>248</v>
      </c>
      <c r="B135" s="17">
        <v>0</v>
      </c>
      <c r="C135" s="17">
        <v>7</v>
      </c>
      <c r="D135" s="17">
        <v>86.1</v>
      </c>
    </row>
    <row r="136" spans="1:4" x14ac:dyDescent="0.3">
      <c r="A136" s="15" t="s">
        <v>250</v>
      </c>
      <c r="B136" s="17">
        <v>0</v>
      </c>
      <c r="C136" s="17">
        <v>23.33</v>
      </c>
      <c r="D136" s="17">
        <v>232.41</v>
      </c>
    </row>
    <row r="137" spans="1:4" x14ac:dyDescent="0.3">
      <c r="A137" s="15" t="s">
        <v>252</v>
      </c>
      <c r="B137" s="17">
        <v>1.33</v>
      </c>
      <c r="C137" s="17">
        <v>9.2200000000000006</v>
      </c>
      <c r="D137" s="17">
        <v>79.660000000000011</v>
      </c>
    </row>
    <row r="138" spans="1:4" x14ac:dyDescent="0.3">
      <c r="A138" s="15" t="s">
        <v>254</v>
      </c>
      <c r="B138" s="17">
        <v>1.33</v>
      </c>
      <c r="C138" s="17">
        <v>9.33</v>
      </c>
      <c r="D138" s="17">
        <v>86.5</v>
      </c>
    </row>
    <row r="139" spans="1:4" x14ac:dyDescent="0.3">
      <c r="A139" s="15" t="s">
        <v>256</v>
      </c>
      <c r="B139" s="17">
        <v>0.78</v>
      </c>
      <c r="C139" s="17">
        <v>2.33</v>
      </c>
      <c r="D139" s="17">
        <v>22</v>
      </c>
    </row>
    <row r="140" spans="1:4" x14ac:dyDescent="0.3">
      <c r="A140" s="15" t="s">
        <v>258</v>
      </c>
      <c r="B140" s="17">
        <v>19.89</v>
      </c>
      <c r="C140" s="17">
        <v>116.11</v>
      </c>
      <c r="D140" s="17">
        <v>943.34</v>
      </c>
    </row>
    <row r="141" spans="1:4" x14ac:dyDescent="0.3">
      <c r="A141" s="15" t="s">
        <v>260</v>
      </c>
      <c r="B141" s="17">
        <v>33</v>
      </c>
      <c r="C141" s="17">
        <v>189.44</v>
      </c>
      <c r="D141" s="17">
        <v>1269.0899999999999</v>
      </c>
    </row>
    <row r="142" spans="1:4" x14ac:dyDescent="0.3">
      <c r="A142" s="15" t="s">
        <v>262</v>
      </c>
      <c r="B142" s="17">
        <v>7.4399999999999995</v>
      </c>
      <c r="C142" s="17">
        <v>32.11</v>
      </c>
      <c r="D142" s="17">
        <v>245.25</v>
      </c>
    </row>
    <row r="143" spans="1:4" x14ac:dyDescent="0.3">
      <c r="A143" s="15" t="s">
        <v>264</v>
      </c>
      <c r="B143" s="17">
        <v>15.67</v>
      </c>
      <c r="C143" s="17">
        <v>107</v>
      </c>
      <c r="D143" s="17">
        <v>819.29</v>
      </c>
    </row>
    <row r="144" spans="1:4" x14ac:dyDescent="0.3">
      <c r="A144" s="15" t="s">
        <v>268</v>
      </c>
      <c r="B144" s="17">
        <v>1.89</v>
      </c>
      <c r="C144" s="17">
        <v>10.220000000000001</v>
      </c>
      <c r="D144" s="17">
        <v>55</v>
      </c>
    </row>
    <row r="145" spans="1:4" x14ac:dyDescent="0.3">
      <c r="A145" s="15" t="s">
        <v>270</v>
      </c>
      <c r="B145" s="17">
        <v>14.56</v>
      </c>
      <c r="C145" s="17">
        <v>88.44</v>
      </c>
      <c r="D145" s="17">
        <v>523.24</v>
      </c>
    </row>
    <row r="146" spans="1:4" x14ac:dyDescent="0.3">
      <c r="A146" s="15" t="s">
        <v>272</v>
      </c>
      <c r="B146" s="17">
        <v>12.22</v>
      </c>
      <c r="C146" s="17">
        <v>44.89</v>
      </c>
      <c r="D146" s="17">
        <v>314.14999999999998</v>
      </c>
    </row>
    <row r="147" spans="1:4" x14ac:dyDescent="0.3">
      <c r="A147" s="15" t="s">
        <v>274</v>
      </c>
      <c r="B147" s="17">
        <v>4.8900000000000006</v>
      </c>
      <c r="C147" s="17">
        <v>62.769999999999996</v>
      </c>
      <c r="D147" s="17">
        <v>633.05999999999995</v>
      </c>
    </row>
    <row r="148" spans="1:4" x14ac:dyDescent="0.3">
      <c r="A148" s="15" t="s">
        <v>276</v>
      </c>
      <c r="B148" s="17">
        <v>17</v>
      </c>
      <c r="C148" s="17">
        <v>149</v>
      </c>
      <c r="D148" s="17">
        <v>711.07999999999993</v>
      </c>
    </row>
    <row r="149" spans="1:4" x14ac:dyDescent="0.3">
      <c r="A149" s="15" t="s">
        <v>278</v>
      </c>
      <c r="B149" s="17">
        <v>3.8899999999999997</v>
      </c>
      <c r="C149" s="17">
        <v>23.78</v>
      </c>
      <c r="D149" s="17">
        <v>94.81</v>
      </c>
    </row>
    <row r="150" spans="1:4" x14ac:dyDescent="0.3">
      <c r="A150" s="15" t="s">
        <v>280</v>
      </c>
      <c r="B150" s="17">
        <v>16.11</v>
      </c>
      <c r="C150" s="17">
        <v>117.78</v>
      </c>
      <c r="D150" s="17">
        <v>805.34</v>
      </c>
    </row>
    <row r="151" spans="1:4" x14ac:dyDescent="0.3">
      <c r="A151" s="15" t="s">
        <v>282</v>
      </c>
      <c r="B151" s="17">
        <v>12.56</v>
      </c>
      <c r="C151" s="17">
        <v>113</v>
      </c>
      <c r="D151" s="17">
        <v>805.54</v>
      </c>
    </row>
    <row r="152" spans="1:4" x14ac:dyDescent="0.3">
      <c r="A152" s="15" t="s">
        <v>284</v>
      </c>
      <c r="B152" s="17">
        <v>9.89</v>
      </c>
      <c r="C152" s="17">
        <v>48.44</v>
      </c>
      <c r="D152" s="17">
        <v>259.96999999999997</v>
      </c>
    </row>
    <row r="153" spans="1:4" x14ac:dyDescent="0.3">
      <c r="A153" s="15" t="s">
        <v>286</v>
      </c>
      <c r="B153" s="17">
        <v>44.230000000000004</v>
      </c>
      <c r="C153" s="17">
        <v>366</v>
      </c>
      <c r="D153" s="17">
        <v>2906.33</v>
      </c>
    </row>
    <row r="154" spans="1:4" x14ac:dyDescent="0.3">
      <c r="A154" s="15" t="s">
        <v>288</v>
      </c>
      <c r="B154" s="17">
        <v>5.33</v>
      </c>
      <c r="C154" s="17">
        <v>70.78</v>
      </c>
      <c r="D154" s="17">
        <v>385.65</v>
      </c>
    </row>
    <row r="155" spans="1:4" x14ac:dyDescent="0.3">
      <c r="A155" s="15" t="s">
        <v>290</v>
      </c>
      <c r="B155" s="17">
        <v>73.33</v>
      </c>
      <c r="C155" s="17">
        <v>546</v>
      </c>
      <c r="D155" s="17">
        <v>3475.3899999999994</v>
      </c>
    </row>
    <row r="156" spans="1:4" x14ac:dyDescent="0.3">
      <c r="A156" s="15" t="s">
        <v>292</v>
      </c>
      <c r="B156" s="17">
        <v>1</v>
      </c>
      <c r="C156" s="17">
        <v>11.22</v>
      </c>
      <c r="D156" s="17">
        <v>77.5</v>
      </c>
    </row>
    <row r="157" spans="1:4" x14ac:dyDescent="0.3">
      <c r="A157" s="15" t="s">
        <v>294</v>
      </c>
      <c r="B157" s="17">
        <v>11.11</v>
      </c>
      <c r="C157" s="17">
        <v>58.78</v>
      </c>
      <c r="D157" s="17">
        <v>594.41999999999996</v>
      </c>
    </row>
    <row r="158" spans="1:4" x14ac:dyDescent="0.3">
      <c r="A158" s="15" t="s">
        <v>296</v>
      </c>
      <c r="B158" s="17">
        <v>4.4399999999999995</v>
      </c>
      <c r="C158" s="17">
        <v>5.78</v>
      </c>
      <c r="D158" s="17">
        <v>82.34</v>
      </c>
    </row>
    <row r="159" spans="1:4" x14ac:dyDescent="0.3">
      <c r="A159" s="15" t="s">
        <v>298</v>
      </c>
      <c r="B159" s="17">
        <v>0.22</v>
      </c>
      <c r="C159" s="17">
        <v>16.89</v>
      </c>
      <c r="D159" s="17">
        <v>93.94</v>
      </c>
    </row>
    <row r="160" spans="1:4" x14ac:dyDescent="0.3">
      <c r="A160" s="15" t="s">
        <v>300</v>
      </c>
      <c r="B160" s="17">
        <v>0.55000000000000004</v>
      </c>
      <c r="C160" s="17">
        <v>33.78</v>
      </c>
      <c r="D160" s="17">
        <v>251.23000000000002</v>
      </c>
    </row>
    <row r="161" spans="1:4" x14ac:dyDescent="0.3">
      <c r="A161" s="15" t="s">
        <v>302</v>
      </c>
      <c r="B161" s="17">
        <v>0.78</v>
      </c>
      <c r="C161" s="17">
        <v>38.22</v>
      </c>
      <c r="D161" s="17">
        <v>243.49</v>
      </c>
    </row>
    <row r="162" spans="1:4" x14ac:dyDescent="0.3">
      <c r="A162" s="15" t="s">
        <v>304</v>
      </c>
      <c r="B162" s="17">
        <v>1.33</v>
      </c>
      <c r="C162" s="17">
        <v>20.56</v>
      </c>
      <c r="D162" s="17">
        <v>123.61999999999999</v>
      </c>
    </row>
    <row r="163" spans="1:4" x14ac:dyDescent="0.3">
      <c r="A163" s="15" t="s">
        <v>306</v>
      </c>
      <c r="B163" s="17">
        <v>10.67</v>
      </c>
      <c r="C163" s="17">
        <v>70.33</v>
      </c>
      <c r="D163" s="17">
        <v>555.70999999999992</v>
      </c>
    </row>
    <row r="164" spans="1:4" x14ac:dyDescent="0.3">
      <c r="A164" s="15" t="s">
        <v>308</v>
      </c>
      <c r="B164" s="17">
        <v>1.33</v>
      </c>
      <c r="C164" s="17">
        <v>29.44</v>
      </c>
      <c r="D164" s="17">
        <v>214.5</v>
      </c>
    </row>
    <row r="165" spans="1:4" x14ac:dyDescent="0.3">
      <c r="A165" s="15" t="s">
        <v>310</v>
      </c>
      <c r="B165" s="17">
        <v>3.1100000000000003</v>
      </c>
      <c r="C165" s="17">
        <v>25</v>
      </c>
      <c r="D165" s="17">
        <v>214.86</v>
      </c>
    </row>
    <row r="166" spans="1:4" x14ac:dyDescent="0.3">
      <c r="A166" s="15" t="s">
        <v>312</v>
      </c>
      <c r="B166" s="17">
        <v>141.66</v>
      </c>
      <c r="C166" s="17">
        <v>622.66999999999996</v>
      </c>
      <c r="D166" s="17">
        <v>4418.2000000000007</v>
      </c>
    </row>
    <row r="167" spans="1:4" x14ac:dyDescent="0.3">
      <c r="A167" s="15" t="s">
        <v>314</v>
      </c>
      <c r="B167" s="17">
        <v>1.56</v>
      </c>
      <c r="C167" s="17">
        <v>270.89</v>
      </c>
      <c r="D167" s="17">
        <v>1722.89</v>
      </c>
    </row>
    <row r="168" spans="1:4" x14ac:dyDescent="0.3">
      <c r="A168" s="15" t="s">
        <v>316</v>
      </c>
      <c r="B168" s="17">
        <v>30.89</v>
      </c>
      <c r="C168" s="17">
        <v>100.78</v>
      </c>
      <c r="D168" s="17">
        <v>740.08</v>
      </c>
    </row>
    <row r="169" spans="1:4" x14ac:dyDescent="0.3">
      <c r="A169" s="15" t="s">
        <v>318</v>
      </c>
      <c r="B169" s="17">
        <v>65.89</v>
      </c>
      <c r="C169" s="17">
        <v>311.44</v>
      </c>
      <c r="D169" s="17">
        <v>2279.64</v>
      </c>
    </row>
    <row r="170" spans="1:4" x14ac:dyDescent="0.3">
      <c r="A170" s="15" t="s">
        <v>320</v>
      </c>
      <c r="B170" s="17">
        <v>7.33</v>
      </c>
      <c r="C170" s="17">
        <v>35.78</v>
      </c>
      <c r="D170" s="17">
        <v>295.43</v>
      </c>
    </row>
    <row r="171" spans="1:4" x14ac:dyDescent="0.3">
      <c r="A171" s="15" t="s">
        <v>322</v>
      </c>
      <c r="B171" s="17">
        <v>5.34</v>
      </c>
      <c r="C171" s="17">
        <v>32.89</v>
      </c>
      <c r="D171" s="17">
        <v>141</v>
      </c>
    </row>
    <row r="172" spans="1:4" x14ac:dyDescent="0.3">
      <c r="A172" s="15" t="s">
        <v>324</v>
      </c>
      <c r="B172" s="17">
        <v>67.11</v>
      </c>
      <c r="C172" s="17">
        <v>839.56</v>
      </c>
      <c r="D172" s="17">
        <v>5321.38</v>
      </c>
    </row>
    <row r="173" spans="1:4" x14ac:dyDescent="0.3">
      <c r="A173" s="15" t="s">
        <v>326</v>
      </c>
      <c r="B173" s="17">
        <v>26.45</v>
      </c>
      <c r="C173" s="17">
        <v>149.44</v>
      </c>
      <c r="D173" s="17">
        <v>1108.8799999999999</v>
      </c>
    </row>
    <row r="174" spans="1:4" x14ac:dyDescent="0.3">
      <c r="A174" s="15" t="s">
        <v>328</v>
      </c>
      <c r="B174" s="17">
        <v>25.560000000000002</v>
      </c>
      <c r="C174" s="17">
        <v>96.22</v>
      </c>
      <c r="D174" s="17">
        <v>955.86</v>
      </c>
    </row>
    <row r="175" spans="1:4" x14ac:dyDescent="0.3">
      <c r="A175" s="15" t="s">
        <v>330</v>
      </c>
      <c r="B175" s="17">
        <v>5.2200000000000006</v>
      </c>
      <c r="C175" s="17">
        <v>53.33</v>
      </c>
      <c r="D175" s="17">
        <v>308.61</v>
      </c>
    </row>
    <row r="176" spans="1:4" x14ac:dyDescent="0.3">
      <c r="A176" s="15" t="s">
        <v>332</v>
      </c>
      <c r="B176" s="17">
        <v>8.5500000000000007</v>
      </c>
      <c r="C176" s="17">
        <v>75.22</v>
      </c>
      <c r="D176" s="17">
        <v>691.61</v>
      </c>
    </row>
    <row r="177" spans="1:4" x14ac:dyDescent="0.3">
      <c r="A177" s="15" t="s">
        <v>334</v>
      </c>
      <c r="B177" s="17">
        <v>17.45</v>
      </c>
      <c r="C177" s="17">
        <v>123.44</v>
      </c>
      <c r="D177" s="17">
        <v>1117.77</v>
      </c>
    </row>
    <row r="178" spans="1:4" x14ac:dyDescent="0.3">
      <c r="A178" s="15" t="s">
        <v>336</v>
      </c>
      <c r="B178" s="17">
        <v>14.780000000000001</v>
      </c>
      <c r="C178" s="17">
        <v>71.89</v>
      </c>
      <c r="D178" s="17">
        <v>550.02</v>
      </c>
    </row>
    <row r="179" spans="1:4" x14ac:dyDescent="0.3">
      <c r="A179" s="15" t="s">
        <v>338</v>
      </c>
      <c r="B179" s="17">
        <v>32.67</v>
      </c>
      <c r="C179" s="17">
        <v>214.22</v>
      </c>
      <c r="D179" s="17">
        <v>1025.8799999999999</v>
      </c>
    </row>
    <row r="180" spans="1:4" x14ac:dyDescent="0.3">
      <c r="A180" s="15" t="s">
        <v>340</v>
      </c>
      <c r="B180" s="17">
        <v>6.56</v>
      </c>
      <c r="C180" s="17">
        <v>80.44</v>
      </c>
      <c r="D180" s="17">
        <v>536.4</v>
      </c>
    </row>
    <row r="181" spans="1:4" x14ac:dyDescent="0.3">
      <c r="A181" s="15" t="s">
        <v>342</v>
      </c>
      <c r="B181" s="17">
        <v>26.450000000000003</v>
      </c>
      <c r="C181" s="17">
        <v>73.22</v>
      </c>
      <c r="D181" s="17">
        <v>559.70000000000005</v>
      </c>
    </row>
    <row r="182" spans="1:4" x14ac:dyDescent="0.3">
      <c r="A182" s="15" t="s">
        <v>344</v>
      </c>
      <c r="B182" s="17">
        <v>3.89</v>
      </c>
      <c r="C182" s="17">
        <v>43.22</v>
      </c>
      <c r="D182" s="17">
        <v>332.25</v>
      </c>
    </row>
    <row r="183" spans="1:4" x14ac:dyDescent="0.3">
      <c r="A183" s="15" t="s">
        <v>346</v>
      </c>
      <c r="B183" s="17">
        <v>5.2200000000000006</v>
      </c>
      <c r="C183" s="17">
        <v>46.44</v>
      </c>
      <c r="D183" s="17">
        <v>354.92</v>
      </c>
    </row>
    <row r="184" spans="1:4" x14ac:dyDescent="0.3">
      <c r="A184" s="15" t="s">
        <v>348</v>
      </c>
      <c r="B184" s="17">
        <v>0</v>
      </c>
      <c r="C184" s="17">
        <v>8.33</v>
      </c>
      <c r="D184" s="17">
        <v>66.42</v>
      </c>
    </row>
    <row r="185" spans="1:4" x14ac:dyDescent="0.3">
      <c r="A185" s="15" t="s">
        <v>350</v>
      </c>
      <c r="B185" s="17">
        <v>18.78</v>
      </c>
      <c r="C185" s="17">
        <v>164.89</v>
      </c>
      <c r="D185" s="17">
        <v>1115.4100000000001</v>
      </c>
    </row>
    <row r="186" spans="1:4" x14ac:dyDescent="0.3">
      <c r="A186" s="15" t="s">
        <v>352</v>
      </c>
      <c r="B186" s="17">
        <v>1.66</v>
      </c>
      <c r="C186" s="17">
        <v>42.11</v>
      </c>
      <c r="D186" s="17">
        <v>246.99</v>
      </c>
    </row>
    <row r="187" spans="1:4" x14ac:dyDescent="0.3">
      <c r="A187" s="15" t="s">
        <v>354</v>
      </c>
      <c r="B187" s="17">
        <v>7.33</v>
      </c>
      <c r="C187" s="17">
        <v>53.89</v>
      </c>
      <c r="D187" s="17">
        <v>266.55</v>
      </c>
    </row>
    <row r="188" spans="1:4" x14ac:dyDescent="0.3">
      <c r="A188" s="15" t="s">
        <v>356</v>
      </c>
      <c r="B188" s="17">
        <v>78.67</v>
      </c>
      <c r="C188" s="17">
        <v>368.44</v>
      </c>
      <c r="D188" s="17">
        <v>3249.0799999999995</v>
      </c>
    </row>
    <row r="189" spans="1:4" x14ac:dyDescent="0.3">
      <c r="A189" s="15" t="s">
        <v>358</v>
      </c>
      <c r="B189" s="17">
        <v>435.33</v>
      </c>
      <c r="C189" s="17">
        <v>2537.7800000000002</v>
      </c>
      <c r="D189" s="17">
        <v>22846.680000000004</v>
      </c>
    </row>
    <row r="190" spans="1:4" x14ac:dyDescent="0.3">
      <c r="A190" s="15" t="s">
        <v>360</v>
      </c>
      <c r="B190" s="17">
        <v>662.56</v>
      </c>
      <c r="C190" s="17">
        <v>3949.1099999999997</v>
      </c>
      <c r="D190" s="17">
        <v>28431.82</v>
      </c>
    </row>
    <row r="191" spans="1:4" x14ac:dyDescent="0.3">
      <c r="A191" s="15" t="s">
        <v>362</v>
      </c>
      <c r="B191" s="17">
        <v>2.89</v>
      </c>
      <c r="C191" s="17">
        <v>25.89</v>
      </c>
      <c r="D191" s="17">
        <v>177.18</v>
      </c>
    </row>
    <row r="192" spans="1:4" x14ac:dyDescent="0.3">
      <c r="A192" s="15" t="s">
        <v>364</v>
      </c>
      <c r="B192" s="17">
        <v>101.89</v>
      </c>
      <c r="C192" s="17">
        <v>535.89</v>
      </c>
      <c r="D192" s="17">
        <v>5699.3</v>
      </c>
    </row>
    <row r="193" spans="1:4" x14ac:dyDescent="0.3">
      <c r="A193" s="15" t="s">
        <v>366</v>
      </c>
      <c r="B193" s="17">
        <v>170.89</v>
      </c>
      <c r="C193" s="17">
        <v>1099.33</v>
      </c>
      <c r="D193" s="17">
        <v>9750.4300000000021</v>
      </c>
    </row>
    <row r="194" spans="1:4" x14ac:dyDescent="0.3">
      <c r="A194" s="15" t="s">
        <v>368</v>
      </c>
      <c r="B194" s="17">
        <v>32</v>
      </c>
      <c r="C194" s="17">
        <v>183.11</v>
      </c>
      <c r="D194" s="17">
        <v>1476.89</v>
      </c>
    </row>
    <row r="195" spans="1:4" x14ac:dyDescent="0.3">
      <c r="A195" s="15" t="s">
        <v>370</v>
      </c>
      <c r="B195" s="17">
        <v>60.44</v>
      </c>
      <c r="C195" s="17">
        <v>369.44</v>
      </c>
      <c r="D195" s="17">
        <v>2727.6700000000005</v>
      </c>
    </row>
    <row r="196" spans="1:4" x14ac:dyDescent="0.3">
      <c r="A196" s="15" t="s">
        <v>372</v>
      </c>
      <c r="B196" s="17">
        <v>448.55</v>
      </c>
      <c r="C196" s="17">
        <v>1758</v>
      </c>
      <c r="D196" s="17">
        <v>12643.24</v>
      </c>
    </row>
    <row r="197" spans="1:4" x14ac:dyDescent="0.3">
      <c r="A197" s="15" t="s">
        <v>374</v>
      </c>
      <c r="B197" s="17">
        <v>224.66000000000003</v>
      </c>
      <c r="C197" s="17">
        <v>1132.33</v>
      </c>
      <c r="D197" s="17">
        <v>9132.0700000000015</v>
      </c>
    </row>
    <row r="198" spans="1:4" x14ac:dyDescent="0.3">
      <c r="A198" s="15" t="s">
        <v>376</v>
      </c>
      <c r="B198" s="17">
        <v>219.67000000000002</v>
      </c>
      <c r="C198" s="17">
        <v>1017.4499999999999</v>
      </c>
      <c r="D198" s="17">
        <v>7894.4500000000016</v>
      </c>
    </row>
    <row r="199" spans="1:4" x14ac:dyDescent="0.3">
      <c r="A199" s="15" t="s">
        <v>378</v>
      </c>
      <c r="B199" s="17">
        <v>404.33</v>
      </c>
      <c r="C199" s="17">
        <v>2480.66</v>
      </c>
      <c r="D199" s="17">
        <v>19726.66</v>
      </c>
    </row>
    <row r="200" spans="1:4" x14ac:dyDescent="0.3">
      <c r="A200" s="15" t="s">
        <v>380</v>
      </c>
      <c r="B200" s="17">
        <v>26</v>
      </c>
      <c r="C200" s="17">
        <v>203.22</v>
      </c>
      <c r="D200" s="17">
        <v>1944.8899999999994</v>
      </c>
    </row>
    <row r="201" spans="1:4" x14ac:dyDescent="0.3">
      <c r="A201" s="15" t="s">
        <v>382</v>
      </c>
      <c r="B201" s="17">
        <v>66.11</v>
      </c>
      <c r="C201" s="17">
        <v>492.33</v>
      </c>
      <c r="D201" s="17">
        <v>3928.18</v>
      </c>
    </row>
    <row r="202" spans="1:4" x14ac:dyDescent="0.3">
      <c r="A202" s="15" t="s">
        <v>384</v>
      </c>
      <c r="B202" s="17">
        <v>81.44</v>
      </c>
      <c r="C202" s="17">
        <v>384.56</v>
      </c>
      <c r="D202" s="17">
        <v>3793.5200000000004</v>
      </c>
    </row>
    <row r="203" spans="1:4" x14ac:dyDescent="0.3">
      <c r="A203" s="15" t="s">
        <v>1024</v>
      </c>
      <c r="B203" s="17">
        <v>0</v>
      </c>
      <c r="C203" s="17">
        <v>0</v>
      </c>
      <c r="D203" s="17">
        <v>602.38000000000011</v>
      </c>
    </row>
    <row r="204" spans="1:4" x14ac:dyDescent="0.3">
      <c r="A204" s="15" t="s">
        <v>961</v>
      </c>
      <c r="B204" s="17">
        <v>0</v>
      </c>
      <c r="C204" s="17">
        <v>30.22</v>
      </c>
      <c r="D204" s="17">
        <v>154.1</v>
      </c>
    </row>
    <row r="205" spans="1:4" x14ac:dyDescent="0.3">
      <c r="A205" s="15" t="s">
        <v>962</v>
      </c>
      <c r="B205" s="17">
        <v>0</v>
      </c>
      <c r="C205" s="17">
        <v>39.33</v>
      </c>
      <c r="D205" s="17">
        <v>187.88</v>
      </c>
    </row>
    <row r="206" spans="1:4" x14ac:dyDescent="0.3">
      <c r="A206" s="15" t="s">
        <v>963</v>
      </c>
      <c r="B206" s="17">
        <v>0</v>
      </c>
      <c r="C206" s="17">
        <v>34.56</v>
      </c>
      <c r="D206" s="17">
        <v>188</v>
      </c>
    </row>
    <row r="207" spans="1:4" x14ac:dyDescent="0.3">
      <c r="A207" s="15" t="s">
        <v>386</v>
      </c>
      <c r="B207" s="17">
        <v>0</v>
      </c>
      <c r="C207" s="17">
        <v>0</v>
      </c>
      <c r="D207" s="17">
        <v>8.3000000000000007</v>
      </c>
    </row>
    <row r="208" spans="1:4" x14ac:dyDescent="0.3">
      <c r="A208" s="15" t="s">
        <v>388</v>
      </c>
      <c r="B208" s="17">
        <v>12.440000000000001</v>
      </c>
      <c r="C208" s="17">
        <v>90.67</v>
      </c>
      <c r="D208" s="17">
        <v>806.38</v>
      </c>
    </row>
    <row r="209" spans="1:4" x14ac:dyDescent="0.3">
      <c r="A209" s="15" t="s">
        <v>390</v>
      </c>
      <c r="B209" s="17">
        <v>5.8900000000000006</v>
      </c>
      <c r="C209" s="17">
        <v>39.78</v>
      </c>
      <c r="D209" s="17">
        <v>228.52</v>
      </c>
    </row>
    <row r="210" spans="1:4" x14ac:dyDescent="0.3">
      <c r="A210" s="15" t="s">
        <v>392</v>
      </c>
      <c r="B210" s="17">
        <v>16.11</v>
      </c>
      <c r="C210" s="17">
        <v>110.89</v>
      </c>
      <c r="D210" s="17">
        <v>767.49</v>
      </c>
    </row>
    <row r="211" spans="1:4" x14ac:dyDescent="0.3">
      <c r="A211" s="15" t="s">
        <v>394</v>
      </c>
      <c r="B211" s="17">
        <v>11.67</v>
      </c>
      <c r="C211" s="17">
        <v>84.22</v>
      </c>
      <c r="D211" s="17">
        <v>502.91999999999996</v>
      </c>
    </row>
    <row r="212" spans="1:4" x14ac:dyDescent="0.3">
      <c r="A212" s="15" t="s">
        <v>396</v>
      </c>
      <c r="B212" s="17">
        <v>66.11</v>
      </c>
      <c r="C212" s="17">
        <v>476.55</v>
      </c>
      <c r="D212" s="17">
        <v>3476.39</v>
      </c>
    </row>
    <row r="213" spans="1:4" x14ac:dyDescent="0.3">
      <c r="A213" s="15" t="s">
        <v>398</v>
      </c>
      <c r="B213" s="17">
        <v>109.44</v>
      </c>
      <c r="C213" s="17">
        <v>739.22</v>
      </c>
      <c r="D213" s="17">
        <v>4550.83</v>
      </c>
    </row>
    <row r="214" spans="1:4" x14ac:dyDescent="0.3">
      <c r="A214" s="15" t="s">
        <v>400</v>
      </c>
      <c r="B214" s="17">
        <v>78</v>
      </c>
      <c r="C214" s="17">
        <v>276.22000000000003</v>
      </c>
      <c r="D214" s="17">
        <v>2689.93</v>
      </c>
    </row>
    <row r="215" spans="1:4" x14ac:dyDescent="0.3">
      <c r="A215" s="15" t="s">
        <v>402</v>
      </c>
      <c r="B215" s="17">
        <v>6</v>
      </c>
      <c r="C215" s="17">
        <v>89.67</v>
      </c>
      <c r="D215" s="17">
        <v>606.66</v>
      </c>
    </row>
    <row r="216" spans="1:4" x14ac:dyDescent="0.3">
      <c r="A216" s="15" t="s">
        <v>404</v>
      </c>
      <c r="B216" s="17">
        <v>5</v>
      </c>
      <c r="C216" s="17">
        <v>45.22</v>
      </c>
      <c r="D216" s="17">
        <v>442.13</v>
      </c>
    </row>
    <row r="217" spans="1:4" x14ac:dyDescent="0.3">
      <c r="A217" s="15" t="s">
        <v>406</v>
      </c>
      <c r="B217" s="17">
        <v>139.32999999999998</v>
      </c>
      <c r="C217" s="17">
        <v>847.78</v>
      </c>
      <c r="D217" s="17">
        <v>6676.5400000000009</v>
      </c>
    </row>
    <row r="218" spans="1:4" x14ac:dyDescent="0.3">
      <c r="A218" s="15" t="s">
        <v>408</v>
      </c>
      <c r="B218" s="17">
        <v>0.78</v>
      </c>
      <c r="C218" s="17">
        <v>15</v>
      </c>
      <c r="D218" s="17">
        <v>82.73</v>
      </c>
    </row>
    <row r="219" spans="1:4" x14ac:dyDescent="0.3">
      <c r="A219" s="15" t="s">
        <v>410</v>
      </c>
      <c r="B219" s="17">
        <v>0</v>
      </c>
      <c r="C219" s="17">
        <v>8.89</v>
      </c>
      <c r="D219" s="17">
        <v>63.5</v>
      </c>
    </row>
    <row r="220" spans="1:4" x14ac:dyDescent="0.3">
      <c r="A220" s="15" t="s">
        <v>412</v>
      </c>
      <c r="B220" s="17">
        <v>2.11</v>
      </c>
      <c r="C220" s="17">
        <v>8</v>
      </c>
      <c r="D220" s="17">
        <v>43.22</v>
      </c>
    </row>
    <row r="221" spans="1:4" x14ac:dyDescent="0.3">
      <c r="A221" s="15" t="s">
        <v>414</v>
      </c>
      <c r="B221" s="17">
        <v>26.659999999999997</v>
      </c>
      <c r="C221" s="17">
        <v>138.66999999999999</v>
      </c>
      <c r="D221" s="17">
        <v>906.62</v>
      </c>
    </row>
    <row r="222" spans="1:4" x14ac:dyDescent="0.3">
      <c r="A222" s="15" t="s">
        <v>416</v>
      </c>
      <c r="B222" s="17">
        <v>402.78</v>
      </c>
      <c r="C222" s="17">
        <v>2511.11</v>
      </c>
      <c r="D222" s="17">
        <v>20178.509999999998</v>
      </c>
    </row>
    <row r="223" spans="1:4" x14ac:dyDescent="0.3">
      <c r="A223" s="15" t="s">
        <v>418</v>
      </c>
      <c r="B223" s="17">
        <v>250.67</v>
      </c>
      <c r="C223" s="17">
        <v>1341.44</v>
      </c>
      <c r="D223" s="17">
        <v>8915.7999999999993</v>
      </c>
    </row>
    <row r="224" spans="1:4" x14ac:dyDescent="0.3">
      <c r="A224" s="15" t="s">
        <v>420</v>
      </c>
      <c r="B224" s="17">
        <v>352.45</v>
      </c>
      <c r="C224" s="17">
        <v>2038.67</v>
      </c>
      <c r="D224" s="17">
        <v>15328.65</v>
      </c>
    </row>
    <row r="225" spans="1:4" x14ac:dyDescent="0.3">
      <c r="A225" s="15" t="s">
        <v>422</v>
      </c>
      <c r="B225" s="17">
        <v>540.54999999999995</v>
      </c>
      <c r="C225" s="17">
        <v>2757.56</v>
      </c>
      <c r="D225" s="17">
        <v>20570.010000000002</v>
      </c>
    </row>
    <row r="226" spans="1:4" x14ac:dyDescent="0.3">
      <c r="A226" s="15" t="s">
        <v>424</v>
      </c>
      <c r="B226" s="17">
        <v>112.44</v>
      </c>
      <c r="C226" s="17">
        <v>717.33</v>
      </c>
      <c r="D226" s="17">
        <v>5614.24</v>
      </c>
    </row>
    <row r="227" spans="1:4" x14ac:dyDescent="0.3">
      <c r="A227" s="15" t="s">
        <v>426</v>
      </c>
      <c r="B227" s="17">
        <v>287.56</v>
      </c>
      <c r="C227" s="17">
        <v>1582.56</v>
      </c>
      <c r="D227" s="17">
        <v>10604.41</v>
      </c>
    </row>
    <row r="228" spans="1:4" x14ac:dyDescent="0.3">
      <c r="A228" s="15" t="s">
        <v>428</v>
      </c>
      <c r="B228" s="17">
        <v>1.56</v>
      </c>
      <c r="C228" s="17">
        <v>3.89</v>
      </c>
      <c r="D228" s="17">
        <v>28.39</v>
      </c>
    </row>
    <row r="229" spans="1:4" x14ac:dyDescent="0.3">
      <c r="A229" s="15" t="s">
        <v>430</v>
      </c>
      <c r="B229" s="17">
        <v>119</v>
      </c>
      <c r="C229" s="17">
        <v>731</v>
      </c>
      <c r="D229" s="17">
        <v>6643.05</v>
      </c>
    </row>
    <row r="230" spans="1:4" x14ac:dyDescent="0.3">
      <c r="A230" s="15" t="s">
        <v>432</v>
      </c>
      <c r="B230" s="17">
        <v>151.55000000000001</v>
      </c>
      <c r="C230" s="17">
        <v>1192.6600000000001</v>
      </c>
      <c r="D230" s="17">
        <v>9854.2599999999984</v>
      </c>
    </row>
    <row r="231" spans="1:4" x14ac:dyDescent="0.3">
      <c r="A231" s="15" t="s">
        <v>434</v>
      </c>
      <c r="B231" s="17">
        <v>48.44</v>
      </c>
      <c r="C231" s="17">
        <v>355.56</v>
      </c>
      <c r="D231" s="17">
        <v>2429.52</v>
      </c>
    </row>
    <row r="232" spans="1:4" x14ac:dyDescent="0.3">
      <c r="A232" s="15" t="s">
        <v>436</v>
      </c>
      <c r="B232" s="17">
        <v>47.89</v>
      </c>
      <c r="C232" s="17">
        <v>304.56</v>
      </c>
      <c r="D232" s="17">
        <v>1877.3200000000002</v>
      </c>
    </row>
    <row r="233" spans="1:4" x14ac:dyDescent="0.3">
      <c r="A233" s="15" t="s">
        <v>438</v>
      </c>
      <c r="B233" s="17">
        <v>6.7799999999999994</v>
      </c>
      <c r="C233" s="17">
        <v>71.33</v>
      </c>
      <c r="D233" s="17">
        <v>409.31999999999994</v>
      </c>
    </row>
    <row r="234" spans="1:4" x14ac:dyDescent="0.3">
      <c r="A234" s="15" t="s">
        <v>440</v>
      </c>
      <c r="B234" s="17">
        <v>55.78</v>
      </c>
      <c r="C234" s="17">
        <v>344.89</v>
      </c>
      <c r="D234" s="17">
        <v>1972.3</v>
      </c>
    </row>
    <row r="235" spans="1:4" x14ac:dyDescent="0.3">
      <c r="A235" s="15" t="s">
        <v>442</v>
      </c>
      <c r="B235" s="17">
        <v>94.45</v>
      </c>
      <c r="C235" s="17">
        <v>612.22</v>
      </c>
      <c r="D235" s="17">
        <v>4579.8599999999997</v>
      </c>
    </row>
    <row r="236" spans="1:4" x14ac:dyDescent="0.3">
      <c r="A236" s="15" t="s">
        <v>444</v>
      </c>
      <c r="B236" s="17">
        <v>864.67</v>
      </c>
      <c r="C236" s="17">
        <v>4623.4399999999996</v>
      </c>
      <c r="D236" s="17">
        <v>29870.74</v>
      </c>
    </row>
    <row r="237" spans="1:4" x14ac:dyDescent="0.3">
      <c r="A237" s="15" t="s">
        <v>446</v>
      </c>
      <c r="B237" s="17">
        <v>2</v>
      </c>
      <c r="C237" s="17">
        <v>6</v>
      </c>
      <c r="D237" s="17">
        <v>76.8</v>
      </c>
    </row>
    <row r="238" spans="1:4" x14ac:dyDescent="0.3">
      <c r="A238" s="15" t="s">
        <v>448</v>
      </c>
      <c r="B238" s="17">
        <v>0.11</v>
      </c>
      <c r="C238" s="17">
        <v>6.78</v>
      </c>
      <c r="D238" s="17">
        <v>38.4</v>
      </c>
    </row>
    <row r="239" spans="1:4" x14ac:dyDescent="0.3">
      <c r="A239" s="15" t="s">
        <v>450</v>
      </c>
      <c r="B239" s="17">
        <v>16.669999999999998</v>
      </c>
      <c r="C239" s="17">
        <v>184.56</v>
      </c>
      <c r="D239" s="17">
        <v>1403.14</v>
      </c>
    </row>
    <row r="240" spans="1:4" x14ac:dyDescent="0.3">
      <c r="A240" s="15" t="s">
        <v>452</v>
      </c>
      <c r="B240" s="17">
        <v>57.11</v>
      </c>
      <c r="C240" s="17">
        <v>198.78</v>
      </c>
      <c r="D240" s="17">
        <v>1834.66</v>
      </c>
    </row>
    <row r="241" spans="1:4" x14ac:dyDescent="0.3">
      <c r="A241" s="15" t="s">
        <v>454</v>
      </c>
      <c r="B241" s="17">
        <v>185.23000000000002</v>
      </c>
      <c r="C241" s="17">
        <v>1326.56</v>
      </c>
      <c r="D241" s="17">
        <v>10548</v>
      </c>
    </row>
    <row r="242" spans="1:4" x14ac:dyDescent="0.3">
      <c r="A242" s="15" t="s">
        <v>456</v>
      </c>
      <c r="B242" s="17">
        <v>411.22</v>
      </c>
      <c r="C242" s="17">
        <v>1881</v>
      </c>
      <c r="D242" s="17">
        <v>14118.099999999999</v>
      </c>
    </row>
    <row r="243" spans="1:4" x14ac:dyDescent="0.3">
      <c r="A243" s="15" t="s">
        <v>458</v>
      </c>
      <c r="B243" s="17">
        <v>7</v>
      </c>
      <c r="C243" s="17">
        <v>97</v>
      </c>
      <c r="D243" s="17">
        <v>900</v>
      </c>
    </row>
    <row r="244" spans="1:4" x14ac:dyDescent="0.3">
      <c r="A244" s="15" t="s">
        <v>460</v>
      </c>
      <c r="B244" s="17">
        <v>163.89</v>
      </c>
      <c r="C244" s="17">
        <v>821.11</v>
      </c>
      <c r="D244" s="17">
        <v>4909.24</v>
      </c>
    </row>
    <row r="245" spans="1:4" x14ac:dyDescent="0.3">
      <c r="A245" s="15" t="s">
        <v>462</v>
      </c>
      <c r="B245" s="17">
        <v>101.11</v>
      </c>
      <c r="C245" s="17">
        <v>582.22</v>
      </c>
      <c r="D245" s="17">
        <v>4105.82</v>
      </c>
    </row>
    <row r="246" spans="1:4" x14ac:dyDescent="0.3">
      <c r="A246" s="15" t="s">
        <v>464</v>
      </c>
      <c r="B246" s="17">
        <v>15</v>
      </c>
      <c r="C246" s="17">
        <v>51.11</v>
      </c>
      <c r="D246" s="17">
        <v>511.66999999999996</v>
      </c>
    </row>
    <row r="247" spans="1:4" x14ac:dyDescent="0.3">
      <c r="A247" s="15" t="s">
        <v>466</v>
      </c>
      <c r="B247" s="17">
        <v>77.78</v>
      </c>
      <c r="C247" s="17">
        <v>467.22</v>
      </c>
      <c r="D247" s="17">
        <v>3439.12</v>
      </c>
    </row>
    <row r="248" spans="1:4" x14ac:dyDescent="0.3">
      <c r="A248" s="15" t="s">
        <v>468</v>
      </c>
      <c r="B248" s="17">
        <v>44.78</v>
      </c>
      <c r="C248" s="17">
        <v>286.33</v>
      </c>
      <c r="D248" s="17">
        <v>2527.1999999999998</v>
      </c>
    </row>
    <row r="249" spans="1:4" x14ac:dyDescent="0.3">
      <c r="A249" s="15" t="s">
        <v>470</v>
      </c>
      <c r="B249" s="17">
        <v>43.55</v>
      </c>
      <c r="C249" s="17">
        <v>214.67</v>
      </c>
      <c r="D249" s="17">
        <v>1366.1100000000001</v>
      </c>
    </row>
    <row r="250" spans="1:4" x14ac:dyDescent="0.3">
      <c r="A250" s="15" t="s">
        <v>964</v>
      </c>
      <c r="B250" s="17">
        <v>0</v>
      </c>
      <c r="C250" s="17">
        <v>57.44</v>
      </c>
      <c r="D250" s="17">
        <v>488.29999999999995</v>
      </c>
    </row>
    <row r="251" spans="1:4" x14ac:dyDescent="0.3">
      <c r="A251" s="15" t="s">
        <v>965</v>
      </c>
      <c r="B251" s="17">
        <v>0</v>
      </c>
      <c r="C251" s="17">
        <v>82.22</v>
      </c>
      <c r="D251" s="17">
        <v>491.02</v>
      </c>
    </row>
    <row r="252" spans="1:4" x14ac:dyDescent="0.3">
      <c r="A252" s="15" t="s">
        <v>472</v>
      </c>
      <c r="B252" s="17">
        <v>0</v>
      </c>
      <c r="C252" s="17">
        <v>5.1100000000000003</v>
      </c>
      <c r="D252" s="17">
        <v>39.020000000000003</v>
      </c>
    </row>
    <row r="253" spans="1:4" x14ac:dyDescent="0.3">
      <c r="A253" s="15" t="s">
        <v>474</v>
      </c>
      <c r="B253" s="17">
        <v>9</v>
      </c>
      <c r="C253" s="17">
        <v>106.78</v>
      </c>
      <c r="D253" s="17">
        <v>797.03</v>
      </c>
    </row>
    <row r="254" spans="1:4" x14ac:dyDescent="0.3">
      <c r="A254" s="15" t="s">
        <v>476</v>
      </c>
      <c r="B254" s="17">
        <v>8.5500000000000007</v>
      </c>
      <c r="C254" s="17">
        <v>60.78</v>
      </c>
      <c r="D254" s="17">
        <v>432.20000000000005</v>
      </c>
    </row>
    <row r="255" spans="1:4" x14ac:dyDescent="0.3">
      <c r="A255" s="15" t="s">
        <v>478</v>
      </c>
      <c r="B255" s="17">
        <v>4</v>
      </c>
      <c r="C255" s="17">
        <v>92</v>
      </c>
      <c r="D255" s="17">
        <v>924.39</v>
      </c>
    </row>
    <row r="256" spans="1:4" x14ac:dyDescent="0.3">
      <c r="A256" s="15" t="s">
        <v>480</v>
      </c>
      <c r="B256" s="17">
        <v>48</v>
      </c>
      <c r="C256" s="17">
        <v>279.33</v>
      </c>
      <c r="D256" s="17">
        <v>1808.7200000000003</v>
      </c>
    </row>
    <row r="257" spans="1:4" x14ac:dyDescent="0.3">
      <c r="A257" s="15" t="s">
        <v>482</v>
      </c>
      <c r="B257" s="17">
        <v>1</v>
      </c>
      <c r="C257" s="17">
        <v>17.329999999999998</v>
      </c>
      <c r="D257" s="17">
        <v>219.4</v>
      </c>
    </row>
    <row r="258" spans="1:4" x14ac:dyDescent="0.3">
      <c r="A258" s="15" t="s">
        <v>484</v>
      </c>
      <c r="B258" s="17">
        <v>0</v>
      </c>
      <c r="C258" s="17">
        <v>6.44</v>
      </c>
      <c r="D258" s="17">
        <v>78.900000000000006</v>
      </c>
    </row>
    <row r="259" spans="1:4" x14ac:dyDescent="0.3">
      <c r="A259" s="15" t="s">
        <v>486</v>
      </c>
      <c r="B259" s="17">
        <v>0</v>
      </c>
      <c r="C259" s="17">
        <v>2.89</v>
      </c>
      <c r="D259" s="17">
        <v>34.6</v>
      </c>
    </row>
    <row r="260" spans="1:4" x14ac:dyDescent="0.3">
      <c r="A260" s="15" t="s">
        <v>488</v>
      </c>
      <c r="B260" s="17">
        <v>1</v>
      </c>
      <c r="C260" s="17">
        <v>27.11</v>
      </c>
      <c r="D260" s="17">
        <v>126.68</v>
      </c>
    </row>
    <row r="261" spans="1:4" x14ac:dyDescent="0.3">
      <c r="A261" s="15" t="s">
        <v>490</v>
      </c>
      <c r="B261" s="17">
        <v>3.22</v>
      </c>
      <c r="C261" s="17">
        <v>67.11</v>
      </c>
      <c r="D261" s="17">
        <v>460.43</v>
      </c>
    </row>
    <row r="262" spans="1:4" x14ac:dyDescent="0.3">
      <c r="A262" s="15" t="s">
        <v>492</v>
      </c>
      <c r="B262" s="17">
        <v>2.33</v>
      </c>
      <c r="C262" s="17">
        <v>25.33</v>
      </c>
      <c r="D262" s="17">
        <v>222.47</v>
      </c>
    </row>
    <row r="263" spans="1:4" x14ac:dyDescent="0.3">
      <c r="A263" s="15" t="s">
        <v>494</v>
      </c>
      <c r="B263" s="17">
        <v>9.11</v>
      </c>
      <c r="C263" s="17">
        <v>133.33000000000001</v>
      </c>
      <c r="D263" s="17">
        <v>1018.13</v>
      </c>
    </row>
    <row r="264" spans="1:4" x14ac:dyDescent="0.3">
      <c r="A264" s="15" t="s">
        <v>496</v>
      </c>
      <c r="B264" s="17">
        <v>108.99</v>
      </c>
      <c r="C264" s="17">
        <v>731.44</v>
      </c>
      <c r="D264" s="17">
        <v>5664.1600000000008</v>
      </c>
    </row>
    <row r="265" spans="1:4" x14ac:dyDescent="0.3">
      <c r="A265" s="15" t="s">
        <v>498</v>
      </c>
      <c r="B265" s="17">
        <v>325.55</v>
      </c>
      <c r="C265" s="17">
        <v>1944.22</v>
      </c>
      <c r="D265" s="17">
        <v>14970.789999999999</v>
      </c>
    </row>
    <row r="266" spans="1:4" x14ac:dyDescent="0.3">
      <c r="A266" s="15" t="s">
        <v>500</v>
      </c>
      <c r="B266" s="17">
        <v>115.12</v>
      </c>
      <c r="C266" s="17">
        <v>804.44</v>
      </c>
      <c r="D266" s="17">
        <v>6540.65</v>
      </c>
    </row>
    <row r="267" spans="1:4" x14ac:dyDescent="0.3">
      <c r="A267" s="15" t="s">
        <v>502</v>
      </c>
      <c r="B267" s="17">
        <v>200.89</v>
      </c>
      <c r="C267" s="17">
        <v>1344.7800000000002</v>
      </c>
      <c r="D267" s="17">
        <v>10001.42</v>
      </c>
    </row>
    <row r="268" spans="1:4" x14ac:dyDescent="0.3">
      <c r="A268" s="15" t="s">
        <v>504</v>
      </c>
      <c r="B268" s="17">
        <v>20.45</v>
      </c>
      <c r="C268" s="17">
        <v>116.78</v>
      </c>
      <c r="D268" s="17">
        <v>851.43999999999994</v>
      </c>
    </row>
    <row r="269" spans="1:4" x14ac:dyDescent="0.3">
      <c r="A269" s="15" t="s">
        <v>506</v>
      </c>
      <c r="B269" s="17">
        <v>17.22</v>
      </c>
      <c r="C269" s="17">
        <v>88.56</v>
      </c>
      <c r="D269" s="17">
        <v>629.6</v>
      </c>
    </row>
    <row r="270" spans="1:4" x14ac:dyDescent="0.3">
      <c r="A270" s="15" t="s">
        <v>508</v>
      </c>
      <c r="B270" s="17">
        <v>41</v>
      </c>
      <c r="C270" s="17">
        <v>315.77999999999997</v>
      </c>
      <c r="D270" s="17">
        <v>2286.3000000000002</v>
      </c>
    </row>
    <row r="271" spans="1:4" x14ac:dyDescent="0.3">
      <c r="A271" s="15" t="s">
        <v>510</v>
      </c>
      <c r="B271" s="17">
        <v>26.89</v>
      </c>
      <c r="C271" s="17">
        <v>165.11</v>
      </c>
      <c r="D271" s="17">
        <v>1276.82</v>
      </c>
    </row>
    <row r="272" spans="1:4" x14ac:dyDescent="0.3">
      <c r="A272" s="15" t="s">
        <v>979</v>
      </c>
      <c r="B272" s="17">
        <v>0</v>
      </c>
      <c r="C272" s="17">
        <v>0</v>
      </c>
      <c r="D272" s="17">
        <v>129.4</v>
      </c>
    </row>
    <row r="273" spans="1:4" x14ac:dyDescent="0.3">
      <c r="A273" s="15" t="s">
        <v>512</v>
      </c>
      <c r="B273" s="17">
        <v>7.1199999999999992</v>
      </c>
      <c r="C273" s="17">
        <v>93.67</v>
      </c>
      <c r="D273" s="17">
        <v>505.81</v>
      </c>
    </row>
    <row r="274" spans="1:4" x14ac:dyDescent="0.3">
      <c r="A274" s="15" t="s">
        <v>514</v>
      </c>
      <c r="B274" s="17">
        <v>0</v>
      </c>
      <c r="C274" s="17">
        <v>3.89</v>
      </c>
      <c r="D274" s="17">
        <v>14.3</v>
      </c>
    </row>
    <row r="275" spans="1:4" x14ac:dyDescent="0.3">
      <c r="A275" s="15" t="s">
        <v>516</v>
      </c>
      <c r="B275" s="17">
        <v>106.33</v>
      </c>
      <c r="C275" s="17">
        <v>790.22</v>
      </c>
      <c r="D275" s="17">
        <v>5668.96</v>
      </c>
    </row>
    <row r="276" spans="1:4" x14ac:dyDescent="0.3">
      <c r="A276" s="15" t="s">
        <v>518</v>
      </c>
      <c r="B276" s="17">
        <v>40.230000000000004</v>
      </c>
      <c r="C276" s="17">
        <v>171.44</v>
      </c>
      <c r="D276" s="17">
        <v>1457.61</v>
      </c>
    </row>
    <row r="277" spans="1:4" x14ac:dyDescent="0.3">
      <c r="A277" s="15" t="s">
        <v>520</v>
      </c>
      <c r="B277" s="17">
        <v>4.4400000000000004</v>
      </c>
      <c r="C277" s="17">
        <v>25.67</v>
      </c>
      <c r="D277" s="17">
        <v>215.98000000000002</v>
      </c>
    </row>
    <row r="278" spans="1:4" x14ac:dyDescent="0.3">
      <c r="A278" s="15" t="s">
        <v>522</v>
      </c>
      <c r="B278" s="17">
        <v>14.889999999999999</v>
      </c>
      <c r="C278" s="17">
        <v>106.88</v>
      </c>
      <c r="D278" s="17">
        <v>755.31</v>
      </c>
    </row>
    <row r="279" spans="1:4" x14ac:dyDescent="0.3">
      <c r="A279" s="15" t="s">
        <v>524</v>
      </c>
      <c r="B279" s="17">
        <v>1.1100000000000001</v>
      </c>
      <c r="C279" s="17">
        <v>31.78</v>
      </c>
      <c r="D279" s="17">
        <v>283.89</v>
      </c>
    </row>
    <row r="280" spans="1:4" x14ac:dyDescent="0.3">
      <c r="A280" s="15" t="s">
        <v>526</v>
      </c>
      <c r="B280" s="17">
        <v>5.33</v>
      </c>
      <c r="C280" s="17">
        <v>23.22</v>
      </c>
      <c r="D280" s="17">
        <v>251.81</v>
      </c>
    </row>
    <row r="281" spans="1:4" x14ac:dyDescent="0.3">
      <c r="A281" s="15" t="s">
        <v>1025</v>
      </c>
      <c r="B281" s="17">
        <v>0</v>
      </c>
      <c r="C281" s="17">
        <v>15.44</v>
      </c>
      <c r="D281" s="17">
        <v>93.8</v>
      </c>
    </row>
    <row r="282" spans="1:4" x14ac:dyDescent="0.3">
      <c r="A282" s="15" t="s">
        <v>528</v>
      </c>
      <c r="B282" s="17">
        <v>252.89</v>
      </c>
      <c r="C282" s="17">
        <v>1549.11</v>
      </c>
      <c r="D282" s="17">
        <v>11606.710000000001</v>
      </c>
    </row>
    <row r="283" spans="1:4" x14ac:dyDescent="0.3">
      <c r="A283" s="15" t="s">
        <v>530</v>
      </c>
      <c r="B283" s="17">
        <v>127.34</v>
      </c>
      <c r="C283" s="17">
        <v>680.44</v>
      </c>
      <c r="D283" s="17">
        <v>4658.24</v>
      </c>
    </row>
    <row r="284" spans="1:4" x14ac:dyDescent="0.3">
      <c r="A284" s="15" t="s">
        <v>532</v>
      </c>
      <c r="B284" s="17">
        <v>77</v>
      </c>
      <c r="C284" s="17">
        <v>328.78</v>
      </c>
      <c r="D284" s="17">
        <v>2223.4299999999998</v>
      </c>
    </row>
    <row r="285" spans="1:4" x14ac:dyDescent="0.3">
      <c r="A285" s="15" t="s">
        <v>534</v>
      </c>
      <c r="B285" s="17">
        <v>100.67</v>
      </c>
      <c r="C285" s="17">
        <v>474.44</v>
      </c>
      <c r="D285" s="17">
        <v>3359.74</v>
      </c>
    </row>
    <row r="286" spans="1:4" x14ac:dyDescent="0.3">
      <c r="A286" s="15" t="s">
        <v>536</v>
      </c>
      <c r="B286" s="17">
        <v>44.11</v>
      </c>
      <c r="C286" s="17">
        <v>177.78</v>
      </c>
      <c r="D286" s="17">
        <v>1726.09</v>
      </c>
    </row>
    <row r="287" spans="1:4" x14ac:dyDescent="0.3">
      <c r="A287" s="15" t="s">
        <v>538</v>
      </c>
      <c r="B287" s="17">
        <v>61.44</v>
      </c>
      <c r="C287" s="17">
        <v>287.33</v>
      </c>
      <c r="D287" s="17">
        <v>1799.05</v>
      </c>
    </row>
    <row r="288" spans="1:4" x14ac:dyDescent="0.3">
      <c r="A288" s="15" t="s">
        <v>540</v>
      </c>
      <c r="B288" s="17">
        <v>52.22</v>
      </c>
      <c r="C288" s="17">
        <v>322</v>
      </c>
      <c r="D288" s="17">
        <v>1832.1000000000001</v>
      </c>
    </row>
    <row r="289" spans="1:4" x14ac:dyDescent="0.3">
      <c r="A289" s="15" t="s">
        <v>956</v>
      </c>
      <c r="B289" s="17">
        <v>51.89</v>
      </c>
      <c r="C289" s="17">
        <v>102.56</v>
      </c>
      <c r="D289" s="17">
        <v>334.03000000000003</v>
      </c>
    </row>
    <row r="290" spans="1:4" x14ac:dyDescent="0.3">
      <c r="A290" s="15" t="s">
        <v>542</v>
      </c>
      <c r="B290" s="17">
        <v>2.56</v>
      </c>
      <c r="C290" s="17">
        <v>6.89</v>
      </c>
      <c r="D290" s="17">
        <v>65.900000000000006</v>
      </c>
    </row>
    <row r="291" spans="1:4" x14ac:dyDescent="0.3">
      <c r="A291" s="15" t="s">
        <v>544</v>
      </c>
      <c r="B291" s="17">
        <v>0</v>
      </c>
      <c r="C291" s="17">
        <v>10.11</v>
      </c>
      <c r="D291" s="17">
        <v>35</v>
      </c>
    </row>
    <row r="292" spans="1:4" x14ac:dyDescent="0.3">
      <c r="A292" s="15" t="s">
        <v>546</v>
      </c>
      <c r="B292" s="17">
        <v>4.67</v>
      </c>
      <c r="C292" s="17">
        <v>41.78</v>
      </c>
      <c r="D292" s="17">
        <v>196.13</v>
      </c>
    </row>
    <row r="293" spans="1:4" x14ac:dyDescent="0.3">
      <c r="A293" s="15" t="s">
        <v>548</v>
      </c>
      <c r="B293" s="17">
        <v>66.67</v>
      </c>
      <c r="C293" s="17">
        <v>298.44</v>
      </c>
      <c r="D293" s="17">
        <v>2813.24</v>
      </c>
    </row>
    <row r="294" spans="1:4" x14ac:dyDescent="0.3">
      <c r="A294" s="15" t="s">
        <v>550</v>
      </c>
      <c r="B294" s="17">
        <v>6.5500000000000007</v>
      </c>
      <c r="C294" s="17">
        <v>78.89</v>
      </c>
      <c r="D294" s="17">
        <v>548.57999999999993</v>
      </c>
    </row>
    <row r="295" spans="1:4" x14ac:dyDescent="0.3">
      <c r="A295" s="15" t="s">
        <v>552</v>
      </c>
      <c r="B295" s="17">
        <v>1.56</v>
      </c>
      <c r="C295" s="17">
        <v>14.89</v>
      </c>
      <c r="D295" s="17">
        <v>183.14</v>
      </c>
    </row>
    <row r="296" spans="1:4" x14ac:dyDescent="0.3">
      <c r="A296" s="15" t="s">
        <v>554</v>
      </c>
      <c r="B296" s="17">
        <v>3</v>
      </c>
      <c r="C296" s="17">
        <v>17.559999999999999</v>
      </c>
      <c r="D296" s="17">
        <v>121.99000000000001</v>
      </c>
    </row>
    <row r="297" spans="1:4" x14ac:dyDescent="0.3">
      <c r="A297" s="15" t="s">
        <v>556</v>
      </c>
      <c r="B297" s="17">
        <v>1.67</v>
      </c>
      <c r="C297" s="17">
        <v>7</v>
      </c>
      <c r="D297" s="17">
        <v>47.3</v>
      </c>
    </row>
    <row r="298" spans="1:4" x14ac:dyDescent="0.3">
      <c r="A298" s="15" t="s">
        <v>558</v>
      </c>
      <c r="B298" s="17">
        <v>4.33</v>
      </c>
      <c r="C298" s="17">
        <v>28.22</v>
      </c>
      <c r="D298" s="17">
        <v>176.25</v>
      </c>
    </row>
    <row r="299" spans="1:4" x14ac:dyDescent="0.3">
      <c r="A299" s="15" t="s">
        <v>560</v>
      </c>
      <c r="B299" s="17">
        <v>1.8900000000000001</v>
      </c>
      <c r="C299" s="17">
        <v>7.67</v>
      </c>
      <c r="D299" s="17">
        <v>84.5</v>
      </c>
    </row>
    <row r="300" spans="1:4" x14ac:dyDescent="0.3">
      <c r="A300" s="15" t="s">
        <v>562</v>
      </c>
      <c r="B300" s="17">
        <v>3.78</v>
      </c>
      <c r="C300" s="17">
        <v>32.11</v>
      </c>
      <c r="D300" s="17">
        <v>185.32</v>
      </c>
    </row>
    <row r="301" spans="1:4" x14ac:dyDescent="0.3">
      <c r="A301" s="15" t="s">
        <v>564</v>
      </c>
      <c r="B301" s="17">
        <v>1.22</v>
      </c>
      <c r="C301" s="17">
        <v>16.329999999999998</v>
      </c>
      <c r="D301" s="17">
        <v>150.91000000000003</v>
      </c>
    </row>
    <row r="302" spans="1:4" x14ac:dyDescent="0.3">
      <c r="A302" s="15" t="s">
        <v>566</v>
      </c>
      <c r="B302" s="17">
        <v>4.78</v>
      </c>
      <c r="C302" s="17">
        <v>9.44</v>
      </c>
      <c r="D302" s="17">
        <v>121.91</v>
      </c>
    </row>
    <row r="303" spans="1:4" x14ac:dyDescent="0.3">
      <c r="A303" s="15" t="s">
        <v>568</v>
      </c>
      <c r="B303" s="17">
        <v>16</v>
      </c>
      <c r="C303" s="17">
        <v>61.56</v>
      </c>
      <c r="D303" s="17">
        <v>621.30999999999995</v>
      </c>
    </row>
    <row r="304" spans="1:4" x14ac:dyDescent="0.3">
      <c r="A304" s="15" t="s">
        <v>570</v>
      </c>
      <c r="B304" s="17">
        <v>25.67</v>
      </c>
      <c r="C304" s="17">
        <v>159.88999999999999</v>
      </c>
      <c r="D304" s="17">
        <v>1261.42</v>
      </c>
    </row>
    <row r="305" spans="1:4" x14ac:dyDescent="0.3">
      <c r="A305" s="15" t="s">
        <v>572</v>
      </c>
      <c r="B305" s="17">
        <v>479.55999999999995</v>
      </c>
      <c r="C305" s="17">
        <v>1940.22</v>
      </c>
      <c r="D305" s="17">
        <v>15700.38</v>
      </c>
    </row>
    <row r="306" spans="1:4" x14ac:dyDescent="0.3">
      <c r="A306" s="15" t="s">
        <v>574</v>
      </c>
      <c r="B306" s="17">
        <v>67.23</v>
      </c>
      <c r="C306" s="17">
        <v>375.56</v>
      </c>
      <c r="D306" s="17">
        <v>3235.3</v>
      </c>
    </row>
    <row r="307" spans="1:4" x14ac:dyDescent="0.3">
      <c r="A307" s="15" t="s">
        <v>576</v>
      </c>
      <c r="B307" s="17">
        <v>57.67</v>
      </c>
      <c r="C307" s="17">
        <v>464</v>
      </c>
      <c r="D307" s="17">
        <v>3665.62</v>
      </c>
    </row>
    <row r="308" spans="1:4" x14ac:dyDescent="0.3">
      <c r="A308" s="15" t="s">
        <v>578</v>
      </c>
      <c r="B308" s="17">
        <v>11.45</v>
      </c>
      <c r="C308" s="17">
        <v>91.33</v>
      </c>
      <c r="D308" s="17">
        <v>833.26</v>
      </c>
    </row>
    <row r="309" spans="1:4" x14ac:dyDescent="0.3">
      <c r="A309" s="15" t="s">
        <v>580</v>
      </c>
      <c r="B309" s="17">
        <v>68</v>
      </c>
      <c r="C309" s="17">
        <v>464.44</v>
      </c>
      <c r="D309" s="17">
        <v>3597.17</v>
      </c>
    </row>
    <row r="310" spans="1:4" x14ac:dyDescent="0.3">
      <c r="A310" s="15" t="s">
        <v>582</v>
      </c>
      <c r="B310" s="17">
        <v>94.33</v>
      </c>
      <c r="C310" s="17">
        <v>920.67</v>
      </c>
      <c r="D310" s="17">
        <v>6741.73</v>
      </c>
    </row>
    <row r="311" spans="1:4" x14ac:dyDescent="0.3">
      <c r="A311" s="15" t="s">
        <v>584</v>
      </c>
      <c r="B311" s="17">
        <v>79.33</v>
      </c>
      <c r="C311" s="17">
        <v>540.44999999999993</v>
      </c>
      <c r="D311" s="17">
        <v>4233.74</v>
      </c>
    </row>
    <row r="312" spans="1:4" x14ac:dyDescent="0.3">
      <c r="A312" s="15" t="s">
        <v>586</v>
      </c>
      <c r="B312" s="17">
        <v>19.88</v>
      </c>
      <c r="C312" s="17">
        <v>128.78</v>
      </c>
      <c r="D312" s="17">
        <v>1136.44</v>
      </c>
    </row>
    <row r="313" spans="1:4" x14ac:dyDescent="0.3">
      <c r="A313" s="15" t="s">
        <v>588</v>
      </c>
      <c r="B313" s="17">
        <v>33.11</v>
      </c>
      <c r="C313" s="17">
        <v>183.11</v>
      </c>
      <c r="D313" s="17">
        <v>1462.1100000000001</v>
      </c>
    </row>
    <row r="314" spans="1:4" x14ac:dyDescent="0.3">
      <c r="A314" s="15" t="s">
        <v>590</v>
      </c>
      <c r="B314" s="17">
        <v>18.45</v>
      </c>
      <c r="C314" s="17">
        <v>137.22</v>
      </c>
      <c r="D314" s="17">
        <v>1301.98</v>
      </c>
    </row>
    <row r="315" spans="1:4" x14ac:dyDescent="0.3">
      <c r="A315" s="15" t="s">
        <v>592</v>
      </c>
      <c r="B315" s="17">
        <v>71.23</v>
      </c>
      <c r="C315" s="17">
        <v>366.44</v>
      </c>
      <c r="D315" s="17">
        <v>3370.83</v>
      </c>
    </row>
    <row r="316" spans="1:4" x14ac:dyDescent="0.3">
      <c r="A316" s="15" t="s">
        <v>594</v>
      </c>
      <c r="B316" s="17">
        <v>96.45</v>
      </c>
      <c r="C316" s="17">
        <v>687.11</v>
      </c>
      <c r="D316" s="17">
        <v>5343.9999999999991</v>
      </c>
    </row>
    <row r="317" spans="1:4" x14ac:dyDescent="0.3">
      <c r="A317" s="15" t="s">
        <v>596</v>
      </c>
      <c r="B317" s="17">
        <v>16.330000000000002</v>
      </c>
      <c r="C317" s="17">
        <v>125.78</v>
      </c>
      <c r="D317" s="17">
        <v>893.18999999999994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</vt:i4>
      </vt:variant>
    </vt:vector>
  </HeadingPairs>
  <TitlesOfParts>
    <vt:vector size="24" baseType="lpstr">
      <vt:lpstr>History</vt:lpstr>
      <vt:lpstr>0001_LINK</vt:lpstr>
      <vt:lpstr>ESA 112</vt:lpstr>
      <vt:lpstr>2324_link</vt:lpstr>
      <vt:lpstr>2223_link</vt:lpstr>
      <vt:lpstr>2122_link</vt:lpstr>
      <vt:lpstr>2021_link</vt:lpstr>
      <vt:lpstr>1920_link</vt:lpstr>
      <vt:lpstr>1819_link</vt:lpstr>
      <vt:lpstr>1718_link</vt:lpstr>
      <vt:lpstr>1617_link</vt:lpstr>
      <vt:lpstr>1516_link</vt:lpstr>
      <vt:lpstr>1415_link</vt:lpstr>
      <vt:lpstr>1314_link</vt:lpstr>
      <vt:lpstr>1213_link</vt:lpstr>
      <vt:lpstr>1112_link</vt:lpstr>
      <vt:lpstr>1011_link</vt:lpstr>
      <vt:lpstr>0910_link</vt:lpstr>
      <vt:lpstr>0809_link</vt:lpstr>
      <vt:lpstr>'0809_link'!CFCServEnr_03_04</vt:lpstr>
      <vt:lpstr>coop_0809</vt:lpstr>
      <vt:lpstr>'ESA 112'!Print_Area</vt:lpstr>
      <vt:lpstr>'0809_link'!QueryResEnrCFC_03_04</vt:lpstr>
      <vt:lpstr>'0809_link'!QuerySpEdCFC_03_04</vt:lpstr>
    </vt:vector>
  </TitlesOfParts>
  <Company>OSPI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Calvin W. Brodie</dc:creator>
  <cp:lastModifiedBy>Becky McLean</cp:lastModifiedBy>
  <cp:lastPrinted>2019-04-19T20:30:26Z</cp:lastPrinted>
  <dcterms:created xsi:type="dcterms:W3CDTF">2001-11-01T16:37:25Z</dcterms:created>
  <dcterms:modified xsi:type="dcterms:W3CDTF">2024-06-18T17:20:48Z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2024-06-05T21:41:23Z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53a6028e-593d-4782-8b59-c3631c067d33</vt:lpwstr>
  </property>
  <property fmtid="{D5CDD505-2E9C-101B-9397-08002B2CF9AE}" pid="8" name="MSIP_Label_9145f431-4c8c-42c6-a5a5-ba6d3bdea585_ContentBits">
    <vt:lpwstr>0</vt:lpwstr>
  </property>
</Properties>
</file>